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AEEE14D4-2A20-9D4B-9412-686F28FF84D9}" xr6:coauthVersionLast="45" xr6:coauthVersionMax="45" xr10:uidLastSave="{00000000-0000-0000-0000-000000000000}"/>
  <bookViews>
    <workbookView xWindow="0" yWindow="460" windowWidth="25220" windowHeight="15840" tabRatio="818" activeTab="1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" i="22" l="1"/>
  <c r="R21" i="22"/>
  <c r="T21" i="22"/>
  <c r="Q22" i="22"/>
  <c r="R22" i="22"/>
  <c r="T22" i="22"/>
  <c r="Q23" i="22"/>
  <c r="R23" i="22"/>
  <c r="T23" i="22"/>
  <c r="Q24" i="22"/>
  <c r="R24" i="22"/>
  <c r="T24" i="22"/>
  <c r="M7" i="22"/>
  <c r="N7" i="22"/>
  <c r="O7" i="22"/>
  <c r="P7" i="22"/>
  <c r="Q7" i="22"/>
  <c r="R7" i="22"/>
  <c r="T7" i="22"/>
  <c r="M8" i="22"/>
  <c r="N8" i="22"/>
  <c r="O8" i="22"/>
  <c r="P8" i="22"/>
  <c r="Q8" i="22"/>
  <c r="R8" i="22"/>
  <c r="T8" i="22"/>
  <c r="M9" i="22"/>
  <c r="N9" i="22"/>
  <c r="O9" i="22"/>
  <c r="P9" i="22"/>
  <c r="Q9" i="22"/>
  <c r="R9" i="22"/>
  <c r="T9" i="22"/>
  <c r="M10" i="22"/>
  <c r="N10" i="22"/>
  <c r="O10" i="22"/>
  <c r="P10" i="22"/>
  <c r="Q10" i="22"/>
  <c r="R10" i="22"/>
  <c r="T10" i="22"/>
  <c r="M11" i="22"/>
  <c r="N11" i="22"/>
  <c r="O11" i="22"/>
  <c r="P11" i="22"/>
  <c r="Q11" i="22"/>
  <c r="R11" i="22"/>
  <c r="T11" i="22"/>
  <c r="M12" i="22"/>
  <c r="N12" i="22"/>
  <c r="O12" i="22"/>
  <c r="P12" i="22"/>
  <c r="Q12" i="22"/>
  <c r="R12" i="22"/>
  <c r="T12" i="22"/>
  <c r="M13" i="22"/>
  <c r="N13" i="22"/>
  <c r="O13" i="22"/>
  <c r="P13" i="22"/>
  <c r="Q13" i="22"/>
  <c r="R13" i="22"/>
  <c r="T13" i="22"/>
  <c r="M14" i="22"/>
  <c r="N14" i="22"/>
  <c r="O14" i="22"/>
  <c r="P14" i="22"/>
  <c r="Q14" i="22"/>
  <c r="R14" i="22"/>
  <c r="T14" i="22"/>
  <c r="M15" i="22"/>
  <c r="N15" i="22"/>
  <c r="O15" i="22"/>
  <c r="P15" i="22"/>
  <c r="Q15" i="22"/>
  <c r="R15" i="22"/>
  <c r="T15" i="22"/>
  <c r="M16" i="22"/>
  <c r="N16" i="22"/>
  <c r="O16" i="22"/>
  <c r="P16" i="22"/>
  <c r="Q16" i="22"/>
  <c r="R16" i="22"/>
  <c r="T16" i="22"/>
  <c r="M17" i="22"/>
  <c r="N17" i="22"/>
  <c r="O17" i="22"/>
  <c r="P17" i="22"/>
  <c r="Q17" i="22"/>
  <c r="R17" i="22"/>
  <c r="T17" i="22"/>
  <c r="M18" i="22"/>
  <c r="N18" i="22"/>
  <c r="O18" i="22"/>
  <c r="P18" i="22"/>
  <c r="Q18" i="22"/>
  <c r="R18" i="22"/>
  <c r="T18" i="22"/>
  <c r="M19" i="22"/>
  <c r="N19" i="22"/>
  <c r="O19" i="22"/>
  <c r="P19" i="22"/>
  <c r="Q19" i="22"/>
  <c r="R19" i="22"/>
  <c r="T19" i="22"/>
  <c r="M20" i="22"/>
  <c r="N20" i="22"/>
  <c r="O20" i="22"/>
  <c r="P20" i="22"/>
  <c r="Q20" i="22"/>
  <c r="R20" i="22"/>
  <c r="T20" i="22"/>
  <c r="T6" i="22"/>
  <c r="R6" i="22"/>
  <c r="Q6" i="22"/>
  <c r="P6" i="22"/>
  <c r="O6" i="22"/>
  <c r="N6" i="22"/>
  <c r="M6" i="22"/>
  <c r="G7" i="22"/>
  <c r="H7" i="22"/>
  <c r="J7" i="22"/>
  <c r="G8" i="22"/>
  <c r="H8" i="22"/>
  <c r="J8" i="22"/>
  <c r="G9" i="22"/>
  <c r="H9" i="22"/>
  <c r="J9" i="22"/>
  <c r="G10" i="22"/>
  <c r="H10" i="22"/>
  <c r="J10" i="22"/>
  <c r="G11" i="22"/>
  <c r="H11" i="22"/>
  <c r="J11" i="22"/>
  <c r="G12" i="22"/>
  <c r="H12" i="22"/>
  <c r="J12" i="22"/>
  <c r="G13" i="22"/>
  <c r="H13" i="22"/>
  <c r="J13" i="22"/>
  <c r="G14" i="22"/>
  <c r="H14" i="22"/>
  <c r="J14" i="22"/>
  <c r="G15" i="22"/>
  <c r="H15" i="22"/>
  <c r="J15" i="22"/>
  <c r="G16" i="22"/>
  <c r="H16" i="22"/>
  <c r="J16" i="22"/>
  <c r="G17" i="22"/>
  <c r="H17" i="22"/>
  <c r="J17" i="22"/>
  <c r="G18" i="22"/>
  <c r="H18" i="22"/>
  <c r="J18" i="22"/>
  <c r="G19" i="22"/>
  <c r="H19" i="22"/>
  <c r="J19" i="22"/>
  <c r="G20" i="22"/>
  <c r="H20" i="22"/>
  <c r="J20" i="22"/>
  <c r="G21" i="22"/>
  <c r="H21" i="22"/>
  <c r="J21" i="22"/>
  <c r="G22" i="22"/>
  <c r="H22" i="22"/>
  <c r="J22" i="22"/>
  <c r="G23" i="22"/>
  <c r="H23" i="22"/>
  <c r="J23" i="22"/>
  <c r="G24" i="22"/>
  <c r="H24" i="22"/>
  <c r="J24" i="22"/>
  <c r="J6" i="22"/>
  <c r="H6" i="22"/>
  <c r="G6" i="22"/>
  <c r="C7" i="22"/>
  <c r="D7" i="22"/>
  <c r="E7" i="22"/>
  <c r="F7" i="22"/>
  <c r="C8" i="22"/>
  <c r="D8" i="22"/>
  <c r="E8" i="22"/>
  <c r="F8" i="22"/>
  <c r="C9" i="22"/>
  <c r="D9" i="22"/>
  <c r="E9" i="22"/>
  <c r="F9" i="22"/>
  <c r="C10" i="22"/>
  <c r="D10" i="22"/>
  <c r="E10" i="22"/>
  <c r="F10" i="22"/>
  <c r="C11" i="22"/>
  <c r="D11" i="22"/>
  <c r="E11" i="22"/>
  <c r="F11" i="22"/>
  <c r="C12" i="22"/>
  <c r="D12" i="22"/>
  <c r="E12" i="22"/>
  <c r="F12" i="22"/>
  <c r="C13" i="22"/>
  <c r="D13" i="22"/>
  <c r="E13" i="22"/>
  <c r="F13" i="22"/>
  <c r="C14" i="22"/>
  <c r="D14" i="22"/>
  <c r="E14" i="22"/>
  <c r="F14" i="22"/>
  <c r="C15" i="22"/>
  <c r="D15" i="22"/>
  <c r="E15" i="22"/>
  <c r="F15" i="22"/>
  <c r="C16" i="22"/>
  <c r="D16" i="22"/>
  <c r="E16" i="22"/>
  <c r="F16" i="22"/>
  <c r="C17" i="22"/>
  <c r="D17" i="22"/>
  <c r="E17" i="22"/>
  <c r="F17" i="22"/>
  <c r="C18" i="22"/>
  <c r="D18" i="22"/>
  <c r="E18" i="22"/>
  <c r="F18" i="22"/>
  <c r="C19" i="22"/>
  <c r="D19" i="22"/>
  <c r="E19" i="22"/>
  <c r="F19" i="22"/>
  <c r="C20" i="22"/>
  <c r="D20" i="22"/>
  <c r="E20" i="22"/>
  <c r="F20" i="22"/>
  <c r="F6" i="22"/>
  <c r="E6" i="22"/>
  <c r="D6" i="22"/>
  <c r="C6" i="22"/>
  <c r="Q6" i="21"/>
  <c r="R6" i="21"/>
  <c r="S6" i="21"/>
  <c r="T6" i="21"/>
  <c r="Q7" i="21"/>
  <c r="R7" i="21"/>
  <c r="S7" i="21"/>
  <c r="T7" i="21"/>
  <c r="Q8" i="21"/>
  <c r="R8" i="21"/>
  <c r="S8" i="21"/>
  <c r="T8" i="21"/>
  <c r="Q9" i="21"/>
  <c r="R9" i="21"/>
  <c r="S9" i="21"/>
  <c r="T9" i="21"/>
  <c r="Q10" i="21"/>
  <c r="R10" i="21"/>
  <c r="S10" i="21"/>
  <c r="T10" i="21"/>
  <c r="Q11" i="21"/>
  <c r="R11" i="21"/>
  <c r="S11" i="21"/>
  <c r="T11" i="21"/>
  <c r="Q12" i="21"/>
  <c r="R12" i="21"/>
  <c r="S12" i="21"/>
  <c r="T12" i="21"/>
  <c r="Q13" i="21"/>
  <c r="R13" i="21"/>
  <c r="S13" i="21"/>
  <c r="T13" i="21"/>
  <c r="Q14" i="21"/>
  <c r="R14" i="21"/>
  <c r="S14" i="21"/>
  <c r="T14" i="21"/>
  <c r="Q15" i="21"/>
  <c r="R15" i="21"/>
  <c r="S15" i="21"/>
  <c r="T15" i="21"/>
  <c r="Q16" i="21"/>
  <c r="R16" i="21"/>
  <c r="S16" i="21"/>
  <c r="T16" i="21"/>
  <c r="Q17" i="21"/>
  <c r="R17" i="21"/>
  <c r="S17" i="21"/>
  <c r="T17" i="21"/>
  <c r="Q18" i="21"/>
  <c r="R18" i="21"/>
  <c r="S18" i="21"/>
  <c r="T18" i="21"/>
  <c r="Q19" i="21"/>
  <c r="R19" i="21"/>
  <c r="S19" i="21"/>
  <c r="T19" i="21"/>
  <c r="Q20" i="21"/>
  <c r="R20" i="21"/>
  <c r="S20" i="21"/>
  <c r="T20" i="21"/>
  <c r="Q21" i="21"/>
  <c r="R21" i="21"/>
  <c r="S21" i="21"/>
  <c r="T21" i="21"/>
  <c r="Q22" i="21"/>
  <c r="R22" i="21"/>
  <c r="S22" i="21"/>
  <c r="T22" i="21"/>
  <c r="Q23" i="21"/>
  <c r="R23" i="21"/>
  <c r="S23" i="21"/>
  <c r="T23" i="21"/>
  <c r="T5" i="21"/>
  <c r="S5" i="21"/>
  <c r="R5" i="21"/>
  <c r="Q5" i="21"/>
  <c r="M6" i="21"/>
  <c r="N6" i="21"/>
  <c r="O6" i="21"/>
  <c r="P6" i="21"/>
  <c r="M7" i="21"/>
  <c r="N7" i="21"/>
  <c r="O7" i="21"/>
  <c r="P7" i="21"/>
  <c r="M8" i="21"/>
  <c r="N8" i="21"/>
  <c r="O8" i="21"/>
  <c r="P8" i="21"/>
  <c r="M9" i="21"/>
  <c r="N9" i="21"/>
  <c r="O9" i="21"/>
  <c r="P9" i="21"/>
  <c r="M10" i="21"/>
  <c r="N10" i="21"/>
  <c r="O10" i="21"/>
  <c r="P10" i="21"/>
  <c r="M11" i="21"/>
  <c r="N11" i="21"/>
  <c r="O11" i="21"/>
  <c r="P11" i="21"/>
  <c r="M12" i="21"/>
  <c r="N12" i="21"/>
  <c r="O12" i="21"/>
  <c r="P12" i="21"/>
  <c r="M13" i="21"/>
  <c r="N13" i="21"/>
  <c r="O13" i="21"/>
  <c r="P13" i="21"/>
  <c r="M14" i="21"/>
  <c r="N14" i="21"/>
  <c r="O14" i="21"/>
  <c r="P14" i="21"/>
  <c r="M15" i="21"/>
  <c r="N15" i="21"/>
  <c r="O15" i="21"/>
  <c r="P15" i="21"/>
  <c r="M16" i="21"/>
  <c r="N16" i="21"/>
  <c r="O16" i="21"/>
  <c r="P16" i="21"/>
  <c r="M17" i="21"/>
  <c r="N17" i="21"/>
  <c r="O17" i="21"/>
  <c r="P17" i="21"/>
  <c r="M18" i="21"/>
  <c r="N18" i="21"/>
  <c r="O18" i="21"/>
  <c r="P18" i="21"/>
  <c r="M19" i="21"/>
  <c r="N19" i="21"/>
  <c r="O19" i="21"/>
  <c r="P19" i="21"/>
  <c r="P5" i="21"/>
  <c r="O5" i="21"/>
  <c r="N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5" i="21"/>
  <c r="M5" i="21"/>
  <c r="F122" i="33" l="1"/>
  <c r="F121" i="33"/>
  <c r="L120" i="33"/>
  <c r="K120" i="33"/>
  <c r="K119" i="33"/>
  <c r="L119" i="33" s="1"/>
  <c r="J119" i="33"/>
  <c r="F119" i="33"/>
  <c r="J118" i="33"/>
  <c r="K118" i="33" s="1"/>
  <c r="L118" i="33" s="1"/>
  <c r="F118" i="33"/>
  <c r="J117" i="33"/>
  <c r="K117" i="33" s="1"/>
  <c r="L117" i="33" s="1"/>
  <c r="F117" i="33"/>
  <c r="L116" i="33"/>
  <c r="K116" i="33"/>
  <c r="J116" i="33"/>
  <c r="F116" i="33"/>
  <c r="J115" i="33"/>
  <c r="K115" i="33" s="1"/>
  <c r="L115" i="33" s="1"/>
  <c r="F115" i="33"/>
  <c r="K114" i="33"/>
  <c r="L114" i="33" s="1"/>
  <c r="J114" i="33"/>
  <c r="F114" i="33"/>
  <c r="J113" i="33"/>
  <c r="K113" i="33" s="1"/>
  <c r="L113" i="33" s="1"/>
  <c r="F113" i="33"/>
  <c r="J112" i="33"/>
  <c r="K112" i="33" s="1"/>
  <c r="L112" i="33" s="1"/>
  <c r="G112" i="33"/>
  <c r="F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L108" i="33"/>
  <c r="K108" i="33"/>
  <c r="J108" i="33"/>
  <c r="F108" i="33"/>
  <c r="J107" i="33"/>
  <c r="K107" i="33" s="1"/>
  <c r="L107" i="33" s="1"/>
  <c r="F107" i="33"/>
  <c r="K106" i="33"/>
  <c r="L106" i="33" s="1"/>
  <c r="J106" i="33"/>
  <c r="F106" i="33"/>
  <c r="L105" i="33"/>
  <c r="K105" i="33"/>
  <c r="J105" i="33"/>
  <c r="F105" i="33"/>
  <c r="AA103" i="33"/>
  <c r="AA120" i="33" s="1"/>
  <c r="X103" i="33"/>
  <c r="X118" i="33" s="1"/>
  <c r="N103" i="33"/>
  <c r="M103" i="33"/>
  <c r="G103" i="33"/>
  <c r="G119" i="33" s="1"/>
  <c r="H101" i="33"/>
  <c r="H103" i="33" s="1"/>
  <c r="H112" i="33" s="1"/>
  <c r="I112" i="33" s="1"/>
  <c r="G101" i="33"/>
  <c r="AB103" i="33" s="1"/>
  <c r="AB116" i="33" s="1"/>
  <c r="F91" i="33"/>
  <c r="F90" i="33"/>
  <c r="K89" i="33"/>
  <c r="L89" i="33" s="1"/>
  <c r="J88" i="33"/>
  <c r="K88" i="33" s="1"/>
  <c r="L88" i="33" s="1"/>
  <c r="F88" i="33"/>
  <c r="K87" i="33"/>
  <c r="L87" i="33" s="1"/>
  <c r="J87" i="33"/>
  <c r="F87" i="33"/>
  <c r="L86" i="33"/>
  <c r="K86" i="33"/>
  <c r="J86" i="33"/>
  <c r="F86" i="33"/>
  <c r="J85" i="33"/>
  <c r="K85" i="33" s="1"/>
  <c r="L85" i="33" s="1"/>
  <c r="F85" i="33"/>
  <c r="K84" i="33"/>
  <c r="L84" i="33" s="1"/>
  <c r="J84" i="33"/>
  <c r="F84" i="33"/>
  <c r="L83" i="33"/>
  <c r="J83" i="33"/>
  <c r="K83" i="33" s="1"/>
  <c r="F83" i="33"/>
  <c r="K82" i="33"/>
  <c r="L82" i="33" s="1"/>
  <c r="J82" i="33"/>
  <c r="F82" i="33"/>
  <c r="L81" i="33"/>
  <c r="K81" i="33"/>
  <c r="J81" i="33"/>
  <c r="F81" i="33"/>
  <c r="J80" i="33"/>
  <c r="K80" i="33" s="1"/>
  <c r="L80" i="33" s="1"/>
  <c r="F80" i="33"/>
  <c r="K79" i="33"/>
  <c r="L79" i="33" s="1"/>
  <c r="J79" i="33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S72" i="33"/>
  <c r="S87" i="33" s="1"/>
  <c r="H70" i="33"/>
  <c r="G70" i="33"/>
  <c r="Y72" i="33" s="1"/>
  <c r="Y77" i="33" s="1"/>
  <c r="F60" i="33"/>
  <c r="F59" i="33"/>
  <c r="K58" i="33"/>
  <c r="L58" i="33" s="1"/>
  <c r="J57" i="33"/>
  <c r="K57" i="33" s="1"/>
  <c r="L57" i="33" s="1"/>
  <c r="F57" i="33"/>
  <c r="J56" i="33"/>
  <c r="K56" i="33" s="1"/>
  <c r="L56" i="33" s="1"/>
  <c r="F56" i="33"/>
  <c r="K55" i="33"/>
  <c r="L55" i="33" s="1"/>
  <c r="J55" i="33"/>
  <c r="F55" i="33"/>
  <c r="L54" i="33"/>
  <c r="J54" i="33"/>
  <c r="K54" i="33" s="1"/>
  <c r="H54" i="33"/>
  <c r="F54" i="33"/>
  <c r="J53" i="33"/>
  <c r="K53" i="33" s="1"/>
  <c r="L53" i="33" s="1"/>
  <c r="F53" i="33"/>
  <c r="K52" i="33"/>
  <c r="L52" i="33" s="1"/>
  <c r="J52" i="33"/>
  <c r="F52" i="33"/>
  <c r="J51" i="33"/>
  <c r="K51" i="33" s="1"/>
  <c r="L51" i="33" s="1"/>
  <c r="F51" i="33"/>
  <c r="L50" i="33"/>
  <c r="K50" i="33"/>
  <c r="J50" i="33"/>
  <c r="F50" i="33"/>
  <c r="J49" i="33"/>
  <c r="K49" i="33" s="1"/>
  <c r="L49" i="33" s="1"/>
  <c r="F49" i="33"/>
  <c r="J48" i="33"/>
  <c r="K48" i="33" s="1"/>
  <c r="L48" i="33" s="1"/>
  <c r="F48" i="33"/>
  <c r="L47" i="33"/>
  <c r="Y47" i="33" s="1"/>
  <c r="K47" i="33"/>
  <c r="J47" i="33"/>
  <c r="F47" i="33"/>
  <c r="J46" i="33"/>
  <c r="K46" i="33" s="1"/>
  <c r="L46" i="33" s="1"/>
  <c r="F46" i="33"/>
  <c r="J45" i="33"/>
  <c r="K45" i="33" s="1"/>
  <c r="L45" i="33" s="1"/>
  <c r="F45" i="33"/>
  <c r="K44" i="33"/>
  <c r="L44" i="33" s="1"/>
  <c r="J44" i="33"/>
  <c r="F44" i="33"/>
  <c r="L43" i="33"/>
  <c r="K43" i="33"/>
  <c r="J43" i="33"/>
  <c r="F43" i="33"/>
  <c r="S41" i="33"/>
  <c r="S48" i="33" s="1"/>
  <c r="O41" i="33"/>
  <c r="O47" i="33" s="1"/>
  <c r="H41" i="33"/>
  <c r="H59" i="33" s="1"/>
  <c r="H39" i="33"/>
  <c r="G39" i="33"/>
  <c r="Y41" i="33" s="1"/>
  <c r="Y58" i="33" s="1"/>
  <c r="F30" i="33"/>
  <c r="F29" i="33"/>
  <c r="K28" i="33"/>
  <c r="L28" i="33" s="1"/>
  <c r="J27" i="33"/>
  <c r="K27" i="33" s="1"/>
  <c r="L27" i="33" s="1"/>
  <c r="F27" i="33"/>
  <c r="K26" i="33"/>
  <c r="L26" i="33" s="1"/>
  <c r="J26" i="33"/>
  <c r="F26" i="33"/>
  <c r="L25" i="33"/>
  <c r="K25" i="33"/>
  <c r="J25" i="33"/>
  <c r="F25" i="33"/>
  <c r="L24" i="33"/>
  <c r="J24" i="33"/>
  <c r="K24" i="33" s="1"/>
  <c r="F24" i="33"/>
  <c r="J23" i="33"/>
  <c r="K23" i="33" s="1"/>
  <c r="L23" i="33" s="1"/>
  <c r="F23" i="33"/>
  <c r="K22" i="33"/>
  <c r="L22" i="33" s="1"/>
  <c r="J22" i="33"/>
  <c r="F22" i="33"/>
  <c r="J21" i="33"/>
  <c r="K21" i="33" s="1"/>
  <c r="L21" i="33" s="1"/>
  <c r="F21" i="33"/>
  <c r="K20" i="33"/>
  <c r="L20" i="33" s="1"/>
  <c r="J20" i="33"/>
  <c r="F20" i="33"/>
  <c r="L19" i="33"/>
  <c r="K19" i="33"/>
  <c r="J19" i="33"/>
  <c r="F19" i="33"/>
  <c r="J18" i="33"/>
  <c r="K18" i="33" s="1"/>
  <c r="L18" i="33" s="1"/>
  <c r="F18" i="33"/>
  <c r="K17" i="33"/>
  <c r="L17" i="33" s="1"/>
  <c r="J17" i="33"/>
  <c r="F17" i="33"/>
  <c r="L16" i="33"/>
  <c r="K16" i="33"/>
  <c r="J16" i="33"/>
  <c r="F16" i="33"/>
  <c r="J15" i="33"/>
  <c r="K15" i="33" s="1"/>
  <c r="L15" i="33" s="1"/>
  <c r="F15" i="33"/>
  <c r="J14" i="33"/>
  <c r="K14" i="33" s="1"/>
  <c r="L14" i="33" s="1"/>
  <c r="F14" i="33"/>
  <c r="J13" i="33"/>
  <c r="K13" i="33" s="1"/>
  <c r="L13" i="33" s="1"/>
  <c r="F13" i="33"/>
  <c r="H9" i="33"/>
  <c r="H11" i="33" s="1"/>
  <c r="G9" i="33"/>
  <c r="X11" i="33" s="1"/>
  <c r="F122" i="32"/>
  <c r="F121" i="32"/>
  <c r="L120" i="32"/>
  <c r="K120" i="32"/>
  <c r="J119" i="32"/>
  <c r="K119" i="32" s="1"/>
  <c r="L119" i="32" s="1"/>
  <c r="F119" i="32"/>
  <c r="J118" i="32"/>
  <c r="K118" i="32" s="1"/>
  <c r="L118" i="32" s="1"/>
  <c r="F118" i="32"/>
  <c r="J117" i="32"/>
  <c r="K117" i="32" s="1"/>
  <c r="L117" i="32" s="1"/>
  <c r="F117" i="32"/>
  <c r="J116" i="32"/>
  <c r="K116" i="32" s="1"/>
  <c r="L116" i="32" s="1"/>
  <c r="F116" i="32"/>
  <c r="J115" i="32"/>
  <c r="K115" i="32" s="1"/>
  <c r="L115" i="32" s="1"/>
  <c r="F115" i="32"/>
  <c r="J114" i="32"/>
  <c r="K114" i="32" s="1"/>
  <c r="L114" i="32" s="1"/>
  <c r="F114" i="32"/>
  <c r="J113" i="32"/>
  <c r="K113" i="32" s="1"/>
  <c r="L113" i="32" s="1"/>
  <c r="F113" i="32"/>
  <c r="J112" i="32"/>
  <c r="K112" i="32" s="1"/>
  <c r="L112" i="32" s="1"/>
  <c r="F112" i="32"/>
  <c r="K111" i="32"/>
  <c r="L111" i="32" s="1"/>
  <c r="J111" i="32"/>
  <c r="F111" i="32"/>
  <c r="J110" i="32"/>
  <c r="K110" i="32" s="1"/>
  <c r="L110" i="32" s="1"/>
  <c r="F110" i="32"/>
  <c r="J109" i="32"/>
  <c r="K109" i="32" s="1"/>
  <c r="L109" i="32" s="1"/>
  <c r="F109" i="32"/>
  <c r="K108" i="32"/>
  <c r="L108" i="32" s="1"/>
  <c r="J108" i="32"/>
  <c r="F108" i="32"/>
  <c r="J107" i="32"/>
  <c r="K107" i="32" s="1"/>
  <c r="L107" i="32" s="1"/>
  <c r="F107" i="32"/>
  <c r="K106" i="32"/>
  <c r="L106" i="32" s="1"/>
  <c r="J106" i="32"/>
  <c r="F106" i="32"/>
  <c r="L105" i="32"/>
  <c r="K105" i="32"/>
  <c r="J105" i="32"/>
  <c r="F105" i="32"/>
  <c r="AA103" i="32"/>
  <c r="X103" i="32"/>
  <c r="V103" i="32"/>
  <c r="U103" i="32"/>
  <c r="S103" i="32"/>
  <c r="P103" i="32"/>
  <c r="N103" i="32"/>
  <c r="M103" i="32"/>
  <c r="G103" i="32"/>
  <c r="H101" i="32"/>
  <c r="H103" i="32" s="1"/>
  <c r="G101" i="32"/>
  <c r="AB103" i="32" s="1"/>
  <c r="F91" i="32"/>
  <c r="F90" i="32"/>
  <c r="K89" i="32"/>
  <c r="L89" i="32" s="1"/>
  <c r="L88" i="32"/>
  <c r="J88" i="32"/>
  <c r="K88" i="32" s="1"/>
  <c r="F88" i="32"/>
  <c r="K87" i="32"/>
  <c r="L87" i="32" s="1"/>
  <c r="J87" i="32"/>
  <c r="F87" i="32"/>
  <c r="J86" i="32"/>
  <c r="K86" i="32" s="1"/>
  <c r="L86" i="32" s="1"/>
  <c r="F86" i="32"/>
  <c r="J85" i="32"/>
  <c r="K85" i="32" s="1"/>
  <c r="L85" i="32" s="1"/>
  <c r="F85" i="32"/>
  <c r="J84" i="32"/>
  <c r="K84" i="32" s="1"/>
  <c r="L84" i="32" s="1"/>
  <c r="F84" i="32"/>
  <c r="J83" i="32"/>
  <c r="K83" i="32" s="1"/>
  <c r="L83" i="32" s="1"/>
  <c r="F83" i="32"/>
  <c r="J82" i="32"/>
  <c r="K82" i="32" s="1"/>
  <c r="L82" i="32" s="1"/>
  <c r="F82" i="32"/>
  <c r="J81" i="32"/>
  <c r="K81" i="32" s="1"/>
  <c r="L81" i="32" s="1"/>
  <c r="F81" i="32"/>
  <c r="J80" i="32"/>
  <c r="K80" i="32" s="1"/>
  <c r="L80" i="32" s="1"/>
  <c r="F80" i="32"/>
  <c r="K79" i="32"/>
  <c r="L79" i="32" s="1"/>
  <c r="J79" i="32"/>
  <c r="F79" i="32"/>
  <c r="L78" i="32"/>
  <c r="K78" i="32"/>
  <c r="J78" i="32"/>
  <c r="F78" i="32"/>
  <c r="J77" i="32"/>
  <c r="K77" i="32" s="1"/>
  <c r="L77" i="32" s="1"/>
  <c r="F77" i="32"/>
  <c r="K76" i="32"/>
  <c r="L76" i="32" s="1"/>
  <c r="J76" i="32"/>
  <c r="F76" i="32"/>
  <c r="J75" i="32"/>
  <c r="K75" i="32" s="1"/>
  <c r="L75" i="32" s="1"/>
  <c r="F75" i="32"/>
  <c r="J74" i="32"/>
  <c r="K74" i="32" s="1"/>
  <c r="L74" i="32" s="1"/>
  <c r="F74" i="32"/>
  <c r="Y72" i="32"/>
  <c r="X72" i="32"/>
  <c r="H72" i="32"/>
  <c r="H70" i="32"/>
  <c r="G70" i="32"/>
  <c r="AB72" i="32" s="1"/>
  <c r="F60" i="32"/>
  <c r="F59" i="32"/>
  <c r="K58" i="32"/>
  <c r="L58" i="32" s="1"/>
  <c r="J57" i="32"/>
  <c r="K57" i="32" s="1"/>
  <c r="L57" i="32" s="1"/>
  <c r="F57" i="32"/>
  <c r="J56" i="32"/>
  <c r="K56" i="32" s="1"/>
  <c r="L56" i="32" s="1"/>
  <c r="F56" i="32"/>
  <c r="J55" i="32"/>
  <c r="K55" i="32" s="1"/>
  <c r="L55" i="32" s="1"/>
  <c r="F55" i="32"/>
  <c r="J54" i="32"/>
  <c r="K54" i="32" s="1"/>
  <c r="L54" i="32" s="1"/>
  <c r="F54" i="32"/>
  <c r="J53" i="32"/>
  <c r="K53" i="32" s="1"/>
  <c r="L53" i="32" s="1"/>
  <c r="F53" i="32"/>
  <c r="J52" i="32"/>
  <c r="K52" i="32" s="1"/>
  <c r="L52" i="32" s="1"/>
  <c r="F52" i="32"/>
  <c r="J51" i="32"/>
  <c r="K51" i="32" s="1"/>
  <c r="L51" i="32" s="1"/>
  <c r="F51" i="32"/>
  <c r="J50" i="32"/>
  <c r="K50" i="32" s="1"/>
  <c r="L50" i="32" s="1"/>
  <c r="F50" i="32"/>
  <c r="K49" i="32"/>
  <c r="L49" i="32" s="1"/>
  <c r="J49" i="32"/>
  <c r="F49" i="32"/>
  <c r="K48" i="32"/>
  <c r="L48" i="32" s="1"/>
  <c r="J48" i="32"/>
  <c r="F48" i="32"/>
  <c r="L47" i="32"/>
  <c r="K47" i="32"/>
  <c r="J47" i="32"/>
  <c r="F47" i="32"/>
  <c r="J46" i="32"/>
  <c r="K46" i="32" s="1"/>
  <c r="L46" i="32" s="1"/>
  <c r="F46" i="32"/>
  <c r="K45" i="32"/>
  <c r="L45" i="32" s="1"/>
  <c r="J45" i="32"/>
  <c r="F45" i="32"/>
  <c r="J44" i="32"/>
  <c r="K44" i="32" s="1"/>
  <c r="L44" i="32" s="1"/>
  <c r="F44" i="32"/>
  <c r="J43" i="32"/>
  <c r="K43" i="32" s="1"/>
  <c r="L43" i="32" s="1"/>
  <c r="F43" i="32"/>
  <c r="Z41" i="32"/>
  <c r="V41" i="32"/>
  <c r="R41" i="32"/>
  <c r="P41" i="32"/>
  <c r="O41" i="32"/>
  <c r="H39" i="32"/>
  <c r="H41" i="32" s="1"/>
  <c r="G39" i="32"/>
  <c r="Q41" i="32" s="1"/>
  <c r="F30" i="32"/>
  <c r="F29" i="32"/>
  <c r="K28" i="32"/>
  <c r="L28" i="32" s="1"/>
  <c r="J27" i="32"/>
  <c r="K27" i="32" s="1"/>
  <c r="L27" i="32" s="1"/>
  <c r="F27" i="32"/>
  <c r="J26" i="32"/>
  <c r="K26" i="32" s="1"/>
  <c r="L26" i="32" s="1"/>
  <c r="F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J20" i="32"/>
  <c r="K20" i="32" s="1"/>
  <c r="L20" i="32" s="1"/>
  <c r="F20" i="32"/>
  <c r="K19" i="32"/>
  <c r="L19" i="32" s="1"/>
  <c r="J19" i="32"/>
  <c r="F19" i="32"/>
  <c r="J18" i="32"/>
  <c r="K18" i="32" s="1"/>
  <c r="L18" i="32" s="1"/>
  <c r="F18" i="32"/>
  <c r="J17" i="32"/>
  <c r="K17" i="32" s="1"/>
  <c r="L17" i="32" s="1"/>
  <c r="F17" i="32"/>
  <c r="K16" i="32"/>
  <c r="L16" i="32" s="1"/>
  <c r="J16" i="32"/>
  <c r="F16" i="32"/>
  <c r="L15" i="32"/>
  <c r="K15" i="32"/>
  <c r="J15" i="32"/>
  <c r="F15" i="32"/>
  <c r="J14" i="32"/>
  <c r="K14" i="32" s="1"/>
  <c r="L14" i="32" s="1"/>
  <c r="F14" i="32"/>
  <c r="J13" i="32"/>
  <c r="K13" i="32" s="1"/>
  <c r="L13" i="32" s="1"/>
  <c r="F13" i="32"/>
  <c r="X11" i="32"/>
  <c r="V11" i="32"/>
  <c r="U11" i="32"/>
  <c r="P11" i="32"/>
  <c r="N11" i="32"/>
  <c r="M11" i="32"/>
  <c r="H9" i="32"/>
  <c r="H11" i="32" s="1"/>
  <c r="G9" i="32"/>
  <c r="AB11" i="32" s="1"/>
  <c r="F122" i="31"/>
  <c r="F121" i="31"/>
  <c r="L120" i="31"/>
  <c r="K120" i="31"/>
  <c r="J119" i="31"/>
  <c r="K119" i="31" s="1"/>
  <c r="L119" i="31" s="1"/>
  <c r="F119" i="31"/>
  <c r="J118" i="31"/>
  <c r="K118" i="31" s="1"/>
  <c r="L118" i="31" s="1"/>
  <c r="F118" i="31"/>
  <c r="K117" i="31"/>
  <c r="L117" i="31" s="1"/>
  <c r="J117" i="31"/>
  <c r="F117" i="31"/>
  <c r="L116" i="31"/>
  <c r="K116" i="31"/>
  <c r="J116" i="31"/>
  <c r="F116" i="31"/>
  <c r="J115" i="31"/>
  <c r="K115" i="31" s="1"/>
  <c r="L115" i="31" s="1"/>
  <c r="F115" i="31"/>
  <c r="J114" i="31"/>
  <c r="K114" i="31" s="1"/>
  <c r="L114" i="31" s="1"/>
  <c r="F114" i="31"/>
  <c r="K113" i="31"/>
  <c r="L113" i="31" s="1"/>
  <c r="J113" i="31"/>
  <c r="F113" i="31"/>
  <c r="J112" i="31"/>
  <c r="K112" i="31" s="1"/>
  <c r="L112" i="31" s="1"/>
  <c r="H112" i="31"/>
  <c r="F112" i="31"/>
  <c r="J111" i="31"/>
  <c r="K111" i="31" s="1"/>
  <c r="L111" i="31" s="1"/>
  <c r="H111" i="31"/>
  <c r="F111" i="31"/>
  <c r="K110" i="31"/>
  <c r="L110" i="31" s="1"/>
  <c r="J110" i="31"/>
  <c r="F110" i="31"/>
  <c r="J109" i="31"/>
  <c r="K109" i="31" s="1"/>
  <c r="L109" i="31" s="1"/>
  <c r="F109" i="31"/>
  <c r="L108" i="31"/>
  <c r="K108" i="31"/>
  <c r="J108" i="31"/>
  <c r="F108" i="31"/>
  <c r="L107" i="31"/>
  <c r="J107" i="31"/>
  <c r="K107" i="31" s="1"/>
  <c r="F107" i="31"/>
  <c r="J106" i="31"/>
  <c r="K106" i="31" s="1"/>
  <c r="L106" i="31" s="1"/>
  <c r="F106" i="31"/>
  <c r="K105" i="31"/>
  <c r="L105" i="31" s="1"/>
  <c r="J105" i="31"/>
  <c r="H105" i="31"/>
  <c r="F105" i="31"/>
  <c r="W103" i="31"/>
  <c r="W106" i="31" s="1"/>
  <c r="H101" i="31"/>
  <c r="H103" i="31" s="1"/>
  <c r="G101" i="31"/>
  <c r="AB103" i="31" s="1"/>
  <c r="F91" i="31"/>
  <c r="F90" i="31"/>
  <c r="K89" i="31"/>
  <c r="L89" i="31" s="1"/>
  <c r="L88" i="31"/>
  <c r="J88" i="31"/>
  <c r="K88" i="31" s="1"/>
  <c r="F88" i="31"/>
  <c r="J87" i="31"/>
  <c r="K87" i="31" s="1"/>
  <c r="L87" i="31" s="1"/>
  <c r="F87" i="31"/>
  <c r="K86" i="31"/>
  <c r="L86" i="31" s="1"/>
  <c r="J86" i="31"/>
  <c r="F86" i="31"/>
  <c r="J85" i="31"/>
  <c r="K85" i="31" s="1"/>
  <c r="L85" i="31" s="1"/>
  <c r="F85" i="31"/>
  <c r="J84" i="31"/>
  <c r="K84" i="31" s="1"/>
  <c r="L84" i="31" s="1"/>
  <c r="F84" i="31"/>
  <c r="K83" i="31"/>
  <c r="L83" i="31" s="1"/>
  <c r="J83" i="31"/>
  <c r="F83" i="31"/>
  <c r="L82" i="31"/>
  <c r="K82" i="31"/>
  <c r="J82" i="31"/>
  <c r="F82" i="31"/>
  <c r="K81" i="31"/>
  <c r="L81" i="31" s="1"/>
  <c r="J81" i="31"/>
  <c r="F81" i="31"/>
  <c r="J80" i="31"/>
  <c r="K80" i="31" s="1"/>
  <c r="L80" i="31" s="1"/>
  <c r="F80" i="31"/>
  <c r="J79" i="31"/>
  <c r="K79" i="31" s="1"/>
  <c r="L79" i="31" s="1"/>
  <c r="F79" i="31"/>
  <c r="K78" i="31"/>
  <c r="L78" i="31" s="1"/>
  <c r="J78" i="31"/>
  <c r="F78" i="31"/>
  <c r="L77" i="31"/>
  <c r="K77" i="31"/>
  <c r="J77" i="31"/>
  <c r="H77" i="31"/>
  <c r="F77" i="31"/>
  <c r="J76" i="31"/>
  <c r="K76" i="31" s="1"/>
  <c r="L76" i="31" s="1"/>
  <c r="H76" i="31"/>
  <c r="F76" i="31"/>
  <c r="J75" i="31"/>
  <c r="K75" i="31" s="1"/>
  <c r="L75" i="31" s="1"/>
  <c r="H75" i="31"/>
  <c r="F75" i="31"/>
  <c r="J74" i="31"/>
  <c r="K74" i="31" s="1"/>
  <c r="L74" i="31" s="1"/>
  <c r="F74" i="31"/>
  <c r="Q72" i="31"/>
  <c r="Q83" i="31" s="1"/>
  <c r="H70" i="31"/>
  <c r="H72" i="31" s="1"/>
  <c r="H84" i="31" s="1"/>
  <c r="G70" i="31"/>
  <c r="X72" i="31" s="1"/>
  <c r="F60" i="31"/>
  <c r="F59" i="31"/>
  <c r="K58" i="31"/>
  <c r="L58" i="31" s="1"/>
  <c r="J57" i="31"/>
  <c r="K57" i="31" s="1"/>
  <c r="L57" i="31" s="1"/>
  <c r="F57" i="31"/>
  <c r="J56" i="31"/>
  <c r="K56" i="31" s="1"/>
  <c r="L56" i="31" s="1"/>
  <c r="F56" i="31"/>
  <c r="L55" i="31"/>
  <c r="K55" i="31"/>
  <c r="J55" i="31"/>
  <c r="F55" i="31"/>
  <c r="J54" i="31"/>
  <c r="K54" i="31" s="1"/>
  <c r="L54" i="31" s="1"/>
  <c r="AA54" i="31" s="1"/>
  <c r="F54" i="31"/>
  <c r="J53" i="31"/>
  <c r="K53" i="31" s="1"/>
  <c r="L53" i="31" s="1"/>
  <c r="F53" i="31"/>
  <c r="K52" i="31"/>
  <c r="L52" i="31" s="1"/>
  <c r="J52" i="31"/>
  <c r="F52" i="31"/>
  <c r="L51" i="31"/>
  <c r="K51" i="31"/>
  <c r="J51" i="31"/>
  <c r="F51" i="31"/>
  <c r="K50" i="31"/>
  <c r="L50" i="31" s="1"/>
  <c r="J50" i="31"/>
  <c r="F50" i="31"/>
  <c r="J49" i="31"/>
  <c r="K49" i="31" s="1"/>
  <c r="L49" i="31" s="1"/>
  <c r="H49" i="31"/>
  <c r="F49" i="31"/>
  <c r="J48" i="31"/>
  <c r="K48" i="31" s="1"/>
  <c r="L48" i="31" s="1"/>
  <c r="H48" i="31"/>
  <c r="F48" i="31"/>
  <c r="J47" i="31"/>
  <c r="K47" i="31" s="1"/>
  <c r="L47" i="31" s="1"/>
  <c r="H47" i="31"/>
  <c r="F47" i="31"/>
  <c r="J46" i="31"/>
  <c r="K46" i="31" s="1"/>
  <c r="L46" i="31" s="1"/>
  <c r="F46" i="31"/>
  <c r="J45" i="31"/>
  <c r="K45" i="31" s="1"/>
  <c r="L45" i="31" s="1"/>
  <c r="F45" i="31"/>
  <c r="K44" i="31"/>
  <c r="L44" i="31" s="1"/>
  <c r="J44" i="31"/>
  <c r="F44" i="31"/>
  <c r="L43" i="31"/>
  <c r="K43" i="31"/>
  <c r="J43" i="31"/>
  <c r="F43" i="31"/>
  <c r="AA41" i="31"/>
  <c r="AA53" i="31" s="1"/>
  <c r="H41" i="31"/>
  <c r="G41" i="31"/>
  <c r="G48" i="31" s="1"/>
  <c r="H39" i="31"/>
  <c r="Z41" i="31" s="1"/>
  <c r="G39" i="31"/>
  <c r="Y41" i="31" s="1"/>
  <c r="F30" i="31"/>
  <c r="F29" i="31"/>
  <c r="K28" i="31"/>
  <c r="L28" i="31" s="1"/>
  <c r="K27" i="31"/>
  <c r="L27" i="31" s="1"/>
  <c r="J27" i="31"/>
  <c r="F27" i="31"/>
  <c r="J26" i="31"/>
  <c r="K26" i="31" s="1"/>
  <c r="L26" i="31" s="1"/>
  <c r="F26" i="31"/>
  <c r="L25" i="31"/>
  <c r="K25" i="31"/>
  <c r="J25" i="31"/>
  <c r="F25" i="31"/>
  <c r="J24" i="31"/>
  <c r="K24" i="31" s="1"/>
  <c r="L24" i="31" s="1"/>
  <c r="F24" i="31"/>
  <c r="K23" i="31"/>
  <c r="L23" i="31" s="1"/>
  <c r="J23" i="31"/>
  <c r="F23" i="31"/>
  <c r="J22" i="31"/>
  <c r="K22" i="31" s="1"/>
  <c r="L22" i="31" s="1"/>
  <c r="F22" i="31"/>
  <c r="K21" i="31"/>
  <c r="L21" i="31" s="1"/>
  <c r="J21" i="31"/>
  <c r="F21" i="31"/>
  <c r="J20" i="31"/>
  <c r="K20" i="31" s="1"/>
  <c r="L20" i="31" s="1"/>
  <c r="F20" i="31"/>
  <c r="J19" i="31"/>
  <c r="K19" i="31" s="1"/>
  <c r="L19" i="31" s="1"/>
  <c r="F19" i="31"/>
  <c r="K18" i="31"/>
  <c r="L18" i="31" s="1"/>
  <c r="J18" i="31"/>
  <c r="F18" i="31"/>
  <c r="L17" i="31"/>
  <c r="K17" i="31"/>
  <c r="J17" i="31"/>
  <c r="F17" i="31"/>
  <c r="J16" i="31"/>
  <c r="K16" i="31" s="1"/>
  <c r="L16" i="31" s="1"/>
  <c r="F16" i="31"/>
  <c r="J15" i="31"/>
  <c r="K15" i="31" s="1"/>
  <c r="L15" i="31" s="1"/>
  <c r="F15" i="31"/>
  <c r="J14" i="31"/>
  <c r="K14" i="31" s="1"/>
  <c r="L14" i="31" s="1"/>
  <c r="F14" i="31"/>
  <c r="K13" i="31"/>
  <c r="L13" i="31" s="1"/>
  <c r="J13" i="31"/>
  <c r="F13" i="31"/>
  <c r="H9" i="31"/>
  <c r="H11" i="31" s="1"/>
  <c r="G9" i="31"/>
  <c r="V11" i="31" s="1"/>
  <c r="F122" i="25"/>
  <c r="F121" i="25"/>
  <c r="K120" i="25"/>
  <c r="L120" i="25" s="1"/>
  <c r="K119" i="25"/>
  <c r="L119" i="25" s="1"/>
  <c r="J119" i="25"/>
  <c r="F119" i="25"/>
  <c r="J118" i="25"/>
  <c r="K118" i="25" s="1"/>
  <c r="L118" i="25" s="1"/>
  <c r="F118" i="25"/>
  <c r="J117" i="25"/>
  <c r="K117" i="25" s="1"/>
  <c r="L117" i="25" s="1"/>
  <c r="F117" i="25"/>
  <c r="J116" i="25"/>
  <c r="K116" i="25" s="1"/>
  <c r="L116" i="25" s="1"/>
  <c r="F116" i="25"/>
  <c r="J115" i="25"/>
  <c r="K115" i="25" s="1"/>
  <c r="L115" i="25" s="1"/>
  <c r="F115" i="25"/>
  <c r="J114" i="25"/>
  <c r="K114" i="25" s="1"/>
  <c r="L114" i="25" s="1"/>
  <c r="F114" i="25"/>
  <c r="J113" i="25"/>
  <c r="K113" i="25" s="1"/>
  <c r="L113" i="25" s="1"/>
  <c r="F113" i="25"/>
  <c r="J112" i="25"/>
  <c r="K112" i="25" s="1"/>
  <c r="L112" i="25" s="1"/>
  <c r="F112" i="25"/>
  <c r="K111" i="25"/>
  <c r="L111" i="25" s="1"/>
  <c r="J111" i="25"/>
  <c r="F111" i="25"/>
  <c r="J110" i="25"/>
  <c r="K110" i="25" s="1"/>
  <c r="L110" i="25" s="1"/>
  <c r="F110" i="25"/>
  <c r="K109" i="25"/>
  <c r="L109" i="25" s="1"/>
  <c r="J109" i="25"/>
  <c r="F109" i="25"/>
  <c r="L108" i="25"/>
  <c r="K108" i="25"/>
  <c r="J108" i="25"/>
  <c r="F108" i="25"/>
  <c r="J107" i="25"/>
  <c r="K107" i="25" s="1"/>
  <c r="L107" i="25" s="1"/>
  <c r="F107" i="25"/>
  <c r="K106" i="25"/>
  <c r="L106" i="25" s="1"/>
  <c r="J106" i="25"/>
  <c r="F106" i="25"/>
  <c r="J105" i="25"/>
  <c r="K105" i="25" s="1"/>
  <c r="L105" i="25" s="1"/>
  <c r="F105" i="25"/>
  <c r="AA103" i="25"/>
  <c r="AA120" i="25" s="1"/>
  <c r="X103" i="25"/>
  <c r="V103" i="25"/>
  <c r="V112" i="25" s="1"/>
  <c r="U103" i="25"/>
  <c r="U113" i="25" s="1"/>
  <c r="S103" i="25"/>
  <c r="S120" i="25" s="1"/>
  <c r="P103" i="25"/>
  <c r="P118" i="25" s="1"/>
  <c r="N103" i="25"/>
  <c r="N112" i="25" s="1"/>
  <c r="M103" i="25"/>
  <c r="M113" i="25" s="1"/>
  <c r="G103" i="25"/>
  <c r="G119" i="25" s="1"/>
  <c r="H101" i="25"/>
  <c r="H103" i="25" s="1"/>
  <c r="G101" i="25"/>
  <c r="AB103" i="25" s="1"/>
  <c r="F91" i="25"/>
  <c r="F90" i="25"/>
  <c r="K89" i="25"/>
  <c r="L89" i="25" s="1"/>
  <c r="J88" i="25"/>
  <c r="K88" i="25" s="1"/>
  <c r="L88" i="25" s="1"/>
  <c r="F88" i="25"/>
  <c r="J87" i="25"/>
  <c r="K87" i="25" s="1"/>
  <c r="L87" i="25" s="1"/>
  <c r="F87" i="25"/>
  <c r="J86" i="25"/>
  <c r="K86" i="25" s="1"/>
  <c r="L86" i="25" s="1"/>
  <c r="F86" i="25"/>
  <c r="J85" i="25"/>
  <c r="K85" i="25" s="1"/>
  <c r="L85" i="25" s="1"/>
  <c r="F85" i="25"/>
  <c r="J84" i="25"/>
  <c r="K84" i="25" s="1"/>
  <c r="L84" i="25" s="1"/>
  <c r="F84" i="25"/>
  <c r="J83" i="25"/>
  <c r="K83" i="25" s="1"/>
  <c r="L83" i="25" s="1"/>
  <c r="F83" i="25"/>
  <c r="J82" i="25"/>
  <c r="K82" i="25" s="1"/>
  <c r="L82" i="25" s="1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L74" i="25"/>
  <c r="K74" i="25"/>
  <c r="J74" i="25"/>
  <c r="F74" i="25"/>
  <c r="AA72" i="25"/>
  <c r="V72" i="25"/>
  <c r="V81" i="25" s="1"/>
  <c r="S72" i="25"/>
  <c r="S89" i="25" s="1"/>
  <c r="N72" i="25"/>
  <c r="G72" i="25"/>
  <c r="G88" i="25" s="1"/>
  <c r="H70" i="25"/>
  <c r="H72" i="25" s="1"/>
  <c r="G70" i="25"/>
  <c r="AB72" i="25" s="1"/>
  <c r="F60" i="25"/>
  <c r="F59" i="25"/>
  <c r="K58" i="25"/>
  <c r="L58" i="25" s="1"/>
  <c r="J57" i="25"/>
  <c r="K57" i="25" s="1"/>
  <c r="L57" i="25" s="1"/>
  <c r="F57" i="25"/>
  <c r="J56" i="25"/>
  <c r="K56" i="25" s="1"/>
  <c r="L56" i="25" s="1"/>
  <c r="F56" i="25"/>
  <c r="J55" i="25"/>
  <c r="K55" i="25" s="1"/>
  <c r="L55" i="25" s="1"/>
  <c r="F55" i="25"/>
  <c r="J54" i="25"/>
  <c r="K54" i="25" s="1"/>
  <c r="L54" i="25" s="1"/>
  <c r="F54" i="25"/>
  <c r="J53" i="25"/>
  <c r="K53" i="25" s="1"/>
  <c r="L53" i="25" s="1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K44" i="25"/>
  <c r="L44" i="25" s="1"/>
  <c r="J44" i="25"/>
  <c r="F44" i="25"/>
  <c r="L43" i="25"/>
  <c r="K43" i="25"/>
  <c r="J43" i="25"/>
  <c r="F43" i="25"/>
  <c r="AA41" i="25"/>
  <c r="V41" i="25"/>
  <c r="V50" i="25" s="1"/>
  <c r="U41" i="25"/>
  <c r="S41" i="25"/>
  <c r="P41" i="25"/>
  <c r="N41" i="25"/>
  <c r="M41" i="25"/>
  <c r="G41" i="25"/>
  <c r="G57" i="25" s="1"/>
  <c r="H39" i="25"/>
  <c r="H41" i="25" s="1"/>
  <c r="G39" i="25"/>
  <c r="AB41" i="25" s="1"/>
  <c r="J25" i="25"/>
  <c r="K25" i="25" s="1"/>
  <c r="L25" i="25" s="1"/>
  <c r="Q25" i="25" s="1"/>
  <c r="F25" i="25"/>
  <c r="H25" i="25" s="1"/>
  <c r="F23" i="25"/>
  <c r="G23" i="25" s="1"/>
  <c r="J23" i="25"/>
  <c r="K23" i="25" s="1"/>
  <c r="L23" i="25" s="1"/>
  <c r="O23" i="25" s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76" i="1"/>
  <c r="W76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4" i="1"/>
  <c r="W4" i="1"/>
  <c r="W72" i="33" l="1"/>
  <c r="T41" i="33"/>
  <c r="S56" i="33"/>
  <c r="Z72" i="33"/>
  <c r="S51" i="33"/>
  <c r="Z41" i="33"/>
  <c r="Z52" i="33" s="1"/>
  <c r="U41" i="33"/>
  <c r="G72" i="33"/>
  <c r="AA72" i="33"/>
  <c r="AA74" i="33" s="1"/>
  <c r="Y76" i="33"/>
  <c r="Y78" i="33"/>
  <c r="G105" i="33"/>
  <c r="X112" i="33"/>
  <c r="N11" i="33"/>
  <c r="N24" i="33" s="1"/>
  <c r="G41" i="33"/>
  <c r="V41" i="33"/>
  <c r="O43" i="33"/>
  <c r="M72" i="33"/>
  <c r="M75" i="33" s="1"/>
  <c r="AC75" i="33" s="1"/>
  <c r="AB72" i="33"/>
  <c r="Y86" i="33"/>
  <c r="P103" i="33"/>
  <c r="AA108" i="33"/>
  <c r="AA116" i="33"/>
  <c r="V11" i="33"/>
  <c r="V16" i="33" s="1"/>
  <c r="W41" i="33"/>
  <c r="Y52" i="33"/>
  <c r="N72" i="33"/>
  <c r="S103" i="33"/>
  <c r="G113" i="33"/>
  <c r="M41" i="33"/>
  <c r="M47" i="33" s="1"/>
  <c r="AA41" i="33"/>
  <c r="Y50" i="33"/>
  <c r="O72" i="33"/>
  <c r="O86" i="33" s="1"/>
  <c r="Y81" i="33"/>
  <c r="U103" i="33"/>
  <c r="AB107" i="33"/>
  <c r="S109" i="33"/>
  <c r="X111" i="33"/>
  <c r="AB115" i="33"/>
  <c r="N41" i="33"/>
  <c r="N47" i="33" s="1"/>
  <c r="AB41" i="33"/>
  <c r="AB54" i="33" s="1"/>
  <c r="R72" i="33"/>
  <c r="R82" i="33" s="1"/>
  <c r="V103" i="33"/>
  <c r="AA109" i="33"/>
  <c r="AA44" i="33"/>
  <c r="M44" i="33"/>
  <c r="T44" i="33"/>
  <c r="N44" i="33"/>
  <c r="X26" i="33"/>
  <c r="X28" i="33"/>
  <c r="X24" i="33"/>
  <c r="X14" i="33"/>
  <c r="X21" i="33"/>
  <c r="X20" i="33"/>
  <c r="X13" i="33"/>
  <c r="X19" i="33"/>
  <c r="X23" i="33"/>
  <c r="X18" i="33"/>
  <c r="X25" i="33"/>
  <c r="X17" i="33"/>
  <c r="X16" i="33"/>
  <c r="X22" i="33"/>
  <c r="X15" i="33"/>
  <c r="AA45" i="33"/>
  <c r="M45" i="33"/>
  <c r="N45" i="33"/>
  <c r="T45" i="33"/>
  <c r="Z49" i="33"/>
  <c r="T49" i="33"/>
  <c r="S49" i="33"/>
  <c r="H27" i="33"/>
  <c r="H26" i="33"/>
  <c r="H23" i="33"/>
  <c r="H14" i="33"/>
  <c r="H20" i="33"/>
  <c r="H25" i="33"/>
  <c r="H21" i="33"/>
  <c r="H13" i="33"/>
  <c r="H29" i="33"/>
  <c r="H22" i="33"/>
  <c r="H19" i="33"/>
  <c r="H30" i="33"/>
  <c r="H18" i="33"/>
  <c r="H24" i="33"/>
  <c r="H17" i="33"/>
  <c r="H16" i="33"/>
  <c r="H15" i="33"/>
  <c r="T46" i="33"/>
  <c r="W46" i="33"/>
  <c r="AA56" i="33"/>
  <c r="Y11" i="33"/>
  <c r="N17" i="33"/>
  <c r="V17" i="33"/>
  <c r="V25" i="33"/>
  <c r="N28" i="33"/>
  <c r="Z55" i="33"/>
  <c r="Z47" i="33"/>
  <c r="Z54" i="33"/>
  <c r="Z56" i="33"/>
  <c r="Z44" i="33"/>
  <c r="Z53" i="33"/>
  <c r="Z46" i="33"/>
  <c r="Z43" i="33"/>
  <c r="U52" i="33"/>
  <c r="U51" i="33"/>
  <c r="U58" i="33"/>
  <c r="U48" i="33"/>
  <c r="U54" i="33"/>
  <c r="U43" i="33"/>
  <c r="N48" i="33"/>
  <c r="T50" i="33"/>
  <c r="H53" i="33"/>
  <c r="N55" i="33"/>
  <c r="N58" i="33"/>
  <c r="R11" i="33"/>
  <c r="Z11" i="33"/>
  <c r="N18" i="33"/>
  <c r="V18" i="33"/>
  <c r="V23" i="33"/>
  <c r="V26" i="33"/>
  <c r="G50" i="33"/>
  <c r="G57" i="33"/>
  <c r="G60" i="33"/>
  <c r="G59" i="33"/>
  <c r="AC59" i="33" s="1"/>
  <c r="G53" i="33"/>
  <c r="G55" i="33"/>
  <c r="G46" i="33"/>
  <c r="G45" i="33"/>
  <c r="V51" i="33"/>
  <c r="V50" i="33"/>
  <c r="V58" i="33"/>
  <c r="V52" i="33"/>
  <c r="V48" i="33"/>
  <c r="V54" i="33"/>
  <c r="V56" i="33"/>
  <c r="V49" i="33"/>
  <c r="V43" i="33"/>
  <c r="U44" i="33"/>
  <c r="U45" i="33"/>
  <c r="O48" i="33"/>
  <c r="AB48" i="33"/>
  <c r="U50" i="33"/>
  <c r="AB51" i="33"/>
  <c r="N54" i="33"/>
  <c r="O58" i="33"/>
  <c r="N22" i="33"/>
  <c r="G11" i="33"/>
  <c r="S11" i="33"/>
  <c r="AA11" i="33"/>
  <c r="N19" i="33"/>
  <c r="V19" i="33"/>
  <c r="H57" i="33"/>
  <c r="I57" i="33" s="1"/>
  <c r="H49" i="33"/>
  <c r="H56" i="33"/>
  <c r="H55" i="33"/>
  <c r="I55" i="33" s="1"/>
  <c r="H50" i="33"/>
  <c r="H46" i="33"/>
  <c r="H45" i="33"/>
  <c r="I45" i="33" s="1"/>
  <c r="H52" i="33"/>
  <c r="H44" i="33"/>
  <c r="W50" i="33"/>
  <c r="W54" i="33"/>
  <c r="W56" i="33"/>
  <c r="W49" i="33"/>
  <c r="W51" i="33"/>
  <c r="W45" i="33"/>
  <c r="W43" i="33"/>
  <c r="V44" i="33"/>
  <c r="V45" i="33"/>
  <c r="M46" i="33"/>
  <c r="W52" i="33"/>
  <c r="O54" i="33"/>
  <c r="U55" i="33"/>
  <c r="W89" i="33"/>
  <c r="W84" i="33"/>
  <c r="W82" i="33"/>
  <c r="W81" i="33"/>
  <c r="W87" i="33"/>
  <c r="W86" i="33"/>
  <c r="W77" i="33"/>
  <c r="W76" i="33"/>
  <c r="W74" i="33"/>
  <c r="W85" i="33"/>
  <c r="W80" i="33"/>
  <c r="W83" i="33"/>
  <c r="M74" i="33"/>
  <c r="M77" i="33"/>
  <c r="AC77" i="33" s="1"/>
  <c r="W78" i="33"/>
  <c r="Q11" i="33"/>
  <c r="T11" i="33"/>
  <c r="AB11" i="33"/>
  <c r="N20" i="33"/>
  <c r="V20" i="33"/>
  <c r="V21" i="33"/>
  <c r="N23" i="33"/>
  <c r="N25" i="33"/>
  <c r="M52" i="33"/>
  <c r="M51" i="33"/>
  <c r="M54" i="33"/>
  <c r="M48" i="33"/>
  <c r="M56" i="33"/>
  <c r="M49" i="33"/>
  <c r="AA54" i="33"/>
  <c r="AA46" i="33"/>
  <c r="AA58" i="33"/>
  <c r="AA53" i="33"/>
  <c r="AA43" i="33"/>
  <c r="AA55" i="33"/>
  <c r="AA50" i="33"/>
  <c r="AA47" i="33"/>
  <c r="M43" i="33"/>
  <c r="W44" i="33"/>
  <c r="Z45" i="33"/>
  <c r="N46" i="33"/>
  <c r="G49" i="33"/>
  <c r="G52" i="33"/>
  <c r="M53" i="33"/>
  <c r="V55" i="33"/>
  <c r="O56" i="33"/>
  <c r="W58" i="33"/>
  <c r="Z81" i="33"/>
  <c r="Z87" i="33"/>
  <c r="Z86" i="33"/>
  <c r="Z89" i="33"/>
  <c r="Z84" i="33"/>
  <c r="Z83" i="33"/>
  <c r="Z74" i="33"/>
  <c r="Z80" i="33"/>
  <c r="Z78" i="33"/>
  <c r="N74" i="33"/>
  <c r="N90" i="33" s="1"/>
  <c r="Z79" i="33"/>
  <c r="M11" i="33"/>
  <c r="U11" i="33"/>
  <c r="N13" i="33"/>
  <c r="V13" i="33"/>
  <c r="N21" i="33"/>
  <c r="N26" i="33"/>
  <c r="N51" i="33"/>
  <c r="N50" i="33"/>
  <c r="N56" i="33"/>
  <c r="N49" i="33"/>
  <c r="AB58" i="33"/>
  <c r="AB53" i="33"/>
  <c r="AB45" i="33"/>
  <c r="AB52" i="33"/>
  <c r="AB46" i="33"/>
  <c r="AB55" i="33"/>
  <c r="AB50" i="33"/>
  <c r="AB47" i="33"/>
  <c r="N43" i="33"/>
  <c r="N59" i="33" s="1"/>
  <c r="AB43" i="33"/>
  <c r="O46" i="33"/>
  <c r="U49" i="33"/>
  <c r="Z50" i="33"/>
  <c r="N53" i="33"/>
  <c r="G54" i="33"/>
  <c r="I54" i="33" s="1"/>
  <c r="W55" i="33"/>
  <c r="AA80" i="33"/>
  <c r="AA86" i="33"/>
  <c r="AA85" i="33"/>
  <c r="AA89" i="33"/>
  <c r="AA83" i="33"/>
  <c r="AA87" i="33"/>
  <c r="AA81" i="33"/>
  <c r="AA78" i="33"/>
  <c r="AA84" i="33"/>
  <c r="AA82" i="33"/>
  <c r="AA79" i="33"/>
  <c r="AA77" i="33"/>
  <c r="N14" i="33"/>
  <c r="O50" i="33"/>
  <c r="O51" i="33"/>
  <c r="O49" i="33"/>
  <c r="O55" i="33"/>
  <c r="O53" i="33"/>
  <c r="O45" i="33"/>
  <c r="M86" i="33"/>
  <c r="AC86" i="33" s="1"/>
  <c r="M89" i="33"/>
  <c r="AC89" i="33" s="1"/>
  <c r="M84" i="33"/>
  <c r="AC84" i="33" s="1"/>
  <c r="M83" i="33"/>
  <c r="AC83" i="33" s="1"/>
  <c r="M81" i="33"/>
  <c r="AC81" i="33" s="1"/>
  <c r="M87" i="33"/>
  <c r="AC87" i="33" s="1"/>
  <c r="M79" i="33"/>
  <c r="AC79" i="33" s="1"/>
  <c r="M78" i="33"/>
  <c r="AC78" i="33" s="1"/>
  <c r="M76" i="33"/>
  <c r="AC76" i="33" s="1"/>
  <c r="M82" i="33"/>
  <c r="AC82" i="33" s="1"/>
  <c r="M85" i="33"/>
  <c r="AC85" i="33" s="1"/>
  <c r="V24" i="33"/>
  <c r="V28" i="33"/>
  <c r="O11" i="33"/>
  <c r="W11" i="33"/>
  <c r="N15" i="33"/>
  <c r="V15" i="33"/>
  <c r="V22" i="33"/>
  <c r="S54" i="33"/>
  <c r="S46" i="33"/>
  <c r="S58" i="33"/>
  <c r="S53" i="33"/>
  <c r="S55" i="33"/>
  <c r="S50" i="33"/>
  <c r="S43" i="33"/>
  <c r="S52" i="33"/>
  <c r="S47" i="33"/>
  <c r="G43" i="33"/>
  <c r="O44" i="33"/>
  <c r="O59" i="33" s="1"/>
  <c r="U46" i="33"/>
  <c r="H47" i="33"/>
  <c r="U47" i="33"/>
  <c r="H48" i="33"/>
  <c r="AA49" i="33"/>
  <c r="M50" i="33"/>
  <c r="G51" i="33"/>
  <c r="T51" i="33"/>
  <c r="N52" i="33"/>
  <c r="AA52" i="33"/>
  <c r="U53" i="33"/>
  <c r="Z58" i="33"/>
  <c r="N85" i="33"/>
  <c r="N83" i="33"/>
  <c r="N82" i="33"/>
  <c r="N80" i="33"/>
  <c r="N89" i="33"/>
  <c r="N78" i="33"/>
  <c r="N84" i="33"/>
  <c r="N81" i="33"/>
  <c r="N77" i="33"/>
  <c r="N75" i="33"/>
  <c r="N86" i="33"/>
  <c r="N79" i="33"/>
  <c r="AA75" i="33"/>
  <c r="AA76" i="33"/>
  <c r="V14" i="33"/>
  <c r="P11" i="33"/>
  <c r="N16" i="33"/>
  <c r="Y56" i="33"/>
  <c r="Y48" i="33"/>
  <c r="Y55" i="33"/>
  <c r="Y51" i="33"/>
  <c r="Y49" i="33"/>
  <c r="Y45" i="33"/>
  <c r="Y44" i="33"/>
  <c r="Y53" i="33"/>
  <c r="Y46" i="33"/>
  <c r="Y43" i="33"/>
  <c r="T58" i="33"/>
  <c r="T53" i="33"/>
  <c r="T52" i="33"/>
  <c r="T47" i="33"/>
  <c r="T48" i="33"/>
  <c r="H43" i="33"/>
  <c r="I43" i="33" s="1"/>
  <c r="T43" i="33"/>
  <c r="S44" i="33"/>
  <c r="S45" i="33"/>
  <c r="V46" i="33"/>
  <c r="V47" i="33"/>
  <c r="Z48" i="33"/>
  <c r="AB49" i="33"/>
  <c r="H51" i="33"/>
  <c r="I51" i="33" s="1"/>
  <c r="Z51" i="33"/>
  <c r="O52" i="33"/>
  <c r="V53" i="33"/>
  <c r="Y54" i="33"/>
  <c r="M55" i="33"/>
  <c r="U56" i="33"/>
  <c r="M58" i="33"/>
  <c r="H60" i="33"/>
  <c r="O89" i="33"/>
  <c r="O84" i="33"/>
  <c r="O82" i="33"/>
  <c r="O81" i="33"/>
  <c r="O87" i="33"/>
  <c r="O77" i="33"/>
  <c r="O80" i="33"/>
  <c r="O76" i="33"/>
  <c r="O85" i="33"/>
  <c r="O74" i="33"/>
  <c r="O90" i="33" s="1"/>
  <c r="O79" i="33"/>
  <c r="O78" i="33"/>
  <c r="O75" i="33"/>
  <c r="O83" i="33"/>
  <c r="M80" i="33"/>
  <c r="AC80" i="33" s="1"/>
  <c r="U115" i="33"/>
  <c r="S117" i="33"/>
  <c r="AA117" i="33"/>
  <c r="R81" i="33"/>
  <c r="R87" i="33"/>
  <c r="R86" i="33"/>
  <c r="R89" i="33"/>
  <c r="R84" i="33"/>
  <c r="R74" i="33"/>
  <c r="R90" i="33" s="1"/>
  <c r="R85" i="33"/>
  <c r="AB87" i="33"/>
  <c r="AB85" i="33"/>
  <c r="AB89" i="33"/>
  <c r="AB84" i="33"/>
  <c r="AB82" i="33"/>
  <c r="AB80" i="33"/>
  <c r="AB79" i="33"/>
  <c r="AB77" i="33"/>
  <c r="AB75" i="33"/>
  <c r="AB76" i="33"/>
  <c r="R80" i="33"/>
  <c r="R83" i="33"/>
  <c r="AB86" i="33"/>
  <c r="M113" i="33"/>
  <c r="M105" i="33"/>
  <c r="M112" i="33"/>
  <c r="M111" i="33"/>
  <c r="M118" i="33"/>
  <c r="M110" i="33"/>
  <c r="M117" i="33"/>
  <c r="M109" i="33"/>
  <c r="M116" i="33"/>
  <c r="M108" i="33"/>
  <c r="M115" i="33"/>
  <c r="M107" i="33"/>
  <c r="M114" i="33"/>
  <c r="M106" i="33"/>
  <c r="M120" i="33"/>
  <c r="Y82" i="33"/>
  <c r="Y87" i="33"/>
  <c r="Y79" i="33"/>
  <c r="Y85" i="33"/>
  <c r="Y75" i="33"/>
  <c r="Y83" i="33"/>
  <c r="Y74" i="33"/>
  <c r="Y89" i="33"/>
  <c r="Y84" i="33"/>
  <c r="Y80" i="33"/>
  <c r="S80" i="33"/>
  <c r="S86" i="33"/>
  <c r="S85" i="33"/>
  <c r="S89" i="33"/>
  <c r="S83" i="33"/>
  <c r="S82" i="33"/>
  <c r="S79" i="33"/>
  <c r="S78" i="33"/>
  <c r="S74" i="33"/>
  <c r="R75" i="33"/>
  <c r="R76" i="33"/>
  <c r="AB78" i="33"/>
  <c r="S84" i="33"/>
  <c r="N112" i="33"/>
  <c r="N111" i="33"/>
  <c r="N118" i="33"/>
  <c r="N110" i="33"/>
  <c r="N117" i="33"/>
  <c r="N109" i="33"/>
  <c r="N116" i="33"/>
  <c r="N108" i="33"/>
  <c r="N120" i="33"/>
  <c r="N115" i="33"/>
  <c r="N107" i="33"/>
  <c r="N114" i="33"/>
  <c r="N106" i="33"/>
  <c r="N113" i="33"/>
  <c r="N105" i="33"/>
  <c r="U107" i="33"/>
  <c r="P41" i="33"/>
  <c r="X41" i="33"/>
  <c r="X72" i="33"/>
  <c r="P72" i="33"/>
  <c r="T72" i="33"/>
  <c r="S75" i="33"/>
  <c r="S76" i="33"/>
  <c r="R77" i="33"/>
  <c r="AB83" i="33"/>
  <c r="Q41" i="33"/>
  <c r="G84" i="33"/>
  <c r="G91" i="33"/>
  <c r="AD75" i="33" s="1"/>
  <c r="G82" i="33"/>
  <c r="G81" i="33"/>
  <c r="G87" i="33"/>
  <c r="G77" i="33"/>
  <c r="G90" i="33"/>
  <c r="G76" i="33"/>
  <c r="G74" i="33"/>
  <c r="U72" i="33"/>
  <c r="G75" i="33"/>
  <c r="S77" i="33"/>
  <c r="G78" i="33"/>
  <c r="R78" i="33"/>
  <c r="G79" i="33"/>
  <c r="R79" i="33"/>
  <c r="G80" i="33"/>
  <c r="S81" i="33"/>
  <c r="G83" i="33"/>
  <c r="R41" i="33"/>
  <c r="H72" i="33"/>
  <c r="V72" i="33"/>
  <c r="G88" i="33"/>
  <c r="AB108" i="33"/>
  <c r="H111" i="33"/>
  <c r="H119" i="33"/>
  <c r="I119" i="33" s="1"/>
  <c r="U113" i="33"/>
  <c r="U105" i="33"/>
  <c r="U112" i="33"/>
  <c r="U111" i="33"/>
  <c r="U118" i="33"/>
  <c r="U110" i="33"/>
  <c r="U117" i="33"/>
  <c r="U109" i="33"/>
  <c r="U116" i="33"/>
  <c r="U108" i="33"/>
  <c r="Q72" i="33"/>
  <c r="AB114" i="33"/>
  <c r="AB106" i="33"/>
  <c r="AB113" i="33"/>
  <c r="AB105" i="33"/>
  <c r="AB112" i="33"/>
  <c r="AB111" i="33"/>
  <c r="AB118" i="33"/>
  <c r="AB110" i="33"/>
  <c r="AB117" i="33"/>
  <c r="AB109" i="33"/>
  <c r="V112" i="33"/>
  <c r="V111" i="33"/>
  <c r="V118" i="33"/>
  <c r="V110" i="33"/>
  <c r="V117" i="33"/>
  <c r="V109" i="33"/>
  <c r="V116" i="33"/>
  <c r="V108" i="33"/>
  <c r="V120" i="33"/>
  <c r="V115" i="33"/>
  <c r="V107" i="33"/>
  <c r="H118" i="33"/>
  <c r="H110" i="33"/>
  <c r="H117" i="33"/>
  <c r="I117" i="33" s="1"/>
  <c r="H109" i="33"/>
  <c r="H121" i="33"/>
  <c r="H116" i="33"/>
  <c r="H108" i="33"/>
  <c r="H115" i="33"/>
  <c r="H107" i="33"/>
  <c r="H122" i="33"/>
  <c r="H114" i="33"/>
  <c r="H106" i="33"/>
  <c r="H113" i="33"/>
  <c r="I113" i="33" s="1"/>
  <c r="H105" i="33"/>
  <c r="I105" i="33" s="1"/>
  <c r="U120" i="33"/>
  <c r="AB120" i="33"/>
  <c r="O103" i="33"/>
  <c r="W103" i="33"/>
  <c r="P105" i="33"/>
  <c r="X105" i="33"/>
  <c r="G106" i="33"/>
  <c r="S110" i="33"/>
  <c r="AA110" i="33"/>
  <c r="P113" i="33"/>
  <c r="X113" i="33"/>
  <c r="G114" i="33"/>
  <c r="S118" i="33"/>
  <c r="AA118" i="33"/>
  <c r="G122" i="33"/>
  <c r="P106" i="33"/>
  <c r="X106" i="33"/>
  <c r="G107" i="33"/>
  <c r="S111" i="33"/>
  <c r="AA111" i="33"/>
  <c r="P114" i="33"/>
  <c r="X114" i="33"/>
  <c r="G115" i="33"/>
  <c r="Q103" i="33"/>
  <c r="Y103" i="33"/>
  <c r="P107" i="33"/>
  <c r="X107" i="33"/>
  <c r="G108" i="33"/>
  <c r="S112" i="33"/>
  <c r="AA112" i="33"/>
  <c r="P115" i="33"/>
  <c r="X115" i="33"/>
  <c r="G116" i="33"/>
  <c r="P120" i="33"/>
  <c r="X120" i="33"/>
  <c r="G121" i="33"/>
  <c r="R103" i="33"/>
  <c r="Z103" i="33"/>
  <c r="S105" i="33"/>
  <c r="AA105" i="33"/>
  <c r="P108" i="33"/>
  <c r="X108" i="33"/>
  <c r="G109" i="33"/>
  <c r="S113" i="33"/>
  <c r="AA113" i="33"/>
  <c r="P116" i="33"/>
  <c r="X116" i="33"/>
  <c r="G117" i="33"/>
  <c r="S106" i="33"/>
  <c r="AA106" i="33"/>
  <c r="P109" i="33"/>
  <c r="X109" i="33"/>
  <c r="G110" i="33"/>
  <c r="S114" i="33"/>
  <c r="AA114" i="33"/>
  <c r="P117" i="33"/>
  <c r="X117" i="33"/>
  <c r="G118" i="33"/>
  <c r="T103" i="33"/>
  <c r="S107" i="33"/>
  <c r="AA107" i="33"/>
  <c r="P110" i="33"/>
  <c r="X110" i="33"/>
  <c r="G111" i="33"/>
  <c r="S115" i="33"/>
  <c r="AA115" i="33"/>
  <c r="O11" i="32"/>
  <c r="W11" i="32"/>
  <c r="V72" i="32"/>
  <c r="N72" i="32"/>
  <c r="U72" i="32"/>
  <c r="M72" i="32"/>
  <c r="AA72" i="32"/>
  <c r="S72" i="32"/>
  <c r="G72" i="32"/>
  <c r="Z72" i="32"/>
  <c r="R72" i="32"/>
  <c r="Q72" i="32"/>
  <c r="P72" i="32"/>
  <c r="O72" i="32"/>
  <c r="Q11" i="32"/>
  <c r="Y11" i="32"/>
  <c r="R11" i="32"/>
  <c r="Z11" i="32"/>
  <c r="U41" i="32"/>
  <c r="M41" i="32"/>
  <c r="AB41" i="32"/>
  <c r="T41" i="32"/>
  <c r="AA41" i="32"/>
  <c r="S41" i="32"/>
  <c r="G41" i="32"/>
  <c r="W41" i="32"/>
  <c r="G11" i="32"/>
  <c r="S11" i="32"/>
  <c r="AA11" i="32"/>
  <c r="X41" i="32"/>
  <c r="T72" i="32"/>
  <c r="T11" i="32"/>
  <c r="N41" i="32"/>
  <c r="Y41" i="32"/>
  <c r="W72" i="32"/>
  <c r="O103" i="32"/>
  <c r="W103" i="32"/>
  <c r="Q103" i="32"/>
  <c r="Y103" i="32"/>
  <c r="R103" i="32"/>
  <c r="Z103" i="32"/>
  <c r="T103" i="32"/>
  <c r="G103" i="31"/>
  <c r="G113" i="31" s="1"/>
  <c r="O11" i="31"/>
  <c r="O28" i="31" s="1"/>
  <c r="S41" i="31"/>
  <c r="M103" i="31"/>
  <c r="M114" i="31" s="1"/>
  <c r="AB109" i="31"/>
  <c r="W11" i="31"/>
  <c r="W18" i="31" s="1"/>
  <c r="T41" i="31"/>
  <c r="T58" i="31" s="1"/>
  <c r="T55" i="31"/>
  <c r="N103" i="31"/>
  <c r="G106" i="31"/>
  <c r="AA44" i="31"/>
  <c r="T50" i="31"/>
  <c r="O103" i="31"/>
  <c r="O105" i="31" s="1"/>
  <c r="AB41" i="31"/>
  <c r="U103" i="31"/>
  <c r="U110" i="31" s="1"/>
  <c r="AA45" i="31"/>
  <c r="P72" i="31"/>
  <c r="P76" i="31" s="1"/>
  <c r="V103" i="31"/>
  <c r="AB115" i="31"/>
  <c r="V26" i="31"/>
  <c r="V14" i="31"/>
  <c r="V25" i="31"/>
  <c r="V21" i="31"/>
  <c r="V13" i="31"/>
  <c r="V22" i="31"/>
  <c r="V20" i="31"/>
  <c r="V28" i="31"/>
  <c r="V24" i="31"/>
  <c r="V19" i="31"/>
  <c r="V18" i="31"/>
  <c r="V15" i="31"/>
  <c r="V17" i="31"/>
  <c r="V23" i="31"/>
  <c r="V16" i="31"/>
  <c r="H27" i="31"/>
  <c r="H26" i="31"/>
  <c r="H25" i="31"/>
  <c r="H29" i="31"/>
  <c r="H20" i="31"/>
  <c r="H23" i="31"/>
  <c r="H19" i="31"/>
  <c r="H18" i="31"/>
  <c r="H21" i="31"/>
  <c r="H17" i="31"/>
  <c r="H30" i="31"/>
  <c r="H16" i="31"/>
  <c r="H24" i="31"/>
  <c r="H15" i="31"/>
  <c r="H13" i="31"/>
  <c r="H22" i="31"/>
  <c r="H14" i="31"/>
  <c r="AB56" i="31"/>
  <c r="AB48" i="31"/>
  <c r="AB55" i="31"/>
  <c r="AB51" i="31"/>
  <c r="AB58" i="31"/>
  <c r="AB52" i="31"/>
  <c r="AB47" i="31"/>
  <c r="AB46" i="31"/>
  <c r="AB53" i="31"/>
  <c r="AB45" i="31"/>
  <c r="P11" i="31"/>
  <c r="X11" i="31"/>
  <c r="O15" i="31"/>
  <c r="Y51" i="31"/>
  <c r="Y53" i="31"/>
  <c r="Y49" i="31"/>
  <c r="Y45" i="31"/>
  <c r="Y54" i="31"/>
  <c r="Y50" i="31"/>
  <c r="Y44" i="31"/>
  <c r="Y43" i="31"/>
  <c r="Y55" i="31"/>
  <c r="Y58" i="31"/>
  <c r="Y56" i="31"/>
  <c r="AB44" i="31"/>
  <c r="Q11" i="31"/>
  <c r="Y11" i="31"/>
  <c r="O16" i="31"/>
  <c r="O25" i="31"/>
  <c r="Z58" i="31"/>
  <c r="Z50" i="31"/>
  <c r="Z54" i="31"/>
  <c r="Z44" i="31"/>
  <c r="Z43" i="31"/>
  <c r="Z55" i="31"/>
  <c r="Z51" i="31"/>
  <c r="Z56" i="31"/>
  <c r="Z52" i="31"/>
  <c r="Z48" i="31"/>
  <c r="Z47" i="31"/>
  <c r="I48" i="31"/>
  <c r="S54" i="31"/>
  <c r="P80" i="31"/>
  <c r="P81" i="31"/>
  <c r="P84" i="31"/>
  <c r="O26" i="31"/>
  <c r="O14" i="31"/>
  <c r="R11" i="31"/>
  <c r="Z11" i="31"/>
  <c r="O17" i="31"/>
  <c r="G59" i="31"/>
  <c r="G53" i="31"/>
  <c r="G60" i="31"/>
  <c r="G49" i="31"/>
  <c r="I49" i="31" s="1"/>
  <c r="G47" i="31"/>
  <c r="I47" i="31" s="1"/>
  <c r="G57" i="31"/>
  <c r="G54" i="31"/>
  <c r="G46" i="31"/>
  <c r="G50" i="31"/>
  <c r="G45" i="31"/>
  <c r="G55" i="31"/>
  <c r="G51" i="31"/>
  <c r="G44" i="31"/>
  <c r="G43" i="31"/>
  <c r="G56" i="31"/>
  <c r="G52" i="31"/>
  <c r="S50" i="31"/>
  <c r="AB43" i="31"/>
  <c r="G11" i="31"/>
  <c r="S11" i="31"/>
  <c r="AA11" i="31"/>
  <c r="O18" i="31"/>
  <c r="O23" i="31"/>
  <c r="H60" i="31"/>
  <c r="H52" i="31"/>
  <c r="H59" i="31"/>
  <c r="H57" i="31"/>
  <c r="H54" i="31"/>
  <c r="H46" i="31"/>
  <c r="I46" i="31" s="1"/>
  <c r="H50" i="31"/>
  <c r="I50" i="31" s="1"/>
  <c r="H45" i="31"/>
  <c r="H55" i="31"/>
  <c r="H51" i="31"/>
  <c r="H44" i="31"/>
  <c r="H43" i="31"/>
  <c r="H56" i="31"/>
  <c r="Z53" i="31"/>
  <c r="AB54" i="31"/>
  <c r="W26" i="31"/>
  <c r="T11" i="31"/>
  <c r="AB11" i="31"/>
  <c r="O19" i="31"/>
  <c r="S49" i="31"/>
  <c r="S58" i="31"/>
  <c r="S55" i="31"/>
  <c r="S43" i="31"/>
  <c r="S51" i="31"/>
  <c r="S56" i="31"/>
  <c r="S52" i="31"/>
  <c r="S48" i="31"/>
  <c r="S47" i="31"/>
  <c r="S53" i="31"/>
  <c r="S46" i="31"/>
  <c r="AB50" i="31"/>
  <c r="Y52" i="31"/>
  <c r="U113" i="31"/>
  <c r="U105" i="31"/>
  <c r="U112" i="31"/>
  <c r="U111" i="31"/>
  <c r="U118" i="31"/>
  <c r="U117" i="31"/>
  <c r="U109" i="31"/>
  <c r="U115" i="31"/>
  <c r="U106" i="31"/>
  <c r="U108" i="31"/>
  <c r="U114" i="31"/>
  <c r="U116" i="31"/>
  <c r="U120" i="31"/>
  <c r="X83" i="31"/>
  <c r="X82" i="31"/>
  <c r="X81" i="31"/>
  <c r="X80" i="31"/>
  <c r="X87" i="31"/>
  <c r="X74" i="31"/>
  <c r="X86" i="31"/>
  <c r="X84" i="31"/>
  <c r="X78" i="31"/>
  <c r="X75" i="31"/>
  <c r="X85" i="31"/>
  <c r="X79" i="31"/>
  <c r="X76" i="31"/>
  <c r="X77" i="31"/>
  <c r="X89" i="31"/>
  <c r="M11" i="31"/>
  <c r="U11" i="31"/>
  <c r="O20" i="31"/>
  <c r="W20" i="31"/>
  <c r="T56" i="31"/>
  <c r="T48" i="31"/>
  <c r="T51" i="31"/>
  <c r="T52" i="31"/>
  <c r="T47" i="31"/>
  <c r="T53" i="31"/>
  <c r="T46" i="31"/>
  <c r="T54" i="31"/>
  <c r="T49" i="31"/>
  <c r="T45" i="31"/>
  <c r="T43" i="31"/>
  <c r="S44" i="31"/>
  <c r="S45" i="31"/>
  <c r="Y46" i="31"/>
  <c r="Z49" i="31"/>
  <c r="N11" i="31"/>
  <c r="O13" i="31"/>
  <c r="W13" i="31"/>
  <c r="O21" i="31"/>
  <c r="O22" i="31"/>
  <c r="O24" i="31"/>
  <c r="W25" i="31"/>
  <c r="AA49" i="31"/>
  <c r="AA56" i="31"/>
  <c r="AA50" i="31"/>
  <c r="AA43" i="31"/>
  <c r="AA55" i="31"/>
  <c r="AA51" i="31"/>
  <c r="AA58" i="31"/>
  <c r="AA52" i="31"/>
  <c r="AA48" i="31"/>
  <c r="AA47" i="31"/>
  <c r="AA46" i="31"/>
  <c r="T44" i="31"/>
  <c r="Z45" i="31"/>
  <c r="Z46" i="31"/>
  <c r="Y47" i="31"/>
  <c r="Y48" i="31"/>
  <c r="AB49" i="31"/>
  <c r="H53" i="31"/>
  <c r="I53" i="31" s="1"/>
  <c r="Q82" i="31"/>
  <c r="Q81" i="31"/>
  <c r="Q87" i="31"/>
  <c r="Q79" i="31"/>
  <c r="Q86" i="31"/>
  <c r="Q80" i="31"/>
  <c r="Q84" i="31"/>
  <c r="Q78" i="31"/>
  <c r="Q77" i="31"/>
  <c r="Q76" i="31"/>
  <c r="V112" i="31"/>
  <c r="V111" i="31"/>
  <c r="V118" i="31"/>
  <c r="V110" i="31"/>
  <c r="V117" i="31"/>
  <c r="V109" i="31"/>
  <c r="V116" i="31"/>
  <c r="V108" i="31"/>
  <c r="V115" i="31"/>
  <c r="V106" i="31"/>
  <c r="V114" i="31"/>
  <c r="V105" i="31"/>
  <c r="V120" i="31"/>
  <c r="M41" i="31"/>
  <c r="U41" i="31"/>
  <c r="R72" i="31"/>
  <c r="Q75" i="31"/>
  <c r="Q85" i="31"/>
  <c r="V113" i="31"/>
  <c r="N41" i="31"/>
  <c r="V41" i="31"/>
  <c r="V72" i="31"/>
  <c r="O41" i="31"/>
  <c r="W41" i="31"/>
  <c r="V107" i="31"/>
  <c r="P41" i="31"/>
  <c r="X41" i="31"/>
  <c r="W72" i="31"/>
  <c r="O72" i="31"/>
  <c r="U72" i="31"/>
  <c r="M72" i="31"/>
  <c r="AB72" i="31"/>
  <c r="T72" i="31"/>
  <c r="AA72" i="31"/>
  <c r="S72" i="31"/>
  <c r="G72" i="31"/>
  <c r="Y72" i="31"/>
  <c r="Q74" i="31"/>
  <c r="M115" i="31"/>
  <c r="Q41" i="31"/>
  <c r="H91" i="31"/>
  <c r="H83" i="31"/>
  <c r="H82" i="31"/>
  <c r="H88" i="31"/>
  <c r="H80" i="31"/>
  <c r="H87" i="31"/>
  <c r="H90" i="31"/>
  <c r="H81" i="31"/>
  <c r="H74" i="31"/>
  <c r="H86" i="31"/>
  <c r="H79" i="31"/>
  <c r="H85" i="31"/>
  <c r="H78" i="31"/>
  <c r="Z72" i="31"/>
  <c r="N115" i="31"/>
  <c r="R41" i="31"/>
  <c r="N72" i="31"/>
  <c r="Q89" i="31"/>
  <c r="O118" i="31"/>
  <c r="O109" i="31"/>
  <c r="O107" i="31"/>
  <c r="O112" i="31"/>
  <c r="AB114" i="31"/>
  <c r="AB106" i="31"/>
  <c r="AB113" i="31"/>
  <c r="AB105" i="31"/>
  <c r="AB112" i="31"/>
  <c r="AB111" i="31"/>
  <c r="AB118" i="31"/>
  <c r="AB110" i="31"/>
  <c r="W111" i="31"/>
  <c r="W118" i="31"/>
  <c r="W110" i="31"/>
  <c r="W117" i="31"/>
  <c r="W109" i="31"/>
  <c r="W116" i="31"/>
  <c r="W108" i="31"/>
  <c r="W120" i="31"/>
  <c r="W115" i="31"/>
  <c r="W107" i="31"/>
  <c r="M106" i="31"/>
  <c r="AB107" i="31"/>
  <c r="W113" i="31"/>
  <c r="H118" i="31"/>
  <c r="H110" i="31"/>
  <c r="H117" i="31"/>
  <c r="H109" i="31"/>
  <c r="H121" i="31"/>
  <c r="H116" i="31"/>
  <c r="H108" i="31"/>
  <c r="H115" i="31"/>
  <c r="H107" i="31"/>
  <c r="H122" i="31"/>
  <c r="H114" i="31"/>
  <c r="H106" i="31"/>
  <c r="I106" i="31" s="1"/>
  <c r="N106" i="31"/>
  <c r="H113" i="31"/>
  <c r="H119" i="31"/>
  <c r="AB120" i="31"/>
  <c r="W105" i="31"/>
  <c r="AB116" i="31"/>
  <c r="M113" i="31"/>
  <c r="M105" i="31"/>
  <c r="M112" i="31"/>
  <c r="M111" i="31"/>
  <c r="M118" i="31"/>
  <c r="M110" i="31"/>
  <c r="M117" i="31"/>
  <c r="M109" i="31"/>
  <c r="M107" i="31"/>
  <c r="W114" i="31"/>
  <c r="N112" i="31"/>
  <c r="N111" i="31"/>
  <c r="N118" i="31"/>
  <c r="N110" i="31"/>
  <c r="N117" i="31"/>
  <c r="N109" i="31"/>
  <c r="N116" i="31"/>
  <c r="N108" i="31"/>
  <c r="N107" i="31"/>
  <c r="AB108" i="31"/>
  <c r="W112" i="31"/>
  <c r="N113" i="31"/>
  <c r="M120" i="31"/>
  <c r="M116" i="31"/>
  <c r="AB117" i="31"/>
  <c r="N120" i="31"/>
  <c r="P103" i="31"/>
  <c r="X103" i="31"/>
  <c r="G107" i="31"/>
  <c r="G115" i="31"/>
  <c r="Q103" i="31"/>
  <c r="Y103" i="31"/>
  <c r="G108" i="31"/>
  <c r="G116" i="31"/>
  <c r="G121" i="31"/>
  <c r="R103" i="31"/>
  <c r="Z103" i="31"/>
  <c r="G109" i="31"/>
  <c r="G117" i="31"/>
  <c r="S103" i="31"/>
  <c r="AA103" i="31"/>
  <c r="G110" i="31"/>
  <c r="G118" i="31"/>
  <c r="T103" i="31"/>
  <c r="G111" i="31"/>
  <c r="I111" i="31" s="1"/>
  <c r="H23" i="25"/>
  <c r="U51" i="25"/>
  <c r="AA58" i="25"/>
  <c r="N25" i="25"/>
  <c r="G25" i="25"/>
  <c r="I25" i="25" s="1"/>
  <c r="X25" i="25"/>
  <c r="AC25" i="25" s="1"/>
  <c r="AA89" i="25"/>
  <c r="W25" i="25"/>
  <c r="O25" i="25"/>
  <c r="AB114" i="25"/>
  <c r="AB106" i="25"/>
  <c r="AB113" i="25"/>
  <c r="AB105" i="25"/>
  <c r="AB112" i="25"/>
  <c r="AB111" i="25"/>
  <c r="AB118" i="25"/>
  <c r="AB110" i="25"/>
  <c r="AB117" i="25"/>
  <c r="AB109" i="25"/>
  <c r="AB116" i="25"/>
  <c r="AB108" i="25"/>
  <c r="AB120" i="25"/>
  <c r="AB115" i="25"/>
  <c r="AB107" i="25"/>
  <c r="W119" i="25"/>
  <c r="O119" i="25"/>
  <c r="V119" i="25"/>
  <c r="N119" i="25"/>
  <c r="U119" i="25"/>
  <c r="M119" i="25"/>
  <c r="AB119" i="25"/>
  <c r="T119" i="25"/>
  <c r="AA119" i="25"/>
  <c r="S119" i="25"/>
  <c r="Z119" i="25"/>
  <c r="R119" i="25"/>
  <c r="Y119" i="25"/>
  <c r="Q119" i="25"/>
  <c r="X119" i="25"/>
  <c r="P119" i="25"/>
  <c r="H118" i="25"/>
  <c r="H110" i="25"/>
  <c r="H117" i="25"/>
  <c r="H109" i="25"/>
  <c r="H121" i="25"/>
  <c r="H116" i="25"/>
  <c r="H108" i="25"/>
  <c r="H115" i="25"/>
  <c r="H107" i="25"/>
  <c r="H122" i="25"/>
  <c r="H114" i="25"/>
  <c r="H106" i="25"/>
  <c r="H113" i="25"/>
  <c r="H105" i="25"/>
  <c r="H112" i="25"/>
  <c r="H119" i="25"/>
  <c r="I119" i="25" s="1"/>
  <c r="H111" i="25"/>
  <c r="X118" i="25"/>
  <c r="N105" i="25"/>
  <c r="V105" i="25"/>
  <c r="M106" i="25"/>
  <c r="U106" i="25"/>
  <c r="S108" i="25"/>
  <c r="AA108" i="25"/>
  <c r="P111" i="25"/>
  <c r="X111" i="25"/>
  <c r="G112" i="25"/>
  <c r="N113" i="25"/>
  <c r="V113" i="25"/>
  <c r="M114" i="25"/>
  <c r="U114" i="25"/>
  <c r="S116" i="25"/>
  <c r="AA116" i="25"/>
  <c r="G105" i="25"/>
  <c r="N106" i="25"/>
  <c r="V106" i="25"/>
  <c r="M107" i="25"/>
  <c r="U107" i="25"/>
  <c r="S109" i="25"/>
  <c r="AA109" i="25"/>
  <c r="P112" i="25"/>
  <c r="X112" i="25"/>
  <c r="G113" i="25"/>
  <c r="N114" i="25"/>
  <c r="V114" i="25"/>
  <c r="M115" i="25"/>
  <c r="U115" i="25"/>
  <c r="S117" i="25"/>
  <c r="AA117" i="25"/>
  <c r="M120" i="25"/>
  <c r="U120" i="25"/>
  <c r="O103" i="25"/>
  <c r="W103" i="25"/>
  <c r="P105" i="25"/>
  <c r="X105" i="25"/>
  <c r="G106" i="25"/>
  <c r="N107" i="25"/>
  <c r="V107" i="25"/>
  <c r="M108" i="25"/>
  <c r="U108" i="25"/>
  <c r="S110" i="25"/>
  <c r="AA110" i="25"/>
  <c r="P113" i="25"/>
  <c r="X113" i="25"/>
  <c r="G114" i="25"/>
  <c r="N115" i="25"/>
  <c r="V115" i="25"/>
  <c r="M116" i="25"/>
  <c r="U116" i="25"/>
  <c r="S118" i="25"/>
  <c r="AA118" i="25"/>
  <c r="N120" i="25"/>
  <c r="V120" i="25"/>
  <c r="G122" i="25"/>
  <c r="P106" i="25"/>
  <c r="X106" i="25"/>
  <c r="G107" i="25"/>
  <c r="N108" i="25"/>
  <c r="V108" i="25"/>
  <c r="M109" i="25"/>
  <c r="U109" i="25"/>
  <c r="S111" i="25"/>
  <c r="AA111" i="25"/>
  <c r="P114" i="25"/>
  <c r="X114" i="25"/>
  <c r="G115" i="25"/>
  <c r="N116" i="25"/>
  <c r="V116" i="25"/>
  <c r="M117" i="25"/>
  <c r="U117" i="25"/>
  <c r="Q103" i="25"/>
  <c r="Y103" i="25"/>
  <c r="P107" i="25"/>
  <c r="X107" i="25"/>
  <c r="G108" i="25"/>
  <c r="N109" i="25"/>
  <c r="V109" i="25"/>
  <c r="M110" i="25"/>
  <c r="U110" i="25"/>
  <c r="S112" i="25"/>
  <c r="AA112" i="25"/>
  <c r="P115" i="25"/>
  <c r="X115" i="25"/>
  <c r="G116" i="25"/>
  <c r="N117" i="25"/>
  <c r="V117" i="25"/>
  <c r="M118" i="25"/>
  <c r="U118" i="25"/>
  <c r="P120" i="25"/>
  <c r="X120" i="25"/>
  <c r="G121" i="25"/>
  <c r="R103" i="25"/>
  <c r="Z103" i="25"/>
  <c r="S105" i="25"/>
  <c r="AA105" i="25"/>
  <c r="P108" i="25"/>
  <c r="X108" i="25"/>
  <c r="G109" i="25"/>
  <c r="N110" i="25"/>
  <c r="V110" i="25"/>
  <c r="M111" i="25"/>
  <c r="U111" i="25"/>
  <c r="S113" i="25"/>
  <c r="AA113" i="25"/>
  <c r="P116" i="25"/>
  <c r="X116" i="25"/>
  <c r="G117" i="25"/>
  <c r="N118" i="25"/>
  <c r="V118" i="25"/>
  <c r="S106" i="25"/>
  <c r="AA106" i="25"/>
  <c r="P109" i="25"/>
  <c r="X109" i="25"/>
  <c r="G110" i="25"/>
  <c r="N111" i="25"/>
  <c r="V111" i="25"/>
  <c r="M112" i="25"/>
  <c r="U112" i="25"/>
  <c r="S114" i="25"/>
  <c r="AA114" i="25"/>
  <c r="P117" i="25"/>
  <c r="X117" i="25"/>
  <c r="G118" i="25"/>
  <c r="T103" i="25"/>
  <c r="M105" i="25"/>
  <c r="U105" i="25"/>
  <c r="S107" i="25"/>
  <c r="AA107" i="25"/>
  <c r="P110" i="25"/>
  <c r="X110" i="25"/>
  <c r="G111" i="25"/>
  <c r="S115" i="25"/>
  <c r="AA115" i="25"/>
  <c r="AB83" i="25"/>
  <c r="AB75" i="25"/>
  <c r="AB82" i="25"/>
  <c r="AB74" i="25"/>
  <c r="AB81" i="25"/>
  <c r="AB80" i="25"/>
  <c r="AB87" i="25"/>
  <c r="AB79" i="25"/>
  <c r="AB86" i="25"/>
  <c r="AB78" i="25"/>
  <c r="AB85" i="25"/>
  <c r="AB77" i="25"/>
  <c r="AB89" i="25"/>
  <c r="AB84" i="25"/>
  <c r="AB76" i="25"/>
  <c r="H87" i="25"/>
  <c r="H79" i="25"/>
  <c r="H86" i="25"/>
  <c r="H78" i="25"/>
  <c r="H90" i="25"/>
  <c r="H85" i="25"/>
  <c r="H77" i="25"/>
  <c r="H84" i="25"/>
  <c r="H76" i="25"/>
  <c r="H91" i="25"/>
  <c r="H83" i="25"/>
  <c r="H75" i="25"/>
  <c r="H82" i="25"/>
  <c r="H74" i="25"/>
  <c r="H81" i="25"/>
  <c r="H88" i="25"/>
  <c r="I88" i="25" s="1"/>
  <c r="H80" i="25"/>
  <c r="W88" i="25"/>
  <c r="O88" i="25"/>
  <c r="V88" i="25"/>
  <c r="N88" i="25"/>
  <c r="U88" i="25"/>
  <c r="M88" i="25"/>
  <c r="AB88" i="25"/>
  <c r="T88" i="25"/>
  <c r="AA88" i="25"/>
  <c r="S88" i="25"/>
  <c r="Z88" i="25"/>
  <c r="R88" i="25"/>
  <c r="Y88" i="25"/>
  <c r="Q88" i="25"/>
  <c r="X88" i="25"/>
  <c r="P88" i="25"/>
  <c r="N81" i="25"/>
  <c r="M72" i="25"/>
  <c r="U72" i="25"/>
  <c r="N74" i="25"/>
  <c r="V74" i="25"/>
  <c r="S77" i="25"/>
  <c r="AA77" i="25"/>
  <c r="G81" i="25"/>
  <c r="N82" i="25"/>
  <c r="V82" i="25"/>
  <c r="S85" i="25"/>
  <c r="AA85" i="25"/>
  <c r="G74" i="25"/>
  <c r="N75" i="25"/>
  <c r="V75" i="25"/>
  <c r="S78" i="25"/>
  <c r="AA78" i="25"/>
  <c r="G82" i="25"/>
  <c r="N83" i="25"/>
  <c r="V83" i="25"/>
  <c r="S86" i="25"/>
  <c r="AA86" i="25"/>
  <c r="O72" i="25"/>
  <c r="W72" i="25"/>
  <c r="G75" i="25"/>
  <c r="N76" i="25"/>
  <c r="V76" i="25"/>
  <c r="S79" i="25"/>
  <c r="AA79" i="25"/>
  <c r="G83" i="25"/>
  <c r="N84" i="25"/>
  <c r="V84" i="25"/>
  <c r="S87" i="25"/>
  <c r="AA87" i="25"/>
  <c r="N89" i="25"/>
  <c r="V89" i="25"/>
  <c r="G91" i="25"/>
  <c r="P72" i="25"/>
  <c r="X72" i="25"/>
  <c r="G76" i="25"/>
  <c r="N77" i="25"/>
  <c r="V77" i="25"/>
  <c r="S80" i="25"/>
  <c r="AA80" i="25"/>
  <c r="G84" i="25"/>
  <c r="N85" i="25"/>
  <c r="V85" i="25"/>
  <c r="Q72" i="25"/>
  <c r="Y72" i="25"/>
  <c r="G77" i="25"/>
  <c r="N78" i="25"/>
  <c r="V78" i="25"/>
  <c r="S81" i="25"/>
  <c r="AA81" i="25"/>
  <c r="G85" i="25"/>
  <c r="N86" i="25"/>
  <c r="V86" i="25"/>
  <c r="G90" i="25"/>
  <c r="R72" i="25"/>
  <c r="Z72" i="25"/>
  <c r="S74" i="25"/>
  <c r="AA74" i="25"/>
  <c r="G78" i="25"/>
  <c r="N79" i="25"/>
  <c r="V79" i="25"/>
  <c r="S82" i="25"/>
  <c r="AA82" i="25"/>
  <c r="G86" i="25"/>
  <c r="N87" i="25"/>
  <c r="V87" i="25"/>
  <c r="S75" i="25"/>
  <c r="AA75" i="25"/>
  <c r="G79" i="25"/>
  <c r="N80" i="25"/>
  <c r="V80" i="25"/>
  <c r="S83" i="25"/>
  <c r="AA83" i="25"/>
  <c r="G87" i="25"/>
  <c r="T72" i="25"/>
  <c r="S76" i="25"/>
  <c r="AA76" i="25"/>
  <c r="G80" i="25"/>
  <c r="S84" i="25"/>
  <c r="AA84" i="25"/>
  <c r="V25" i="25"/>
  <c r="U25" i="25"/>
  <c r="P25" i="25"/>
  <c r="V23" i="25"/>
  <c r="N23" i="25"/>
  <c r="U23" i="25"/>
  <c r="AB23" i="25"/>
  <c r="T23" i="25"/>
  <c r="AA23" i="25"/>
  <c r="S23" i="25"/>
  <c r="M23" i="25"/>
  <c r="AB25" i="25"/>
  <c r="T25" i="25"/>
  <c r="Z23" i="25"/>
  <c r="R23" i="25"/>
  <c r="M51" i="25"/>
  <c r="M25" i="25"/>
  <c r="AA25" i="25"/>
  <c r="S25" i="25"/>
  <c r="Y23" i="25"/>
  <c r="Q23" i="25"/>
  <c r="Z25" i="25"/>
  <c r="R25" i="25"/>
  <c r="X23" i="25"/>
  <c r="P23" i="25"/>
  <c r="Y25" i="25"/>
  <c r="W23" i="25"/>
  <c r="AB52" i="25"/>
  <c r="AB44" i="25"/>
  <c r="AB51" i="25"/>
  <c r="AB43" i="25"/>
  <c r="AB50" i="25"/>
  <c r="AB49" i="25"/>
  <c r="AB56" i="25"/>
  <c r="AB48" i="25"/>
  <c r="AB55" i="25"/>
  <c r="AB47" i="25"/>
  <c r="AB54" i="25"/>
  <c r="AB46" i="25"/>
  <c r="AB58" i="25"/>
  <c r="AB53" i="25"/>
  <c r="AB45" i="25"/>
  <c r="H56" i="25"/>
  <c r="H48" i="25"/>
  <c r="H55" i="25"/>
  <c r="H47" i="25"/>
  <c r="H59" i="25"/>
  <c r="H54" i="25"/>
  <c r="H46" i="25"/>
  <c r="H53" i="25"/>
  <c r="H45" i="25"/>
  <c r="H60" i="25"/>
  <c r="H52" i="25"/>
  <c r="H44" i="25"/>
  <c r="H51" i="25"/>
  <c r="H43" i="25"/>
  <c r="H50" i="25"/>
  <c r="H57" i="25"/>
  <c r="I57" i="25" s="1"/>
  <c r="H49" i="25"/>
  <c r="W57" i="25"/>
  <c r="O57" i="25"/>
  <c r="V57" i="25"/>
  <c r="N57" i="25"/>
  <c r="U57" i="25"/>
  <c r="M57" i="25"/>
  <c r="AB57" i="25"/>
  <c r="T57" i="25"/>
  <c r="AA57" i="25"/>
  <c r="S57" i="25"/>
  <c r="Z57" i="25"/>
  <c r="R57" i="25"/>
  <c r="Y57" i="25"/>
  <c r="Q57" i="25"/>
  <c r="X57" i="25"/>
  <c r="P57" i="25"/>
  <c r="N50" i="25"/>
  <c r="P56" i="25"/>
  <c r="S58" i="25"/>
  <c r="N43" i="25"/>
  <c r="V43" i="25"/>
  <c r="M44" i="25"/>
  <c r="U44" i="25"/>
  <c r="S46" i="25"/>
  <c r="AA46" i="25"/>
  <c r="P49" i="25"/>
  <c r="G50" i="25"/>
  <c r="N51" i="25"/>
  <c r="V51" i="25"/>
  <c r="M52" i="25"/>
  <c r="U52" i="25"/>
  <c r="S54" i="25"/>
  <c r="AA54" i="25"/>
  <c r="G43" i="25"/>
  <c r="N44" i="25"/>
  <c r="V44" i="25"/>
  <c r="M45" i="25"/>
  <c r="U45" i="25"/>
  <c r="S47" i="25"/>
  <c r="AA47" i="25"/>
  <c r="P50" i="25"/>
  <c r="G51" i="25"/>
  <c r="N52" i="25"/>
  <c r="V52" i="25"/>
  <c r="M53" i="25"/>
  <c r="U53" i="25"/>
  <c r="S55" i="25"/>
  <c r="AA55" i="25"/>
  <c r="M58" i="25"/>
  <c r="U58" i="25"/>
  <c r="O41" i="25"/>
  <c r="W41" i="25"/>
  <c r="P43" i="25"/>
  <c r="G44" i="25"/>
  <c r="N45" i="25"/>
  <c r="V45" i="25"/>
  <c r="M46" i="25"/>
  <c r="U46" i="25"/>
  <c r="S48" i="25"/>
  <c r="AA48" i="25"/>
  <c r="P51" i="25"/>
  <c r="G52" i="25"/>
  <c r="N53" i="25"/>
  <c r="V53" i="25"/>
  <c r="M54" i="25"/>
  <c r="U54" i="25"/>
  <c r="S56" i="25"/>
  <c r="AA56" i="25"/>
  <c r="N58" i="25"/>
  <c r="V58" i="25"/>
  <c r="G60" i="25"/>
  <c r="X41" i="25"/>
  <c r="P44" i="25"/>
  <c r="G45" i="25"/>
  <c r="N46" i="25"/>
  <c r="V46" i="25"/>
  <c r="M47" i="25"/>
  <c r="U47" i="25"/>
  <c r="S49" i="25"/>
  <c r="AA49" i="25"/>
  <c r="P52" i="25"/>
  <c r="G53" i="25"/>
  <c r="N54" i="25"/>
  <c r="V54" i="25"/>
  <c r="M55" i="25"/>
  <c r="U55" i="25"/>
  <c r="Q41" i="25"/>
  <c r="Y41" i="25"/>
  <c r="P45" i="25"/>
  <c r="G46" i="25"/>
  <c r="N47" i="25"/>
  <c r="V47" i="25"/>
  <c r="M48" i="25"/>
  <c r="U48" i="25"/>
  <c r="S50" i="25"/>
  <c r="AA50" i="25"/>
  <c r="P53" i="25"/>
  <c r="G54" i="25"/>
  <c r="N55" i="25"/>
  <c r="V55" i="25"/>
  <c r="M56" i="25"/>
  <c r="U56" i="25"/>
  <c r="P58" i="25"/>
  <c r="G59" i="25"/>
  <c r="R41" i="25"/>
  <c r="Z41" i="25"/>
  <c r="S43" i="25"/>
  <c r="AA43" i="25"/>
  <c r="P46" i="25"/>
  <c r="G47" i="25"/>
  <c r="N48" i="25"/>
  <c r="V48" i="25"/>
  <c r="M49" i="25"/>
  <c r="U49" i="25"/>
  <c r="S51" i="25"/>
  <c r="AA51" i="25"/>
  <c r="P54" i="25"/>
  <c r="G55" i="25"/>
  <c r="N56" i="25"/>
  <c r="V56" i="25"/>
  <c r="S44" i="25"/>
  <c r="AA44" i="25"/>
  <c r="P47" i="25"/>
  <c r="G48" i="25"/>
  <c r="N49" i="25"/>
  <c r="V49" i="25"/>
  <c r="M50" i="25"/>
  <c r="U50" i="25"/>
  <c r="S52" i="25"/>
  <c r="AA52" i="25"/>
  <c r="P55" i="25"/>
  <c r="G56" i="25"/>
  <c r="T41" i="25"/>
  <c r="M43" i="25"/>
  <c r="U43" i="25"/>
  <c r="S45" i="25"/>
  <c r="AA45" i="25"/>
  <c r="P48" i="25"/>
  <c r="G49" i="25"/>
  <c r="S53" i="25"/>
  <c r="AA53" i="25"/>
  <c r="I23" i="25"/>
  <c r="AB44" i="33" l="1"/>
  <c r="AA51" i="33"/>
  <c r="AA48" i="33"/>
  <c r="G56" i="33"/>
  <c r="G47" i="33"/>
  <c r="I47" i="33" s="1"/>
  <c r="G44" i="33"/>
  <c r="I44" i="33" s="1"/>
  <c r="G48" i="33"/>
  <c r="I48" i="33" s="1"/>
  <c r="AB59" i="33"/>
  <c r="I106" i="33"/>
  <c r="Y90" i="33"/>
  <c r="I56" i="33"/>
  <c r="P118" i="33"/>
  <c r="P111" i="33"/>
  <c r="P112" i="33"/>
  <c r="I114" i="33"/>
  <c r="N121" i="33"/>
  <c r="AB56" i="33"/>
  <c r="S120" i="33"/>
  <c r="S116" i="33"/>
  <c r="S108" i="33"/>
  <c r="Z85" i="33"/>
  <c r="Z75" i="33"/>
  <c r="Z90" i="33" s="1"/>
  <c r="Z82" i="33"/>
  <c r="Z76" i="33"/>
  <c r="Z77" i="33"/>
  <c r="V113" i="33"/>
  <c r="V105" i="33"/>
  <c r="V121" i="33" s="1"/>
  <c r="V114" i="33"/>
  <c r="V106" i="33"/>
  <c r="U114" i="33"/>
  <c r="U106" i="33"/>
  <c r="N76" i="33"/>
  <c r="N87" i="33"/>
  <c r="AB81" i="33"/>
  <c r="AB74" i="33"/>
  <c r="AB90" i="33" s="1"/>
  <c r="I53" i="33"/>
  <c r="T56" i="33"/>
  <c r="T54" i="33"/>
  <c r="I115" i="33"/>
  <c r="S90" i="33"/>
  <c r="W90" i="33"/>
  <c r="W53" i="33"/>
  <c r="W48" i="33"/>
  <c r="W47" i="33"/>
  <c r="AA90" i="33"/>
  <c r="W79" i="33"/>
  <c r="W75" i="33"/>
  <c r="G86" i="33"/>
  <c r="G85" i="33"/>
  <c r="T55" i="33"/>
  <c r="Z116" i="33"/>
  <c r="Z108" i="33"/>
  <c r="Z120" i="33"/>
  <c r="Z115" i="33"/>
  <c r="Z107" i="33"/>
  <c r="Z114" i="33"/>
  <c r="Z106" i="33"/>
  <c r="Z113" i="33"/>
  <c r="Z105" i="33"/>
  <c r="Z112" i="33"/>
  <c r="Z111" i="33"/>
  <c r="Z118" i="33"/>
  <c r="Z110" i="33"/>
  <c r="Z117" i="33"/>
  <c r="Z109" i="33"/>
  <c r="X121" i="33"/>
  <c r="I109" i="33"/>
  <c r="V85" i="33"/>
  <c r="V83" i="33"/>
  <c r="V82" i="33"/>
  <c r="V80" i="33"/>
  <c r="V79" i="33"/>
  <c r="V78" i="33"/>
  <c r="V86" i="33"/>
  <c r="V77" i="33"/>
  <c r="V87" i="33"/>
  <c r="V75" i="33"/>
  <c r="V76" i="33"/>
  <c r="V74" i="33"/>
  <c r="V84" i="33"/>
  <c r="V81" i="33"/>
  <c r="V89" i="33"/>
  <c r="O15" i="33"/>
  <c r="O26" i="33"/>
  <c r="O14" i="33"/>
  <c r="O21" i="33"/>
  <c r="O13" i="33"/>
  <c r="O25" i="33"/>
  <c r="O23" i="33"/>
  <c r="O20" i="33"/>
  <c r="O19" i="33"/>
  <c r="O18" i="33"/>
  <c r="O28" i="33"/>
  <c r="O22" i="33"/>
  <c r="O17" i="33"/>
  <c r="O24" i="33"/>
  <c r="O16" i="33"/>
  <c r="AD79" i="33"/>
  <c r="V29" i="33"/>
  <c r="M59" i="33"/>
  <c r="AD77" i="33"/>
  <c r="G27" i="33"/>
  <c r="G26" i="33"/>
  <c r="G15" i="33"/>
  <c r="G25" i="33"/>
  <c r="G23" i="33"/>
  <c r="I23" i="33" s="1"/>
  <c r="G14" i="33"/>
  <c r="G21" i="33"/>
  <c r="G13" i="33"/>
  <c r="G29" i="33"/>
  <c r="G20" i="33"/>
  <c r="G22" i="33"/>
  <c r="G19" i="33"/>
  <c r="I19" i="33" s="1"/>
  <c r="G30" i="33"/>
  <c r="AC30" i="33" s="1"/>
  <c r="G18" i="33"/>
  <c r="G24" i="33"/>
  <c r="G17" i="33"/>
  <c r="G16" i="33"/>
  <c r="R26" i="33"/>
  <c r="R25" i="33"/>
  <c r="R24" i="33"/>
  <c r="R23" i="33"/>
  <c r="R20" i="33"/>
  <c r="R18" i="33"/>
  <c r="R19" i="33"/>
  <c r="R28" i="33"/>
  <c r="R22" i="33"/>
  <c r="R17" i="33"/>
  <c r="R16" i="33"/>
  <c r="R15" i="33"/>
  <c r="R14" i="33"/>
  <c r="R21" i="33"/>
  <c r="R13" i="33"/>
  <c r="I14" i="33"/>
  <c r="R116" i="33"/>
  <c r="R108" i="33"/>
  <c r="R120" i="33"/>
  <c r="R115" i="33"/>
  <c r="R107" i="33"/>
  <c r="R114" i="33"/>
  <c r="R106" i="33"/>
  <c r="R113" i="33"/>
  <c r="R105" i="33"/>
  <c r="R112" i="33"/>
  <c r="R111" i="33"/>
  <c r="R118" i="33"/>
  <c r="R117" i="33"/>
  <c r="R110" i="33"/>
  <c r="R109" i="33"/>
  <c r="P121" i="33"/>
  <c r="Q82" i="33"/>
  <c r="Q87" i="33"/>
  <c r="Q79" i="33"/>
  <c r="Q85" i="33"/>
  <c r="Q81" i="33"/>
  <c r="Q80" i="33"/>
  <c r="Q75" i="33"/>
  <c r="Q74" i="33"/>
  <c r="Q90" i="33" s="1"/>
  <c r="Q86" i="33"/>
  <c r="Q89" i="33"/>
  <c r="Q78" i="33"/>
  <c r="Q77" i="33"/>
  <c r="Q84" i="33"/>
  <c r="Q76" i="33"/>
  <c r="Q83" i="33"/>
  <c r="H91" i="33"/>
  <c r="H83" i="33"/>
  <c r="I83" i="33" s="1"/>
  <c r="H88" i="33"/>
  <c r="I88" i="33" s="1"/>
  <c r="H80" i="33"/>
  <c r="I80" i="33" s="1"/>
  <c r="H86" i="33"/>
  <c r="H90" i="33"/>
  <c r="H76" i="33"/>
  <c r="I76" i="33" s="1"/>
  <c r="H75" i="33"/>
  <c r="I75" i="33" s="1"/>
  <c r="H87" i="33"/>
  <c r="I87" i="33" s="1"/>
  <c r="H84" i="33"/>
  <c r="I84" i="33" s="1"/>
  <c r="H79" i="33"/>
  <c r="I79" i="33" s="1"/>
  <c r="H78" i="33"/>
  <c r="I78" i="33" s="1"/>
  <c r="H77" i="33"/>
  <c r="I77" i="33" s="1"/>
  <c r="H74" i="33"/>
  <c r="I74" i="33" s="1"/>
  <c r="H82" i="33"/>
  <c r="I82" i="33" s="1"/>
  <c r="H81" i="33"/>
  <c r="I81" i="33" s="1"/>
  <c r="H85" i="33"/>
  <c r="I85" i="33" s="1"/>
  <c r="AD87" i="33"/>
  <c r="N29" i="33"/>
  <c r="M90" i="33"/>
  <c r="AC74" i="33"/>
  <c r="AD74" i="33" s="1"/>
  <c r="Y26" i="33"/>
  <c r="Y25" i="33"/>
  <c r="Y13" i="33"/>
  <c r="Y21" i="33"/>
  <c r="Y20" i="33"/>
  <c r="Y19" i="33"/>
  <c r="Y23" i="33"/>
  <c r="Y18" i="33"/>
  <c r="Y17" i="33"/>
  <c r="Y16" i="33"/>
  <c r="Y22" i="33"/>
  <c r="Y15" i="33"/>
  <c r="Y28" i="33"/>
  <c r="Y24" i="33"/>
  <c r="Y14" i="33"/>
  <c r="W111" i="33"/>
  <c r="W118" i="33"/>
  <c r="W110" i="33"/>
  <c r="W117" i="33"/>
  <c r="W109" i="33"/>
  <c r="W116" i="33"/>
  <c r="W108" i="33"/>
  <c r="W120" i="33"/>
  <c r="W115" i="33"/>
  <c r="W107" i="33"/>
  <c r="W114" i="33"/>
  <c r="W106" i="33"/>
  <c r="W113" i="33"/>
  <c r="W112" i="33"/>
  <c r="W105" i="33"/>
  <c r="AC122" i="33"/>
  <c r="I122" i="33"/>
  <c r="AD122" i="33" s="1"/>
  <c r="I110" i="33"/>
  <c r="U121" i="33"/>
  <c r="R55" i="33"/>
  <c r="R47" i="33"/>
  <c r="R54" i="33"/>
  <c r="R46" i="33"/>
  <c r="R44" i="33"/>
  <c r="R50" i="33"/>
  <c r="R43" i="33"/>
  <c r="R58" i="33"/>
  <c r="R52" i="33"/>
  <c r="R45" i="33"/>
  <c r="R53" i="33"/>
  <c r="R56" i="33"/>
  <c r="R51" i="33"/>
  <c r="R48" i="33"/>
  <c r="R49" i="33"/>
  <c r="Y59" i="33"/>
  <c r="AD81" i="33"/>
  <c r="U28" i="33"/>
  <c r="U22" i="33"/>
  <c r="U21" i="33"/>
  <c r="U25" i="33"/>
  <c r="U17" i="33"/>
  <c r="U15" i="33"/>
  <c r="U16" i="33"/>
  <c r="U24" i="33"/>
  <c r="U14" i="33"/>
  <c r="U13" i="33"/>
  <c r="U20" i="33"/>
  <c r="U19" i="33"/>
  <c r="U26" i="33"/>
  <c r="U23" i="33"/>
  <c r="U18" i="33"/>
  <c r="I49" i="33"/>
  <c r="V59" i="33"/>
  <c r="I22" i="33"/>
  <c r="I26" i="33"/>
  <c r="T114" i="33"/>
  <c r="T106" i="33"/>
  <c r="T113" i="33"/>
  <c r="T105" i="33"/>
  <c r="T112" i="33"/>
  <c r="T111" i="33"/>
  <c r="T118" i="33"/>
  <c r="T110" i="33"/>
  <c r="T117" i="33"/>
  <c r="T109" i="33"/>
  <c r="T115" i="33"/>
  <c r="T120" i="33"/>
  <c r="T116" i="33"/>
  <c r="T108" i="33"/>
  <c r="T107" i="33"/>
  <c r="O111" i="33"/>
  <c r="O118" i="33"/>
  <c r="O110" i="33"/>
  <c r="O117" i="33"/>
  <c r="O109" i="33"/>
  <c r="O116" i="33"/>
  <c r="O108" i="33"/>
  <c r="O120" i="33"/>
  <c r="O115" i="33"/>
  <c r="O107" i="33"/>
  <c r="O114" i="33"/>
  <c r="O106" i="33"/>
  <c r="O113" i="33"/>
  <c r="O112" i="33"/>
  <c r="O105" i="33"/>
  <c r="I107" i="33"/>
  <c r="I118" i="33"/>
  <c r="T87" i="33"/>
  <c r="T85" i="33"/>
  <c r="T89" i="33"/>
  <c r="T84" i="33"/>
  <c r="T82" i="33"/>
  <c r="T83" i="33"/>
  <c r="T77" i="33"/>
  <c r="T81" i="33"/>
  <c r="T79" i="33"/>
  <c r="T78" i="33"/>
  <c r="T76" i="33"/>
  <c r="T75" i="33"/>
  <c r="T74" i="33"/>
  <c r="T90" i="33" s="1"/>
  <c r="T80" i="33"/>
  <c r="T86" i="33"/>
  <c r="T59" i="33"/>
  <c r="AD83" i="33"/>
  <c r="W119" i="33"/>
  <c r="O119" i="33"/>
  <c r="AA88" i="33"/>
  <c r="S88" i="33"/>
  <c r="V119" i="33"/>
  <c r="N119" i="33"/>
  <c r="U119" i="33"/>
  <c r="M119" i="33"/>
  <c r="Y88" i="33"/>
  <c r="Q88" i="33"/>
  <c r="AB119" i="33"/>
  <c r="T119" i="33"/>
  <c r="X88" i="33"/>
  <c r="P88" i="33"/>
  <c r="AA119" i="33"/>
  <c r="S119" i="33"/>
  <c r="Z119" i="33"/>
  <c r="R119" i="33"/>
  <c r="V88" i="33"/>
  <c r="N88" i="33"/>
  <c r="Q119" i="33"/>
  <c r="P119" i="33"/>
  <c r="R88" i="33"/>
  <c r="X57" i="33"/>
  <c r="P57" i="33"/>
  <c r="O88" i="33"/>
  <c r="W57" i="33"/>
  <c r="O57" i="33"/>
  <c r="M88" i="33"/>
  <c r="AB88" i="33"/>
  <c r="Y119" i="33"/>
  <c r="U57" i="33"/>
  <c r="M28" i="33"/>
  <c r="Y27" i="33"/>
  <c r="Q27" i="33"/>
  <c r="T57" i="33"/>
  <c r="X27" i="33"/>
  <c r="P27" i="33"/>
  <c r="M22" i="33"/>
  <c r="S57" i="33"/>
  <c r="W27" i="33"/>
  <c r="O27" i="33"/>
  <c r="Z88" i="33"/>
  <c r="AB57" i="33"/>
  <c r="R57" i="33"/>
  <c r="W88" i="33"/>
  <c r="X119" i="33"/>
  <c r="U88" i="33"/>
  <c r="T88" i="33"/>
  <c r="M57" i="33"/>
  <c r="T27" i="33"/>
  <c r="M17" i="33"/>
  <c r="R27" i="33"/>
  <c r="M15" i="33"/>
  <c r="S27" i="33"/>
  <c r="M24" i="33"/>
  <c r="M16" i="33"/>
  <c r="AA57" i="33"/>
  <c r="Z57" i="33"/>
  <c r="AB27" i="33"/>
  <c r="N27" i="33"/>
  <c r="M14" i="33"/>
  <c r="Y57" i="33"/>
  <c r="AA27" i="33"/>
  <c r="M27" i="33"/>
  <c r="M26" i="33"/>
  <c r="M21" i="33"/>
  <c r="M13" i="33"/>
  <c r="V57" i="33"/>
  <c r="Z27" i="33"/>
  <c r="M25" i="33"/>
  <c r="M23" i="33"/>
  <c r="M20" i="33"/>
  <c r="Q57" i="33"/>
  <c r="V27" i="33"/>
  <c r="M19" i="33"/>
  <c r="N57" i="33"/>
  <c r="U27" i="33"/>
  <c r="M18" i="33"/>
  <c r="I15" i="33"/>
  <c r="AC29" i="33"/>
  <c r="I29" i="33"/>
  <c r="AD29" i="33" s="1"/>
  <c r="I27" i="33"/>
  <c r="U86" i="33"/>
  <c r="U89" i="33"/>
  <c r="U84" i="33"/>
  <c r="U83" i="33"/>
  <c r="U81" i="33"/>
  <c r="U85" i="33"/>
  <c r="U82" i="33"/>
  <c r="U79" i="33"/>
  <c r="U78" i="33"/>
  <c r="U76" i="33"/>
  <c r="U77" i="33"/>
  <c r="U75" i="33"/>
  <c r="U74" i="33"/>
  <c r="U80" i="33"/>
  <c r="U87" i="33"/>
  <c r="P83" i="33"/>
  <c r="P81" i="33"/>
  <c r="P80" i="33"/>
  <c r="P86" i="33"/>
  <c r="P84" i="33"/>
  <c r="P76" i="33"/>
  <c r="P75" i="33"/>
  <c r="P82" i="33"/>
  <c r="P89" i="33"/>
  <c r="P85" i="33"/>
  <c r="P79" i="33"/>
  <c r="P78" i="33"/>
  <c r="P77" i="33"/>
  <c r="P74" i="33"/>
  <c r="P90" i="33" s="1"/>
  <c r="P87" i="33"/>
  <c r="M121" i="33"/>
  <c r="AC60" i="33"/>
  <c r="I60" i="33"/>
  <c r="AD60" i="33" s="1"/>
  <c r="AD85" i="33"/>
  <c r="AD84" i="33"/>
  <c r="AA59" i="33"/>
  <c r="AB28" i="33"/>
  <c r="AB23" i="33"/>
  <c r="AB22" i="33"/>
  <c r="AB18" i="33"/>
  <c r="AB17" i="33"/>
  <c r="AB16" i="33"/>
  <c r="AB26" i="33"/>
  <c r="AB15" i="33"/>
  <c r="AB25" i="33"/>
  <c r="AB14" i="33"/>
  <c r="AB13" i="33"/>
  <c r="AB24" i="33"/>
  <c r="AB21" i="33"/>
  <c r="AB20" i="33"/>
  <c r="AB19" i="33"/>
  <c r="W59" i="33"/>
  <c r="I52" i="33"/>
  <c r="I16" i="33"/>
  <c r="I13" i="33"/>
  <c r="X29" i="33"/>
  <c r="Y117" i="33"/>
  <c r="Y109" i="33"/>
  <c r="Y116" i="33"/>
  <c r="Y108" i="33"/>
  <c r="Y120" i="33"/>
  <c r="Y115" i="33"/>
  <c r="Y107" i="33"/>
  <c r="Y114" i="33"/>
  <c r="Y106" i="33"/>
  <c r="Y113" i="33"/>
  <c r="Y105" i="33"/>
  <c r="Y112" i="33"/>
  <c r="Y118" i="33"/>
  <c r="Y111" i="33"/>
  <c r="Y110" i="33"/>
  <c r="I108" i="33"/>
  <c r="AB121" i="33"/>
  <c r="I111" i="33"/>
  <c r="X83" i="33"/>
  <c r="X81" i="33"/>
  <c r="X80" i="33"/>
  <c r="X86" i="33"/>
  <c r="X76" i="33"/>
  <c r="X75" i="33"/>
  <c r="X85" i="33"/>
  <c r="X84" i="33"/>
  <c r="X87" i="33"/>
  <c r="X89" i="33"/>
  <c r="X82" i="33"/>
  <c r="X74" i="33"/>
  <c r="X78" i="33"/>
  <c r="X77" i="33"/>
  <c r="X79" i="33"/>
  <c r="AD80" i="33"/>
  <c r="P26" i="33"/>
  <c r="P14" i="33"/>
  <c r="P23" i="33"/>
  <c r="P21" i="33"/>
  <c r="P13" i="33"/>
  <c r="P25" i="33"/>
  <c r="P20" i="33"/>
  <c r="P19" i="33"/>
  <c r="P18" i="33"/>
  <c r="P28" i="33"/>
  <c r="P22" i="33"/>
  <c r="P17" i="33"/>
  <c r="P24" i="33"/>
  <c r="P16" i="33"/>
  <c r="P15" i="33"/>
  <c r="S59" i="33"/>
  <c r="AD82" i="33"/>
  <c r="AD89" i="33"/>
  <c r="T28" i="33"/>
  <c r="T23" i="33"/>
  <c r="T22" i="33"/>
  <c r="T26" i="33"/>
  <c r="T18" i="33"/>
  <c r="T25" i="33"/>
  <c r="T17" i="33"/>
  <c r="T16" i="33"/>
  <c r="T15" i="33"/>
  <c r="T24" i="33"/>
  <c r="T14" i="33"/>
  <c r="T21" i="33"/>
  <c r="T13" i="33"/>
  <c r="T20" i="33"/>
  <c r="T19" i="33"/>
  <c r="Z59" i="33"/>
  <c r="I59" i="33"/>
  <c r="AD59" i="33" s="1"/>
  <c r="I17" i="33"/>
  <c r="I21" i="33"/>
  <c r="AA121" i="33"/>
  <c r="Q117" i="33"/>
  <c r="AC117" i="33" s="1"/>
  <c r="AD117" i="33" s="1"/>
  <c r="Q109" i="33"/>
  <c r="AC109" i="33" s="1"/>
  <c r="AD109" i="33" s="1"/>
  <c r="Q116" i="33"/>
  <c r="AC116" i="33" s="1"/>
  <c r="AD116" i="33" s="1"/>
  <c r="Q108" i="33"/>
  <c r="AC108" i="33" s="1"/>
  <c r="AD108" i="33" s="1"/>
  <c r="Q120" i="33"/>
  <c r="Q115" i="33"/>
  <c r="AC115" i="33" s="1"/>
  <c r="AD115" i="33" s="1"/>
  <c r="Q107" i="33"/>
  <c r="Q114" i="33"/>
  <c r="Q106" i="33"/>
  <c r="Q113" i="33"/>
  <c r="AC113" i="33" s="1"/>
  <c r="AD113" i="33" s="1"/>
  <c r="Q105" i="33"/>
  <c r="Q112" i="33"/>
  <c r="AC112" i="33" s="1"/>
  <c r="AD112" i="33" s="1"/>
  <c r="Q118" i="33"/>
  <c r="Q110" i="33"/>
  <c r="Q111" i="33"/>
  <c r="I116" i="33"/>
  <c r="Q56" i="33"/>
  <c r="Q48" i="33"/>
  <c r="Q55" i="33"/>
  <c r="Q53" i="33"/>
  <c r="Q45" i="33"/>
  <c r="Q46" i="33"/>
  <c r="Q44" i="33"/>
  <c r="Q50" i="33"/>
  <c r="Q47" i="33"/>
  <c r="Q43" i="33"/>
  <c r="Q58" i="33"/>
  <c r="Q54" i="33"/>
  <c r="Q51" i="33"/>
  <c r="Q52" i="33"/>
  <c r="Q49" i="33"/>
  <c r="X49" i="33"/>
  <c r="X56" i="33"/>
  <c r="X51" i="33"/>
  <c r="X45" i="33"/>
  <c r="X44" i="33"/>
  <c r="X54" i="33"/>
  <c r="X48" i="33"/>
  <c r="X55" i="33"/>
  <c r="X58" i="33"/>
  <c r="X52" i="33"/>
  <c r="X43" i="33"/>
  <c r="X59" i="33" s="1"/>
  <c r="X50" i="33"/>
  <c r="X53" i="33"/>
  <c r="X47" i="33"/>
  <c r="X46" i="33"/>
  <c r="AD76" i="33"/>
  <c r="AD86" i="33"/>
  <c r="Q26" i="33"/>
  <c r="Q25" i="33"/>
  <c r="Q21" i="33"/>
  <c r="Q13" i="33"/>
  <c r="Q23" i="33"/>
  <c r="Q20" i="33"/>
  <c r="Q19" i="33"/>
  <c r="Q18" i="33"/>
  <c r="Q28" i="33"/>
  <c r="Q22" i="33"/>
  <c r="Q17" i="33"/>
  <c r="Q24" i="33"/>
  <c r="Q16" i="33"/>
  <c r="Q15" i="33"/>
  <c r="Q14" i="33"/>
  <c r="I46" i="33"/>
  <c r="AA25" i="33"/>
  <c r="AA24" i="33"/>
  <c r="AA28" i="33"/>
  <c r="AA23" i="33"/>
  <c r="AA19" i="33"/>
  <c r="AA18" i="33"/>
  <c r="AA17" i="33"/>
  <c r="AA16" i="33"/>
  <c r="AA26" i="33"/>
  <c r="AA22" i="33"/>
  <c r="AA15" i="33"/>
  <c r="AA21" i="33"/>
  <c r="AA14" i="33"/>
  <c r="AA13" i="33"/>
  <c r="AA20" i="33"/>
  <c r="I24" i="33"/>
  <c r="I25" i="33"/>
  <c r="S121" i="33"/>
  <c r="AC121" i="33"/>
  <c r="I121" i="33"/>
  <c r="AD121" i="33" s="1"/>
  <c r="P49" i="33"/>
  <c r="P56" i="33"/>
  <c r="P55" i="33"/>
  <c r="P53" i="33"/>
  <c r="AC53" i="33" s="1"/>
  <c r="AD53" i="33" s="1"/>
  <c r="P45" i="33"/>
  <c r="AC45" i="33" s="1"/>
  <c r="AD45" i="33" s="1"/>
  <c r="P46" i="33"/>
  <c r="AC46" i="33" s="1"/>
  <c r="AD46" i="33" s="1"/>
  <c r="P44" i="33"/>
  <c r="AC44" i="33" s="1"/>
  <c r="AD44" i="33" s="1"/>
  <c r="P50" i="33"/>
  <c r="P47" i="33"/>
  <c r="P43" i="33"/>
  <c r="P54" i="33"/>
  <c r="AC54" i="33" s="1"/>
  <c r="AD54" i="33" s="1"/>
  <c r="P58" i="33"/>
  <c r="AC58" i="33" s="1"/>
  <c r="AD58" i="33" s="1"/>
  <c r="P51" i="33"/>
  <c r="AC51" i="33" s="1"/>
  <c r="AD51" i="33" s="1"/>
  <c r="P48" i="33"/>
  <c r="AC48" i="33" s="1"/>
  <c r="AD48" i="33" s="1"/>
  <c r="P52" i="33"/>
  <c r="AC52" i="33" s="1"/>
  <c r="AD52" i="33" s="1"/>
  <c r="AC120" i="33"/>
  <c r="AD120" i="33" s="1"/>
  <c r="W22" i="33"/>
  <c r="W15" i="33"/>
  <c r="W28" i="33"/>
  <c r="W24" i="33"/>
  <c r="W14" i="33"/>
  <c r="W13" i="33"/>
  <c r="W21" i="33"/>
  <c r="W20" i="33"/>
  <c r="W19" i="33"/>
  <c r="W26" i="33"/>
  <c r="W23" i="33"/>
  <c r="W18" i="33"/>
  <c r="W25" i="33"/>
  <c r="W17" i="33"/>
  <c r="W16" i="33"/>
  <c r="AD78" i="33"/>
  <c r="I50" i="33"/>
  <c r="S25" i="33"/>
  <c r="S24" i="33"/>
  <c r="S28" i="33"/>
  <c r="S23" i="33"/>
  <c r="S19" i="33"/>
  <c r="S17" i="33"/>
  <c r="S26" i="33"/>
  <c r="S18" i="33"/>
  <c r="S22" i="33"/>
  <c r="S16" i="33"/>
  <c r="S15" i="33"/>
  <c r="S14" i="33"/>
  <c r="S21" i="33"/>
  <c r="S13" i="33"/>
  <c r="S20" i="33"/>
  <c r="Z26" i="33"/>
  <c r="Z25" i="33"/>
  <c r="Z24" i="33"/>
  <c r="Z21" i="33"/>
  <c r="Z20" i="33"/>
  <c r="Z23" i="33"/>
  <c r="Z18" i="33"/>
  <c r="Z19" i="33"/>
  <c r="Z17" i="33"/>
  <c r="Z16" i="33"/>
  <c r="Z22" i="33"/>
  <c r="Z15" i="33"/>
  <c r="Z28" i="33"/>
  <c r="Z14" i="33"/>
  <c r="Z13" i="33"/>
  <c r="U59" i="33"/>
  <c r="I18" i="33"/>
  <c r="I20" i="33"/>
  <c r="AC23" i="25"/>
  <c r="I52" i="31"/>
  <c r="Z59" i="31"/>
  <c r="O106" i="31"/>
  <c r="O117" i="31"/>
  <c r="Q90" i="31"/>
  <c r="P86" i="31"/>
  <c r="P82" i="31"/>
  <c r="W23" i="31"/>
  <c r="O113" i="31"/>
  <c r="O110" i="31"/>
  <c r="W22" i="31"/>
  <c r="W28" i="31"/>
  <c r="P79" i="31"/>
  <c r="P83" i="31"/>
  <c r="W16" i="31"/>
  <c r="I108" i="31"/>
  <c r="W15" i="31"/>
  <c r="I113" i="31"/>
  <c r="O115" i="31"/>
  <c r="O111" i="31"/>
  <c r="W19" i="31"/>
  <c r="I43" i="31"/>
  <c r="I57" i="31"/>
  <c r="P74" i="31"/>
  <c r="I54" i="31"/>
  <c r="O120" i="31"/>
  <c r="I44" i="31"/>
  <c r="P75" i="31"/>
  <c r="P85" i="31"/>
  <c r="N105" i="31"/>
  <c r="N121" i="31" s="1"/>
  <c r="N114" i="31"/>
  <c r="W24" i="31"/>
  <c r="I56" i="31"/>
  <c r="O108" i="31"/>
  <c r="W21" i="31"/>
  <c r="P77" i="31"/>
  <c r="P89" i="31"/>
  <c r="W14" i="31"/>
  <c r="W29" i="31" s="1"/>
  <c r="G119" i="31"/>
  <c r="I119" i="31" s="1"/>
  <c r="G122" i="31"/>
  <c r="G112" i="31"/>
  <c r="I112" i="31" s="1"/>
  <c r="G114" i="31"/>
  <c r="I114" i="31" s="1"/>
  <c r="G105" i="31"/>
  <c r="I105" i="31" s="1"/>
  <c r="O114" i="31"/>
  <c r="O116" i="31"/>
  <c r="AA59" i="31"/>
  <c r="U107" i="31"/>
  <c r="I55" i="31"/>
  <c r="W17" i="31"/>
  <c r="P78" i="31"/>
  <c r="P87" i="31"/>
  <c r="M108" i="31"/>
  <c r="Z81" i="31"/>
  <c r="Z80" i="31"/>
  <c r="Z87" i="31"/>
  <c r="Z86" i="31"/>
  <c r="Z85" i="31"/>
  <c r="Z83" i="31"/>
  <c r="Z78" i="31"/>
  <c r="Z89" i="31"/>
  <c r="Z77" i="31"/>
  <c r="Z79" i="31"/>
  <c r="Z76" i="31"/>
  <c r="Z75" i="31"/>
  <c r="Z84" i="31"/>
  <c r="Z82" i="31"/>
  <c r="Z74" i="31"/>
  <c r="AB121" i="31"/>
  <c r="Y82" i="31"/>
  <c r="Y81" i="31"/>
  <c r="Y87" i="31"/>
  <c r="Y79" i="31"/>
  <c r="Y86" i="31"/>
  <c r="Y84" i="31"/>
  <c r="Y83" i="31"/>
  <c r="Y78" i="31"/>
  <c r="Y89" i="31"/>
  <c r="Y85" i="31"/>
  <c r="Y77" i="31"/>
  <c r="Y75" i="31"/>
  <c r="Y80" i="31"/>
  <c r="Y76" i="31"/>
  <c r="Y74" i="31"/>
  <c r="O89" i="31"/>
  <c r="O84" i="31"/>
  <c r="O83" i="31"/>
  <c r="O82" i="31"/>
  <c r="O81" i="31"/>
  <c r="O80" i="31"/>
  <c r="O75" i="31"/>
  <c r="O85" i="31"/>
  <c r="O87" i="31"/>
  <c r="O79" i="31"/>
  <c r="O76" i="31"/>
  <c r="O77" i="31"/>
  <c r="O78" i="31"/>
  <c r="O74" i="31"/>
  <c r="O86" i="31"/>
  <c r="V85" i="31"/>
  <c r="V89" i="31"/>
  <c r="V84" i="31"/>
  <c r="V83" i="31"/>
  <c r="V82" i="31"/>
  <c r="V81" i="31"/>
  <c r="V87" i="31"/>
  <c r="V76" i="31"/>
  <c r="V74" i="31"/>
  <c r="V86" i="31"/>
  <c r="V78" i="31"/>
  <c r="V80" i="31"/>
  <c r="V75" i="31"/>
  <c r="V79" i="31"/>
  <c r="V77" i="31"/>
  <c r="M55" i="31"/>
  <c r="M56" i="31"/>
  <c r="M52" i="31"/>
  <c r="M48" i="31"/>
  <c r="M58" i="31"/>
  <c r="M53" i="31"/>
  <c r="M47" i="31"/>
  <c r="M54" i="31"/>
  <c r="M49" i="31"/>
  <c r="M46" i="31"/>
  <c r="M50" i="31"/>
  <c r="M45" i="31"/>
  <c r="M44" i="31"/>
  <c r="M43" i="31"/>
  <c r="M51" i="31"/>
  <c r="W119" i="31"/>
  <c r="O119" i="31"/>
  <c r="AA88" i="31"/>
  <c r="S88" i="31"/>
  <c r="V119" i="31"/>
  <c r="N119" i="31"/>
  <c r="Z88" i="31"/>
  <c r="R88" i="31"/>
  <c r="U119" i="31"/>
  <c r="M119" i="31"/>
  <c r="Y88" i="31"/>
  <c r="Q88" i="31"/>
  <c r="AB119" i="31"/>
  <c r="T119" i="31"/>
  <c r="X88" i="31"/>
  <c r="P88" i="31"/>
  <c r="AA119" i="31"/>
  <c r="S119" i="31"/>
  <c r="W88" i="31"/>
  <c r="O88" i="31"/>
  <c r="Q119" i="31"/>
  <c r="P119" i="31"/>
  <c r="N88" i="31"/>
  <c r="V57" i="31"/>
  <c r="N57" i="31"/>
  <c r="M88" i="31"/>
  <c r="AB57" i="31"/>
  <c r="T57" i="31"/>
  <c r="Z119" i="31"/>
  <c r="AA57" i="31"/>
  <c r="S57" i="31"/>
  <c r="Y119" i="31"/>
  <c r="AB88" i="31"/>
  <c r="Z57" i="31"/>
  <c r="R57" i="31"/>
  <c r="W57" i="31"/>
  <c r="X119" i="31"/>
  <c r="U57" i="31"/>
  <c r="X27" i="31"/>
  <c r="P27" i="31"/>
  <c r="M22" i="31"/>
  <c r="R119" i="31"/>
  <c r="V88" i="31"/>
  <c r="Q57" i="31"/>
  <c r="W27" i="31"/>
  <c r="O27" i="31"/>
  <c r="U88" i="31"/>
  <c r="P57" i="31"/>
  <c r="V27" i="31"/>
  <c r="N27" i="31"/>
  <c r="T88" i="31"/>
  <c r="O57" i="31"/>
  <c r="U27" i="31"/>
  <c r="M27" i="31"/>
  <c r="M57" i="31"/>
  <c r="AB27" i="31"/>
  <c r="T27" i="31"/>
  <c r="M26" i="31"/>
  <c r="M15" i="31"/>
  <c r="Y57" i="31"/>
  <c r="AA27" i="31"/>
  <c r="M14" i="31"/>
  <c r="M25" i="31"/>
  <c r="X57" i="31"/>
  <c r="Z27" i="31"/>
  <c r="M24" i="31"/>
  <c r="M21" i="31"/>
  <c r="M13" i="31"/>
  <c r="Y27" i="31"/>
  <c r="M20" i="31"/>
  <c r="M28" i="31"/>
  <c r="S27" i="31"/>
  <c r="M19" i="31"/>
  <c r="R27" i="31"/>
  <c r="M23" i="31"/>
  <c r="M18" i="31"/>
  <c r="Q27" i="31"/>
  <c r="M17" i="31"/>
  <c r="M16" i="31"/>
  <c r="G27" i="31"/>
  <c r="I27" i="31" s="1"/>
  <c r="G26" i="31"/>
  <c r="G29" i="31"/>
  <c r="G30" i="31"/>
  <c r="G21" i="31"/>
  <c r="I21" i="31" s="1"/>
  <c r="G13" i="31"/>
  <c r="I13" i="31" s="1"/>
  <c r="G14" i="31"/>
  <c r="I14" i="31" s="1"/>
  <c r="G20" i="31"/>
  <c r="G23" i="31"/>
  <c r="I23" i="31" s="1"/>
  <c r="G19" i="31"/>
  <c r="G25" i="31"/>
  <c r="G18" i="31"/>
  <c r="I18" i="31" s="1"/>
  <c r="G17" i="31"/>
  <c r="G16" i="31"/>
  <c r="G22" i="31"/>
  <c r="I22" i="31" s="1"/>
  <c r="G24" i="31"/>
  <c r="G15" i="31"/>
  <c r="I15" i="31" s="1"/>
  <c r="P90" i="31"/>
  <c r="Y26" i="31"/>
  <c r="Y25" i="31"/>
  <c r="Y24" i="31"/>
  <c r="Y28" i="31"/>
  <c r="Y19" i="31"/>
  <c r="Y22" i="31"/>
  <c r="Y20" i="31"/>
  <c r="Y18" i="31"/>
  <c r="Y17" i="31"/>
  <c r="Y23" i="31"/>
  <c r="Y16" i="31"/>
  <c r="Y15" i="31"/>
  <c r="Y14" i="31"/>
  <c r="Y21" i="31"/>
  <c r="Y13" i="31"/>
  <c r="I116" i="31"/>
  <c r="G84" i="31"/>
  <c r="I84" i="31" s="1"/>
  <c r="G91" i="31"/>
  <c r="G83" i="31"/>
  <c r="G82" i="31"/>
  <c r="G81" i="31"/>
  <c r="G88" i="31"/>
  <c r="I88" i="31" s="1"/>
  <c r="G80" i="31"/>
  <c r="I80" i="31" s="1"/>
  <c r="G75" i="31"/>
  <c r="I75" i="31" s="1"/>
  <c r="G90" i="31"/>
  <c r="G86" i="31"/>
  <c r="G79" i="31"/>
  <c r="I79" i="31" s="1"/>
  <c r="G78" i="31"/>
  <c r="I78" i="31" s="1"/>
  <c r="G87" i="31"/>
  <c r="I87" i="31" s="1"/>
  <c r="G76" i="31"/>
  <c r="I76" i="31" s="1"/>
  <c r="G85" i="31"/>
  <c r="I85" i="31" s="1"/>
  <c r="G74" i="31"/>
  <c r="G77" i="31"/>
  <c r="I77" i="31" s="1"/>
  <c r="W89" i="31"/>
  <c r="W84" i="31"/>
  <c r="W83" i="31"/>
  <c r="W82" i="31"/>
  <c r="W81" i="31"/>
  <c r="W80" i="31"/>
  <c r="W75" i="31"/>
  <c r="W86" i="31"/>
  <c r="W87" i="31"/>
  <c r="W85" i="31"/>
  <c r="W79" i="31"/>
  <c r="W76" i="31"/>
  <c r="W77" i="31"/>
  <c r="W74" i="31"/>
  <c r="W78" i="31"/>
  <c r="V54" i="31"/>
  <c r="V58" i="31"/>
  <c r="V56" i="31"/>
  <c r="V52" i="31"/>
  <c r="V48" i="31"/>
  <c r="V47" i="31"/>
  <c r="V53" i="31"/>
  <c r="V46" i="31"/>
  <c r="V49" i="31"/>
  <c r="V45" i="31"/>
  <c r="V50" i="31"/>
  <c r="V44" i="31"/>
  <c r="V43" i="31"/>
  <c r="V51" i="31"/>
  <c r="V55" i="31"/>
  <c r="O29" i="31"/>
  <c r="T59" i="31"/>
  <c r="S59" i="31"/>
  <c r="AB28" i="31"/>
  <c r="AB23" i="31"/>
  <c r="AB16" i="31"/>
  <c r="AB15" i="31"/>
  <c r="AB17" i="31"/>
  <c r="AB14" i="31"/>
  <c r="AB26" i="31"/>
  <c r="AB21" i="31"/>
  <c r="AB13" i="31"/>
  <c r="AB20" i="31"/>
  <c r="AB22" i="31"/>
  <c r="AB19" i="31"/>
  <c r="AB25" i="31"/>
  <c r="AB18" i="31"/>
  <c r="AB24" i="31"/>
  <c r="I59" i="31"/>
  <c r="AD59" i="31" s="1"/>
  <c r="AC59" i="31"/>
  <c r="AB59" i="31"/>
  <c r="Q26" i="31"/>
  <c r="Q25" i="31"/>
  <c r="Q24" i="31"/>
  <c r="Q28" i="31"/>
  <c r="Q19" i="31"/>
  <c r="Q23" i="31"/>
  <c r="Q18" i="31"/>
  <c r="Q17" i="31"/>
  <c r="Q16" i="31"/>
  <c r="Q15" i="31"/>
  <c r="Q14" i="31"/>
  <c r="Q20" i="31"/>
  <c r="Q22" i="31"/>
  <c r="Q21" i="31"/>
  <c r="Q13" i="31"/>
  <c r="Y59" i="31"/>
  <c r="I19" i="31"/>
  <c r="U55" i="31"/>
  <c r="U56" i="31"/>
  <c r="U52" i="31"/>
  <c r="U48" i="31"/>
  <c r="U47" i="31"/>
  <c r="U53" i="31"/>
  <c r="U46" i="31"/>
  <c r="U54" i="31"/>
  <c r="U49" i="31"/>
  <c r="U45" i="31"/>
  <c r="U50" i="31"/>
  <c r="U44" i="31"/>
  <c r="U43" i="31"/>
  <c r="U51" i="31"/>
  <c r="U58" i="31"/>
  <c r="X118" i="31"/>
  <c r="X110" i="31"/>
  <c r="X117" i="31"/>
  <c r="X109" i="31"/>
  <c r="X116" i="31"/>
  <c r="X108" i="31"/>
  <c r="X120" i="31"/>
  <c r="X115" i="31"/>
  <c r="X107" i="31"/>
  <c r="X114" i="31"/>
  <c r="X106" i="31"/>
  <c r="X112" i="31"/>
  <c r="X105" i="31"/>
  <c r="X113" i="31"/>
  <c r="X111" i="31"/>
  <c r="P118" i="31"/>
  <c r="P110" i="31"/>
  <c r="P117" i="31"/>
  <c r="P109" i="31"/>
  <c r="P116" i="31"/>
  <c r="P108" i="31"/>
  <c r="P120" i="31"/>
  <c r="P115" i="31"/>
  <c r="P107" i="31"/>
  <c r="P114" i="31"/>
  <c r="P106" i="31"/>
  <c r="P112" i="31"/>
  <c r="P105" i="31"/>
  <c r="P111" i="31"/>
  <c r="P113" i="31"/>
  <c r="AC121" i="31"/>
  <c r="I121" i="31"/>
  <c r="AD121" i="31" s="1"/>
  <c r="I82" i="31"/>
  <c r="S80" i="31"/>
  <c r="S87" i="31"/>
  <c r="S86" i="31"/>
  <c r="S85" i="31"/>
  <c r="S89" i="31"/>
  <c r="S84" i="31"/>
  <c r="S81" i="31"/>
  <c r="S77" i="31"/>
  <c r="S76" i="31"/>
  <c r="S83" i="31"/>
  <c r="S75" i="31"/>
  <c r="S74" i="31"/>
  <c r="S78" i="31"/>
  <c r="S82" i="31"/>
  <c r="S79" i="31"/>
  <c r="X58" i="31"/>
  <c r="X52" i="31"/>
  <c r="X46" i="31"/>
  <c r="X53" i="31"/>
  <c r="X49" i="31"/>
  <c r="X45" i="31"/>
  <c r="X54" i="31"/>
  <c r="X50" i="31"/>
  <c r="X44" i="31"/>
  <c r="X43" i="31"/>
  <c r="X55" i="31"/>
  <c r="X51" i="31"/>
  <c r="X48" i="31"/>
  <c r="X47" i="31"/>
  <c r="X56" i="31"/>
  <c r="N54" i="31"/>
  <c r="N58" i="31"/>
  <c r="N48" i="31"/>
  <c r="N53" i="31"/>
  <c r="N47" i="31"/>
  <c r="N49" i="31"/>
  <c r="N46" i="31"/>
  <c r="N50" i="31"/>
  <c r="N45" i="31"/>
  <c r="N44" i="31"/>
  <c r="N55" i="31"/>
  <c r="N51" i="31"/>
  <c r="N43" i="31"/>
  <c r="N56" i="31"/>
  <c r="N52" i="31"/>
  <c r="V121" i="31"/>
  <c r="N26" i="31"/>
  <c r="N14" i="31"/>
  <c r="N24" i="31"/>
  <c r="N22" i="31"/>
  <c r="N21" i="31"/>
  <c r="N13" i="31"/>
  <c r="N20" i="31"/>
  <c r="N19" i="31"/>
  <c r="N23" i="31"/>
  <c r="N18" i="31"/>
  <c r="N17" i="31"/>
  <c r="N15" i="31"/>
  <c r="N28" i="31"/>
  <c r="N25" i="31"/>
  <c r="N16" i="31"/>
  <c r="X90" i="31"/>
  <c r="T28" i="31"/>
  <c r="T23" i="31"/>
  <c r="T16" i="31"/>
  <c r="T15" i="31"/>
  <c r="T14" i="31"/>
  <c r="T25" i="31"/>
  <c r="T22" i="31"/>
  <c r="T21" i="31"/>
  <c r="T13" i="31"/>
  <c r="T20" i="31"/>
  <c r="T17" i="31"/>
  <c r="T24" i="31"/>
  <c r="T19" i="31"/>
  <c r="T26" i="31"/>
  <c r="T18" i="31"/>
  <c r="I51" i="31"/>
  <c r="V29" i="31"/>
  <c r="U22" i="31"/>
  <c r="U26" i="31"/>
  <c r="U15" i="31"/>
  <c r="U14" i="31"/>
  <c r="U25" i="31"/>
  <c r="U21" i="31"/>
  <c r="U13" i="31"/>
  <c r="U20" i="31"/>
  <c r="U28" i="31"/>
  <c r="U24" i="31"/>
  <c r="U19" i="31"/>
  <c r="U18" i="31"/>
  <c r="U23" i="31"/>
  <c r="U17" i="31"/>
  <c r="U16" i="31"/>
  <c r="R116" i="31"/>
  <c r="R108" i="31"/>
  <c r="R120" i="31"/>
  <c r="R115" i="31"/>
  <c r="R107" i="31"/>
  <c r="R114" i="31"/>
  <c r="R106" i="31"/>
  <c r="R113" i="31"/>
  <c r="R105" i="31"/>
  <c r="R112" i="31"/>
  <c r="R110" i="31"/>
  <c r="R118" i="31"/>
  <c r="R109" i="31"/>
  <c r="R117" i="31"/>
  <c r="R111" i="31"/>
  <c r="M121" i="31"/>
  <c r="I109" i="31"/>
  <c r="N85" i="31"/>
  <c r="N89" i="31"/>
  <c r="N84" i="31"/>
  <c r="N83" i="31"/>
  <c r="N82" i="31"/>
  <c r="N81" i="31"/>
  <c r="N76" i="31"/>
  <c r="N74" i="31"/>
  <c r="N87" i="31"/>
  <c r="N80" i="31"/>
  <c r="N77" i="31"/>
  <c r="N78" i="31"/>
  <c r="N79" i="31"/>
  <c r="N86" i="31"/>
  <c r="N75" i="31"/>
  <c r="I86" i="31"/>
  <c r="I83" i="31"/>
  <c r="AA80" i="31"/>
  <c r="AA87" i="31"/>
  <c r="AA86" i="31"/>
  <c r="AA85" i="31"/>
  <c r="AA89" i="31"/>
  <c r="AA84" i="31"/>
  <c r="AA83" i="31"/>
  <c r="AA77" i="31"/>
  <c r="AA79" i="31"/>
  <c r="AA76" i="31"/>
  <c r="AA82" i="31"/>
  <c r="AA75" i="31"/>
  <c r="AA81" i="31"/>
  <c r="AA74" i="31"/>
  <c r="AA78" i="31"/>
  <c r="P58" i="31"/>
  <c r="P52" i="31"/>
  <c r="P53" i="31"/>
  <c r="P49" i="31"/>
  <c r="P46" i="31"/>
  <c r="P54" i="31"/>
  <c r="P50" i="31"/>
  <c r="P45" i="31"/>
  <c r="P44" i="31"/>
  <c r="P55" i="31"/>
  <c r="P51" i="31"/>
  <c r="P43" i="31"/>
  <c r="P56" i="31"/>
  <c r="P48" i="31"/>
  <c r="P47" i="31"/>
  <c r="I60" i="31"/>
  <c r="AD60" i="31" s="1"/>
  <c r="AD61" i="31" s="1"/>
  <c r="AC60" i="31"/>
  <c r="X26" i="31"/>
  <c r="X25" i="31"/>
  <c r="X28" i="31"/>
  <c r="X22" i="31"/>
  <c r="X20" i="31"/>
  <c r="X24" i="31"/>
  <c r="X19" i="31"/>
  <c r="X13" i="31"/>
  <c r="X18" i="31"/>
  <c r="X17" i="31"/>
  <c r="X23" i="31"/>
  <c r="X16" i="31"/>
  <c r="X21" i="31"/>
  <c r="X15" i="31"/>
  <c r="X14" i="31"/>
  <c r="I24" i="31"/>
  <c r="I20" i="31"/>
  <c r="U86" i="31"/>
  <c r="U85" i="31"/>
  <c r="U89" i="31"/>
  <c r="U84" i="31"/>
  <c r="U83" i="31"/>
  <c r="U82" i="31"/>
  <c r="U81" i="31"/>
  <c r="U79" i="31"/>
  <c r="U77" i="31"/>
  <c r="U87" i="31"/>
  <c r="U75" i="31"/>
  <c r="U74" i="31"/>
  <c r="U78" i="31"/>
  <c r="U80" i="31"/>
  <c r="U76" i="31"/>
  <c r="S24" i="31"/>
  <c r="S28" i="31"/>
  <c r="S23" i="31"/>
  <c r="S17" i="31"/>
  <c r="S16" i="31"/>
  <c r="S26" i="31"/>
  <c r="S15" i="31"/>
  <c r="S14" i="31"/>
  <c r="S25" i="31"/>
  <c r="S22" i="31"/>
  <c r="S21" i="31"/>
  <c r="S13" i="31"/>
  <c r="S20" i="31"/>
  <c r="S18" i="31"/>
  <c r="S19" i="31"/>
  <c r="AA120" i="31"/>
  <c r="AA115" i="31"/>
  <c r="AA107" i="31"/>
  <c r="AA114" i="31"/>
  <c r="AA106" i="31"/>
  <c r="AA113" i="31"/>
  <c r="AA105" i="31"/>
  <c r="AA112" i="31"/>
  <c r="AA111" i="31"/>
  <c r="AA117" i="31"/>
  <c r="AA108" i="31"/>
  <c r="AA116" i="31"/>
  <c r="AA110" i="31"/>
  <c r="AA109" i="31"/>
  <c r="AA118" i="31"/>
  <c r="I117" i="31"/>
  <c r="R58" i="31"/>
  <c r="R50" i="31"/>
  <c r="R44" i="31"/>
  <c r="R55" i="31"/>
  <c r="R43" i="31"/>
  <c r="R51" i="31"/>
  <c r="R56" i="31"/>
  <c r="R52" i="31"/>
  <c r="R48" i="31"/>
  <c r="R47" i="31"/>
  <c r="R49" i="31"/>
  <c r="R46" i="31"/>
  <c r="R45" i="31"/>
  <c r="R53" i="31"/>
  <c r="R54" i="31"/>
  <c r="I74" i="31"/>
  <c r="I91" i="31"/>
  <c r="AD91" i="31" s="1"/>
  <c r="AC91" i="31"/>
  <c r="T87" i="31"/>
  <c r="T79" i="31"/>
  <c r="T86" i="31"/>
  <c r="T85" i="31"/>
  <c r="T89" i="31"/>
  <c r="T84" i="31"/>
  <c r="T83" i="31"/>
  <c r="T80" i="31"/>
  <c r="T78" i="31"/>
  <c r="T76" i="31"/>
  <c r="T75" i="31"/>
  <c r="T74" i="31"/>
  <c r="T82" i="31"/>
  <c r="T81" i="31"/>
  <c r="T77" i="31"/>
  <c r="I45" i="31"/>
  <c r="P26" i="31"/>
  <c r="P25" i="31"/>
  <c r="P28" i="31"/>
  <c r="P20" i="31"/>
  <c r="P24" i="31"/>
  <c r="P19" i="31"/>
  <c r="P23" i="31"/>
  <c r="P18" i="31"/>
  <c r="P17" i="31"/>
  <c r="P16" i="31"/>
  <c r="P15" i="31"/>
  <c r="P13" i="31"/>
  <c r="P14" i="31"/>
  <c r="P22" i="31"/>
  <c r="P21" i="31"/>
  <c r="I16" i="31"/>
  <c r="AC29" i="31"/>
  <c r="I29" i="31"/>
  <c r="AD29" i="31" s="1"/>
  <c r="I115" i="31"/>
  <c r="Z116" i="31"/>
  <c r="Z108" i="31"/>
  <c r="Z120" i="31"/>
  <c r="Z115" i="31"/>
  <c r="Z107" i="31"/>
  <c r="Z114" i="31"/>
  <c r="Z106" i="31"/>
  <c r="Z113" i="31"/>
  <c r="Z105" i="31"/>
  <c r="Z112" i="31"/>
  <c r="Z109" i="31"/>
  <c r="Z117" i="31"/>
  <c r="Z111" i="31"/>
  <c r="Z110" i="31"/>
  <c r="Z118" i="31"/>
  <c r="S120" i="31"/>
  <c r="S115" i="31"/>
  <c r="S107" i="31"/>
  <c r="S114" i="31"/>
  <c r="S106" i="31"/>
  <c r="S113" i="31"/>
  <c r="S105" i="31"/>
  <c r="S112" i="31"/>
  <c r="S111" i="31"/>
  <c r="S118" i="31"/>
  <c r="S109" i="31"/>
  <c r="S117" i="31"/>
  <c r="S108" i="31"/>
  <c r="S110" i="31"/>
  <c r="S116" i="31"/>
  <c r="Y117" i="31"/>
  <c r="Y109" i="31"/>
  <c r="Y116" i="31"/>
  <c r="Y108" i="31"/>
  <c r="Y120" i="31"/>
  <c r="Y115" i="31"/>
  <c r="Y107" i="31"/>
  <c r="Y114" i="31"/>
  <c r="Y106" i="31"/>
  <c r="Y113" i="31"/>
  <c r="Y105" i="31"/>
  <c r="Y118" i="31"/>
  <c r="Y111" i="31"/>
  <c r="Y112" i="31"/>
  <c r="Y110" i="31"/>
  <c r="AC122" i="31"/>
  <c r="I122" i="31"/>
  <c r="AD122" i="31" s="1"/>
  <c r="AD123" i="31" s="1"/>
  <c r="I110" i="31"/>
  <c r="I81" i="31"/>
  <c r="Q51" i="31"/>
  <c r="Q54" i="31"/>
  <c r="Q50" i="31"/>
  <c r="Q45" i="31"/>
  <c r="Q58" i="31"/>
  <c r="Q44" i="31"/>
  <c r="Q55" i="31"/>
  <c r="Q43" i="31"/>
  <c r="Q56" i="31"/>
  <c r="Q52" i="31"/>
  <c r="Q48" i="31"/>
  <c r="Q47" i="31"/>
  <c r="Q49" i="31"/>
  <c r="Q46" i="31"/>
  <c r="Q53" i="31"/>
  <c r="AB87" i="31"/>
  <c r="AB79" i="31"/>
  <c r="AB86" i="31"/>
  <c r="AB85" i="31"/>
  <c r="AB89" i="31"/>
  <c r="AB84" i="31"/>
  <c r="AB83" i="31"/>
  <c r="AB78" i="31"/>
  <c r="AB76" i="31"/>
  <c r="AB82" i="31"/>
  <c r="AB75" i="31"/>
  <c r="AB80" i="31"/>
  <c r="AB74" i="31"/>
  <c r="AB81" i="31"/>
  <c r="AB77" i="31"/>
  <c r="Z25" i="31"/>
  <c r="Z28" i="31"/>
  <c r="Z23" i="31"/>
  <c r="Z24" i="31"/>
  <c r="Z18" i="31"/>
  <c r="Z17" i="31"/>
  <c r="Z16" i="31"/>
  <c r="Z15" i="31"/>
  <c r="Z14" i="31"/>
  <c r="Z19" i="31"/>
  <c r="Z26" i="31"/>
  <c r="Z21" i="31"/>
  <c r="Z13" i="31"/>
  <c r="Z22" i="31"/>
  <c r="Z20" i="31"/>
  <c r="AC30" i="31"/>
  <c r="I30" i="31"/>
  <c r="AD30" i="31" s="1"/>
  <c r="AD31" i="31" s="1"/>
  <c r="I25" i="31"/>
  <c r="O58" i="31"/>
  <c r="O53" i="31"/>
  <c r="O47" i="31"/>
  <c r="O49" i="31"/>
  <c r="O46" i="31"/>
  <c r="O54" i="31"/>
  <c r="O50" i="31"/>
  <c r="O45" i="31"/>
  <c r="O44" i="31"/>
  <c r="O55" i="31"/>
  <c r="O51" i="31"/>
  <c r="O43" i="31"/>
  <c r="O56" i="31"/>
  <c r="O48" i="31"/>
  <c r="O52" i="31"/>
  <c r="T114" i="31"/>
  <c r="T106" i="31"/>
  <c r="T113" i="31"/>
  <c r="T105" i="31"/>
  <c r="T112" i="31"/>
  <c r="T111" i="31"/>
  <c r="T118" i="31"/>
  <c r="T110" i="31"/>
  <c r="T107" i="31"/>
  <c r="T109" i="31"/>
  <c r="T115" i="31"/>
  <c r="T117" i="31"/>
  <c r="T108" i="31"/>
  <c r="T120" i="31"/>
  <c r="T116" i="31"/>
  <c r="Q117" i="31"/>
  <c r="Q109" i="31"/>
  <c r="Q116" i="31"/>
  <c r="Q108" i="31"/>
  <c r="Q120" i="31"/>
  <c r="Q115" i="31"/>
  <c r="Q107" i="31"/>
  <c r="Q114" i="31"/>
  <c r="Q106" i="31"/>
  <c r="Q113" i="31"/>
  <c r="Q105" i="31"/>
  <c r="Q110" i="31"/>
  <c r="Q112" i="31"/>
  <c r="Q118" i="31"/>
  <c r="Q111" i="31"/>
  <c r="W121" i="31"/>
  <c r="I107" i="31"/>
  <c r="I118" i="31"/>
  <c r="AC90" i="31"/>
  <c r="I90" i="31"/>
  <c r="AD90" i="31" s="1"/>
  <c r="M86" i="31"/>
  <c r="M85" i="31"/>
  <c r="M89" i="31"/>
  <c r="M84" i="31"/>
  <c r="M83" i="31"/>
  <c r="M82" i="31"/>
  <c r="M77" i="31"/>
  <c r="M75" i="31"/>
  <c r="M74" i="31"/>
  <c r="M87" i="31"/>
  <c r="M81" i="31"/>
  <c r="M80" i="31"/>
  <c r="M79" i="31"/>
  <c r="M76" i="31"/>
  <c r="M78" i="31"/>
  <c r="W58" i="31"/>
  <c r="W53" i="31"/>
  <c r="W48" i="31"/>
  <c r="W47" i="31"/>
  <c r="W46" i="31"/>
  <c r="W49" i="31"/>
  <c r="W45" i="31"/>
  <c r="W54" i="31"/>
  <c r="W50" i="31"/>
  <c r="W44" i="31"/>
  <c r="W43" i="31"/>
  <c r="W55" i="31"/>
  <c r="W51" i="31"/>
  <c r="W56" i="31"/>
  <c r="W52" i="31"/>
  <c r="R81" i="31"/>
  <c r="R87" i="31"/>
  <c r="R86" i="31"/>
  <c r="R85" i="31"/>
  <c r="R82" i="31"/>
  <c r="R84" i="31"/>
  <c r="R79" i="31"/>
  <c r="R78" i="31"/>
  <c r="R77" i="31"/>
  <c r="R76" i="31"/>
  <c r="R74" i="31"/>
  <c r="R75" i="31"/>
  <c r="R80" i="31"/>
  <c r="R83" i="31"/>
  <c r="R89" i="31"/>
  <c r="U121" i="31"/>
  <c r="AA24" i="31"/>
  <c r="AA28" i="31"/>
  <c r="AA22" i="31"/>
  <c r="AA17" i="31"/>
  <c r="AA16" i="31"/>
  <c r="AA23" i="31"/>
  <c r="AA15" i="31"/>
  <c r="AA25" i="31"/>
  <c r="AA14" i="31"/>
  <c r="AA26" i="31"/>
  <c r="AA21" i="31"/>
  <c r="AA13" i="31"/>
  <c r="AA20" i="31"/>
  <c r="AA19" i="31"/>
  <c r="AA18" i="31"/>
  <c r="R25" i="31"/>
  <c r="R28" i="31"/>
  <c r="R23" i="31"/>
  <c r="R26" i="31"/>
  <c r="R18" i="31"/>
  <c r="R17" i="31"/>
  <c r="R16" i="31"/>
  <c r="R15" i="31"/>
  <c r="R14" i="31"/>
  <c r="R22" i="31"/>
  <c r="R21" i="31"/>
  <c r="R13" i="31"/>
  <c r="R19" i="31"/>
  <c r="R24" i="31"/>
  <c r="R20" i="31"/>
  <c r="I17" i="31"/>
  <c r="I26" i="31"/>
  <c r="U59" i="25"/>
  <c r="AA90" i="25"/>
  <c r="I82" i="25"/>
  <c r="I75" i="25"/>
  <c r="R116" i="25"/>
  <c r="R108" i="25"/>
  <c r="R120" i="25"/>
  <c r="R115" i="25"/>
  <c r="R107" i="25"/>
  <c r="R114" i="25"/>
  <c r="R106" i="25"/>
  <c r="R113" i="25"/>
  <c r="R105" i="25"/>
  <c r="R112" i="25"/>
  <c r="R111" i="25"/>
  <c r="R118" i="25"/>
  <c r="R110" i="25"/>
  <c r="R117" i="25"/>
  <c r="R109" i="25"/>
  <c r="I111" i="25"/>
  <c r="I107" i="25"/>
  <c r="I118" i="25"/>
  <c r="T114" i="25"/>
  <c r="T106" i="25"/>
  <c r="T113" i="25"/>
  <c r="T105" i="25"/>
  <c r="T112" i="25"/>
  <c r="T111" i="25"/>
  <c r="T118" i="25"/>
  <c r="T110" i="25"/>
  <c r="T117" i="25"/>
  <c r="T109" i="25"/>
  <c r="T116" i="25"/>
  <c r="T108" i="25"/>
  <c r="T120" i="25"/>
  <c r="T115" i="25"/>
  <c r="T107" i="25"/>
  <c r="X121" i="25"/>
  <c r="I115" i="25"/>
  <c r="P121" i="25"/>
  <c r="I112" i="25"/>
  <c r="I108" i="25"/>
  <c r="W111" i="25"/>
  <c r="W118" i="25"/>
  <c r="W110" i="25"/>
  <c r="W117" i="25"/>
  <c r="W109" i="25"/>
  <c r="W116" i="25"/>
  <c r="W108" i="25"/>
  <c r="W120" i="25"/>
  <c r="W115" i="25"/>
  <c r="W107" i="25"/>
  <c r="W114" i="25"/>
  <c r="W106" i="25"/>
  <c r="W113" i="25"/>
  <c r="W105" i="25"/>
  <c r="W112" i="25"/>
  <c r="I105" i="25"/>
  <c r="I116" i="25"/>
  <c r="AC119" i="25"/>
  <c r="AD119" i="25" s="1"/>
  <c r="Y117" i="25"/>
  <c r="Y109" i="25"/>
  <c r="Y116" i="25"/>
  <c r="Y108" i="25"/>
  <c r="Y120" i="25"/>
  <c r="Y115" i="25"/>
  <c r="Y107" i="25"/>
  <c r="Y114" i="25"/>
  <c r="Y106" i="25"/>
  <c r="Y113" i="25"/>
  <c r="Y105" i="25"/>
  <c r="Y112" i="25"/>
  <c r="Y111" i="25"/>
  <c r="Y118" i="25"/>
  <c r="Y110" i="25"/>
  <c r="O111" i="25"/>
  <c r="O118" i="25"/>
  <c r="O110" i="25"/>
  <c r="O117" i="25"/>
  <c r="O109" i="25"/>
  <c r="O116" i="25"/>
  <c r="O108" i="25"/>
  <c r="O120" i="25"/>
  <c r="O115" i="25"/>
  <c r="O107" i="25"/>
  <c r="O114" i="25"/>
  <c r="O106" i="25"/>
  <c r="O113" i="25"/>
  <c r="O105" i="25"/>
  <c r="O112" i="25"/>
  <c r="V121" i="25"/>
  <c r="I113" i="25"/>
  <c r="AC121" i="25"/>
  <c r="I121" i="25"/>
  <c r="AD121" i="25" s="1"/>
  <c r="AB121" i="25"/>
  <c r="AA121" i="25"/>
  <c r="Q117" i="25"/>
  <c r="Q109" i="25"/>
  <c r="Q116" i="25"/>
  <c r="Q108" i="25"/>
  <c r="Q120" i="25"/>
  <c r="Q115" i="25"/>
  <c r="Q107" i="25"/>
  <c r="Q114" i="25"/>
  <c r="Q106" i="25"/>
  <c r="Q113" i="25"/>
  <c r="Q105" i="25"/>
  <c r="Q112" i="25"/>
  <c r="Q111" i="25"/>
  <c r="Q118" i="25"/>
  <c r="Q110" i="25"/>
  <c r="N121" i="25"/>
  <c r="I106" i="25"/>
  <c r="I109" i="25"/>
  <c r="U121" i="25"/>
  <c r="S121" i="25"/>
  <c r="I114" i="25"/>
  <c r="I117" i="25"/>
  <c r="M121" i="25"/>
  <c r="Z116" i="25"/>
  <c r="Z108" i="25"/>
  <c r="Z120" i="25"/>
  <c r="Z115" i="25"/>
  <c r="Z107" i="25"/>
  <c r="Z114" i="25"/>
  <c r="Z106" i="25"/>
  <c r="Z113" i="25"/>
  <c r="Z105" i="25"/>
  <c r="Z112" i="25"/>
  <c r="Z111" i="25"/>
  <c r="Z118" i="25"/>
  <c r="Z110" i="25"/>
  <c r="Z117" i="25"/>
  <c r="Z109" i="25"/>
  <c r="AC122" i="25"/>
  <c r="I122" i="25"/>
  <c r="AD122" i="25" s="1"/>
  <c r="I110" i="25"/>
  <c r="Q86" i="25"/>
  <c r="Q78" i="25"/>
  <c r="Q85" i="25"/>
  <c r="Q77" i="25"/>
  <c r="Q89" i="25"/>
  <c r="Q84" i="25"/>
  <c r="Q76" i="25"/>
  <c r="Q83" i="25"/>
  <c r="Q75" i="25"/>
  <c r="Q82" i="25"/>
  <c r="Q74" i="25"/>
  <c r="Q81" i="25"/>
  <c r="Q80" i="25"/>
  <c r="Q87" i="25"/>
  <c r="Q79" i="25"/>
  <c r="W80" i="25"/>
  <c r="W87" i="25"/>
  <c r="W79" i="25"/>
  <c r="W86" i="25"/>
  <c r="W78" i="25"/>
  <c r="W85" i="25"/>
  <c r="W77" i="25"/>
  <c r="W89" i="25"/>
  <c r="W84" i="25"/>
  <c r="W76" i="25"/>
  <c r="W83" i="25"/>
  <c r="W75" i="25"/>
  <c r="W82" i="25"/>
  <c r="W74" i="25"/>
  <c r="W81" i="25"/>
  <c r="I80" i="25"/>
  <c r="I76" i="25"/>
  <c r="I87" i="25"/>
  <c r="T83" i="25"/>
  <c r="T75" i="25"/>
  <c r="T82" i="25"/>
  <c r="T74" i="25"/>
  <c r="T81" i="25"/>
  <c r="T80" i="25"/>
  <c r="T87" i="25"/>
  <c r="T79" i="25"/>
  <c r="T86" i="25"/>
  <c r="T78" i="25"/>
  <c r="T85" i="25"/>
  <c r="T77" i="25"/>
  <c r="T89" i="25"/>
  <c r="T84" i="25"/>
  <c r="T76" i="25"/>
  <c r="X87" i="25"/>
  <c r="X79" i="25"/>
  <c r="X86" i="25"/>
  <c r="X78" i="25"/>
  <c r="X85" i="25"/>
  <c r="X77" i="25"/>
  <c r="X89" i="25"/>
  <c r="X84" i="25"/>
  <c r="X76" i="25"/>
  <c r="X83" i="25"/>
  <c r="X75" i="25"/>
  <c r="X82" i="25"/>
  <c r="X74" i="25"/>
  <c r="X81" i="25"/>
  <c r="X80" i="25"/>
  <c r="O80" i="25"/>
  <c r="O87" i="25"/>
  <c r="O79" i="25"/>
  <c r="O86" i="25"/>
  <c r="O78" i="25"/>
  <c r="O85" i="25"/>
  <c r="O77" i="25"/>
  <c r="O89" i="25"/>
  <c r="O84" i="25"/>
  <c r="O76" i="25"/>
  <c r="O83" i="25"/>
  <c r="O75" i="25"/>
  <c r="O82" i="25"/>
  <c r="O74" i="25"/>
  <c r="O81" i="25"/>
  <c r="I84" i="25"/>
  <c r="P87" i="25"/>
  <c r="P79" i="25"/>
  <c r="P86" i="25"/>
  <c r="P78" i="25"/>
  <c r="P85" i="25"/>
  <c r="P77" i="25"/>
  <c r="P89" i="25"/>
  <c r="P84" i="25"/>
  <c r="P76" i="25"/>
  <c r="P83" i="25"/>
  <c r="P75" i="25"/>
  <c r="P82" i="25"/>
  <c r="P74" i="25"/>
  <c r="P81" i="25"/>
  <c r="P80" i="25"/>
  <c r="AC88" i="25"/>
  <c r="AD88" i="25" s="1"/>
  <c r="I81" i="25"/>
  <c r="I77" i="25"/>
  <c r="S90" i="25"/>
  <c r="V90" i="25"/>
  <c r="I74" i="25"/>
  <c r="I85" i="25"/>
  <c r="Z85" i="25"/>
  <c r="Z77" i="25"/>
  <c r="Z89" i="25"/>
  <c r="Z84" i="25"/>
  <c r="Z76" i="25"/>
  <c r="Z83" i="25"/>
  <c r="Z75" i="25"/>
  <c r="Z82" i="25"/>
  <c r="Z74" i="25"/>
  <c r="Z81" i="25"/>
  <c r="Z80" i="25"/>
  <c r="Z87" i="25"/>
  <c r="Z79" i="25"/>
  <c r="Z86" i="25"/>
  <c r="Z78" i="25"/>
  <c r="N90" i="25"/>
  <c r="AC90" i="25"/>
  <c r="I90" i="25"/>
  <c r="AD90" i="25" s="1"/>
  <c r="AB90" i="25"/>
  <c r="U82" i="25"/>
  <c r="U74" i="25"/>
  <c r="U81" i="25"/>
  <c r="U80" i="25"/>
  <c r="U87" i="25"/>
  <c r="U79" i="25"/>
  <c r="U86" i="25"/>
  <c r="U78" i="25"/>
  <c r="U85" i="25"/>
  <c r="U77" i="25"/>
  <c r="U89" i="25"/>
  <c r="U84" i="25"/>
  <c r="U76" i="25"/>
  <c r="U83" i="25"/>
  <c r="U75" i="25"/>
  <c r="I78" i="25"/>
  <c r="R85" i="25"/>
  <c r="R77" i="25"/>
  <c r="R89" i="25"/>
  <c r="R84" i="25"/>
  <c r="R76" i="25"/>
  <c r="R83" i="25"/>
  <c r="R75" i="25"/>
  <c r="R82" i="25"/>
  <c r="R74" i="25"/>
  <c r="R81" i="25"/>
  <c r="R80" i="25"/>
  <c r="R87" i="25"/>
  <c r="R79" i="25"/>
  <c r="R86" i="25"/>
  <c r="R78" i="25"/>
  <c r="M82" i="25"/>
  <c r="M74" i="25"/>
  <c r="M81" i="25"/>
  <c r="M80" i="25"/>
  <c r="M87" i="25"/>
  <c r="M79" i="25"/>
  <c r="M86" i="25"/>
  <c r="M78" i="25"/>
  <c r="M85" i="25"/>
  <c r="M77" i="25"/>
  <c r="M89" i="25"/>
  <c r="M84" i="25"/>
  <c r="M76" i="25"/>
  <c r="AC76" i="25" s="1"/>
  <c r="AD76" i="25" s="1"/>
  <c r="M83" i="25"/>
  <c r="M75" i="25"/>
  <c r="I83" i="25"/>
  <c r="I86" i="25"/>
  <c r="Y86" i="25"/>
  <c r="Y78" i="25"/>
  <c r="Y85" i="25"/>
  <c r="Y77" i="25"/>
  <c r="Y89" i="25"/>
  <c r="Y84" i="25"/>
  <c r="Y76" i="25"/>
  <c r="Y83" i="25"/>
  <c r="Y75" i="25"/>
  <c r="Y82" i="25"/>
  <c r="Y74" i="25"/>
  <c r="Y81" i="25"/>
  <c r="Y80" i="25"/>
  <c r="Y87" i="25"/>
  <c r="Y79" i="25"/>
  <c r="AC91" i="25"/>
  <c r="I91" i="25"/>
  <c r="AD91" i="25" s="1"/>
  <c r="AD92" i="25" s="1"/>
  <c r="I79" i="25"/>
  <c r="I45" i="25"/>
  <c r="I50" i="25"/>
  <c r="I43" i="25"/>
  <c r="AA59" i="25"/>
  <c r="Q55" i="25"/>
  <c r="Q47" i="25"/>
  <c r="Q54" i="25"/>
  <c r="Q46" i="25"/>
  <c r="Q58" i="25"/>
  <c r="Q53" i="25"/>
  <c r="Q45" i="25"/>
  <c r="Q52" i="25"/>
  <c r="Q44" i="25"/>
  <c r="Q51" i="25"/>
  <c r="Q43" i="25"/>
  <c r="Q50" i="25"/>
  <c r="Q49" i="25"/>
  <c r="Q56" i="25"/>
  <c r="Q48" i="25"/>
  <c r="I49" i="25"/>
  <c r="I56" i="25"/>
  <c r="AC57" i="25"/>
  <c r="AD57" i="25" s="1"/>
  <c r="I53" i="25"/>
  <c r="M59" i="25"/>
  <c r="P59" i="25"/>
  <c r="V59" i="25"/>
  <c r="I46" i="25"/>
  <c r="W49" i="25"/>
  <c r="W56" i="25"/>
  <c r="W48" i="25"/>
  <c r="W55" i="25"/>
  <c r="W47" i="25"/>
  <c r="W54" i="25"/>
  <c r="W46" i="25"/>
  <c r="W58" i="25"/>
  <c r="W53" i="25"/>
  <c r="W45" i="25"/>
  <c r="W52" i="25"/>
  <c r="W44" i="25"/>
  <c r="W51" i="25"/>
  <c r="W43" i="25"/>
  <c r="W50" i="25"/>
  <c r="N59" i="25"/>
  <c r="I54" i="25"/>
  <c r="S59" i="25"/>
  <c r="O49" i="25"/>
  <c r="O56" i="25"/>
  <c r="O48" i="25"/>
  <c r="O55" i="25"/>
  <c r="O47" i="25"/>
  <c r="O54" i="25"/>
  <c r="O46" i="25"/>
  <c r="O58" i="25"/>
  <c r="O53" i="25"/>
  <c r="O45" i="25"/>
  <c r="O52" i="25"/>
  <c r="O44" i="25"/>
  <c r="O51" i="25"/>
  <c r="O43" i="25"/>
  <c r="O50" i="25"/>
  <c r="I51" i="25"/>
  <c r="AC59" i="25"/>
  <c r="I59" i="25"/>
  <c r="AD59" i="25" s="1"/>
  <c r="AB59" i="25"/>
  <c r="Z54" i="25"/>
  <c r="Z46" i="25"/>
  <c r="Z58" i="25"/>
  <c r="Z53" i="25"/>
  <c r="Z45" i="25"/>
  <c r="Z52" i="25"/>
  <c r="Z44" i="25"/>
  <c r="Z51" i="25"/>
  <c r="Z43" i="25"/>
  <c r="Z50" i="25"/>
  <c r="Z49" i="25"/>
  <c r="Z56" i="25"/>
  <c r="Z48" i="25"/>
  <c r="Z55" i="25"/>
  <c r="Z47" i="25"/>
  <c r="I44" i="25"/>
  <c r="I47" i="25"/>
  <c r="R54" i="25"/>
  <c r="R46" i="25"/>
  <c r="R58" i="25"/>
  <c r="R53" i="25"/>
  <c r="R45" i="25"/>
  <c r="R52" i="25"/>
  <c r="R44" i="25"/>
  <c r="R51" i="25"/>
  <c r="R43" i="25"/>
  <c r="R50" i="25"/>
  <c r="R49" i="25"/>
  <c r="R56" i="25"/>
  <c r="R48" i="25"/>
  <c r="R55" i="25"/>
  <c r="R47" i="25"/>
  <c r="I52" i="25"/>
  <c r="I55" i="25"/>
  <c r="T52" i="25"/>
  <c r="T44" i="25"/>
  <c r="T51" i="25"/>
  <c r="T43" i="25"/>
  <c r="T50" i="25"/>
  <c r="T49" i="25"/>
  <c r="T56" i="25"/>
  <c r="T48" i="25"/>
  <c r="T55" i="25"/>
  <c r="T47" i="25"/>
  <c r="T54" i="25"/>
  <c r="T46" i="25"/>
  <c r="T58" i="25"/>
  <c r="T53" i="25"/>
  <c r="T45" i="25"/>
  <c r="Y55" i="25"/>
  <c r="Y47" i="25"/>
  <c r="Y54" i="25"/>
  <c r="Y46" i="25"/>
  <c r="Y58" i="25"/>
  <c r="Y53" i="25"/>
  <c r="Y45" i="25"/>
  <c r="Y52" i="25"/>
  <c r="Y44" i="25"/>
  <c r="Y51" i="25"/>
  <c r="Y43" i="25"/>
  <c r="Y50" i="25"/>
  <c r="Y49" i="25"/>
  <c r="Y56" i="25"/>
  <c r="Y48" i="25"/>
  <c r="X56" i="25"/>
  <c r="X48" i="25"/>
  <c r="X55" i="25"/>
  <c r="X47" i="25"/>
  <c r="X54" i="25"/>
  <c r="X46" i="25"/>
  <c r="X58" i="25"/>
  <c r="X53" i="25"/>
  <c r="X45" i="25"/>
  <c r="X52" i="25"/>
  <c r="X44" i="25"/>
  <c r="X51" i="25"/>
  <c r="X43" i="25"/>
  <c r="X50" i="25"/>
  <c r="X49" i="25"/>
  <c r="AC60" i="25"/>
  <c r="I60" i="25"/>
  <c r="AD60" i="25" s="1"/>
  <c r="I48" i="25"/>
  <c r="Q121" i="33" l="1"/>
  <c r="Q59" i="33"/>
  <c r="AC55" i="33"/>
  <c r="AD55" i="33" s="1"/>
  <c r="AC106" i="33"/>
  <c r="AD106" i="33" s="1"/>
  <c r="I30" i="33"/>
  <c r="AD30" i="33" s="1"/>
  <c r="V90" i="33"/>
  <c r="P59" i="33"/>
  <c r="AC56" i="33"/>
  <c r="AD56" i="33" s="1"/>
  <c r="X90" i="33"/>
  <c r="AC114" i="33"/>
  <c r="AD114" i="33" s="1"/>
  <c r="AC110" i="33"/>
  <c r="AD110" i="33" s="1"/>
  <c r="AC47" i="33"/>
  <c r="AD47" i="33" s="1"/>
  <c r="AC49" i="33"/>
  <c r="AD49" i="33" s="1"/>
  <c r="U90" i="33"/>
  <c r="AC107" i="33"/>
  <c r="AD107" i="33" s="1"/>
  <c r="AC118" i="33"/>
  <c r="AD118" i="33" s="1"/>
  <c r="R29" i="33"/>
  <c r="AC50" i="33"/>
  <c r="AD50" i="33" s="1"/>
  <c r="AC111" i="33"/>
  <c r="AD111" i="33" s="1"/>
  <c r="I86" i="33"/>
  <c r="AB29" i="33"/>
  <c r="AC14" i="33"/>
  <c r="AD14" i="33" s="1"/>
  <c r="AC15" i="33"/>
  <c r="AD15" i="33" s="1"/>
  <c r="AD31" i="33"/>
  <c r="AC105" i="33"/>
  <c r="AD105" i="33" s="1"/>
  <c r="AC88" i="33"/>
  <c r="AD88" i="33" s="1"/>
  <c r="O29" i="33"/>
  <c r="T29" i="33"/>
  <c r="AC19" i="33"/>
  <c r="AD19" i="33" s="1"/>
  <c r="M29" i="33"/>
  <c r="AC13" i="33"/>
  <c r="AD13" i="33" s="1"/>
  <c r="AC17" i="33"/>
  <c r="AD17" i="33" s="1"/>
  <c r="AC90" i="33"/>
  <c r="I90" i="33"/>
  <c r="AD90" i="33" s="1"/>
  <c r="Z29" i="33"/>
  <c r="S29" i="33"/>
  <c r="AA29" i="33"/>
  <c r="AC21" i="33"/>
  <c r="AD21" i="33" s="1"/>
  <c r="AC43" i="33"/>
  <c r="AD43" i="33" s="1"/>
  <c r="W29" i="33"/>
  <c r="Y121" i="33"/>
  <c r="AC26" i="33"/>
  <c r="AD26" i="33" s="1"/>
  <c r="AC57" i="33"/>
  <c r="AD57" i="33" s="1"/>
  <c r="O121" i="33"/>
  <c r="R59" i="33"/>
  <c r="Y29" i="33"/>
  <c r="Q29" i="33"/>
  <c r="P29" i="33"/>
  <c r="AC20" i="33"/>
  <c r="AD20" i="33" s="1"/>
  <c r="AC27" i="33"/>
  <c r="AD27" i="33" s="1"/>
  <c r="AC16" i="33"/>
  <c r="AD16" i="33" s="1"/>
  <c r="AC28" i="33"/>
  <c r="AD28" i="33" s="1"/>
  <c r="AD123" i="33"/>
  <c r="AC23" i="33"/>
  <c r="AD23" i="33" s="1"/>
  <c r="AC24" i="33"/>
  <c r="AD24" i="33" s="1"/>
  <c r="AC119" i="33"/>
  <c r="AD119" i="33" s="1"/>
  <c r="T121" i="33"/>
  <c r="U29" i="33"/>
  <c r="R121" i="33"/>
  <c r="AD61" i="33"/>
  <c r="AC18" i="33"/>
  <c r="AD18" i="33" s="1"/>
  <c r="AC25" i="33"/>
  <c r="AD25" i="33" s="1"/>
  <c r="AC22" i="33"/>
  <c r="AD22" i="33" s="1"/>
  <c r="W121" i="33"/>
  <c r="AC91" i="33"/>
  <c r="I91" i="33"/>
  <c r="AD91" i="33" s="1"/>
  <c r="AD92" i="33" s="1"/>
  <c r="Z121" i="33"/>
  <c r="AC105" i="25"/>
  <c r="AD105" i="25" s="1"/>
  <c r="AC120" i="31"/>
  <c r="AD120" i="31" s="1"/>
  <c r="AC110" i="31"/>
  <c r="AD110" i="31" s="1"/>
  <c r="AC112" i="25"/>
  <c r="AD112" i="25" s="1"/>
  <c r="W121" i="25"/>
  <c r="AC110" i="25"/>
  <c r="AD110" i="25" s="1"/>
  <c r="P90" i="25"/>
  <c r="AC112" i="31"/>
  <c r="AD112" i="31" s="1"/>
  <c r="AC117" i="31"/>
  <c r="AD117" i="31" s="1"/>
  <c r="AD92" i="31"/>
  <c r="AC106" i="31"/>
  <c r="AD106" i="31" s="1"/>
  <c r="AC105" i="31"/>
  <c r="AD105" i="31" s="1"/>
  <c r="AC107" i="31"/>
  <c r="AD107" i="31" s="1"/>
  <c r="AC118" i="31"/>
  <c r="AD118" i="31" s="1"/>
  <c r="AC115" i="31"/>
  <c r="AD115" i="31" s="1"/>
  <c r="W90" i="31"/>
  <c r="AC113" i="31"/>
  <c r="AD113" i="31" s="1"/>
  <c r="AC109" i="31"/>
  <c r="AD109" i="31" s="1"/>
  <c r="Y121" i="31"/>
  <c r="Y29" i="31"/>
  <c r="AC81" i="31"/>
  <c r="AD81" i="31" s="1"/>
  <c r="AC89" i="31"/>
  <c r="AD89" i="31" s="1"/>
  <c r="AC116" i="31"/>
  <c r="AD116" i="31" s="1"/>
  <c r="AC111" i="31"/>
  <c r="AD111" i="31" s="1"/>
  <c r="AC108" i="31"/>
  <c r="AD108" i="31" s="1"/>
  <c r="X121" i="31"/>
  <c r="U59" i="31"/>
  <c r="O121" i="31"/>
  <c r="AC47" i="31"/>
  <c r="AD47" i="31" s="1"/>
  <c r="AA29" i="31"/>
  <c r="W59" i="31"/>
  <c r="AC87" i="31"/>
  <c r="AD87" i="31" s="1"/>
  <c r="AC85" i="31"/>
  <c r="AD85" i="31" s="1"/>
  <c r="Q59" i="31"/>
  <c r="N29" i="31"/>
  <c r="S90" i="31"/>
  <c r="AC16" i="31"/>
  <c r="AD16" i="31" s="1"/>
  <c r="AC28" i="31"/>
  <c r="AD28" i="31" s="1"/>
  <c r="AC25" i="31"/>
  <c r="AD25" i="31" s="1"/>
  <c r="AC57" i="31"/>
  <c r="AD57" i="31" s="1"/>
  <c r="M59" i="31"/>
  <c r="AC43" i="31"/>
  <c r="AD43" i="31" s="1"/>
  <c r="AC53" i="31"/>
  <c r="AD53" i="31" s="1"/>
  <c r="R90" i="31"/>
  <c r="M90" i="31"/>
  <c r="AC74" i="31"/>
  <c r="AD74" i="31" s="1"/>
  <c r="AC86" i="31"/>
  <c r="AD86" i="31" s="1"/>
  <c r="X29" i="31"/>
  <c r="N59" i="31"/>
  <c r="V59" i="31"/>
  <c r="AC17" i="31"/>
  <c r="AD17" i="31" s="1"/>
  <c r="AC20" i="31"/>
  <c r="AD20" i="31" s="1"/>
  <c r="AC14" i="31"/>
  <c r="AD14" i="31" s="1"/>
  <c r="AC27" i="31"/>
  <c r="AD27" i="31" s="1"/>
  <c r="AC44" i="31"/>
  <c r="AD44" i="31" s="1"/>
  <c r="AC58" i="31"/>
  <c r="AD58" i="31" s="1"/>
  <c r="Z90" i="31"/>
  <c r="R29" i="31"/>
  <c r="AC75" i="31"/>
  <c r="AD75" i="31" s="1"/>
  <c r="Z121" i="31"/>
  <c r="P29" i="31"/>
  <c r="T90" i="31"/>
  <c r="N90" i="31"/>
  <c r="AC45" i="31"/>
  <c r="AD45" i="31" s="1"/>
  <c r="AC48" i="31"/>
  <c r="AD48" i="31" s="1"/>
  <c r="AC78" i="31"/>
  <c r="AD78" i="31" s="1"/>
  <c r="AC77" i="31"/>
  <c r="AD77" i="31" s="1"/>
  <c r="R59" i="31"/>
  <c r="AA121" i="31"/>
  <c r="AA90" i="31"/>
  <c r="R121" i="31"/>
  <c r="X59" i="31"/>
  <c r="P121" i="31"/>
  <c r="Q29" i="31"/>
  <c r="AB29" i="31"/>
  <c r="AC18" i="31"/>
  <c r="AD18" i="31" s="1"/>
  <c r="M29" i="31"/>
  <c r="AC13" i="31"/>
  <c r="AD13" i="31" s="1"/>
  <c r="AC50" i="31"/>
  <c r="AD50" i="31" s="1"/>
  <c r="AC52" i="31"/>
  <c r="AD52" i="31" s="1"/>
  <c r="AC76" i="31"/>
  <c r="AD76" i="31" s="1"/>
  <c r="AC82" i="31"/>
  <c r="AD82" i="31" s="1"/>
  <c r="T121" i="31"/>
  <c r="O59" i="31"/>
  <c r="AB90" i="31"/>
  <c r="U90" i="31"/>
  <c r="U29" i="31"/>
  <c r="AC23" i="31"/>
  <c r="AD23" i="31" s="1"/>
  <c r="AC21" i="31"/>
  <c r="AD21" i="31" s="1"/>
  <c r="AC15" i="31"/>
  <c r="AD15" i="31" s="1"/>
  <c r="AC46" i="31"/>
  <c r="AD46" i="31" s="1"/>
  <c r="AC56" i="31"/>
  <c r="AD56" i="31" s="1"/>
  <c r="V90" i="31"/>
  <c r="Y90" i="31"/>
  <c r="AC51" i="31"/>
  <c r="AD51" i="31" s="1"/>
  <c r="AC83" i="31"/>
  <c r="AD83" i="31" s="1"/>
  <c r="Z29" i="31"/>
  <c r="S121" i="31"/>
  <c r="S29" i="31"/>
  <c r="T29" i="31"/>
  <c r="AC24" i="31"/>
  <c r="AD24" i="31" s="1"/>
  <c r="AC26" i="31"/>
  <c r="AD26" i="31" s="1"/>
  <c r="AC88" i="31"/>
  <c r="AD88" i="31" s="1"/>
  <c r="AC119" i="31"/>
  <c r="AD119" i="31" s="1"/>
  <c r="AC49" i="31"/>
  <c r="AD49" i="31" s="1"/>
  <c r="AC55" i="31"/>
  <c r="AD55" i="31" s="1"/>
  <c r="AC79" i="31"/>
  <c r="AD79" i="31" s="1"/>
  <c r="AC80" i="31"/>
  <c r="AD80" i="31" s="1"/>
  <c r="AC84" i="31"/>
  <c r="AD84" i="31" s="1"/>
  <c r="Q121" i="31"/>
  <c r="P59" i="31"/>
  <c r="AC114" i="31"/>
  <c r="AD114" i="31" s="1"/>
  <c r="AC19" i="31"/>
  <c r="AD19" i="31" s="1"/>
  <c r="AC22" i="31"/>
  <c r="AD22" i="31" s="1"/>
  <c r="AC54" i="31"/>
  <c r="AD54" i="31" s="1"/>
  <c r="O90" i="31"/>
  <c r="AC113" i="25"/>
  <c r="AD113" i="25" s="1"/>
  <c r="AC83" i="25"/>
  <c r="AD83" i="25" s="1"/>
  <c r="O90" i="25"/>
  <c r="X90" i="25"/>
  <c r="AC118" i="25"/>
  <c r="AD118" i="25" s="1"/>
  <c r="AC109" i="25"/>
  <c r="AD109" i="25" s="1"/>
  <c r="AC106" i="25"/>
  <c r="AD106" i="25" s="1"/>
  <c r="Y90" i="25"/>
  <c r="AC117" i="25"/>
  <c r="AD117" i="25" s="1"/>
  <c r="AC107" i="25"/>
  <c r="AD107" i="25" s="1"/>
  <c r="AC115" i="25"/>
  <c r="AD115" i="25" s="1"/>
  <c r="AC111" i="25"/>
  <c r="AD111" i="25" s="1"/>
  <c r="AC114" i="25"/>
  <c r="AD114" i="25" s="1"/>
  <c r="AC82" i="25"/>
  <c r="AD82" i="25" s="1"/>
  <c r="AC116" i="25"/>
  <c r="AD116" i="25" s="1"/>
  <c r="AC120" i="25"/>
  <c r="AD120" i="25" s="1"/>
  <c r="AC78" i="25"/>
  <c r="AD78" i="25" s="1"/>
  <c r="AD123" i="25"/>
  <c r="AC108" i="25"/>
  <c r="AD108" i="25" s="1"/>
  <c r="AC75" i="25"/>
  <c r="AD75" i="25" s="1"/>
  <c r="AC86" i="25"/>
  <c r="AD86" i="25" s="1"/>
  <c r="T121" i="25"/>
  <c r="Q121" i="25"/>
  <c r="O121" i="25"/>
  <c r="Z121" i="25"/>
  <c r="R121" i="25"/>
  <c r="Y121" i="25"/>
  <c r="AC85" i="25"/>
  <c r="AD85" i="25" s="1"/>
  <c r="Z90" i="25"/>
  <c r="AC79" i="25"/>
  <c r="AD79" i="25" s="1"/>
  <c r="T90" i="25"/>
  <c r="W90" i="25"/>
  <c r="AC87" i="25"/>
  <c r="AD87" i="25" s="1"/>
  <c r="AC84" i="25"/>
  <c r="AD84" i="25" s="1"/>
  <c r="AC80" i="25"/>
  <c r="AD80" i="25" s="1"/>
  <c r="Q90" i="25"/>
  <c r="AC89" i="25"/>
  <c r="AD89" i="25" s="1"/>
  <c r="AC81" i="25"/>
  <c r="AD81" i="25" s="1"/>
  <c r="U90" i="25"/>
  <c r="AC77" i="25"/>
  <c r="AD77" i="25" s="1"/>
  <c r="M90" i="25"/>
  <c r="AC74" i="25"/>
  <c r="AD74" i="25" s="1"/>
  <c r="R90" i="25"/>
  <c r="X59" i="25"/>
  <c r="AC58" i="25"/>
  <c r="AD58" i="25" s="1"/>
  <c r="AC45" i="25"/>
  <c r="AD45" i="25" s="1"/>
  <c r="AC56" i="25"/>
  <c r="AD56" i="25" s="1"/>
  <c r="Q59" i="25"/>
  <c r="AC54" i="25"/>
  <c r="AD54" i="25" s="1"/>
  <c r="AC53" i="25"/>
  <c r="AD53" i="25" s="1"/>
  <c r="AC49" i="25"/>
  <c r="AD49" i="25" s="1"/>
  <c r="AC50" i="25"/>
  <c r="AD50" i="25" s="1"/>
  <c r="AC46" i="25"/>
  <c r="AD46" i="25" s="1"/>
  <c r="AD61" i="25"/>
  <c r="AC51" i="25"/>
  <c r="AD51" i="25" s="1"/>
  <c r="Z59" i="25"/>
  <c r="AC44" i="25"/>
  <c r="AD44" i="25" s="1"/>
  <c r="AC55" i="25"/>
  <c r="AD55" i="25" s="1"/>
  <c r="W59" i="25"/>
  <c r="AC47" i="25"/>
  <c r="AD47" i="25" s="1"/>
  <c r="AC52" i="25"/>
  <c r="AD52" i="25" s="1"/>
  <c r="AC48" i="25"/>
  <c r="AD48" i="25" s="1"/>
  <c r="Y59" i="25"/>
  <c r="R59" i="25"/>
  <c r="O59" i="25"/>
  <c r="T59" i="25"/>
  <c r="AC43" i="25"/>
  <c r="AD43" i="25" s="1"/>
  <c r="J19" i="25" l="1"/>
  <c r="J20" i="25"/>
  <c r="J21" i="25"/>
  <c r="J22" i="25"/>
  <c r="J24" i="25"/>
  <c r="J26" i="25"/>
  <c r="J27" i="25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F4" i="1" l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F30" i="25" l="1"/>
  <c r="F29" i="25"/>
  <c r="K28" i="25"/>
  <c r="L28" i="25" s="1"/>
  <c r="K27" i="25"/>
  <c r="L27" i="25" s="1"/>
  <c r="F27" i="25"/>
  <c r="K26" i="25"/>
  <c r="L26" i="25" s="1"/>
  <c r="F26" i="25"/>
  <c r="K24" i="25"/>
  <c r="L24" i="25" s="1"/>
  <c r="F24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S19" i="25" l="1"/>
  <c r="AA19" i="25"/>
  <c r="T19" i="25"/>
  <c r="AB19" i="25"/>
  <c r="U19" i="25"/>
  <c r="N19" i="25"/>
  <c r="V19" i="25"/>
  <c r="O19" i="25"/>
  <c r="W19" i="25"/>
  <c r="P19" i="25"/>
  <c r="X19" i="25"/>
  <c r="Q19" i="25"/>
  <c r="Y19" i="25"/>
  <c r="R19" i="25"/>
  <c r="Z19" i="25"/>
  <c r="P24" i="25"/>
  <c r="X24" i="25"/>
  <c r="Q24" i="25"/>
  <c r="Y24" i="25"/>
  <c r="R24" i="25"/>
  <c r="Z24" i="25"/>
  <c r="S24" i="25"/>
  <c r="AA24" i="25"/>
  <c r="T24" i="25"/>
  <c r="AB24" i="25"/>
  <c r="U24" i="25"/>
  <c r="N24" i="25"/>
  <c r="V24" i="25"/>
  <c r="O24" i="25"/>
  <c r="W24" i="25"/>
  <c r="O15" i="25"/>
  <c r="W15" i="25"/>
  <c r="P15" i="25"/>
  <c r="X15" i="25"/>
  <c r="Q15" i="25"/>
  <c r="Y15" i="25"/>
  <c r="R15" i="25"/>
  <c r="Z15" i="25"/>
  <c r="S15" i="25"/>
  <c r="AA15" i="25"/>
  <c r="T15" i="25"/>
  <c r="AB15" i="25"/>
  <c r="U15" i="25"/>
  <c r="N15" i="25"/>
  <c r="V15" i="25"/>
  <c r="P16" i="25"/>
  <c r="X16" i="25"/>
  <c r="Q16" i="25"/>
  <c r="Y16" i="25"/>
  <c r="R16" i="25"/>
  <c r="Z16" i="25"/>
  <c r="S16" i="25"/>
  <c r="AA16" i="25"/>
  <c r="T16" i="25"/>
  <c r="AB16" i="25"/>
  <c r="U16" i="25"/>
  <c r="N16" i="25"/>
  <c r="V16" i="25"/>
  <c r="O16" i="25"/>
  <c r="W16" i="25"/>
  <c r="R26" i="25"/>
  <c r="Z26" i="25"/>
  <c r="S26" i="25"/>
  <c r="AA26" i="25"/>
  <c r="T26" i="25"/>
  <c r="AB26" i="25"/>
  <c r="U26" i="25"/>
  <c r="N26" i="25"/>
  <c r="V26" i="25"/>
  <c r="O26" i="25"/>
  <c r="W26" i="25"/>
  <c r="P26" i="25"/>
  <c r="X26" i="25"/>
  <c r="Q26" i="25"/>
  <c r="Y26" i="25"/>
  <c r="T20" i="25"/>
  <c r="AB20" i="25"/>
  <c r="U20" i="25"/>
  <c r="N20" i="25"/>
  <c r="V20" i="25"/>
  <c r="O20" i="25"/>
  <c r="W20" i="25"/>
  <c r="P20" i="25"/>
  <c r="X20" i="25"/>
  <c r="Q20" i="25"/>
  <c r="Y20" i="25"/>
  <c r="R20" i="25"/>
  <c r="Z20" i="25"/>
  <c r="S20" i="25"/>
  <c r="AA20" i="25"/>
  <c r="U13" i="25"/>
  <c r="N13" i="25"/>
  <c r="V13" i="25"/>
  <c r="O13" i="25"/>
  <c r="W13" i="25"/>
  <c r="P13" i="25"/>
  <c r="X13" i="25"/>
  <c r="Q13" i="25"/>
  <c r="Y13" i="25"/>
  <c r="R13" i="25"/>
  <c r="Z13" i="25"/>
  <c r="S13" i="25"/>
  <c r="AA13" i="25"/>
  <c r="T13" i="25"/>
  <c r="AB13" i="25"/>
  <c r="S27" i="25"/>
  <c r="AA27" i="25"/>
  <c r="T27" i="25"/>
  <c r="AB27" i="25"/>
  <c r="U27" i="25"/>
  <c r="N27" i="25"/>
  <c r="V27" i="25"/>
  <c r="O27" i="25"/>
  <c r="W27" i="25"/>
  <c r="P27" i="25"/>
  <c r="X27" i="25"/>
  <c r="Q27" i="25"/>
  <c r="Y27" i="25"/>
  <c r="R27" i="25"/>
  <c r="Z27" i="25"/>
  <c r="U21" i="25"/>
  <c r="N21" i="25"/>
  <c r="V21" i="25"/>
  <c r="O21" i="25"/>
  <c r="W21" i="25"/>
  <c r="P21" i="25"/>
  <c r="X21" i="25"/>
  <c r="Q21" i="25"/>
  <c r="Y21" i="25"/>
  <c r="R21" i="25"/>
  <c r="Z21" i="25"/>
  <c r="S21" i="25"/>
  <c r="AA21" i="25"/>
  <c r="T21" i="25"/>
  <c r="AB21" i="25"/>
  <c r="Q17" i="25"/>
  <c r="Y17" i="25"/>
  <c r="R17" i="25"/>
  <c r="Z17" i="25"/>
  <c r="S17" i="25"/>
  <c r="AA17" i="25"/>
  <c r="T17" i="25"/>
  <c r="AB17" i="25"/>
  <c r="U17" i="25"/>
  <c r="N17" i="25"/>
  <c r="V17" i="25"/>
  <c r="O17" i="25"/>
  <c r="W17" i="25"/>
  <c r="P17" i="25"/>
  <c r="X17" i="25"/>
  <c r="R18" i="25"/>
  <c r="Z18" i="25"/>
  <c r="S18" i="25"/>
  <c r="AA18" i="25"/>
  <c r="T18" i="25"/>
  <c r="AB18" i="25"/>
  <c r="U18" i="25"/>
  <c r="N18" i="25"/>
  <c r="V18" i="25"/>
  <c r="O18" i="25"/>
  <c r="W18" i="25"/>
  <c r="P18" i="25"/>
  <c r="X18" i="25"/>
  <c r="Q18" i="25"/>
  <c r="Y18" i="25"/>
  <c r="N22" i="25"/>
  <c r="V22" i="25"/>
  <c r="O22" i="25"/>
  <c r="W22" i="25"/>
  <c r="P22" i="25"/>
  <c r="X22" i="25"/>
  <c r="Q22" i="25"/>
  <c r="Y22" i="25"/>
  <c r="R22" i="25"/>
  <c r="Z22" i="25"/>
  <c r="S22" i="25"/>
  <c r="AA22" i="25"/>
  <c r="T22" i="25"/>
  <c r="AB22" i="25"/>
  <c r="U22" i="25"/>
  <c r="N14" i="25"/>
  <c r="V14" i="25"/>
  <c r="O14" i="25"/>
  <c r="W14" i="25"/>
  <c r="P14" i="25"/>
  <c r="X14" i="25"/>
  <c r="Q14" i="25"/>
  <c r="Y14" i="25"/>
  <c r="R14" i="25"/>
  <c r="Z14" i="25"/>
  <c r="S14" i="25"/>
  <c r="AA14" i="25"/>
  <c r="T14" i="25"/>
  <c r="AB14" i="25"/>
  <c r="U14" i="25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A4" i="1" l="1"/>
  <c r="G24" i="25" l="1"/>
  <c r="G20" i="25"/>
  <c r="G16" i="25"/>
  <c r="G18" i="25"/>
  <c r="G13" i="25"/>
  <c r="G30" i="25"/>
  <c r="G15" i="25"/>
  <c r="G26" i="25"/>
  <c r="G22" i="25"/>
  <c r="G17" i="25"/>
  <c r="G19" i="25"/>
  <c r="G29" i="25"/>
  <c r="G21" i="25"/>
  <c r="G14" i="25"/>
  <c r="G27" i="25"/>
  <c r="AD25" i="25" l="1"/>
  <c r="AD23" i="2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M27" i="25" l="1"/>
  <c r="H14" i="25"/>
  <c r="I14" i="25" s="1"/>
  <c r="H30" i="25"/>
  <c r="H29" i="25"/>
  <c r="S28" i="25"/>
  <c r="H18" i="25"/>
  <c r="I18" i="25" s="1"/>
  <c r="P28" i="25"/>
  <c r="H13" i="25"/>
  <c r="I13" i="25" s="1"/>
  <c r="X28" i="25"/>
  <c r="H24" i="25"/>
  <c r="I24" i="25" s="1"/>
  <c r="H27" i="25"/>
  <c r="I27" i="25" s="1"/>
  <c r="H17" i="25"/>
  <c r="I17" i="25" s="1"/>
  <c r="Z28" i="25"/>
  <c r="H26" i="25"/>
  <c r="I26" i="25" s="1"/>
  <c r="V28" i="25"/>
  <c r="U28" i="25"/>
  <c r="H16" i="25"/>
  <c r="I16" i="25" s="1"/>
  <c r="H22" i="25"/>
  <c r="I22" i="25" s="1"/>
  <c r="H20" i="25"/>
  <c r="I20" i="25" s="1"/>
  <c r="H15" i="25"/>
  <c r="I15" i="25" s="1"/>
  <c r="W28" i="25"/>
  <c r="H19" i="25"/>
  <c r="I19" i="25" s="1"/>
  <c r="H21" i="25"/>
  <c r="I21" i="25" s="1"/>
  <c r="T28" i="25"/>
  <c r="AA28" i="25"/>
  <c r="N28" i="25"/>
  <c r="O28" i="25"/>
  <c r="AB28" i="25"/>
  <c r="M14" i="25"/>
  <c r="R28" i="25"/>
  <c r="M21" i="25"/>
  <c r="M18" i="25"/>
  <c r="M15" i="25"/>
  <c r="M13" i="25"/>
  <c r="M20" i="25"/>
  <c r="M16" i="25"/>
  <c r="M22" i="25"/>
  <c r="Y28" i="25"/>
  <c r="M24" i="25"/>
  <c r="M28" i="25"/>
  <c r="Q28" i="25"/>
  <c r="M19" i="25"/>
  <c r="M17" i="25"/>
  <c r="M26" i="25"/>
  <c r="V29" i="25" l="1"/>
  <c r="S29" i="25"/>
  <c r="AC17" i="25"/>
  <c r="AD17" i="25" s="1"/>
  <c r="AC16" i="25"/>
  <c r="AD16" i="25" s="1"/>
  <c r="AC19" i="25"/>
  <c r="AD19" i="25" s="1"/>
  <c r="AC18" i="25"/>
  <c r="AD18" i="25" s="1"/>
  <c r="AC24" i="25"/>
  <c r="AD24" i="25" s="1"/>
  <c r="AC26" i="25"/>
  <c r="AD26" i="25" s="1"/>
  <c r="AC13" i="25"/>
  <c r="AD13" i="25" s="1"/>
  <c r="M29" i="25"/>
  <c r="W29" i="25"/>
  <c r="Z29" i="25"/>
  <c r="I29" i="25"/>
  <c r="AD29" i="25" s="1"/>
  <c r="AC29" i="25"/>
  <c r="AC15" i="25"/>
  <c r="AD15" i="25" s="1"/>
  <c r="P29" i="25"/>
  <c r="X29" i="25"/>
  <c r="AB29" i="25"/>
  <c r="I30" i="25"/>
  <c r="AD30" i="25" s="1"/>
  <c r="AC30" i="25"/>
  <c r="AC22" i="25"/>
  <c r="AD22" i="25" s="1"/>
  <c r="Y29" i="25"/>
  <c r="Q29" i="25"/>
  <c r="AC20" i="25"/>
  <c r="AD20" i="25" s="1"/>
  <c r="AC27" i="25"/>
  <c r="AD27" i="25" s="1"/>
  <c r="O29" i="25"/>
  <c r="AC28" i="25"/>
  <c r="AD28" i="25" s="1"/>
  <c r="R29" i="25"/>
  <c r="AC21" i="25"/>
  <c r="AD21" i="25" s="1"/>
  <c r="AC14" i="25"/>
  <c r="AD14" i="25" s="1"/>
  <c r="T29" i="25"/>
  <c r="AA29" i="25"/>
  <c r="N29" i="25"/>
  <c r="U29" i="25"/>
  <c r="AD31" i="25" l="1"/>
  <c r="A76" i="1" l="1"/>
  <c r="N26" i="32" l="1"/>
  <c r="M115" i="32"/>
  <c r="AB116" i="32"/>
  <c r="H49" i="32"/>
  <c r="AB79" i="32"/>
  <c r="AB76" i="32"/>
  <c r="AB18" i="32"/>
  <c r="AB16" i="32"/>
  <c r="H21" i="32"/>
  <c r="H29" i="32"/>
  <c r="Q58" i="32"/>
  <c r="Q46" i="32"/>
  <c r="O119" i="32"/>
  <c r="Q88" i="32"/>
  <c r="R119" i="32"/>
  <c r="U88" i="32"/>
  <c r="O88" i="32"/>
  <c r="AB27" i="32"/>
  <c r="X57" i="32"/>
  <c r="M14" i="32"/>
  <c r="O55" i="32"/>
  <c r="Z56" i="32"/>
  <c r="P43" i="32"/>
  <c r="X84" i="32"/>
  <c r="X76" i="32"/>
  <c r="V17" i="32"/>
  <c r="V18" i="32"/>
  <c r="P54" i="32"/>
  <c r="Y80" i="32"/>
  <c r="Y77" i="32"/>
  <c r="X13" i="32"/>
  <c r="N27" i="32"/>
  <c r="O56" i="32"/>
  <c r="X22" i="32"/>
  <c r="U20" i="32"/>
  <c r="R46" i="32"/>
  <c r="O58" i="32"/>
  <c r="X15" i="32"/>
  <c r="V56" i="32"/>
  <c r="Z54" i="32"/>
  <c r="X19" i="32"/>
  <c r="Z55" i="32"/>
  <c r="H87" i="32"/>
  <c r="H74" i="32"/>
  <c r="X20" i="32"/>
  <c r="H52" i="32"/>
  <c r="S57" i="32"/>
  <c r="X25" i="32"/>
  <c r="O44" i="32"/>
  <c r="X109" i="32"/>
  <c r="N108" i="32"/>
  <c r="P118" i="32"/>
  <c r="P114" i="32"/>
  <c r="AB115" i="32"/>
  <c r="S105" i="32"/>
  <c r="U113" i="32"/>
  <c r="U116" i="32"/>
  <c r="AB118" i="32"/>
  <c r="V117" i="32"/>
  <c r="U107" i="32"/>
  <c r="H108" i="32"/>
  <c r="M114" i="32"/>
  <c r="G108" i="32"/>
  <c r="AA107" i="32"/>
  <c r="M106" i="32"/>
  <c r="M111" i="32"/>
  <c r="U114" i="32"/>
  <c r="X106" i="32"/>
  <c r="H43" i="32"/>
  <c r="R44" i="32"/>
  <c r="V114" i="32"/>
  <c r="H45" i="32"/>
  <c r="AB85" i="32"/>
  <c r="AB80" i="32"/>
  <c r="AB25" i="32"/>
  <c r="AB28" i="32"/>
  <c r="H17" i="32"/>
  <c r="H20" i="32"/>
  <c r="Q52" i="32"/>
  <c r="Q51" i="32"/>
  <c r="AA88" i="32"/>
  <c r="AB119" i="32"/>
  <c r="V88" i="32"/>
  <c r="U57" i="32"/>
  <c r="Z57" i="32"/>
  <c r="T27" i="32"/>
  <c r="Z27" i="32"/>
  <c r="U14" i="32"/>
  <c r="O54" i="32"/>
  <c r="Z58" i="32"/>
  <c r="R54" i="32"/>
  <c r="X75" i="32"/>
  <c r="X74" i="32"/>
  <c r="X90" i="32" s="1"/>
  <c r="V24" i="32"/>
  <c r="P20" i="32"/>
  <c r="P50" i="32"/>
  <c r="Y87" i="32"/>
  <c r="Y89" i="32"/>
  <c r="N15" i="32"/>
  <c r="Y27" i="32"/>
  <c r="Y84" i="32"/>
  <c r="X21" i="32"/>
  <c r="O27" i="32"/>
  <c r="R52" i="32"/>
  <c r="P17" i="32"/>
  <c r="V55" i="32"/>
  <c r="O57" i="32"/>
  <c r="V21" i="32"/>
  <c r="P57" i="32"/>
  <c r="H75" i="32"/>
  <c r="H84" i="32"/>
  <c r="X24" i="32"/>
  <c r="H48" i="32"/>
  <c r="X26" i="32"/>
  <c r="Z44" i="32"/>
  <c r="N112" i="32"/>
  <c r="N120" i="32"/>
  <c r="P110" i="32"/>
  <c r="P106" i="32"/>
  <c r="AA116" i="32"/>
  <c r="S112" i="32"/>
  <c r="U105" i="32"/>
  <c r="U108" i="32"/>
  <c r="AB110" i="32"/>
  <c r="V109" i="32"/>
  <c r="P111" i="32"/>
  <c r="H115" i="32"/>
  <c r="I115" i="32" s="1"/>
  <c r="G119" i="32"/>
  <c r="G115" i="32"/>
  <c r="AA114" i="32"/>
  <c r="S108" i="32"/>
  <c r="M118" i="32"/>
  <c r="S116" i="32"/>
  <c r="X114" i="32"/>
  <c r="X108" i="32"/>
  <c r="H109" i="32"/>
  <c r="N113" i="32"/>
  <c r="V105" i="32"/>
  <c r="H54" i="32"/>
  <c r="AB89" i="32"/>
  <c r="AB75" i="32"/>
  <c r="AB17" i="32"/>
  <c r="AB22" i="32"/>
  <c r="H27" i="32"/>
  <c r="H14" i="32"/>
  <c r="Q50" i="32"/>
  <c r="Q56" i="32"/>
  <c r="S88" i="32"/>
  <c r="T119" i="32"/>
  <c r="N88" i="32"/>
  <c r="M57" i="32"/>
  <c r="R57" i="32"/>
  <c r="M26" i="32"/>
  <c r="R27" i="32"/>
  <c r="U17" i="32"/>
  <c r="O52" i="32"/>
  <c r="Z48" i="32"/>
  <c r="W57" i="32"/>
  <c r="X85" i="32"/>
  <c r="N25" i="32"/>
  <c r="V28" i="32"/>
  <c r="P24" i="32"/>
  <c r="P48" i="32"/>
  <c r="Y79" i="32"/>
  <c r="Y76" i="32"/>
  <c r="V15" i="32"/>
  <c r="R43" i="32"/>
  <c r="P28" i="32"/>
  <c r="P14" i="32"/>
  <c r="R51" i="32"/>
  <c r="R45" i="32"/>
  <c r="N18" i="32"/>
  <c r="V58" i="32"/>
  <c r="R58" i="32"/>
  <c r="V22" i="32"/>
  <c r="H91" i="32"/>
  <c r="H90" i="32"/>
  <c r="U27" i="32"/>
  <c r="H47" i="32"/>
  <c r="V27" i="32"/>
  <c r="V47" i="32"/>
  <c r="N111" i="32"/>
  <c r="N115" i="32"/>
  <c r="P117" i="32"/>
  <c r="P113" i="32"/>
  <c r="AA117" i="32"/>
  <c r="S111" i="32"/>
  <c r="U112" i="32"/>
  <c r="AA106" i="32"/>
  <c r="AB117" i="32"/>
  <c r="V116" i="32"/>
  <c r="M120" i="32"/>
  <c r="H107" i="32"/>
  <c r="G111" i="32"/>
  <c r="G107" i="32"/>
  <c r="AA113" i="32"/>
  <c r="G110" i="32"/>
  <c r="M110" i="32"/>
  <c r="S117" i="32"/>
  <c r="X116" i="32"/>
  <c r="X118" i="32"/>
  <c r="X17" i="32"/>
  <c r="AB108" i="32"/>
  <c r="H57" i="32"/>
  <c r="AB84" i="32"/>
  <c r="AB74" i="32"/>
  <c r="AB90" i="32" s="1"/>
  <c r="AB20" i="32"/>
  <c r="AB21" i="32"/>
  <c r="H26" i="32"/>
  <c r="H13" i="32"/>
  <c r="Q54" i="32"/>
  <c r="Q49" i="32"/>
  <c r="V119" i="32"/>
  <c r="X88" i="32"/>
  <c r="Q119" i="32"/>
  <c r="T88" i="32"/>
  <c r="X119" i="32"/>
  <c r="M18" i="32"/>
  <c r="M24" i="32"/>
  <c r="P19" i="32"/>
  <c r="O53" i="32"/>
  <c r="Z47" i="32"/>
  <c r="X83" i="32"/>
  <c r="X82" i="32"/>
  <c r="N17" i="32"/>
  <c r="V23" i="32"/>
  <c r="M27" i="32"/>
  <c r="P47" i="32"/>
  <c r="Y85" i="32"/>
  <c r="Y75" i="32"/>
  <c r="M16" i="32"/>
  <c r="P45" i="32"/>
  <c r="P23" i="32"/>
  <c r="X14" i="32"/>
  <c r="R49" i="32"/>
  <c r="P46" i="32"/>
  <c r="V20" i="32"/>
  <c r="V53" i="32"/>
  <c r="U23" i="32"/>
  <c r="H83" i="32"/>
  <c r="H85" i="32"/>
  <c r="H59" i="32"/>
  <c r="M13" i="32"/>
  <c r="M28" i="32"/>
  <c r="Z52" i="32"/>
  <c r="N118" i="32"/>
  <c r="N107" i="32"/>
  <c r="P116" i="32"/>
  <c r="P105" i="32"/>
  <c r="S120" i="32"/>
  <c r="S118" i="32"/>
  <c r="U111" i="32"/>
  <c r="AB114" i="32"/>
  <c r="AB109" i="32"/>
  <c r="V108" i="32"/>
  <c r="H118" i="32"/>
  <c r="I118" i="32" s="1"/>
  <c r="H122" i="32"/>
  <c r="G118" i="32"/>
  <c r="G122" i="32"/>
  <c r="AA105" i="32"/>
  <c r="N114" i="32"/>
  <c r="M117" i="32"/>
  <c r="AB120" i="32"/>
  <c r="X117" i="32"/>
  <c r="P26" i="32"/>
  <c r="V44" i="32"/>
  <c r="X111" i="32"/>
  <c r="H46" i="32"/>
  <c r="AB82" i="32"/>
  <c r="AB81" i="32"/>
  <c r="AB14" i="32"/>
  <c r="AB15" i="32"/>
  <c r="H25" i="32"/>
  <c r="H19" i="32"/>
  <c r="Q53" i="32"/>
  <c r="Q45" i="32"/>
  <c r="N119" i="32"/>
  <c r="P88" i="32"/>
  <c r="AB88" i="32"/>
  <c r="AB57" i="32"/>
  <c r="M88" i="32"/>
  <c r="AA57" i="32"/>
  <c r="U26" i="32"/>
  <c r="N21" i="32"/>
  <c r="O50" i="32"/>
  <c r="Z46" i="32"/>
  <c r="X81" i="32"/>
  <c r="X78" i="32"/>
  <c r="N24" i="32"/>
  <c r="N14" i="32"/>
  <c r="X27" i="32"/>
  <c r="O45" i="32"/>
  <c r="Y81" i="32"/>
  <c r="Y74" i="32"/>
  <c r="Y90" i="32" s="1"/>
  <c r="U16" i="32"/>
  <c r="O46" i="32"/>
  <c r="P22" i="32"/>
  <c r="N16" i="32"/>
  <c r="R56" i="32"/>
  <c r="O47" i="32"/>
  <c r="U21" i="32"/>
  <c r="V49" i="32"/>
  <c r="V26" i="32"/>
  <c r="H81" i="32"/>
  <c r="H82" i="32"/>
  <c r="H53" i="32"/>
  <c r="V46" i="32"/>
  <c r="U13" i="32"/>
  <c r="V57" i="32"/>
  <c r="N110" i="32"/>
  <c r="G105" i="32"/>
  <c r="P108" i="32"/>
  <c r="AB105" i="32"/>
  <c r="S115" i="32"/>
  <c r="S110" i="32"/>
  <c r="U118" i="32"/>
  <c r="AB106" i="32"/>
  <c r="V112" i="32"/>
  <c r="V120" i="32"/>
  <c r="H110" i="32"/>
  <c r="I110" i="32" s="1"/>
  <c r="H114" i="32"/>
  <c r="G117" i="32"/>
  <c r="G114" i="32"/>
  <c r="AA112" i="32"/>
  <c r="U120" i="32"/>
  <c r="M109" i="32"/>
  <c r="X107" i="32"/>
  <c r="G113" i="32"/>
  <c r="P112" i="32"/>
  <c r="N106" i="32"/>
  <c r="H50" i="32"/>
  <c r="AB86" i="32"/>
  <c r="AB78" i="32"/>
  <c r="AB13" i="32"/>
  <c r="AB29" i="32" s="1"/>
  <c r="H23" i="32"/>
  <c r="H16" i="32"/>
  <c r="H18" i="32"/>
  <c r="Q48" i="32"/>
  <c r="Q44" i="32"/>
  <c r="U119" i="32"/>
  <c r="AA119" i="32"/>
  <c r="P119" i="32"/>
  <c r="T57" i="32"/>
  <c r="Y57" i="32"/>
  <c r="AA27" i="32"/>
  <c r="U18" i="32"/>
  <c r="N22" i="32"/>
  <c r="O48" i="32"/>
  <c r="Z53" i="32"/>
  <c r="X80" i="32"/>
  <c r="X87" i="32"/>
  <c r="N28" i="32"/>
  <c r="V14" i="32"/>
  <c r="P58" i="32"/>
  <c r="O49" i="32"/>
  <c r="Y86" i="32"/>
  <c r="M17" i="32"/>
  <c r="P49" i="32"/>
  <c r="P21" i="32"/>
  <c r="V16" i="32"/>
  <c r="R50" i="32"/>
  <c r="R48" i="32"/>
  <c r="U22" i="32"/>
  <c r="V43" i="32"/>
  <c r="P16" i="32"/>
  <c r="Q27" i="32"/>
  <c r="H88" i="32"/>
  <c r="H79" i="32"/>
  <c r="P18" i="32"/>
  <c r="H51" i="32"/>
  <c r="V48" i="32"/>
  <c r="N20" i="32"/>
  <c r="N117" i="32"/>
  <c r="S106" i="32"/>
  <c r="P120" i="32"/>
  <c r="M107" i="32"/>
  <c r="S107" i="32"/>
  <c r="V106" i="32"/>
  <c r="U110" i="32"/>
  <c r="AB113" i="32"/>
  <c r="V111" i="32"/>
  <c r="V115" i="32"/>
  <c r="H117" i="32"/>
  <c r="I117" i="32" s="1"/>
  <c r="H106" i="32"/>
  <c r="I106" i="32" s="1"/>
  <c r="G109" i="32"/>
  <c r="I109" i="32" s="1"/>
  <c r="G106" i="32"/>
  <c r="AA111" i="32"/>
  <c r="M113" i="32"/>
  <c r="M116" i="32"/>
  <c r="X115" i="32"/>
  <c r="X110" i="32"/>
  <c r="AA109" i="32"/>
  <c r="S109" i="32"/>
  <c r="X112" i="32"/>
  <c r="H44" i="32"/>
  <c r="AB77" i="32"/>
  <c r="AB19" i="32"/>
  <c r="AB24" i="32"/>
  <c r="H30" i="32"/>
  <c r="H24" i="32"/>
  <c r="V13" i="32"/>
  <c r="Q47" i="32"/>
  <c r="Q43" i="32"/>
  <c r="Q59" i="32" s="1"/>
  <c r="M119" i="32"/>
  <c r="S119" i="32"/>
  <c r="Z88" i="32"/>
  <c r="R88" i="32"/>
  <c r="Q57" i="32"/>
  <c r="S27" i="32"/>
  <c r="U25" i="32"/>
  <c r="M23" i="32"/>
  <c r="Z51" i="32"/>
  <c r="Z50" i="32"/>
  <c r="X86" i="32"/>
  <c r="X79" i="32"/>
  <c r="N23" i="32"/>
  <c r="M15" i="32"/>
  <c r="P53" i="32"/>
  <c r="V50" i="32"/>
  <c r="Y78" i="32"/>
  <c r="U19" i="32"/>
  <c r="V54" i="32"/>
  <c r="X28" i="32"/>
  <c r="X18" i="32"/>
  <c r="R47" i="32"/>
  <c r="P52" i="32"/>
  <c r="P27" i="32"/>
  <c r="V51" i="32"/>
  <c r="X16" i="32"/>
  <c r="V45" i="32"/>
  <c r="H80" i="32"/>
  <c r="H78" i="32"/>
  <c r="N19" i="32"/>
  <c r="H60" i="32"/>
  <c r="R53" i="32"/>
  <c r="M21" i="32"/>
  <c r="O43" i="32"/>
  <c r="O59" i="32" s="1"/>
  <c r="H76" i="32"/>
  <c r="N109" i="32"/>
  <c r="H111" i="32"/>
  <c r="I111" i="32" s="1"/>
  <c r="P115" i="32"/>
  <c r="AA108" i="32"/>
  <c r="S114" i="32"/>
  <c r="H112" i="32"/>
  <c r="U117" i="32"/>
  <c r="AB112" i="32"/>
  <c r="V118" i="32"/>
  <c r="V107" i="32"/>
  <c r="H121" i="32"/>
  <c r="H113" i="32"/>
  <c r="G121" i="32"/>
  <c r="AA120" i="32"/>
  <c r="AA118" i="32"/>
  <c r="M105" i="32"/>
  <c r="M108" i="32"/>
  <c r="X105" i="32"/>
  <c r="X121" i="32" s="1"/>
  <c r="X120" i="32"/>
  <c r="P44" i="32"/>
  <c r="U106" i="32"/>
  <c r="AB107" i="32"/>
  <c r="AB87" i="32"/>
  <c r="AB83" i="32"/>
  <c r="AB26" i="32"/>
  <c r="AB23" i="32"/>
  <c r="H22" i="32"/>
  <c r="H15" i="32"/>
  <c r="N13" i="32"/>
  <c r="N29" i="32" s="1"/>
  <c r="Q55" i="32"/>
  <c r="W119" i="32"/>
  <c r="Y88" i="32"/>
  <c r="Z119" i="32"/>
  <c r="W88" i="32"/>
  <c r="Y119" i="32"/>
  <c r="N57" i="32"/>
  <c r="M25" i="32"/>
  <c r="U24" i="32"/>
  <c r="W27" i="32"/>
  <c r="Z49" i="32"/>
  <c r="Z45" i="32"/>
  <c r="X89" i="32"/>
  <c r="X77" i="32"/>
  <c r="V25" i="32"/>
  <c r="U15" i="32"/>
  <c r="P51" i="32"/>
  <c r="Y82" i="32"/>
  <c r="Y83" i="32"/>
  <c r="P13" i="32"/>
  <c r="P25" i="32"/>
  <c r="P55" i="32"/>
  <c r="X23" i="32"/>
  <c r="V19" i="32"/>
  <c r="R55" i="32"/>
  <c r="P56" i="32"/>
  <c r="P15" i="32"/>
  <c r="U28" i="32"/>
  <c r="O51" i="32"/>
  <c r="M19" i="32"/>
  <c r="V52" i="32"/>
  <c r="H86" i="32"/>
  <c r="H77" i="32"/>
  <c r="M20" i="32"/>
  <c r="H56" i="32"/>
  <c r="H55" i="32"/>
  <c r="M22" i="32"/>
  <c r="Z43" i="32"/>
  <c r="P109" i="32"/>
  <c r="N116" i="32"/>
  <c r="U115" i="32"/>
  <c r="P107" i="32"/>
  <c r="G112" i="32"/>
  <c r="S113" i="32"/>
  <c r="H119" i="32"/>
  <c r="I119" i="32" s="1"/>
  <c r="U109" i="32"/>
  <c r="AB111" i="32"/>
  <c r="V110" i="32"/>
  <c r="N105" i="32"/>
  <c r="N121" i="32" s="1"/>
  <c r="H116" i="32"/>
  <c r="H105" i="32"/>
  <c r="I105" i="32" s="1"/>
  <c r="G116" i="32"/>
  <c r="AA115" i="32"/>
  <c r="AA110" i="32"/>
  <c r="M112" i="32"/>
  <c r="V113" i="32"/>
  <c r="X113" i="32"/>
  <c r="Y120" i="32"/>
  <c r="Y118" i="32"/>
  <c r="U48" i="32"/>
  <c r="U51" i="32"/>
  <c r="G81" i="32"/>
  <c r="G79" i="32"/>
  <c r="Q117" i="32"/>
  <c r="Q113" i="32"/>
  <c r="W89" i="32"/>
  <c r="W86" i="32"/>
  <c r="Y52" i="32"/>
  <c r="Y56" i="32"/>
  <c r="W54" i="32"/>
  <c r="W49" i="32"/>
  <c r="Y20" i="32"/>
  <c r="Y14" i="32"/>
  <c r="S83" i="32"/>
  <c r="S76" i="32"/>
  <c r="N56" i="32"/>
  <c r="N51" i="32"/>
  <c r="AA19" i="32"/>
  <c r="AA17" i="32"/>
  <c r="G55" i="32"/>
  <c r="G51" i="32"/>
  <c r="I51" i="32" s="1"/>
  <c r="G57" i="32"/>
  <c r="I57" i="32" s="1"/>
  <c r="Z15" i="32"/>
  <c r="Q14" i="32"/>
  <c r="AA80" i="32"/>
  <c r="AA89" i="32"/>
  <c r="W28" i="32"/>
  <c r="W16" i="32"/>
  <c r="X47" i="32"/>
  <c r="X46" i="32"/>
  <c r="S15" i="32"/>
  <c r="S21" i="32"/>
  <c r="S52" i="32"/>
  <c r="S47" i="32"/>
  <c r="R15" i="32"/>
  <c r="R22" i="32"/>
  <c r="O76" i="32"/>
  <c r="O75" i="32"/>
  <c r="M78" i="32"/>
  <c r="AC78" i="32" s="1"/>
  <c r="O24" i="32"/>
  <c r="O15" i="32"/>
  <c r="Z116" i="32"/>
  <c r="Z112" i="32"/>
  <c r="R108" i="32"/>
  <c r="R111" i="32"/>
  <c r="T19" i="32"/>
  <c r="T23" i="32"/>
  <c r="G29" i="32"/>
  <c r="G25" i="32"/>
  <c r="I25" i="32" s="1"/>
  <c r="G18" i="32"/>
  <c r="AA55" i="32"/>
  <c r="AA51" i="32"/>
  <c r="P75" i="32"/>
  <c r="P82" i="32"/>
  <c r="U87" i="32"/>
  <c r="U77" i="32"/>
  <c r="T80" i="32"/>
  <c r="T83" i="32"/>
  <c r="T45" i="32"/>
  <c r="T47" i="32"/>
  <c r="Q89" i="32"/>
  <c r="Q83" i="32"/>
  <c r="N75" i="32"/>
  <c r="N76" i="32"/>
  <c r="W116" i="32"/>
  <c r="W110" i="32"/>
  <c r="AB55" i="32"/>
  <c r="AB58" i="32"/>
  <c r="R86" i="32"/>
  <c r="R76" i="32"/>
  <c r="V80" i="32"/>
  <c r="V78" i="32"/>
  <c r="T117" i="32"/>
  <c r="O111" i="32"/>
  <c r="O107" i="32"/>
  <c r="Y115" i="32"/>
  <c r="Y111" i="32"/>
  <c r="U54" i="32"/>
  <c r="U47" i="32"/>
  <c r="G87" i="32"/>
  <c r="G91" i="32"/>
  <c r="Q109" i="32"/>
  <c r="Q105" i="32"/>
  <c r="W84" i="32"/>
  <c r="W83" i="32"/>
  <c r="Y50" i="32"/>
  <c r="Y55" i="32"/>
  <c r="W52" i="32"/>
  <c r="W44" i="32"/>
  <c r="Y24" i="32"/>
  <c r="Y17" i="32"/>
  <c r="S89" i="32"/>
  <c r="S82" i="32"/>
  <c r="N55" i="32"/>
  <c r="N52" i="32"/>
  <c r="AA26" i="32"/>
  <c r="AA13" i="32"/>
  <c r="G59" i="32"/>
  <c r="G47" i="32"/>
  <c r="Z21" i="32"/>
  <c r="Z18" i="32"/>
  <c r="Q22" i="32"/>
  <c r="Q26" i="32"/>
  <c r="AA86" i="32"/>
  <c r="AA87" i="32"/>
  <c r="W23" i="32"/>
  <c r="W15" i="32"/>
  <c r="X45" i="32"/>
  <c r="S14" i="32"/>
  <c r="S16" i="32"/>
  <c r="S45" i="32"/>
  <c r="S43" i="32"/>
  <c r="R14" i="32"/>
  <c r="R18" i="32"/>
  <c r="O83" i="32"/>
  <c r="M86" i="32"/>
  <c r="AC86" i="32" s="1"/>
  <c r="AD86" i="32" s="1"/>
  <c r="M76" i="32"/>
  <c r="AC76" i="32" s="1"/>
  <c r="AD76" i="32" s="1"/>
  <c r="O28" i="32"/>
  <c r="O14" i="32"/>
  <c r="Z108" i="32"/>
  <c r="Z111" i="32"/>
  <c r="R120" i="32"/>
  <c r="R118" i="32"/>
  <c r="T26" i="32"/>
  <c r="T28" i="32"/>
  <c r="G24" i="32"/>
  <c r="G16" i="32"/>
  <c r="I16" i="32" s="1"/>
  <c r="AA46" i="32"/>
  <c r="AA47" i="32"/>
  <c r="P87" i="32"/>
  <c r="P76" i="32"/>
  <c r="U78" i="32"/>
  <c r="U80" i="32"/>
  <c r="T81" i="32"/>
  <c r="T44" i="32"/>
  <c r="T46" i="32"/>
  <c r="Q80" i="32"/>
  <c r="Q74" i="32"/>
  <c r="Q90" i="32" s="1"/>
  <c r="N87" i="32"/>
  <c r="W108" i="32"/>
  <c r="W113" i="32"/>
  <c r="AB54" i="32"/>
  <c r="AB56" i="32"/>
  <c r="R89" i="32"/>
  <c r="R82" i="32"/>
  <c r="V87" i="32"/>
  <c r="V76" i="32"/>
  <c r="T114" i="32"/>
  <c r="T109" i="32"/>
  <c r="O118" i="32"/>
  <c r="O114" i="32"/>
  <c r="Y107" i="32"/>
  <c r="Y110" i="32"/>
  <c r="U58" i="32"/>
  <c r="U46" i="32"/>
  <c r="G80" i="32"/>
  <c r="I80" i="32" s="1"/>
  <c r="G86" i="32"/>
  <c r="Q116" i="32"/>
  <c r="Q112" i="32"/>
  <c r="W82" i="32"/>
  <c r="W80" i="32"/>
  <c r="Y48" i="32"/>
  <c r="Y54" i="32"/>
  <c r="W51" i="32"/>
  <c r="W43" i="32"/>
  <c r="Y23" i="32"/>
  <c r="Y13" i="32"/>
  <c r="S87" i="32"/>
  <c r="S75" i="32"/>
  <c r="N58" i="32"/>
  <c r="N48" i="32"/>
  <c r="AA18" i="32"/>
  <c r="AA25" i="32"/>
  <c r="G54" i="32"/>
  <c r="I54" i="32" s="1"/>
  <c r="G46" i="32"/>
  <c r="I46" i="32" s="1"/>
  <c r="Z20" i="32"/>
  <c r="Z14" i="32"/>
  <c r="Q21" i="32"/>
  <c r="Q25" i="32"/>
  <c r="AA85" i="32"/>
  <c r="AA75" i="32"/>
  <c r="W22" i="32"/>
  <c r="W18" i="32"/>
  <c r="X54" i="32"/>
  <c r="X52" i="32"/>
  <c r="S25" i="32"/>
  <c r="S49" i="32"/>
  <c r="S54" i="32"/>
  <c r="R26" i="32"/>
  <c r="O89" i="32"/>
  <c r="O74" i="32"/>
  <c r="O90" i="32" s="1"/>
  <c r="M89" i="32"/>
  <c r="AC89" i="32" s="1"/>
  <c r="AD89" i="32" s="1"/>
  <c r="M75" i="32"/>
  <c r="AC75" i="32" s="1"/>
  <c r="AD75" i="32" s="1"/>
  <c r="O23" i="32"/>
  <c r="O26" i="32"/>
  <c r="Z120" i="32"/>
  <c r="Z110" i="32"/>
  <c r="R115" i="32"/>
  <c r="R117" i="32"/>
  <c r="T18" i="32"/>
  <c r="T22" i="32"/>
  <c r="G23" i="32"/>
  <c r="G21" i="32"/>
  <c r="I21" i="32" s="1"/>
  <c r="AA53" i="32"/>
  <c r="AA52" i="32"/>
  <c r="P89" i="32"/>
  <c r="P74" i="32"/>
  <c r="P90" i="32" s="1"/>
  <c r="U76" i="32"/>
  <c r="T87" i="32"/>
  <c r="T77" i="32"/>
  <c r="T58" i="32"/>
  <c r="T53" i="32"/>
  <c r="Q84" i="32"/>
  <c r="N85" i="32"/>
  <c r="N74" i="32"/>
  <c r="N90" i="32" s="1"/>
  <c r="W120" i="32"/>
  <c r="W105" i="32"/>
  <c r="AB53" i="32"/>
  <c r="AB51" i="32"/>
  <c r="R84" i="32"/>
  <c r="R75" i="32"/>
  <c r="V89" i="32"/>
  <c r="V84" i="32"/>
  <c r="T106" i="32"/>
  <c r="T115" i="32"/>
  <c r="O117" i="32"/>
  <c r="O106" i="32"/>
  <c r="Y114" i="32"/>
  <c r="Y108" i="32"/>
  <c r="U53" i="32"/>
  <c r="U52" i="32"/>
  <c r="G76" i="32"/>
  <c r="I76" i="32" s="1"/>
  <c r="G83" i="32"/>
  <c r="Q120" i="32"/>
  <c r="Q118" i="32"/>
  <c r="W81" i="32"/>
  <c r="W78" i="32"/>
  <c r="Y47" i="32"/>
  <c r="Y53" i="32"/>
  <c r="W58" i="32"/>
  <c r="W50" i="32"/>
  <c r="Y19" i="32"/>
  <c r="Y26" i="32"/>
  <c r="S84" i="32"/>
  <c r="S74" i="32"/>
  <c r="S90" i="32" s="1"/>
  <c r="N53" i="32"/>
  <c r="N47" i="32"/>
  <c r="AA28" i="32"/>
  <c r="AA24" i="32"/>
  <c r="G60" i="32"/>
  <c r="AC60" i="32" s="1"/>
  <c r="G49" i="32"/>
  <c r="I49" i="32" s="1"/>
  <c r="Z19" i="32"/>
  <c r="Z17" i="32"/>
  <c r="Q20" i="32"/>
  <c r="Q13" i="32"/>
  <c r="AA83" i="32"/>
  <c r="AA84" i="32"/>
  <c r="W26" i="32"/>
  <c r="W14" i="32"/>
  <c r="X58" i="32"/>
  <c r="X49" i="32"/>
  <c r="S20" i="32"/>
  <c r="S13" i="32"/>
  <c r="S44" i="32"/>
  <c r="R21" i="32"/>
  <c r="R25" i="32"/>
  <c r="O84" i="32"/>
  <c r="O80" i="32"/>
  <c r="M84" i="32"/>
  <c r="AC84" i="32" s="1"/>
  <c r="AD84" i="32" s="1"/>
  <c r="M87" i="32"/>
  <c r="AC87" i="32" s="1"/>
  <c r="AD87" i="32" s="1"/>
  <c r="O22" i="32"/>
  <c r="O25" i="32"/>
  <c r="Z115" i="32"/>
  <c r="Z107" i="32"/>
  <c r="R114" i="32"/>
  <c r="R110" i="32"/>
  <c r="T25" i="32"/>
  <c r="T21" i="32"/>
  <c r="G30" i="32"/>
  <c r="I30" i="32" s="1"/>
  <c r="AD30" i="32" s="1"/>
  <c r="G15" i="32"/>
  <c r="I15" i="32" s="1"/>
  <c r="AA45" i="32"/>
  <c r="AA43" i="32"/>
  <c r="P84" i="32"/>
  <c r="U86" i="32"/>
  <c r="U75" i="32"/>
  <c r="T79" i="32"/>
  <c r="T76" i="32"/>
  <c r="T56" i="32"/>
  <c r="Q82" i="32"/>
  <c r="Q81" i="32"/>
  <c r="N83" i="32"/>
  <c r="N89" i="32"/>
  <c r="W115" i="32"/>
  <c r="AB45" i="32"/>
  <c r="AB47" i="32"/>
  <c r="R83" i="32"/>
  <c r="R80" i="32"/>
  <c r="V79" i="32"/>
  <c r="V81" i="32"/>
  <c r="T113" i="32"/>
  <c r="T108" i="32"/>
  <c r="O109" i="32"/>
  <c r="O113" i="32"/>
  <c r="M51" i="32"/>
  <c r="Y106" i="32"/>
  <c r="U55" i="32"/>
  <c r="U45" i="32"/>
  <c r="G88" i="32"/>
  <c r="I88" i="32" s="1"/>
  <c r="G78" i="32"/>
  <c r="I78" i="32" s="1"/>
  <c r="Q115" i="32"/>
  <c r="Q111" i="32"/>
  <c r="W87" i="32"/>
  <c r="W79" i="32"/>
  <c r="Y46" i="32"/>
  <c r="Y51" i="32"/>
  <c r="W56" i="32"/>
  <c r="W53" i="32"/>
  <c r="Y16" i="32"/>
  <c r="Y25" i="32"/>
  <c r="S79" i="32"/>
  <c r="N43" i="32"/>
  <c r="N46" i="32"/>
  <c r="AA22" i="32"/>
  <c r="AA23" i="32"/>
  <c r="G52" i="32"/>
  <c r="G53" i="32"/>
  <c r="I53" i="32" s="1"/>
  <c r="Z23" i="32"/>
  <c r="Z13" i="32"/>
  <c r="Q18" i="32"/>
  <c r="Q24" i="32"/>
  <c r="AA78" i="32"/>
  <c r="AA74" i="32"/>
  <c r="AA90" i="32" s="1"/>
  <c r="W25" i="32"/>
  <c r="W17" i="32"/>
  <c r="X53" i="32"/>
  <c r="X44" i="32"/>
  <c r="S19" i="32"/>
  <c r="S24" i="32"/>
  <c r="S50" i="32"/>
  <c r="S53" i="32"/>
  <c r="R20" i="32"/>
  <c r="R13" i="32"/>
  <c r="O82" i="32"/>
  <c r="O79" i="32"/>
  <c r="M83" i="32"/>
  <c r="AC83" i="32" s="1"/>
  <c r="AD83" i="32" s="1"/>
  <c r="M80" i="32"/>
  <c r="AC80" i="32" s="1"/>
  <c r="AD80" i="32" s="1"/>
  <c r="O19" i="32"/>
  <c r="O21" i="32"/>
  <c r="Z114" i="32"/>
  <c r="Z109" i="32"/>
  <c r="R106" i="32"/>
  <c r="R107" i="32"/>
  <c r="T17" i="32"/>
  <c r="T20" i="32"/>
  <c r="G22" i="32"/>
  <c r="I22" i="32" s="1"/>
  <c r="G20" i="32"/>
  <c r="I20" i="32" s="1"/>
  <c r="AA54" i="32"/>
  <c r="P83" i="32"/>
  <c r="P79" i="32"/>
  <c r="U89" i="32"/>
  <c r="U85" i="32"/>
  <c r="T85" i="32"/>
  <c r="T75" i="32"/>
  <c r="T49" i="32"/>
  <c r="T43" i="32"/>
  <c r="Q87" i="32"/>
  <c r="Q78" i="32"/>
  <c r="N82" i="32"/>
  <c r="N84" i="32"/>
  <c r="W111" i="32"/>
  <c r="W107" i="32"/>
  <c r="AB50" i="32"/>
  <c r="AB46" i="32"/>
  <c r="R79" i="32"/>
  <c r="R74" i="32"/>
  <c r="R90" i="32" s="1"/>
  <c r="Y117" i="32"/>
  <c r="Y113" i="32"/>
  <c r="U44" i="32"/>
  <c r="U50" i="32"/>
  <c r="G90" i="32"/>
  <c r="G77" i="32"/>
  <c r="Q107" i="32"/>
  <c r="Q108" i="32"/>
  <c r="W76" i="32"/>
  <c r="W77" i="32"/>
  <c r="Y49" i="32"/>
  <c r="Y45" i="32"/>
  <c r="W48" i="32"/>
  <c r="W47" i="32"/>
  <c r="Y28" i="32"/>
  <c r="S80" i="32"/>
  <c r="S78" i="32"/>
  <c r="N54" i="32"/>
  <c r="N49" i="32"/>
  <c r="AA21" i="32"/>
  <c r="AA16" i="32"/>
  <c r="G50" i="32"/>
  <c r="I50" i="32" s="1"/>
  <c r="G45" i="32"/>
  <c r="I45" i="32" s="1"/>
  <c r="Z16" i="32"/>
  <c r="Z26" i="32"/>
  <c r="Q16" i="32"/>
  <c r="Q23" i="32"/>
  <c r="AA77" i="32"/>
  <c r="AA82" i="32"/>
  <c r="W21" i="32"/>
  <c r="W13" i="32"/>
  <c r="W29" i="32" s="1"/>
  <c r="X51" i="32"/>
  <c r="X43" i="32"/>
  <c r="S26" i="32"/>
  <c r="S23" i="32"/>
  <c r="S56" i="32"/>
  <c r="S51" i="32"/>
  <c r="R19" i="32"/>
  <c r="R24" i="32"/>
  <c r="O81" i="32"/>
  <c r="O78" i="32"/>
  <c r="M81" i="32"/>
  <c r="AC81" i="32" s="1"/>
  <c r="AD81" i="32" s="1"/>
  <c r="M79" i="32"/>
  <c r="AC79" i="32" s="1"/>
  <c r="AD79" i="32" s="1"/>
  <c r="O18" i="32"/>
  <c r="O13" i="32"/>
  <c r="Z106" i="32"/>
  <c r="Z118" i="32"/>
  <c r="R113" i="32"/>
  <c r="R109" i="32"/>
  <c r="T14" i="32"/>
  <c r="T16" i="32"/>
  <c r="G17" i="32"/>
  <c r="I17" i="32" s="1"/>
  <c r="G14" i="32"/>
  <c r="I14" i="32" s="1"/>
  <c r="AA50" i="32"/>
  <c r="AA44" i="32"/>
  <c r="P81" i="32"/>
  <c r="P78" i="32"/>
  <c r="U84" i="32"/>
  <c r="U82" i="32"/>
  <c r="T89" i="32"/>
  <c r="T74" i="32"/>
  <c r="T90" i="32" s="1"/>
  <c r="T55" i="32"/>
  <c r="T51" i="32"/>
  <c r="Q79" i="32"/>
  <c r="Q77" i="32"/>
  <c r="N80" i="32"/>
  <c r="N81" i="32"/>
  <c r="W118" i="32"/>
  <c r="W114" i="32"/>
  <c r="AB44" i="32"/>
  <c r="AB48" i="32"/>
  <c r="R78" i="32"/>
  <c r="Y109" i="32"/>
  <c r="Y105" i="32"/>
  <c r="U49" i="32"/>
  <c r="G84" i="32"/>
  <c r="G74" i="32"/>
  <c r="G75" i="32"/>
  <c r="Q114" i="32"/>
  <c r="Q110" i="32"/>
  <c r="W74" i="32"/>
  <c r="W90" i="32" s="1"/>
  <c r="W75" i="32"/>
  <c r="Y44" i="32"/>
  <c r="W46" i="32"/>
  <c r="Y22" i="32"/>
  <c r="Y15" i="32"/>
  <c r="S86" i="32"/>
  <c r="S81" i="32"/>
  <c r="N50" i="32"/>
  <c r="N45" i="32"/>
  <c r="AA15" i="32"/>
  <c r="G56" i="32"/>
  <c r="G44" i="32"/>
  <c r="I44" i="32" s="1"/>
  <c r="Z28" i="32"/>
  <c r="Z25" i="32"/>
  <c r="Q17" i="32"/>
  <c r="Q19" i="32"/>
  <c r="AA79" i="32"/>
  <c r="AA81" i="32"/>
  <c r="W20" i="32"/>
  <c r="X56" i="32"/>
  <c r="X55" i="32"/>
  <c r="S18" i="32"/>
  <c r="S28" i="32"/>
  <c r="S55" i="32"/>
  <c r="S58" i="32"/>
  <c r="R16" i="32"/>
  <c r="R23" i="32"/>
  <c r="O87" i="32"/>
  <c r="O77" i="32"/>
  <c r="M85" i="32"/>
  <c r="AC85" i="32" s="1"/>
  <c r="AD85" i="32" s="1"/>
  <c r="M77" i="32"/>
  <c r="AC77" i="32" s="1"/>
  <c r="AD77" i="32" s="1"/>
  <c r="O16" i="32"/>
  <c r="AC16" i="32" s="1"/>
  <c r="AD16" i="32" s="1"/>
  <c r="O20" i="32"/>
  <c r="Z113" i="32"/>
  <c r="Z117" i="32"/>
  <c r="R105" i="32"/>
  <c r="R121" i="32" s="1"/>
  <c r="T13" i="32"/>
  <c r="T15" i="32"/>
  <c r="G27" i="32"/>
  <c r="I27" i="32" s="1"/>
  <c r="G13" i="32"/>
  <c r="I13" i="32" s="1"/>
  <c r="AA56" i="32"/>
  <c r="AA49" i="32"/>
  <c r="P80" i="32"/>
  <c r="P85" i="32"/>
  <c r="U83" i="32"/>
  <c r="U74" i="32"/>
  <c r="U90" i="32" s="1"/>
  <c r="T84" i="32"/>
  <c r="T86" i="32"/>
  <c r="T54" i="32"/>
  <c r="T50" i="32"/>
  <c r="Q85" i="32"/>
  <c r="Q76" i="32"/>
  <c r="N77" i="32"/>
  <c r="N79" i="32"/>
  <c r="W117" i="32"/>
  <c r="W106" i="32"/>
  <c r="AB52" i="32"/>
  <c r="R81" i="32"/>
  <c r="R77" i="32"/>
  <c r="V83" i="32"/>
  <c r="V74" i="32"/>
  <c r="V90" i="32" s="1"/>
  <c r="Y116" i="32"/>
  <c r="Y112" i="32"/>
  <c r="U56" i="32"/>
  <c r="U43" i="32"/>
  <c r="U59" i="32" s="1"/>
  <c r="G82" i="32"/>
  <c r="G85" i="32"/>
  <c r="Q106" i="32"/>
  <c r="W85" i="32"/>
  <c r="Y58" i="32"/>
  <c r="Y43" i="32"/>
  <c r="Y59" i="32" s="1"/>
  <c r="W55" i="32"/>
  <c r="W45" i="32"/>
  <c r="Y21" i="32"/>
  <c r="Y18" i="32"/>
  <c r="S85" i="32"/>
  <c r="S77" i="32"/>
  <c r="N44" i="32"/>
  <c r="AA20" i="32"/>
  <c r="AA14" i="32"/>
  <c r="G48" i="32"/>
  <c r="G43" i="32"/>
  <c r="I43" i="32" s="1"/>
  <c r="Z22" i="32"/>
  <c r="Z24" i="32"/>
  <c r="Q15" i="32"/>
  <c r="Q28" i="32"/>
  <c r="AA76" i="32"/>
  <c r="W24" i="32"/>
  <c r="W19" i="32"/>
  <c r="X48" i="32"/>
  <c r="X50" i="32"/>
  <c r="S17" i="32"/>
  <c r="S22" i="32"/>
  <c r="S46" i="32"/>
  <c r="S48" i="32"/>
  <c r="R17" i="32"/>
  <c r="R28" i="32"/>
  <c r="O86" i="32"/>
  <c r="O85" i="32"/>
  <c r="M82" i="32"/>
  <c r="AC82" i="32" s="1"/>
  <c r="AD82" i="32" s="1"/>
  <c r="M74" i="32"/>
  <c r="O17" i="32"/>
  <c r="Z105" i="32"/>
  <c r="Z121" i="32" s="1"/>
  <c r="R116" i="32"/>
  <c r="R112" i="32"/>
  <c r="T24" i="32"/>
  <c r="G26" i="32"/>
  <c r="I26" i="32" s="1"/>
  <c r="G19" i="32"/>
  <c r="I19" i="32" s="1"/>
  <c r="AA48" i="32"/>
  <c r="AA58" i="32"/>
  <c r="P86" i="32"/>
  <c r="P77" i="32"/>
  <c r="U81" i="32"/>
  <c r="U79" i="32"/>
  <c r="T82" i="32"/>
  <c r="T78" i="32"/>
  <c r="T52" i="32"/>
  <c r="T48" i="32"/>
  <c r="Q86" i="32"/>
  <c r="Q75" i="32"/>
  <c r="N86" i="32"/>
  <c r="N78" i="32"/>
  <c r="W109" i="32"/>
  <c r="W112" i="32"/>
  <c r="AB49" i="32"/>
  <c r="AB43" i="32"/>
  <c r="R87" i="32"/>
  <c r="R85" i="32"/>
  <c r="V82" i="32"/>
  <c r="V86" i="32"/>
  <c r="T116" i="32"/>
  <c r="M54" i="32"/>
  <c r="M55" i="32"/>
  <c r="AC55" i="32" s="1"/>
  <c r="AD55" i="32" s="1"/>
  <c r="Z86" i="32"/>
  <c r="Z80" i="32"/>
  <c r="T112" i="32"/>
  <c r="O116" i="32"/>
  <c r="AC116" i="32" s="1"/>
  <c r="AD116" i="32" s="1"/>
  <c r="M58" i="32"/>
  <c r="M52" i="32"/>
  <c r="Z89" i="32"/>
  <c r="Z79" i="32"/>
  <c r="T111" i="32"/>
  <c r="O108" i="32"/>
  <c r="AC108" i="32" s="1"/>
  <c r="AD108" i="32" s="1"/>
  <c r="M53" i="32"/>
  <c r="M48" i="32"/>
  <c r="Z84" i="32"/>
  <c r="Z76" i="32"/>
  <c r="V85" i="32"/>
  <c r="T118" i="32"/>
  <c r="O120" i="32"/>
  <c r="M44" i="32"/>
  <c r="AC44" i="32" s="1"/>
  <c r="AD44" i="32" s="1"/>
  <c r="M47" i="32"/>
  <c r="Z85" i="32"/>
  <c r="Z75" i="32"/>
  <c r="V77" i="32"/>
  <c r="T110" i="32"/>
  <c r="O115" i="32"/>
  <c r="M43" i="32"/>
  <c r="M46" i="32"/>
  <c r="AC46" i="32" s="1"/>
  <c r="AD46" i="32" s="1"/>
  <c r="Z82" i="32"/>
  <c r="Z74" i="32"/>
  <c r="Z90" i="32" s="1"/>
  <c r="V75" i="32"/>
  <c r="T105" i="32"/>
  <c r="O105" i="32"/>
  <c r="M49" i="32"/>
  <c r="AC49" i="32" s="1"/>
  <c r="AD49" i="32" s="1"/>
  <c r="Z78" i="32"/>
  <c r="T120" i="32"/>
  <c r="O112" i="32"/>
  <c r="AC112" i="32" s="1"/>
  <c r="AD112" i="32" s="1"/>
  <c r="M45" i="32"/>
  <c r="AC45" i="32" s="1"/>
  <c r="AD45" i="32" s="1"/>
  <c r="Z81" i="32"/>
  <c r="Z83" i="32"/>
  <c r="T107" i="32"/>
  <c r="O110" i="32"/>
  <c r="AC110" i="32" s="1"/>
  <c r="AD110" i="32" s="1"/>
  <c r="M56" i="32"/>
  <c r="AC56" i="32" s="1"/>
  <c r="AD56" i="32" s="1"/>
  <c r="M50" i="32"/>
  <c r="AC50" i="32" s="1"/>
  <c r="AD50" i="32" s="1"/>
  <c r="Z87" i="32"/>
  <c r="Z77" i="32"/>
  <c r="AC115" i="32" l="1"/>
  <c r="AD115" i="32" s="1"/>
  <c r="I113" i="32"/>
  <c r="AC54" i="32"/>
  <c r="AD54" i="32" s="1"/>
  <c r="AC48" i="32"/>
  <c r="AD48" i="32" s="1"/>
  <c r="AC47" i="32"/>
  <c r="AD47" i="32" s="1"/>
  <c r="AC53" i="32"/>
  <c r="AD53" i="32" s="1"/>
  <c r="AB59" i="32"/>
  <c r="AC58" i="32"/>
  <c r="AD58" i="32" s="1"/>
  <c r="I24" i="32"/>
  <c r="Y121" i="32"/>
  <c r="N59" i="32"/>
  <c r="W121" i="32"/>
  <c r="X59" i="32"/>
  <c r="AC51" i="32"/>
  <c r="AD51" i="32" s="1"/>
  <c r="S59" i="32"/>
  <c r="R59" i="32"/>
  <c r="S121" i="32"/>
  <c r="P59" i="32"/>
  <c r="AC113" i="32"/>
  <c r="AD113" i="32" s="1"/>
  <c r="AC114" i="32"/>
  <c r="AD114" i="32" s="1"/>
  <c r="M121" i="32"/>
  <c r="AC120" i="32"/>
  <c r="AD120" i="32" s="1"/>
  <c r="AC109" i="32"/>
  <c r="AD109" i="32" s="1"/>
  <c r="AC118" i="32"/>
  <c r="AD118" i="32" s="1"/>
  <c r="I116" i="32"/>
  <c r="T59" i="32"/>
  <c r="W59" i="32"/>
  <c r="V59" i="32"/>
  <c r="AA121" i="32"/>
  <c r="T121" i="32"/>
  <c r="AC52" i="32"/>
  <c r="AD52" i="32" s="1"/>
  <c r="AC106" i="32"/>
  <c r="AD106" i="32" s="1"/>
  <c r="Q121" i="32"/>
  <c r="AC107" i="32"/>
  <c r="AD107" i="32" s="1"/>
  <c r="V121" i="32"/>
  <c r="U121" i="32"/>
  <c r="AA59" i="32"/>
  <c r="AC117" i="32"/>
  <c r="AD117" i="32" s="1"/>
  <c r="AC111" i="32"/>
  <c r="AD111" i="32" s="1"/>
  <c r="Z59" i="32"/>
  <c r="AB121" i="32"/>
  <c r="P121" i="32"/>
  <c r="AC20" i="32"/>
  <c r="AD20" i="32" s="1"/>
  <c r="AA29" i="32"/>
  <c r="I79" i="32"/>
  <c r="I81" i="32"/>
  <c r="I83" i="32"/>
  <c r="AC91" i="32"/>
  <c r="I91" i="32"/>
  <c r="AD91" i="32" s="1"/>
  <c r="Z29" i="32"/>
  <c r="I55" i="32"/>
  <c r="P29" i="32"/>
  <c r="AC30" i="32"/>
  <c r="I23" i="32"/>
  <c r="AC57" i="32"/>
  <c r="AD57" i="32" s="1"/>
  <c r="I84" i="32"/>
  <c r="X29" i="32"/>
  <c r="AC22" i="32"/>
  <c r="AD22" i="32" s="1"/>
  <c r="S29" i="32"/>
  <c r="Q29" i="32"/>
  <c r="Y29" i="32"/>
  <c r="AD78" i="32"/>
  <c r="I56" i="32"/>
  <c r="I75" i="32"/>
  <c r="I52" i="32"/>
  <c r="AC15" i="32"/>
  <c r="AD15" i="32" s="1"/>
  <c r="R29" i="32"/>
  <c r="AC17" i="32"/>
  <c r="AD17" i="32" s="1"/>
  <c r="I108" i="32"/>
  <c r="AC74" i="32"/>
  <c r="AD74" i="32" s="1"/>
  <c r="M90" i="32"/>
  <c r="T29" i="32"/>
  <c r="I77" i="32"/>
  <c r="I112" i="32"/>
  <c r="AC21" i="32"/>
  <c r="AD21" i="32" s="1"/>
  <c r="AC119" i="32"/>
  <c r="AD119" i="32" s="1"/>
  <c r="U29" i="32"/>
  <c r="AC28" i="32"/>
  <c r="AD28" i="32" s="1"/>
  <c r="I74" i="32"/>
  <c r="AC14" i="32"/>
  <c r="AD14" i="32" s="1"/>
  <c r="M59" i="32"/>
  <c r="AC43" i="32"/>
  <c r="AD43" i="32" s="1"/>
  <c r="AC105" i="32"/>
  <c r="AD105" i="32" s="1"/>
  <c r="O121" i="32"/>
  <c r="O29" i="32"/>
  <c r="I86" i="32"/>
  <c r="AC25" i="32"/>
  <c r="AD25" i="32" s="1"/>
  <c r="AC23" i="32"/>
  <c r="AD23" i="32" s="1"/>
  <c r="M29" i="32"/>
  <c r="AC13" i="32"/>
  <c r="AD13" i="32" s="1"/>
  <c r="AC27" i="32"/>
  <c r="AD27" i="32" s="1"/>
  <c r="AC24" i="32"/>
  <c r="AD24" i="32" s="1"/>
  <c r="I47" i="32"/>
  <c r="I87" i="32"/>
  <c r="I60" i="32"/>
  <c r="AD60" i="32" s="1"/>
  <c r="AC59" i="32"/>
  <c r="I59" i="32"/>
  <c r="AD59" i="32" s="1"/>
  <c r="AC18" i="32"/>
  <c r="AD18" i="32" s="1"/>
  <c r="AC29" i="32"/>
  <c r="I29" i="32"/>
  <c r="AD29" i="32" s="1"/>
  <c r="AD31" i="32" s="1"/>
  <c r="AC26" i="32"/>
  <c r="AD26" i="32" s="1"/>
  <c r="AC19" i="32"/>
  <c r="AD19" i="32" s="1"/>
  <c r="I121" i="32"/>
  <c r="AD121" i="32" s="1"/>
  <c r="AC121" i="32"/>
  <c r="V29" i="32"/>
  <c r="I18" i="32"/>
  <c r="I114" i="32"/>
  <c r="I82" i="32"/>
  <c r="AC88" i="32"/>
  <c r="AD88" i="32" s="1"/>
  <c r="AC122" i="32"/>
  <c r="I122" i="32"/>
  <c r="AD122" i="32" s="1"/>
  <c r="AD123" i="32" s="1"/>
  <c r="I85" i="32"/>
  <c r="I107" i="32"/>
  <c r="I90" i="32"/>
  <c r="AD90" i="32" s="1"/>
  <c r="AC90" i="32"/>
  <c r="I48" i="32"/>
  <c r="AD92" i="32" l="1"/>
  <c r="AD61" i="32"/>
</calcChain>
</file>

<file path=xl/sharedStrings.xml><?xml version="1.0" encoding="utf-8"?>
<sst xmlns="http://schemas.openxmlformats.org/spreadsheetml/2006/main" count="1240" uniqueCount="93">
  <si>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</si>
  <si>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</si>
  <si>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</si>
  <si>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</si>
  <si>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</si>
  <si>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</si>
  <si>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</si>
  <si>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</si>
  <si>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</si>
  <si>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</si>
  <si>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</si>
  <si>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</si>
  <si>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</si>
  <si>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</si>
  <si>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</si>
  <si>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</si>
  <si>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</si>
  <si>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</si>
  <si>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</si>
  <si>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</si>
  <si>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</si>
  <si>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</si>
  <si>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</si>
  <si>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</si>
  <si>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</si>
  <si>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</si>
  <si>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</si>
  <si>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</si>
  <si>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</si>
  <si>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</si>
  <si>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</si>
  <si>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</si>
  <si>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</si>
  <si>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</si>
  <si>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</si>
  <si>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</si>
  <si>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</si>
  <si>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</si>
  <si>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</si>
  <si>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</si>
  <si>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</si>
  <si>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</si>
  <si>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</si>
  <si>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</si>
  <si>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</si>
  <si>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</si>
  <si>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</si>
  <si>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</si>
  <si>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</si>
  <si>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</si>
  <si>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</si>
  <si>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</si>
  <si>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</si>
  <si>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</si>
  <si>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</si>
  <si>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</si>
  <si>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</si>
  <si>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</si>
  <si>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</si>
  <si>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</si>
  <si>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</si>
  <si>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</si>
  <si>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</si>
  <si>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</si>
  <si>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</si>
  <si>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</si>
  <si>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</si>
  <si>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</si>
  <si>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</si>
  <si>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</si>
  <si>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</si>
  <si>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</si>
  <si>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</si>
  <si>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Bike Share</t>
  </si>
  <si>
    <t>Electic Scooters</t>
  </si>
  <si>
    <t>Total Modeled Ridership</t>
  </si>
  <si>
    <t>Unexplained Change</t>
  </si>
  <si>
    <t>CLUSTER_APTA4</t>
  </si>
  <si>
    <t>Rail</t>
  </si>
  <si>
    <t>TSD_POP_EMP_PCT</t>
  </si>
  <si>
    <t>PER_CAPITA_TNC_TRIPS_LOW_OPEX_BUS</t>
  </si>
  <si>
    <t>TSD_POP_EMP_PCT_FAC</t>
  </si>
  <si>
    <t>PER_CAPITA_TNC_TRIPS_LOW_OPEX_BUS_FAC</t>
  </si>
  <si>
    <t>Percent of total employees living and working in Transit Supportive Density in an MSA</t>
  </si>
  <si>
    <t>Per capita TNC trips</t>
  </si>
  <si>
    <t>PER_CAPITA_TNC_TRIPS_HINY_BUS</t>
  </si>
  <si>
    <t>PER_CAPITA_TNC_TRIPS_MID_OPEX_BUS</t>
  </si>
  <si>
    <t>PER_CAPITA_TNC_TRIPS_HINY_RAIL</t>
  </si>
  <si>
    <t>PER_CAPITA_TNC_TRIPS_MIDLOW_RAIL</t>
  </si>
  <si>
    <t>PER_CAPITA_TNC_TRIPS_HINY_BUS_FAC</t>
  </si>
  <si>
    <t>PER_CAPITA_TNC_TRIPS_MID_OPEX_BUS_FAC</t>
  </si>
  <si>
    <t>PER_CAPITA_TNC_TRIPS_HINY_RAIL_FAC</t>
  </si>
  <si>
    <t>PER_CAPITA_TNC_TRIPS_MIDLOW_RAIL_FAC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</si>
</sst>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1" fontId="0" fillId="0" borderId="0" xfId="0" applyNumberFormat="1"/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4" fillId="0" borderId="3" xfId="0" applyNumberFormat="1" applyFont="1" applyBorder="1"/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4"/>
  <sheetViews>
    <sheetView showGridLines="0" workbookViewId="0">
      <selection activeCell="B1" sqref="B1:T23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3" width="8" customWidth="1"/>
    <col min="4" max="4" width="16" customWidth="1"/>
    <col min="5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6" t="s">
        <v>69</v>
      </c>
      <c r="D3" s="86"/>
      <c r="E3" s="86"/>
      <c r="F3" s="86"/>
      <c r="G3" s="86" t="s">
        <v>63</v>
      </c>
      <c r="H3" s="86"/>
      <c r="I3" s="86"/>
      <c r="J3" s="86"/>
      <c r="L3" s="63"/>
      <c r="M3" s="86" t="s">
        <v>69</v>
      </c>
      <c r="N3" s="86"/>
      <c r="O3" s="86"/>
      <c r="P3" s="86"/>
      <c r="Q3" s="86" t="s">
        <v>63</v>
      </c>
      <c r="R3" s="86"/>
      <c r="S3" s="86"/>
      <c r="T3" s="86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BUS'!I43</f>
        <v>-1.9124224236237275E-2</v>
      </c>
      <c r="E5" s="65">
        <f>'FAC 2002-2018 BUS'!I74</f>
        <v>-0.10476704795469216</v>
      </c>
      <c r="F5" s="65">
        <f>'FAC 2002-2018 BUS'!I105</f>
        <v>-9.1542864082622688E-2</v>
      </c>
      <c r="G5" s="65">
        <f>'FAC 2002-2018 BUS'!AD13</f>
        <v>-9.8084694623493118E-3</v>
      </c>
      <c r="H5" s="65">
        <f>'FAC 2002-2018 BUS'!AD43</f>
        <v>0.22698533516594771</v>
      </c>
      <c r="I5" s="65">
        <f>'FAC 2002-2018 BUS'!AD74</f>
        <v>0.4755692981751416</v>
      </c>
      <c r="J5" s="65">
        <f>'FAC 2002-2018 BUS'!AD105</f>
        <v>-6.6433475604242273E-2</v>
      </c>
      <c r="L5" s="28" t="s">
        <v>37</v>
      </c>
      <c r="M5" s="65">
        <f>'FAC 2012-2018 BUS'!I13</f>
        <v>4.4005618270451574E-2</v>
      </c>
      <c r="N5" s="65">
        <f>'FAC 2012-2018 BUS'!I43</f>
        <v>0.11599698588186302</v>
      </c>
      <c r="O5" s="65">
        <f>'FAC 2012-2018 BUS'!I74</f>
        <v>8.9402166317561704E-2</v>
      </c>
      <c r="P5" s="65">
        <f>'FAC 2012-2018 BUS'!I105</f>
        <v>1.1857274652532057E-2</v>
      </c>
      <c r="Q5" s="65">
        <f>'FAC 2012-2018 BUS'!AD13</f>
        <v>4.5654303794750668E-2</v>
      </c>
      <c r="R5" s="65">
        <f>'FAC 2012-2018 BUS'!AD43</f>
        <v>8.514759369159644E-2</v>
      </c>
      <c r="S5" s="65">
        <f>'FAC 2012-2018 BUS'!AD74</f>
        <v>6.996408681768515E-2</v>
      </c>
      <c r="T5" s="65">
        <f>'FAC 2012-2018 BUS'!AD105</f>
        <v>9.9621813689736421E-3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BUS'!I44</f>
        <v>8.109905067735701E-2</v>
      </c>
      <c r="E6" s="65">
        <f>'FAC 2002-2018 BUS'!I75</f>
        <v>9.3457309622275941E-2</v>
      </c>
      <c r="F6" s="65">
        <f>'FAC 2002-2018 BUS'!I106</f>
        <v>0.75919208340029121</v>
      </c>
      <c r="G6" s="65">
        <f>'FAC 2002-2018 BUS'!AD14</f>
        <v>-5.3253340275224388E-2</v>
      </c>
      <c r="H6" s="65">
        <f>'FAC 2002-2018 BUS'!AD44</f>
        <v>-5.3987703727611726E-2</v>
      </c>
      <c r="I6" s="65">
        <f>'FAC 2002-2018 BUS'!AD75</f>
        <v>-0.1205237482758694</v>
      </c>
      <c r="J6" s="65">
        <f>'FAC 2002-2018 BUS'!AD106</f>
        <v>-6.29228709411815E-2</v>
      </c>
      <c r="L6" s="28" t="s">
        <v>60</v>
      </c>
      <c r="M6" s="65">
        <f>'FAC 2012-2018 BUS'!I14</f>
        <v>-8.5200000013321286E-3</v>
      </c>
      <c r="N6" s="65">
        <f>'FAC 2012-2018 BUS'!I44</f>
        <v>7.8764479583459668E-3</v>
      </c>
      <c r="O6" s="65">
        <f>'FAC 2012-2018 BUS'!I75</f>
        <v>0.15301397791052196</v>
      </c>
      <c r="P6" s="65">
        <f>'FAC 2012-2018 BUS'!I106</f>
        <v>0.25866623537223865</v>
      </c>
      <c r="Q6" s="65">
        <f>'FAC 2012-2018 BUS'!AD14</f>
        <v>-3.221089861441291E-3</v>
      </c>
      <c r="R6" s="65">
        <f>'FAC 2012-2018 BUS'!AD44</f>
        <v>-4.2331364290377977E-3</v>
      </c>
      <c r="S6" s="65">
        <f>'FAC 2012-2018 BUS'!AD75</f>
        <v>-4.3118060803952307E-2</v>
      </c>
      <c r="T6" s="65">
        <f>'FAC 2012-2018 BUS'!AD106</f>
        <v>-9.457642022298679E-2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BUS'!I45</f>
        <v>0.18343734640910658</v>
      </c>
      <c r="E7" s="65">
        <f>'FAC 2002-2018 BUS'!I76</f>
        <v>5.5122003665689867E-2</v>
      </c>
      <c r="F7" s="65">
        <f>'FAC 2002-2018 BUS'!I107</f>
        <v>0.15994463230777156</v>
      </c>
      <c r="G7" s="65">
        <f>'FAC 2002-2018 BUS'!AD15</f>
        <v>5.7088129098704872E-2</v>
      </c>
      <c r="H7" s="65">
        <f>'FAC 2002-2018 BUS'!AD45</f>
        <v>7.4070394772519893E-2</v>
      </c>
      <c r="I7" s="65">
        <f>'FAC 2002-2018 BUS'!AD76</f>
        <v>0.12383776907610294</v>
      </c>
      <c r="J7" s="65">
        <f>'FAC 2002-2018 BUS'!AD107</f>
        <v>3.5136975769463154E-2</v>
      </c>
      <c r="L7" s="28" t="s">
        <v>56</v>
      </c>
      <c r="M7" s="65">
        <f>'FAC 2012-2018 BUS'!I15</f>
        <v>6.006324354320558E-2</v>
      </c>
      <c r="N7" s="65">
        <f>'FAC 2012-2018 BUS'!I45</f>
        <v>7.8157122451939065E-2</v>
      </c>
      <c r="O7" s="65">
        <f>'FAC 2012-2018 BUS'!I76</f>
        <v>5.3856817102363452E-2</v>
      </c>
      <c r="P7" s="65">
        <f>'FAC 2012-2018 BUS'!I107</f>
        <v>6.8027813555046501E-2</v>
      </c>
      <c r="Q7" s="65">
        <f>'FAC 2012-2018 BUS'!AD15</f>
        <v>1.7556908019885877E-2</v>
      </c>
      <c r="R7" s="65">
        <f>'FAC 2012-2018 BUS'!AD45</f>
        <v>1.9876745955676511E-2</v>
      </c>
      <c r="S7" s="65">
        <f>'FAC 2012-2018 BUS'!AD76</f>
        <v>1.3383418764455928E-2</v>
      </c>
      <c r="T7" s="65">
        <f>'FAC 2012-2018 BUS'!AD107</f>
        <v>1.7016732379654113E-2</v>
      </c>
    </row>
    <row r="8" spans="2:20" ht="30" x14ac:dyDescent="0.2">
      <c r="B8" s="28" t="s">
        <v>83</v>
      </c>
      <c r="C8" s="65">
        <f>'FAC 2002-2018 BUS'!I16</f>
        <v>-4.0622283347274246E-2</v>
      </c>
      <c r="D8" s="65">
        <f>'FAC 2002-2018 BUS'!I46</f>
        <v>-0.10327929632113941</v>
      </c>
      <c r="E8" s="65">
        <f>'FAC 2002-2018 BUS'!I77</f>
        <v>-0.17106830937077899</v>
      </c>
      <c r="F8" s="65">
        <f>'FAC 2002-2018 BUS'!I108</f>
        <v>-4.75040529289813E-2</v>
      </c>
      <c r="G8" s="65">
        <f>'FAC 2002-2018 BUS'!AD16</f>
        <v>9.5808831207658696E-3</v>
      </c>
      <c r="H8" s="65">
        <f>'FAC 2002-2018 BUS'!AD46</f>
        <v>-1.5862538624018006E-2</v>
      </c>
      <c r="I8" s="65">
        <f>'FAC 2002-2018 BUS'!AD77</f>
        <v>-2.6964617117977662E-2</v>
      </c>
      <c r="J8" s="65">
        <f>'FAC 2002-2018 BUS'!AD108</f>
        <v>-8.248396568385578E-3</v>
      </c>
      <c r="L8" s="28" t="s">
        <v>83</v>
      </c>
      <c r="M8" s="65">
        <f>'FAC 2012-2018 BUS'!I16</f>
        <v>-2.682117189155786E-3</v>
      </c>
      <c r="N8" s="65">
        <f>'FAC 2012-2018 BUS'!I46</f>
        <v>-2.2335490959911386E-2</v>
      </c>
      <c r="O8" s="65">
        <f>'FAC 2012-2018 BUS'!I77</f>
        <v>-2.1869235834984679E-2</v>
      </c>
      <c r="P8" s="65">
        <f>'FAC 2012-2018 BUS'!I108</f>
        <v>-4.6506920664753926E-3</v>
      </c>
      <c r="Q8" s="65">
        <f>'FAC 2012-2018 BUS'!AD16</f>
        <v>-5.4357690823709647E-4</v>
      </c>
      <c r="R8" s="65">
        <f>'FAC 2012-2018 BUS'!AD46</f>
        <v>-1.6120828964568362E-3</v>
      </c>
      <c r="S8" s="65">
        <f>'FAC 2012-2018 BUS'!AD77</f>
        <v>-1.2338585680829299E-3</v>
      </c>
      <c r="T8" s="65">
        <f>'FAC 2012-2018 BUS'!AD108</f>
        <v>-8.7143373185633608E-4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BUS'!I47</f>
        <v>0.45988426688245987</v>
      </c>
      <c r="E9" s="65">
        <f>'FAC 2002-2018 BUS'!I78</f>
        <v>0.46211543262249344</v>
      </c>
      <c r="F9" s="65">
        <f>'FAC 2002-2018 BUS'!I109</f>
        <v>0.4792299898682828</v>
      </c>
      <c r="G9" s="65">
        <f>'FAC 2002-2018 BUS'!AD17</f>
        <v>6.9951739920893291E-2</v>
      </c>
      <c r="H9" s="65">
        <f>'FAC 2002-2018 BUS'!AD47</f>
        <v>5.7534761942513488E-2</v>
      </c>
      <c r="I9" s="65">
        <f>'FAC 2002-2018 BUS'!AD78</f>
        <v>3.58569370274587E-2</v>
      </c>
      <c r="J9" s="65">
        <f>'FAC 2002-2018 BUS'!AD109</f>
        <v>6.4405180283180569E-2</v>
      </c>
      <c r="L9" s="28" t="s">
        <v>57</v>
      </c>
      <c r="M9" s="65">
        <f>'FAC 2012-2018 BUS'!I17</f>
        <v>-0.25935512267256333</v>
      </c>
      <c r="N9" s="65">
        <f>'FAC 2012-2018 BUS'!I47</f>
        <v>-0.29461551907953443</v>
      </c>
      <c r="O9" s="65">
        <f>'FAC 2012-2018 BUS'!I78</f>
        <v>-0.29550812723898845</v>
      </c>
      <c r="P9" s="65">
        <f>'FAC 2012-2018 BUS'!I109</f>
        <v>-0.28941668897379358</v>
      </c>
      <c r="Q9" s="65">
        <f>'FAC 2012-2018 BUS'!AD17</f>
        <v>-5.3152269824118858E-2</v>
      </c>
      <c r="R9" s="65">
        <f>'FAC 2012-2018 BUS'!AD47</f>
        <v>-5.6594756622455215E-2</v>
      </c>
      <c r="S9" s="65">
        <f>'FAC 2012-2018 BUS'!AD78</f>
        <v>-5.938460342309422E-2</v>
      </c>
      <c r="T9" s="65">
        <f>'FAC 2012-2018 BUS'!AD109</f>
        <v>-5.6590645002846003E-2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BUS'!I48</f>
        <v>-0.1233036767111666</v>
      </c>
      <c r="E10" s="65">
        <f>'FAC 2002-2018 BUS'!I79</f>
        <v>-0.16462834969025464</v>
      </c>
      <c r="F10" s="65">
        <f>'FAC 2002-2018 BUS'!I110</f>
        <v>-0.13283925250491235</v>
      </c>
      <c r="G10" s="65">
        <f>'FAC 2002-2018 BUS'!AD18</f>
        <v>4.3562239652692521E-2</v>
      </c>
      <c r="H10" s="65">
        <f>'FAC 2002-2018 BUS'!AD48</f>
        <v>6.1061372969483024E-2</v>
      </c>
      <c r="I10" s="65">
        <f>'FAC 2002-2018 BUS'!AD79</f>
        <v>7.4433347410393119E-2</v>
      </c>
      <c r="J10" s="65">
        <f>'FAC 2002-2018 BUS'!AD110</f>
        <v>5.6543817158802093E-2</v>
      </c>
      <c r="L10" s="28" t="s">
        <v>54</v>
      </c>
      <c r="M10" s="65">
        <f>'FAC 2012-2018 BUS'!I18</f>
        <v>0.12863534323342241</v>
      </c>
      <c r="N10" s="65">
        <f>'FAC 2012-2018 BUS'!I48</f>
        <v>8.8040517980848998E-2</v>
      </c>
      <c r="O10" s="65">
        <f>'FAC 2012-2018 BUS'!I79</f>
        <v>8.5494505315978797E-2</v>
      </c>
      <c r="P10" s="65">
        <f>'FAC 2012-2018 BUS'!I110</f>
        <v>8.3566354398319831E-2</v>
      </c>
      <c r="Q10" s="65">
        <f>'FAC 2012-2018 BUS'!AD18</f>
        <v>-4.2700560175839855E-2</v>
      </c>
      <c r="R10" s="65">
        <f>'FAC 2012-2018 BUS'!AD48</f>
        <v>-3.2089400436880709E-2</v>
      </c>
      <c r="S10" s="65">
        <f>'FAC 2012-2018 BUS'!AD79</f>
        <v>-3.0206579611131164E-2</v>
      </c>
      <c r="T10" s="65">
        <f>'FAC 2012-2018 BUS'!AD110</f>
        <v>-2.9339822271940617E-2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BUS'!I49</f>
        <v>-6.825208134128613E-2</v>
      </c>
      <c r="E11" s="65">
        <f>'FAC 2002-2018 BUS'!I80</f>
        <v>0.1129392276451473</v>
      </c>
      <c r="F11" s="65">
        <f>'FAC 2002-2018 BUS'!I111</f>
        <v>-5.3610848312832027E-2</v>
      </c>
      <c r="G11" s="65">
        <f>'FAC 2002-2018 BUS'!AD19</f>
        <v>-6.1434349354747356E-3</v>
      </c>
      <c r="H11" s="65">
        <f>'FAC 2002-2018 BUS'!AD49</f>
        <v>-2.6215910549881338E-3</v>
      </c>
      <c r="I11" s="65">
        <f>'FAC 2002-2018 BUS'!AD80</f>
        <v>8.0013292980884408E-3</v>
      </c>
      <c r="J11" s="65">
        <f>'FAC 2002-2018 BUS'!AD111</f>
        <v>-1.1087330286155848E-2</v>
      </c>
      <c r="L11" s="28" t="s">
        <v>72</v>
      </c>
      <c r="M11" s="65">
        <f>'FAC 2012-2018 BUS'!I19</f>
        <v>-8.3227570262710771E-2</v>
      </c>
      <c r="N11" s="65">
        <f>'FAC 2012-2018 BUS'!I49</f>
        <v>-0.13327564411417181</v>
      </c>
      <c r="O11" s="65">
        <f>'FAC 2012-2018 BUS'!I80</f>
        <v>-4.3399266445001916E-2</v>
      </c>
      <c r="P11" s="65">
        <f>'FAC 2012-2018 BUS'!I111</f>
        <v>-4.7603935258648034E-2</v>
      </c>
      <c r="Q11" s="65">
        <f>'FAC 2012-2018 BUS'!AD19</f>
        <v>-5.8653831990912184E-3</v>
      </c>
      <c r="R11" s="65">
        <f>'FAC 2012-2018 BUS'!AD49</f>
        <v>-6.7417020564449568E-3</v>
      </c>
      <c r="S11" s="65">
        <f>'FAC 2012-2018 BUS'!AD80</f>
        <v>-2.0802649771791393E-3</v>
      </c>
      <c r="T11" s="65">
        <f>'FAC 2012-2018 BUS'!AD111</f>
        <v>-1.0608460532747544E-2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BUS'!I50</f>
        <v>0.64394287147930718</v>
      </c>
      <c r="E12" s="65">
        <f>'FAC 2002-2018 BUS'!I81</f>
        <v>0.52536067793084396</v>
      </c>
      <c r="F12" s="65">
        <f>'FAC 2002-2018 BUS'!I112</f>
        <v>0.31428571428571428</v>
      </c>
      <c r="G12" s="65">
        <f>'FAC 2002-2018 BUS'!AD20</f>
        <v>3.6948803691785507E-4</v>
      </c>
      <c r="H12" s="65">
        <f>'FAC 2002-2018 BUS'!AD50</f>
        <v>3.7470238139302234E-4</v>
      </c>
      <c r="I12" s="65">
        <f>'FAC 2002-2018 BUS'!AD81</f>
        <v>6.833917317328451E-4</v>
      </c>
      <c r="J12" s="65">
        <f>'FAC 2002-2018 BUS'!AD112</f>
        <v>1.3642759514996092E-4</v>
      </c>
      <c r="L12" s="28" t="s">
        <v>55</v>
      </c>
      <c r="M12" s="65">
        <f>'FAC 2012-2018 BUS'!I20</f>
        <v>0.22178697538143277</v>
      </c>
      <c r="N12" s="65">
        <f>'FAC 2012-2018 BUS'!I50</f>
        <v>0.31462702123297093</v>
      </c>
      <c r="O12" s="65">
        <f>'FAC 2012-2018 BUS'!I81</f>
        <v>0.34280283588284766</v>
      </c>
      <c r="P12" s="65">
        <f>'FAC 2012-2018 BUS'!I112</f>
        <v>0.12195121951219523</v>
      </c>
      <c r="Q12" s="65">
        <f>'FAC 2012-2018 BUS'!AD20</f>
        <v>1.5294380150289094E-4</v>
      </c>
      <c r="R12" s="65">
        <f>'FAC 2012-2018 BUS'!AD50</f>
        <v>1.7519060854835223E-4</v>
      </c>
      <c r="S12" s="65">
        <f>'FAC 2012-2018 BUS'!AD81</f>
        <v>1.7104598537354989E-4</v>
      </c>
      <c r="T12" s="65">
        <f>'FAC 2012-2018 BUS'!AD112</f>
        <v>6.803843923316884E-5</v>
      </c>
    </row>
    <row r="13" spans="2:20" x14ac:dyDescent="0.2">
      <c r="B13" s="14" t="s">
        <v>84</v>
      </c>
      <c r="C13" s="65" t="str">
        <f>'FAC 2002-2018 BUS'!I21</f>
        <v>-</v>
      </c>
      <c r="D13" s="65" t="str">
        <f>'FAC 2002-2018 BUS'!I51</f>
        <v>-</v>
      </c>
      <c r="E13" s="65" t="str">
        <f>'FAC 2002-2018 BUS'!I82</f>
        <v>-</v>
      </c>
      <c r="F13" s="65" t="str">
        <f>'FAC 2002-2018 BUS'!I113</f>
        <v>-</v>
      </c>
      <c r="G13" s="65">
        <f>'FAC 2002-2018 BUS'!AD21</f>
        <v>-1.1949308551439943E-2</v>
      </c>
      <c r="H13" s="65">
        <f>'FAC 2002-2018 BUS'!AD51</f>
        <v>0</v>
      </c>
      <c r="I13" s="65">
        <f>'FAC 2002-2018 BUS'!AD82</f>
        <v>0</v>
      </c>
      <c r="J13" s="65">
        <f>'FAC 2002-2018 BUS'!AD113</f>
        <v>-6.3187060348870467E-3</v>
      </c>
      <c r="L13" s="14" t="s">
        <v>84</v>
      </c>
      <c r="M13" s="65">
        <f>'FAC 2012-2018 BUS'!I21</f>
        <v>38.989436547198558</v>
      </c>
      <c r="N13" s="65" t="str">
        <f>'FAC 2012-2018 BUS'!I51</f>
        <v>-</v>
      </c>
      <c r="O13" s="65" t="str">
        <f>'FAC 2012-2018 BUS'!I82</f>
        <v>-</v>
      </c>
      <c r="P13" s="65">
        <f>'FAC 2012-2018 BUS'!I113</f>
        <v>34.171428571428386</v>
      </c>
      <c r="Q13" s="65">
        <f>'FAC 2012-2018 BUS'!AD21</f>
        <v>-9.4633692078138956E-3</v>
      </c>
      <c r="R13" s="65">
        <f>'FAC 2012-2018 BUS'!AD51</f>
        <v>0</v>
      </c>
      <c r="S13" s="65">
        <f>'FAC 2012-2018 BUS'!AD82</f>
        <v>0</v>
      </c>
      <c r="T13" s="65">
        <f>'FAC 2012-2018 BUS'!AD113</f>
        <v>-7.132358025879827E-3</v>
      </c>
    </row>
    <row r="14" spans="2:20" x14ac:dyDescent="0.2">
      <c r="B14" s="14" t="s">
        <v>84</v>
      </c>
      <c r="C14" s="65" t="str">
        <f>'FAC 2002-2018 BUS'!I22</f>
        <v>-</v>
      </c>
      <c r="D14" s="65" t="str">
        <f>'FAC 2002-2018 BUS'!I52</f>
        <v>-</v>
      </c>
      <c r="E14" s="65" t="str">
        <f>'FAC 2002-2018 BUS'!I83</f>
        <v>-</v>
      </c>
      <c r="F14" s="65" t="str">
        <f>'FAC 2002-2018 BUS'!I114</f>
        <v>-</v>
      </c>
      <c r="G14" s="65">
        <f>'FAC 2002-2018 BUS'!AD22</f>
        <v>0</v>
      </c>
      <c r="H14" s="65">
        <f>'FAC 2002-2018 BUS'!AD52</f>
        <v>-0.15286096954017264</v>
      </c>
      <c r="I14" s="65">
        <f>'FAC 2002-2018 BUS'!AD83</f>
        <v>0</v>
      </c>
      <c r="J14" s="65">
        <f>'FAC 2002-2018 BUS'!AD114</f>
        <v>0</v>
      </c>
      <c r="L14" s="14" t="s">
        <v>84</v>
      </c>
      <c r="M14" s="65" t="str">
        <f>'FAC 2012-2018 BUS'!I22</f>
        <v>-</v>
      </c>
      <c r="N14" s="65" t="str">
        <f>'FAC 2012-2018 BUS'!I52</f>
        <v>-</v>
      </c>
      <c r="O14" s="65" t="str">
        <f>'FAC 2012-2018 BUS'!I83</f>
        <v>-</v>
      </c>
      <c r="P14" s="65" t="str">
        <f>'FAC 2012-2018 BUS'!I114</f>
        <v>-</v>
      </c>
      <c r="Q14" s="65">
        <f>'FAC 2012-2018 BUS'!AD22</f>
        <v>0</v>
      </c>
      <c r="R14" s="65">
        <f>'FAC 2012-2018 BUS'!AD52</f>
        <v>-0.11290302983499122</v>
      </c>
      <c r="S14" s="65">
        <f>'FAC 2012-2018 BUS'!AD83</f>
        <v>0</v>
      </c>
      <c r="T14" s="65">
        <f>'FAC 2012-2018 BUS'!AD114</f>
        <v>0</v>
      </c>
    </row>
    <row r="15" spans="2:20" x14ac:dyDescent="0.2">
      <c r="B15" s="14" t="s">
        <v>84</v>
      </c>
      <c r="C15" s="65" t="str">
        <f>'FAC 2002-2018 BUS'!I23</f>
        <v>-</v>
      </c>
      <c r="D15" s="65" t="str">
        <f>'FAC 2002-2018 BUS'!I53</f>
        <v>-</v>
      </c>
      <c r="E15" s="65" t="str">
        <f>'FAC 2002-2018 BUS'!I84</f>
        <v>-</v>
      </c>
      <c r="F15" s="65" t="str">
        <f>'FAC 2002-2018 BUS'!I115</f>
        <v>-</v>
      </c>
      <c r="G15" s="65">
        <f>'FAC 2002-2018 BUS'!AD23</f>
        <v>0</v>
      </c>
      <c r="H15" s="65">
        <f>'FAC 2002-2018 BUS'!AD53</f>
        <v>0</v>
      </c>
      <c r="I15" s="65">
        <f>'FAC 2002-2018 BUS'!AD84</f>
        <v>-9.5977612996636846E-2</v>
      </c>
      <c r="J15" s="65">
        <f>'FAC 2002-2018 BUS'!AD115</f>
        <v>0</v>
      </c>
      <c r="L15" s="14" t="s">
        <v>84</v>
      </c>
      <c r="M15" s="65" t="str">
        <f>'FAC 2012-2018 BUS'!I23</f>
        <v>-</v>
      </c>
      <c r="N15" s="65" t="str">
        <f>'FAC 2012-2018 BUS'!I53</f>
        <v>-</v>
      </c>
      <c r="O15" s="65" t="str">
        <f>'FAC 2012-2018 BUS'!I84</f>
        <v>-</v>
      </c>
      <c r="P15" s="65" t="str">
        <f>'FAC 2012-2018 BUS'!I115</f>
        <v>-</v>
      </c>
      <c r="Q15" s="65">
        <f>'FAC 2012-2018 BUS'!AD23</f>
        <v>0</v>
      </c>
      <c r="R15" s="65">
        <f>'FAC 2012-2018 BUS'!AD53</f>
        <v>0</v>
      </c>
      <c r="S15" s="65">
        <f>'FAC 2012-2018 BUS'!AD84</f>
        <v>-3.1282949401857156E-2</v>
      </c>
      <c r="T15" s="65">
        <f>'FAC 2012-2018 BUS'!AD115</f>
        <v>0</v>
      </c>
    </row>
    <row r="16" spans="2:20" x14ac:dyDescent="0.2">
      <c r="B16" s="14" t="s">
        <v>84</v>
      </c>
      <c r="C16" s="65" t="str">
        <f>'FAC 2002-2018 BUS'!I24</f>
        <v>-</v>
      </c>
      <c r="D16" s="65" t="str">
        <f>'FAC 2002-2018 BUS'!I54</f>
        <v>-</v>
      </c>
      <c r="E16" s="65" t="str">
        <f>'FAC 2002-2018 BUS'!I85</f>
        <v>-</v>
      </c>
      <c r="F16" s="65" t="str">
        <f>'FAC 2002-2018 BUS'!I116</f>
        <v>-</v>
      </c>
      <c r="G16" s="65">
        <f>'FAC 2002-2018 BUS'!AD24</f>
        <v>0</v>
      </c>
      <c r="H16" s="65">
        <f>'FAC 2002-2018 BUS'!AD54</f>
        <v>0</v>
      </c>
      <c r="I16" s="65">
        <f>'FAC 2002-2018 BUS'!AD85</f>
        <v>0</v>
      </c>
      <c r="J16" s="65">
        <f>'FAC 2002-2018 BUS'!AD116</f>
        <v>0</v>
      </c>
      <c r="L16" s="14" t="s">
        <v>84</v>
      </c>
      <c r="M16" s="65" t="str">
        <f>'FAC 2012-2018 BUS'!I24</f>
        <v>-</v>
      </c>
      <c r="N16" s="65" t="str">
        <f>'FAC 2012-2018 BUS'!I54</f>
        <v>-</v>
      </c>
      <c r="O16" s="65" t="str">
        <f>'FAC 2012-2018 BUS'!I85</f>
        <v>-</v>
      </c>
      <c r="P16" s="65" t="str">
        <f>'FAC 2012-2018 BUS'!I116</f>
        <v>-</v>
      </c>
      <c r="Q16" s="65">
        <f>'FAC 2012-2018 BUS'!AD24</f>
        <v>0</v>
      </c>
      <c r="R16" s="65">
        <f>'FAC 2012-2018 BUS'!AD54</f>
        <v>0</v>
      </c>
      <c r="S16" s="65">
        <f>'FAC 2012-2018 BUS'!AD85</f>
        <v>0</v>
      </c>
      <c r="T16" s="65">
        <f>'FAC 2012-2018 BUS'!AD116</f>
        <v>0</v>
      </c>
    </row>
    <row r="17" spans="2:20" x14ac:dyDescent="0.2">
      <c r="B17" s="14" t="s">
        <v>84</v>
      </c>
      <c r="C17" s="65" t="str">
        <f>'FAC 2002-2018 BUS'!I25</f>
        <v>-</v>
      </c>
      <c r="D17" s="65" t="str">
        <f>'FAC 2002-2018 BUS'!I55</f>
        <v>-</v>
      </c>
      <c r="E17" s="65" t="str">
        <f>'FAC 2002-2018 BUS'!I86</f>
        <v>-</v>
      </c>
      <c r="F17" s="65" t="str">
        <f>'FAC 2002-2018 BUS'!I117</f>
        <v>-</v>
      </c>
      <c r="G17" s="65">
        <f>'FAC 2002-2018 BUS'!AD25</f>
        <v>0</v>
      </c>
      <c r="H17" s="65">
        <f>'FAC 2002-2018 BUS'!AD55</f>
        <v>0</v>
      </c>
      <c r="I17" s="65">
        <f>'FAC 2002-2018 BUS'!AD86</f>
        <v>0</v>
      </c>
      <c r="J17" s="65">
        <f>'FAC 2002-2018 BUS'!AD117</f>
        <v>0</v>
      </c>
      <c r="L17" s="14" t="s">
        <v>84</v>
      </c>
      <c r="M17" s="65" t="str">
        <f>'FAC 2012-2018 BUS'!I25</f>
        <v>-</v>
      </c>
      <c r="N17" s="65" t="str">
        <f>'FAC 2012-2018 BUS'!I55</f>
        <v>-</v>
      </c>
      <c r="O17" s="65" t="str">
        <f>'FAC 2012-2018 BUS'!I86</f>
        <v>-</v>
      </c>
      <c r="P17" s="65" t="str">
        <f>'FAC 2012-2018 BUS'!I117</f>
        <v>-</v>
      </c>
      <c r="Q17" s="65">
        <f>'FAC 2012-2018 BUS'!AD25</f>
        <v>0</v>
      </c>
      <c r="R17" s="65">
        <f>'FAC 2012-2018 BUS'!AD55</f>
        <v>0</v>
      </c>
      <c r="S17" s="65">
        <f>'FAC 2012-2018 BUS'!AD86</f>
        <v>0</v>
      </c>
      <c r="T17" s="65">
        <f>'FAC 2012-2018 BUS'!AD117</f>
        <v>0</v>
      </c>
    </row>
    <row r="18" spans="2:20" x14ac:dyDescent="0.2">
      <c r="B18" s="28" t="s">
        <v>73</v>
      </c>
      <c r="C18" s="65" t="str">
        <f>'FAC 2002-2018 BUS'!I26</f>
        <v>-</v>
      </c>
      <c r="D18" s="65">
        <f>'FAC 2002-2018 BUS'!I56</f>
        <v>17.005744185175512</v>
      </c>
      <c r="E18" s="65">
        <f>'FAC 2002-2018 BUS'!I87</f>
        <v>19.036691438085931</v>
      </c>
      <c r="F18" s="65" t="str">
        <f>'FAC 2002-2018 BUS'!I118</f>
        <v>-</v>
      </c>
      <c r="G18" s="65">
        <f>'FAC 2002-2018 BUS'!AD26</f>
        <v>-1.1624391244599573E-2</v>
      </c>
      <c r="H18" s="65">
        <f>'FAC 2002-2018 BUS'!AD56</f>
        <v>-9.7441914843517958E-3</v>
      </c>
      <c r="I18" s="65">
        <f>'FAC 2002-2018 BUS'!AD87</f>
        <v>-1.4493931797491661E-2</v>
      </c>
      <c r="J18" s="65">
        <f>'FAC 2002-2018 BUS'!AD118</f>
        <v>-8.336994602279808E-3</v>
      </c>
      <c r="L18" s="28" t="s">
        <v>73</v>
      </c>
      <c r="M18" s="65">
        <f>'FAC 2012-2018 BUS'!I26</f>
        <v>8.2672889035221644</v>
      </c>
      <c r="N18" s="65">
        <f>'FAC 2012-2018 BUS'!I56</f>
        <v>8.0480456691819615</v>
      </c>
      <c r="O18" s="65">
        <f>'FAC 2012-2018 BUS'!I87</f>
        <v>12.831392607852397</v>
      </c>
      <c r="P18" s="65" t="str">
        <f>'FAC 2012-2018 BUS'!I118</f>
        <v>-</v>
      </c>
      <c r="Q18" s="65">
        <f>'FAC 2012-2018 BUS'!AD26</f>
        <v>-7.5166555001307585E-3</v>
      </c>
      <c r="R18" s="65">
        <f>'FAC 2012-2018 BUS'!AD56</f>
        <v>-6.6713942380895478E-3</v>
      </c>
      <c r="S18" s="65">
        <f>'FAC 2012-2018 BUS'!AD87</f>
        <v>-4.5091191704940293E-3</v>
      </c>
      <c r="T18" s="65">
        <f>'FAC 2012-2018 BUS'!AD118</f>
        <v>-9.6961096275894245E-3</v>
      </c>
    </row>
    <row r="19" spans="2:20" x14ac:dyDescent="0.2">
      <c r="B19" s="11" t="s">
        <v>74</v>
      </c>
      <c r="C19" s="65" t="str">
        <f>'FAC 2002-2018 BUS'!I27</f>
        <v>-</v>
      </c>
      <c r="D19" s="65" t="str">
        <f>'FAC 2002-2018 BUS'!I57</f>
        <v>-</v>
      </c>
      <c r="E19" s="65" t="str">
        <f>'FAC 2002-2018 BUS'!I88</f>
        <v>-</v>
      </c>
      <c r="F19" s="65" t="str">
        <f>'FAC 2002-2018 BUS'!I119</f>
        <v>-</v>
      </c>
      <c r="G19" s="65">
        <f>'FAC 2002-2018 BUS'!AD27</f>
        <v>0</v>
      </c>
      <c r="H19" s="65">
        <f>'FAC 2002-2018 BUS'!AD57</f>
        <v>0</v>
      </c>
      <c r="I19" s="65">
        <f>'FAC 2002-2018 BUS'!AD88</f>
        <v>0</v>
      </c>
      <c r="J19" s="65">
        <f>'FAC 2002-2018 BUS'!AD119</f>
        <v>0</v>
      </c>
      <c r="L19" s="11" t="s">
        <v>74</v>
      </c>
      <c r="M19" s="65" t="str">
        <f>'FAC 2012-2018 BUS'!I27</f>
        <v>-</v>
      </c>
      <c r="N19" s="65" t="str">
        <f>'FAC 2012-2018 BUS'!I57</f>
        <v>-</v>
      </c>
      <c r="O19" s="65" t="str">
        <f>'FAC 2012-2018 BUS'!I88</f>
        <v>-</v>
      </c>
      <c r="P19" s="65" t="str">
        <f>'FAC 2012-2018 BUS'!I119</f>
        <v>-</v>
      </c>
      <c r="Q19" s="65">
        <f>'FAC 2012-2018 BUS'!AD27</f>
        <v>0</v>
      </c>
      <c r="R19" s="65">
        <f>'FAC 2012-2018 BUS'!AD57</f>
        <v>0</v>
      </c>
      <c r="S19" s="65">
        <f>'FAC 2012-2018 BUS'!AD88</f>
        <v>0</v>
      </c>
      <c r="T19" s="65">
        <f>'FAC 2012-2018 BUS'!AD119</f>
        <v>0</v>
      </c>
    </row>
    <row r="20" spans="2:20" x14ac:dyDescent="0.2">
      <c r="B20" s="44" t="s">
        <v>61</v>
      </c>
      <c r="C20" s="67"/>
      <c r="D20" s="67"/>
      <c r="E20" s="67"/>
      <c r="F20" s="67"/>
      <c r="G20" s="83">
        <f>'FAC 2002-2018 BUS'!AD28</f>
        <v>6.0770529271895433E-2</v>
      </c>
      <c r="H20" s="83">
        <f>'FAC 2002-2018 BUS'!AD58</f>
        <v>0.14082452735028389</v>
      </c>
      <c r="I20" s="83">
        <f>'FAC 2002-2018 BUS'!AD89</f>
        <v>1.3180791681823076</v>
      </c>
      <c r="J20" s="83">
        <f>'FAC 2002-2018 BUS'!AD120</f>
        <v>0</v>
      </c>
      <c r="L20" s="84" t="s">
        <v>61</v>
      </c>
      <c r="M20" s="83"/>
      <c r="N20" s="83"/>
      <c r="O20" s="83"/>
      <c r="P20" s="83"/>
      <c r="Q20" s="67">
        <f>'FAC 2012-2018 BUS'!AD28</f>
        <v>0</v>
      </c>
      <c r="R20" s="67">
        <f>'FAC 2012-2018 BUS'!AD58</f>
        <v>0</v>
      </c>
      <c r="S20" s="67">
        <f>'FAC 2012-2018 BUS'!AD89</f>
        <v>4.6554059247495248E-3</v>
      </c>
      <c r="T20" s="67">
        <f>'FAC 2012-2018 BUS'!AD120</f>
        <v>0</v>
      </c>
    </row>
    <row r="21" spans="2:20" x14ac:dyDescent="0.2">
      <c r="B21" s="28" t="s">
        <v>75</v>
      </c>
      <c r="C21" s="69"/>
      <c r="D21" s="69"/>
      <c r="E21" s="69"/>
      <c r="F21" s="67"/>
      <c r="G21" s="67">
        <f>'FAC 2002-2018 BUS'!AD29</f>
        <v>0.28723939219262662</v>
      </c>
      <c r="H21" s="67">
        <f>'FAC 2002-2018 BUS'!AD59</f>
        <v>0.21746933943083402</v>
      </c>
      <c r="I21" s="67">
        <f>'FAC 2002-2018 BUS'!AD90</f>
        <v>1.9040646538205337</v>
      </c>
      <c r="J21" s="67">
        <f>'FAC 2002-2018 BUS'!AD121</f>
        <v>-0.20362198728942749</v>
      </c>
      <c r="L21" s="84" t="s">
        <v>75</v>
      </c>
      <c r="M21" s="83"/>
      <c r="N21" s="83"/>
      <c r="O21" s="83"/>
      <c r="P21" s="83"/>
      <c r="Q21" s="67">
        <f>'FAC 2012-2018 BUS'!AD29</f>
        <v>-7.6951088994756112E-2</v>
      </c>
      <c r="R21" s="67">
        <f>'FAC 2012-2018 BUS'!AD59</f>
        <v>-0.14148285433519392</v>
      </c>
      <c r="S21" s="67">
        <f>'FAC 2012-2018 BUS'!AD90</f>
        <v>-8.789011250831269E-2</v>
      </c>
      <c r="T21" s="67">
        <f>'FAC 2012-2018 BUS'!AD121</f>
        <v>-0.20559488615241361</v>
      </c>
    </row>
    <row r="22" spans="2:20" x14ac:dyDescent="0.2">
      <c r="B22" s="44" t="s">
        <v>58</v>
      </c>
      <c r="C22" s="67"/>
      <c r="D22" s="67"/>
      <c r="E22" s="67"/>
      <c r="F22" s="67"/>
      <c r="G22" s="67">
        <f>'FAC 2002-2018 BUS'!AD30</f>
        <v>5.2464672207344076E-2</v>
      </c>
      <c r="H22" s="67">
        <f>'FAC 2002-2018 BUS'!AD60</f>
        <v>0.1296826778914415</v>
      </c>
      <c r="I22" s="67">
        <f>'FAC 2002-2018 BUS'!AD91</f>
        <v>1.6229918616657173</v>
      </c>
      <c r="J22" s="67">
        <f>'FAC 2002-2018 BUS'!AD122</f>
        <v>-0.22081445979118186</v>
      </c>
      <c r="L22" s="84" t="s">
        <v>58</v>
      </c>
      <c r="M22" s="83"/>
      <c r="N22" s="83"/>
      <c r="O22" s="83"/>
      <c r="P22" s="83"/>
      <c r="Q22" s="67">
        <f>'FAC 2012-2018 BUS'!AD30</f>
        <v>-0.1435113121764463</v>
      </c>
      <c r="R22" s="67">
        <f>'FAC 2012-2018 BUS'!AD60</f>
        <v>-0.16561698208690989</v>
      </c>
      <c r="S22" s="67">
        <f>'FAC 2012-2018 BUS'!AD91</f>
        <v>-0.14506186257365006</v>
      </c>
      <c r="T22" s="67">
        <f>'FAC 2012-2018 BUS'!AD122</f>
        <v>-9.3789935280610415E-2</v>
      </c>
    </row>
    <row r="23" spans="2:20" ht="17" thickBot="1" x14ac:dyDescent="0.25">
      <c r="B23" s="81" t="s">
        <v>76</v>
      </c>
      <c r="C23" s="82"/>
      <c r="D23" s="82"/>
      <c r="E23" s="82"/>
      <c r="F23" s="82"/>
      <c r="G23" s="87">
        <f>'FAC 2002-2018 BUS'!AD31</f>
        <v>-0.23477471998528254</v>
      </c>
      <c r="H23" s="87">
        <f>'FAC 2002-2018 BUS'!AD61</f>
        <v>-8.7786661539392519E-2</v>
      </c>
      <c r="I23" s="87">
        <f>'FAC 2002-2018 BUS'!AD92</f>
        <v>-0.2810727921548164</v>
      </c>
      <c r="J23" s="87">
        <f>'FAC 2002-2018 BUS'!AD123</f>
        <v>-1.7192472501754374E-2</v>
      </c>
      <c r="L23" s="81" t="s">
        <v>76</v>
      </c>
      <c r="M23" s="82"/>
      <c r="N23" s="82"/>
      <c r="O23" s="82"/>
      <c r="P23" s="82"/>
      <c r="Q23" s="82">
        <f>'FAC 2012-2018 BUS'!AD31</f>
        <v>-6.6560223181690192E-2</v>
      </c>
      <c r="R23" s="82">
        <f>'FAC 2012-2018 BUS'!AD61</f>
        <v>-2.4134127751715972E-2</v>
      </c>
      <c r="S23" s="82">
        <f>'FAC 2012-2018 BUS'!AD92</f>
        <v>-5.7171750065337368E-2</v>
      </c>
      <c r="T23" s="82">
        <f>'FAC 2012-2018 BUS'!AD123</f>
        <v>0.1118049508718032</v>
      </c>
    </row>
    <row r="24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5"/>
  <sheetViews>
    <sheetView showGridLines="0" tabSelected="1" workbookViewId="0">
      <selection activeCell="D17" sqref="D17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hidden="1" customWidth="1"/>
    <col min="16" max="16" width="7.33203125" bestFit="1" customWidth="1"/>
    <col min="17" max="17" width="8.33203125" bestFit="1" customWidth="1"/>
    <col min="18" max="18" width="8" bestFit="1" customWidth="1"/>
    <col min="19" max="19" width="8" hidden="1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6" t="s">
        <v>69</v>
      </c>
      <c r="D4" s="86"/>
      <c r="E4" s="86"/>
      <c r="F4" s="86"/>
      <c r="G4" s="86" t="s">
        <v>63</v>
      </c>
      <c r="H4" s="86"/>
      <c r="I4" s="86"/>
      <c r="J4" s="86"/>
      <c r="L4" s="63"/>
      <c r="M4" s="86" t="s">
        <v>69</v>
      </c>
      <c r="N4" s="86"/>
      <c r="O4" s="86"/>
      <c r="P4" s="86"/>
      <c r="Q4" s="86" t="s">
        <v>63</v>
      </c>
      <c r="R4" s="86"/>
      <c r="S4" s="86"/>
      <c r="T4" s="86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>
        <f>'FAC 2002-2018 RAIL'!I13</f>
        <v>0.39181906575979353</v>
      </c>
      <c r="D6" s="65">
        <f>'FAC 2002-2018 RAIL'!I43</f>
        <v>0.59029776672361867</v>
      </c>
      <c r="E6" s="65" t="str">
        <f>'FAC 2002-2018 RAIL'!I74</f>
        <v>-</v>
      </c>
      <c r="F6" s="65">
        <f>'FAC 2002-2018 RAIL'!I105</f>
        <v>0.18137465287922283</v>
      </c>
      <c r="G6" s="65">
        <f>'FAC 2002-2018 RAIL'!AD13</f>
        <v>0.53000589891807237</v>
      </c>
      <c r="H6" s="65">
        <f>'FAC 2002-2018 RAIL'!AD43</f>
        <v>1.1070564889729724</v>
      </c>
      <c r="I6" s="65"/>
      <c r="J6" s="65">
        <f>'FAC 2002-2018 RAIL'!AD105</f>
        <v>0.15588677690913444</v>
      </c>
      <c r="L6" s="28" t="s">
        <v>37</v>
      </c>
      <c r="M6" s="65">
        <f>'FAC 2012-2018 RAIL'!I13</f>
        <v>0.12914301828441244</v>
      </c>
      <c r="N6" s="65">
        <f>'FAC 2012-2018 RAIL'!I43</f>
        <v>0.1524878562055203</v>
      </c>
      <c r="O6" s="65" t="str">
        <f>'FAC 2012-2018 RAIL'!I74</f>
        <v>-</v>
      </c>
      <c r="P6" s="65">
        <f>'FAC 2012-2018 RAIL'!I105</f>
        <v>3.3807372825378934E-2</v>
      </c>
      <c r="Q6" s="65">
        <f>'FAC 2012-2018 RAIL'!AD13</f>
        <v>0.12438093151582744</v>
      </c>
      <c r="R6" s="65">
        <f>'FAC 2012-2018 RAIL'!AD43</f>
        <v>0.2105087719280998</v>
      </c>
      <c r="S6" s="65"/>
      <c r="T6" s="65">
        <f>'FAC 2012-2018 RAIL'!AD105</f>
        <v>2.755882601448319E-2</v>
      </c>
    </row>
    <row r="7" spans="2:21" x14ac:dyDescent="0.2">
      <c r="B7" s="28" t="s">
        <v>60</v>
      </c>
      <c r="C7" s="65">
        <f>'FAC 2002-2018 RAIL'!I14</f>
        <v>0.21236076367785217</v>
      </c>
      <c r="D7" s="65">
        <f>'FAC 2002-2018 RAIL'!I44</f>
        <v>3.5404339593478884E-2</v>
      </c>
      <c r="E7" s="65" t="str">
        <f>'FAC 2002-2018 RAIL'!I75</f>
        <v>-</v>
      </c>
      <c r="F7" s="65">
        <f>'FAC 2002-2018 RAIL'!I106</f>
        <v>0.11047617118090347</v>
      </c>
      <c r="G7" s="65">
        <f>'FAC 2002-2018 RAIL'!AD14</f>
        <v>-0.17143780652954427</v>
      </c>
      <c r="H7" s="65">
        <f>'FAC 2002-2018 RAIL'!AD44</f>
        <v>-4.3629847072325867E-2</v>
      </c>
      <c r="I7" s="65"/>
      <c r="J7" s="65">
        <f>'FAC 2002-2018 RAIL'!AD106</f>
        <v>-8.2814521142836564E-2</v>
      </c>
      <c r="L7" s="28" t="s">
        <v>60</v>
      </c>
      <c r="M7" s="65">
        <f>'FAC 2012-2018 RAIL'!I14</f>
        <v>6.8865465029490203E-2</v>
      </c>
      <c r="N7" s="65">
        <f>'FAC 2012-2018 RAIL'!I44</f>
        <v>3.9983776596384635E-2</v>
      </c>
      <c r="O7" s="65" t="str">
        <f>'FAC 2012-2018 RAIL'!I75</f>
        <v>-</v>
      </c>
      <c r="P7" s="65">
        <f>'FAC 2012-2018 RAIL'!I106</f>
        <v>0.15271427994669717</v>
      </c>
      <c r="Q7" s="65">
        <f>'FAC 2012-2018 RAIL'!AD14</f>
        <v>-5.5377950128447963E-2</v>
      </c>
      <c r="R7" s="65">
        <f>'FAC 2012-2018 RAIL'!AD44</f>
        <v>-8.7304418236100207E-3</v>
      </c>
      <c r="S7" s="65"/>
      <c r="T7" s="65">
        <f>'FAC 2012-2018 RAIL'!AD106</f>
        <v>-6.678372889965975E-2</v>
      </c>
      <c r="U7" s="70"/>
    </row>
    <row r="8" spans="2:21" x14ac:dyDescent="0.2">
      <c r="B8" s="28" t="s">
        <v>56</v>
      </c>
      <c r="C8" s="65">
        <f>'FAC 2002-2018 RAIL'!I15</f>
        <v>0.15280691022331316</v>
      </c>
      <c r="D8" s="65">
        <f>'FAC 2002-2018 RAIL'!I45</f>
        <v>8.9400647044724835E-2</v>
      </c>
      <c r="E8" s="65" t="str">
        <f>'FAC 2002-2018 RAIL'!I76</f>
        <v>-</v>
      </c>
      <c r="F8" s="65">
        <f>'FAC 2002-2018 RAIL'!I107</f>
        <v>0.15994463230777156</v>
      </c>
      <c r="G8" s="65">
        <f>'FAC 2002-2018 RAIL'!AD15</f>
        <v>7.0821989522689185E-2</v>
      </c>
      <c r="H8" s="65">
        <f>'FAC 2002-2018 RAIL'!AD45</f>
        <v>6.5951244157053862E-2</v>
      </c>
      <c r="I8" s="65"/>
      <c r="J8" s="65">
        <f>'FAC 2002-2018 RAIL'!AD107</f>
        <v>4.9547355028536431E-2</v>
      </c>
      <c r="L8" s="28" t="s">
        <v>56</v>
      </c>
      <c r="M8" s="65">
        <f>'FAC 2012-2018 RAIL'!I15</f>
        <v>5.7567771076183272E-2</v>
      </c>
      <c r="N8" s="65">
        <f>'FAC 2012-2018 RAIL'!I45</f>
        <v>5.7754895166584053E-2</v>
      </c>
      <c r="O8" s="65" t="str">
        <f>'FAC 2012-2018 RAIL'!I76</f>
        <v>-</v>
      </c>
      <c r="P8" s="65">
        <f>'FAC 2012-2018 RAIL'!I107</f>
        <v>6.8027813555046501E-2</v>
      </c>
      <c r="Q8" s="65">
        <f>'FAC 2012-2018 RAIL'!AD15</f>
        <v>1.7425795483690488E-2</v>
      </c>
      <c r="R8" s="65">
        <f>'FAC 2012-2018 RAIL'!AD45</f>
        <v>1.8128652848731681E-2</v>
      </c>
      <c r="S8" s="65"/>
      <c r="T8" s="65">
        <f>'FAC 2012-2018 RAIL'!AD107</f>
        <v>1.7686764700964478E-2</v>
      </c>
      <c r="U8" s="70"/>
    </row>
    <row r="9" spans="2:21" ht="30" x14ac:dyDescent="0.2">
      <c r="B9" s="28" t="s">
        <v>83</v>
      </c>
      <c r="C9" s="65">
        <f>'FAC 2002-2018 RAIL'!I16</f>
        <v>0.17571855239695311</v>
      </c>
      <c r="D9" s="65">
        <f>'FAC 2002-2018 RAIL'!I46</f>
        <v>-9.7221691063887006E-2</v>
      </c>
      <c r="E9" s="65" t="str">
        <f>'FAC 2002-2018 RAIL'!I77</f>
        <v>-</v>
      </c>
      <c r="F9" s="65">
        <f>'FAC 2002-2018 RAIL'!I108</f>
        <v>-4.75040529289813E-2</v>
      </c>
      <c r="G9" s="65">
        <f>'FAC 2002-2018 RAIL'!AD16</f>
        <v>4.9066042244246127E-2</v>
      </c>
      <c r="H9" s="65">
        <f>'FAC 2002-2018 RAIL'!AD46</f>
        <v>-1.4795538990775322E-2</v>
      </c>
      <c r="I9" s="65"/>
      <c r="J9" s="65">
        <f>'FAC 2002-2018 RAIL'!AD108</f>
        <v>-1.1835297056989507E-2</v>
      </c>
      <c r="L9" s="28" t="s">
        <v>83</v>
      </c>
      <c r="M9" s="65">
        <f>'FAC 2012-2018 RAIL'!I16</f>
        <v>-1.1297898199199574E-3</v>
      </c>
      <c r="N9" s="65">
        <f>'FAC 2012-2018 RAIL'!I46</f>
        <v>-2.2191798611852054E-2</v>
      </c>
      <c r="O9" s="65" t="str">
        <f>'FAC 2012-2018 RAIL'!I77</f>
        <v>-</v>
      </c>
      <c r="P9" s="65">
        <f>'FAC 2012-2018 RAIL'!I108</f>
        <v>-4.6506920664753926E-3</v>
      </c>
      <c r="Q9" s="65">
        <f>'FAC 2012-2018 RAIL'!AD16</f>
        <v>-1.3481254329287756E-4</v>
      </c>
      <c r="R9" s="65">
        <f>'FAC 2012-2018 RAIL'!AD46</f>
        <v>-2.6565148088874327E-3</v>
      </c>
      <c r="S9" s="65"/>
      <c r="T9" s="65">
        <f>'FAC 2012-2018 RAIL'!AD108</f>
        <v>-9.2001756585880791E-4</v>
      </c>
      <c r="U9" s="70"/>
    </row>
    <row r="10" spans="2:21" x14ac:dyDescent="0.2">
      <c r="B10" s="28" t="s">
        <v>57</v>
      </c>
      <c r="C10" s="65">
        <f>'FAC 2002-2018 RAIL'!I17</f>
        <v>0.50414162059296874</v>
      </c>
      <c r="D10" s="65">
        <f>'FAC 2002-2018 RAIL'!I47</f>
        <v>0.46724837363578486</v>
      </c>
      <c r="E10" s="65" t="str">
        <f>'FAC 2002-2018 RAIL'!I78</f>
        <v>-</v>
      </c>
      <c r="F10" s="65">
        <f>'FAC 2002-2018 RAIL'!I109</f>
        <v>0.4792299898682828</v>
      </c>
      <c r="G10" s="65">
        <f>'FAC 2002-2018 RAIL'!AD17</f>
        <v>6.5278896724146301E-2</v>
      </c>
      <c r="H10" s="65">
        <f>'FAC 2002-2018 RAIL'!AD47</f>
        <v>3.1413201864617865E-2</v>
      </c>
      <c r="I10" s="65"/>
      <c r="J10" s="65">
        <f>'FAC 2002-2018 RAIL'!AD109</f>
        <v>5.332754003965319E-2</v>
      </c>
      <c r="L10" s="28" t="s">
        <v>57</v>
      </c>
      <c r="M10" s="65">
        <f>'FAC 2012-2018 RAIL'!I17</f>
        <v>-0.28033612080245907</v>
      </c>
      <c r="N10" s="65">
        <f>'FAC 2012-2018 RAIL'!I47</f>
        <v>-0.28303160902367908</v>
      </c>
      <c r="O10" s="65" t="str">
        <f>'FAC 2012-2018 RAIL'!I78</f>
        <v>-</v>
      </c>
      <c r="P10" s="65">
        <f>'FAC 2012-2018 RAIL'!I109</f>
        <v>-0.28941668897379358</v>
      </c>
      <c r="Q10" s="65">
        <f>'FAC 2012-2018 RAIL'!AD17</f>
        <v>-5.672256682336483E-2</v>
      </c>
      <c r="R10" s="65">
        <f>'FAC 2012-2018 RAIL'!AD47</f>
        <v>-5.6429073968466602E-2</v>
      </c>
      <c r="S10" s="65"/>
      <c r="T10" s="65">
        <f>'FAC 2012-2018 RAIL'!AD109</f>
        <v>-5.9309438647142207E-2</v>
      </c>
      <c r="U10" s="70"/>
    </row>
    <row r="11" spans="2:21" x14ac:dyDescent="0.2">
      <c r="B11" s="28" t="s">
        <v>54</v>
      </c>
      <c r="C11" s="65">
        <f>'FAC 2002-2018 RAIL'!I18</f>
        <v>-9.9481994734672341E-2</v>
      </c>
      <c r="D11" s="65">
        <f>'FAC 2002-2018 RAIL'!I48</f>
        <v>-0.10625748818463698</v>
      </c>
      <c r="E11" s="65" t="str">
        <f>'FAC 2002-2018 RAIL'!I79</f>
        <v>-</v>
      </c>
      <c r="F11" s="65">
        <f>'FAC 2002-2018 RAIL'!I110</f>
        <v>-0.13283925250491235</v>
      </c>
      <c r="G11" s="65">
        <f>'FAC 2002-2018 RAIL'!AD18</f>
        <v>4.1146917505069276E-2</v>
      </c>
      <c r="H11" s="65">
        <f>'FAC 2002-2018 RAIL'!AD48</f>
        <v>4.3378264480740093E-2</v>
      </c>
      <c r="I11" s="65"/>
      <c r="J11" s="65">
        <f>'FAC 2002-2018 RAIL'!AD110</f>
        <v>5.4848824262121482E-2</v>
      </c>
      <c r="L11" s="28" t="s">
        <v>54</v>
      </c>
      <c r="M11" s="65">
        <f>'FAC 2012-2018 RAIL'!I18</f>
        <v>0.10365964282693363</v>
      </c>
      <c r="N11" s="65">
        <f>'FAC 2012-2018 RAIL'!I48</f>
        <v>9.3980963120200212E-2</v>
      </c>
      <c r="O11" s="65" t="str">
        <f>'FAC 2012-2018 RAIL'!I79</f>
        <v>-</v>
      </c>
      <c r="P11" s="65">
        <f>'FAC 2012-2018 RAIL'!I110</f>
        <v>8.3566354398319831E-2</v>
      </c>
      <c r="Q11" s="65">
        <f>'FAC 2012-2018 RAIL'!AD18</f>
        <v>-4.3162772040270754E-2</v>
      </c>
      <c r="R11" s="65">
        <f>'FAC 2012-2018 RAIL'!AD48</f>
        <v>-3.7933951136303427E-2</v>
      </c>
      <c r="S11" s="65"/>
      <c r="T11" s="65">
        <f>'FAC 2012-2018 RAIL'!AD110</f>
        <v>-3.2647180947448111E-2</v>
      </c>
      <c r="U11" s="70"/>
    </row>
    <row r="12" spans="2:21" x14ac:dyDescent="0.2">
      <c r="B12" s="28" t="s">
        <v>72</v>
      </c>
      <c r="C12" s="65">
        <f>'FAC 2002-2018 RAIL'!I19</f>
        <v>-0.10075925366035832</v>
      </c>
      <c r="D12" s="65">
        <f>'FAC 2002-2018 RAIL'!I49</f>
        <v>-7.5363599543775028E-2</v>
      </c>
      <c r="E12" s="65" t="str">
        <f>'FAC 2002-2018 RAIL'!I80</f>
        <v>-</v>
      </c>
      <c r="F12" s="65">
        <f>'FAC 2002-2018 RAIL'!I111</f>
        <v>-5.3610848312835024E-2</v>
      </c>
      <c r="G12" s="65">
        <f>'FAC 2002-2018 RAIL'!AD19</f>
        <v>-6.2777936037104283E-3</v>
      </c>
      <c r="H12" s="65">
        <f>'FAC 2002-2018 RAIL'!AD49</f>
        <v>-5.0013500012768925E-3</v>
      </c>
      <c r="I12" s="65"/>
      <c r="J12" s="65">
        <f>'FAC 2002-2018 RAIL'!AD111</f>
        <v>-1.421225303058515E-2</v>
      </c>
      <c r="L12" s="28" t="s">
        <v>72</v>
      </c>
      <c r="M12" s="65">
        <f>'FAC 2012-2018 RAIL'!I19</f>
        <v>-7.6153712479267721E-2</v>
      </c>
      <c r="N12" s="65">
        <f>'FAC 2012-2018 RAIL'!I49</f>
        <v>-0.14962806232439696</v>
      </c>
      <c r="O12" s="65" t="str">
        <f>'FAC 2012-2018 RAIL'!I80</f>
        <v>-</v>
      </c>
      <c r="P12" s="65">
        <f>'FAC 2012-2018 RAIL'!I111</f>
        <v>-4.7603935258648034E-2</v>
      </c>
      <c r="Q12" s="65">
        <f>'FAC 2012-2018 RAIL'!AD19</f>
        <v>-5.6934082508440058E-3</v>
      </c>
      <c r="R12" s="65">
        <f>'FAC 2012-2018 RAIL'!AD49</f>
        <v>-8.9484361585589339E-3</v>
      </c>
      <c r="S12" s="65"/>
      <c r="T12" s="65">
        <f>'FAC 2012-2018 RAIL'!AD111</f>
        <v>-1.0634678365208058E-2</v>
      </c>
      <c r="U12" s="70"/>
    </row>
    <row r="13" spans="2:21" x14ac:dyDescent="0.2">
      <c r="B13" s="28" t="s">
        <v>55</v>
      </c>
      <c r="C13" s="65">
        <f>'FAC 2002-2018 RAIL'!I20</f>
        <v>0.56751301806278409</v>
      </c>
      <c r="D13" s="65">
        <f>'FAC 2002-2018 RAIL'!I50</f>
        <v>0.63579981736301439</v>
      </c>
      <c r="E13" s="65" t="str">
        <f>'FAC 2002-2018 RAIL'!I81</f>
        <v>-</v>
      </c>
      <c r="F13" s="65">
        <f>'FAC 2002-2018 RAIL'!I112</f>
        <v>0.31428571428571428</v>
      </c>
      <c r="G13" s="65">
        <f>'FAC 2002-2018 RAIL'!AD20</f>
        <v>4.6301037779486698E-4</v>
      </c>
      <c r="H13" s="65">
        <f>'FAC 2002-2018 RAIL'!AD50</f>
        <v>6.0813598619838065E-4</v>
      </c>
      <c r="I13" s="65"/>
      <c r="J13" s="65">
        <f>'FAC 2002-2018 RAIL'!AD112</f>
        <v>2.2164904076358948E-4</v>
      </c>
      <c r="L13" s="28" t="s">
        <v>55</v>
      </c>
      <c r="M13" s="65">
        <f>'FAC 2012-2018 RAIL'!I20</f>
        <v>0.24005498456476881</v>
      </c>
      <c r="N13" s="65">
        <f>'FAC 2012-2018 RAIL'!I50</f>
        <v>0.31679789341636888</v>
      </c>
      <c r="O13" s="65" t="str">
        <f>'FAC 2012-2018 RAIL'!I81</f>
        <v>-</v>
      </c>
      <c r="P13" s="65">
        <f>'FAC 2012-2018 RAIL'!I112</f>
        <v>0.12195121951219523</v>
      </c>
      <c r="Q13" s="65">
        <f>'FAC 2012-2018 RAIL'!AD20</f>
        <v>1.6723240164146541E-4</v>
      </c>
      <c r="R13" s="65">
        <f>'FAC 2012-2018 RAIL'!AD50</f>
        <v>2.4297352407132494E-4</v>
      </c>
      <c r="S13" s="65"/>
      <c r="T13" s="65">
        <f>'FAC 2012-2018 RAIL'!AD112</f>
        <v>7.3185137280456667E-5</v>
      </c>
      <c r="U13" s="70"/>
    </row>
    <row r="14" spans="2:21" x14ac:dyDescent="0.2">
      <c r="B14" s="14" t="s">
        <v>84</v>
      </c>
      <c r="C14" s="65" t="str">
        <f>'FAC 2002-2018 RAIL'!I21</f>
        <v>-</v>
      </c>
      <c r="D14" s="65" t="str">
        <f>'FAC 2002-2018 RAIL'!I51</f>
        <v>-</v>
      </c>
      <c r="E14" s="65" t="str">
        <f>'FAC 2002-2018 RAIL'!I82</f>
        <v>-</v>
      </c>
      <c r="F14" s="65" t="str">
        <f>'FAC 2002-2018 RAIL'!I113</f>
        <v>-</v>
      </c>
      <c r="G14" s="65">
        <f>'FAC 2002-2018 RAIL'!AD21</f>
        <v>0</v>
      </c>
      <c r="H14" s="65">
        <f>'FAC 2002-2018 RAIL'!AD51</f>
        <v>0</v>
      </c>
      <c r="I14" s="65"/>
      <c r="J14" s="65">
        <f>'FAC 2002-2018 RAIL'!AD113</f>
        <v>0</v>
      </c>
      <c r="L14" s="14" t="s">
        <v>84</v>
      </c>
      <c r="M14" s="65" t="str">
        <f>'FAC 2012-2018 RAIL'!I21</f>
        <v>-</v>
      </c>
      <c r="N14" s="65" t="str">
        <f>'FAC 2012-2018 RAIL'!I51</f>
        <v>-</v>
      </c>
      <c r="O14" s="65" t="str">
        <f>'FAC 2012-2018 RAIL'!I82</f>
        <v>-</v>
      </c>
      <c r="P14" s="65" t="str">
        <f>'FAC 2012-2018 RAIL'!I113</f>
        <v>-</v>
      </c>
      <c r="Q14" s="65">
        <f>'FAC 2012-2018 RAIL'!AD21</f>
        <v>0</v>
      </c>
      <c r="R14" s="65">
        <f>'FAC 2012-2018 RAIL'!AD51</f>
        <v>0</v>
      </c>
      <c r="S14" s="65"/>
      <c r="T14" s="65">
        <f>'FAC 2012-2018 RAIL'!AD113</f>
        <v>0</v>
      </c>
      <c r="U14" s="70"/>
    </row>
    <row r="15" spans="2:21" x14ac:dyDescent="0.2">
      <c r="B15" s="14" t="s">
        <v>84</v>
      </c>
      <c r="C15" s="65" t="str">
        <f>'FAC 2002-2018 RAIL'!I22</f>
        <v>-</v>
      </c>
      <c r="D15" s="65" t="str">
        <f>'FAC 2002-2018 RAIL'!I52</f>
        <v>-</v>
      </c>
      <c r="E15" s="65" t="str">
        <f>'FAC 2002-2018 RAIL'!I83</f>
        <v>-</v>
      </c>
      <c r="F15" s="65" t="str">
        <f>'FAC 2002-2018 RAIL'!I114</f>
        <v>-</v>
      </c>
      <c r="G15" s="65">
        <f>'FAC 2002-2018 RAIL'!AD22</f>
        <v>0</v>
      </c>
      <c r="H15" s="65">
        <f>'FAC 2002-2018 RAIL'!AD52</f>
        <v>0</v>
      </c>
      <c r="I15" s="65"/>
      <c r="J15" s="65">
        <f>'FAC 2002-2018 RAIL'!AD114</f>
        <v>0</v>
      </c>
      <c r="L15" s="14" t="s">
        <v>84</v>
      </c>
      <c r="M15" s="65" t="str">
        <f>'FAC 2012-2018 RAIL'!I22</f>
        <v>-</v>
      </c>
      <c r="N15" s="65" t="str">
        <f>'FAC 2012-2018 RAIL'!I52</f>
        <v>-</v>
      </c>
      <c r="O15" s="65" t="str">
        <f>'FAC 2012-2018 RAIL'!I83</f>
        <v>-</v>
      </c>
      <c r="P15" s="65" t="str">
        <f>'FAC 2012-2018 RAIL'!I114</f>
        <v>-</v>
      </c>
      <c r="Q15" s="65">
        <f>'FAC 2012-2018 RAIL'!AD22</f>
        <v>0</v>
      </c>
      <c r="R15" s="65">
        <f>'FAC 2012-2018 RAIL'!AD52</f>
        <v>0</v>
      </c>
      <c r="S15" s="65"/>
      <c r="T15" s="65">
        <f>'FAC 2012-2018 RAIL'!AD114</f>
        <v>0</v>
      </c>
      <c r="U15" s="70"/>
    </row>
    <row r="16" spans="2:21" x14ac:dyDescent="0.2">
      <c r="B16" s="14" t="s">
        <v>84</v>
      </c>
      <c r="C16" s="65" t="str">
        <f>'FAC 2002-2018 RAIL'!I23</f>
        <v>-</v>
      </c>
      <c r="D16" s="65" t="str">
        <f>'FAC 2002-2018 RAIL'!I53</f>
        <v>-</v>
      </c>
      <c r="E16" s="65" t="str">
        <f>'FAC 2002-2018 RAIL'!I84</f>
        <v>-</v>
      </c>
      <c r="F16" s="65" t="str">
        <f>'FAC 2002-2018 RAIL'!I115</f>
        <v>-</v>
      </c>
      <c r="G16" s="65">
        <f>'FAC 2002-2018 RAIL'!AD23</f>
        <v>0</v>
      </c>
      <c r="H16" s="65">
        <f>'FAC 2002-2018 RAIL'!AD53</f>
        <v>0</v>
      </c>
      <c r="I16" s="65"/>
      <c r="J16" s="65">
        <f>'FAC 2002-2018 RAIL'!AD115</f>
        <v>0</v>
      </c>
      <c r="L16" s="14" t="s">
        <v>84</v>
      </c>
      <c r="M16" s="65" t="str">
        <f>'FAC 2012-2018 RAIL'!I23</f>
        <v>-</v>
      </c>
      <c r="N16" s="65" t="str">
        <f>'FAC 2012-2018 RAIL'!I53</f>
        <v>-</v>
      </c>
      <c r="O16" s="65" t="str">
        <f>'FAC 2012-2018 RAIL'!I84</f>
        <v>-</v>
      </c>
      <c r="P16" s="65" t="str">
        <f>'FAC 2012-2018 RAIL'!I115</f>
        <v>-</v>
      </c>
      <c r="Q16" s="65">
        <f>'FAC 2012-2018 RAIL'!AD23</f>
        <v>0</v>
      </c>
      <c r="R16" s="65">
        <f>'FAC 2012-2018 RAIL'!AD53</f>
        <v>0</v>
      </c>
      <c r="S16" s="65"/>
      <c r="T16" s="65">
        <f>'FAC 2012-2018 RAIL'!AD115</f>
        <v>0</v>
      </c>
      <c r="U16" s="70"/>
    </row>
    <row r="17" spans="2:21" x14ac:dyDescent="0.2">
      <c r="B17" s="14" t="s">
        <v>84</v>
      </c>
      <c r="C17" s="65" t="str">
        <f>'FAC 2002-2018 RAIL'!I24</f>
        <v>-</v>
      </c>
      <c r="D17" s="65" t="str">
        <f>'FAC 2002-2018 RAIL'!I54</f>
        <v>-</v>
      </c>
      <c r="E17" s="65" t="str">
        <f>'FAC 2002-2018 RAIL'!I85</f>
        <v>-</v>
      </c>
      <c r="F17" s="65" t="str">
        <f>'FAC 2002-2018 RAIL'!I116</f>
        <v>-</v>
      </c>
      <c r="G17" s="65">
        <f>'FAC 2002-2018 RAIL'!AD24</f>
        <v>8.0402816972073465E-2</v>
      </c>
      <c r="H17" s="65">
        <f>'FAC 2002-2018 RAIL'!AD54</f>
        <v>0</v>
      </c>
      <c r="I17" s="65"/>
      <c r="J17" s="65">
        <f>'FAC 2002-2018 RAIL'!AD116</f>
        <v>5.1686947174906128E-2</v>
      </c>
      <c r="L17" s="14" t="s">
        <v>84</v>
      </c>
      <c r="M17" s="65">
        <f>'FAC 2012-2018 RAIL'!I24</f>
        <v>36.133194995822912</v>
      </c>
      <c r="N17" s="65" t="str">
        <f>'FAC 2012-2018 RAIL'!I54</f>
        <v>-</v>
      </c>
      <c r="O17" s="65" t="str">
        <f>'FAC 2012-2018 RAIL'!I85</f>
        <v>-</v>
      </c>
      <c r="P17" s="65">
        <f>'FAC 2012-2018 RAIL'!I116</f>
        <v>34.171428571428677</v>
      </c>
      <c r="Q17" s="65">
        <f>'FAC 2012-2018 RAIL'!AD24</f>
        <v>4.9729818284425902E-2</v>
      </c>
      <c r="R17" s="65">
        <f>'FAC 2012-2018 RAIL'!AD54</f>
        <v>0</v>
      </c>
      <c r="S17" s="65"/>
      <c r="T17" s="65">
        <f>'FAC 2012-2018 RAIL'!AD116</f>
        <v>3.4837115854740384E-2</v>
      </c>
      <c r="U17" s="70"/>
    </row>
    <row r="18" spans="2:21" x14ac:dyDescent="0.2">
      <c r="B18" s="14" t="s">
        <v>84</v>
      </c>
      <c r="C18" s="65" t="str">
        <f>'FAC 2002-2018 RAIL'!I25</f>
        <v>-</v>
      </c>
      <c r="D18" s="65" t="str">
        <f>'FAC 2002-2018 RAIL'!I55</f>
        <v>-</v>
      </c>
      <c r="E18" s="65" t="str">
        <f>'FAC 2002-2018 RAIL'!I86</f>
        <v>-</v>
      </c>
      <c r="F18" s="65" t="str">
        <f>'FAC 2002-2018 RAIL'!I117</f>
        <v>-</v>
      </c>
      <c r="G18" s="65">
        <f>'FAC 2002-2018 RAIL'!AD25</f>
        <v>0</v>
      </c>
      <c r="H18" s="65">
        <f>'FAC 2002-2018 RAIL'!AD55</f>
        <v>2.6408350677420749E-2</v>
      </c>
      <c r="I18" s="65"/>
      <c r="J18" s="65">
        <f>'FAC 2002-2018 RAIL'!AD117</f>
        <v>0</v>
      </c>
      <c r="L18" s="14" t="s">
        <v>84</v>
      </c>
      <c r="M18" s="65" t="str">
        <f>'FAC 2012-2018 RAIL'!I25</f>
        <v>-</v>
      </c>
      <c r="N18" s="65" t="str">
        <f>'FAC 2012-2018 RAIL'!I55</f>
        <v>-</v>
      </c>
      <c r="O18" s="65" t="str">
        <f>'FAC 2012-2018 RAIL'!I86</f>
        <v>-</v>
      </c>
      <c r="P18" s="65" t="str">
        <f>'FAC 2012-2018 RAIL'!I117</f>
        <v>-</v>
      </c>
      <c r="Q18" s="65">
        <f>'FAC 2012-2018 RAIL'!AD25</f>
        <v>0</v>
      </c>
      <c r="R18" s="65">
        <f>'FAC 2012-2018 RAIL'!AD55</f>
        <v>1.459645557991471E-2</v>
      </c>
      <c r="S18" s="65"/>
      <c r="T18" s="65">
        <f>'FAC 2012-2018 RAIL'!AD117</f>
        <v>0</v>
      </c>
      <c r="U18" s="70"/>
    </row>
    <row r="19" spans="2:21" x14ac:dyDescent="0.2">
      <c r="B19" s="28" t="s">
        <v>73</v>
      </c>
      <c r="C19" s="65" t="str">
        <f>'FAC 2002-2018 RAIL'!I26</f>
        <v>-</v>
      </c>
      <c r="D19" s="65">
        <f>'FAC 2002-2018 RAIL'!I56</f>
        <v>1.681088180209533</v>
      </c>
      <c r="E19" s="65" t="str">
        <f>'FAC 2002-2018 RAIL'!I87</f>
        <v>-</v>
      </c>
      <c r="F19" s="65" t="str">
        <f>'FAC 2002-2018 RAIL'!I118</f>
        <v>-</v>
      </c>
      <c r="G19" s="65">
        <f>'FAC 2002-2018 RAIL'!AD26</f>
        <v>-1.5208741993402856E-2</v>
      </c>
      <c r="H19" s="65">
        <f>'FAC 2002-2018 RAIL'!AD56</f>
        <v>-1.1118952685528998E-2</v>
      </c>
      <c r="I19" s="65"/>
      <c r="J19" s="65">
        <f>'FAC 2002-2018 RAIL'!AD118</f>
        <v>-1.400312744641357E-2</v>
      </c>
      <c r="L19" s="28" t="s">
        <v>73</v>
      </c>
      <c r="M19" s="65">
        <f>'FAC 2012-2018 RAIL'!I26</f>
        <v>3.1381700562362616</v>
      </c>
      <c r="N19" s="65">
        <f>'FAC 2012-2018 RAIL'!I56</f>
        <v>1.5151266791371789</v>
      </c>
      <c r="O19" s="65" t="str">
        <f>'FAC 2012-2018 RAIL'!I87</f>
        <v>-</v>
      </c>
      <c r="P19" s="65" t="str">
        <f>'FAC 2012-2018 RAIL'!I118</f>
        <v>-</v>
      </c>
      <c r="Q19" s="65">
        <f>'FAC 2012-2018 RAIL'!AD26</f>
        <v>-6.4253434450362622E-3</v>
      </c>
      <c r="R19" s="65">
        <f>'FAC 2012-2018 RAIL'!AD56</f>
        <v>-5.6588967014281457E-3</v>
      </c>
      <c r="S19" s="65"/>
      <c r="T19" s="65">
        <f>'FAC 2012-2018 RAIL'!AD118</f>
        <v>-9.6961096275894974E-3</v>
      </c>
      <c r="U19" s="70"/>
    </row>
    <row r="20" spans="2:21" x14ac:dyDescent="0.2">
      <c r="B20" s="11" t="s">
        <v>74</v>
      </c>
      <c r="C20" s="65" t="str">
        <f>'FAC 2002-2018 RAIL'!I27</f>
        <v>-</v>
      </c>
      <c r="D20" s="65" t="str">
        <f>'FAC 2002-2018 RAIL'!I57</f>
        <v>-</v>
      </c>
      <c r="E20" s="65" t="str">
        <f>'FAC 2002-2018 RAIL'!I88</f>
        <v>-</v>
      </c>
      <c r="F20" s="65" t="str">
        <f>'FAC 2002-2018 RAIL'!I119</f>
        <v>-</v>
      </c>
      <c r="G20" s="65">
        <f>'FAC 2002-2018 RAIL'!AD27</f>
        <v>0</v>
      </c>
      <c r="H20" s="65">
        <f>'FAC 2002-2018 RAIL'!AD57</f>
        <v>0</v>
      </c>
      <c r="I20" s="65"/>
      <c r="J20" s="65">
        <f>'FAC 2002-2018 RAIL'!AD119</f>
        <v>0</v>
      </c>
      <c r="L20" s="11" t="s">
        <v>74</v>
      </c>
      <c r="M20" s="65" t="str">
        <f>'FAC 2012-2018 RAIL'!I27</f>
        <v>-</v>
      </c>
      <c r="N20" s="65" t="str">
        <f>'FAC 2012-2018 RAIL'!I57</f>
        <v>-</v>
      </c>
      <c r="O20" s="65" t="str">
        <f>'FAC 2012-2018 RAIL'!I88</f>
        <v>-</v>
      </c>
      <c r="P20" s="65" t="str">
        <f>'FAC 2012-2018 RAIL'!I119</f>
        <v>-</v>
      </c>
      <c r="Q20" s="66">
        <f>'FAC 2012-2018 RAIL'!AD27</f>
        <v>0</v>
      </c>
      <c r="R20" s="66">
        <f>'FAC 2012-2018 RAIL'!AD57</f>
        <v>0</v>
      </c>
      <c r="S20" s="66"/>
      <c r="T20" s="66">
        <f>'FAC 2012-2018 RAIL'!AD119</f>
        <v>0</v>
      </c>
    </row>
    <row r="21" spans="2:21" x14ac:dyDescent="0.2">
      <c r="B21" s="44" t="s">
        <v>61</v>
      </c>
      <c r="C21" s="67"/>
      <c r="D21" s="67"/>
      <c r="E21" s="67"/>
      <c r="F21" s="67"/>
      <c r="G21" s="67">
        <f>'FAC 2002-2018 RAIL'!AD28</f>
        <v>5.6605924910610519E-2</v>
      </c>
      <c r="H21" s="67">
        <f>'FAC 2002-2018 RAIL'!AD58</f>
        <v>0.30557311244964447</v>
      </c>
      <c r="I21" s="67"/>
      <c r="J21" s="67">
        <f>'FAC 2002-2018 RAIL'!AD120</f>
        <v>0</v>
      </c>
      <c r="L21" s="84" t="s">
        <v>61</v>
      </c>
      <c r="M21" s="83"/>
      <c r="N21" s="83"/>
      <c r="O21" s="83"/>
      <c r="P21" s="67"/>
      <c r="Q21" s="66">
        <f>'FAC 2012-2018 RAIL'!AD28</f>
        <v>0</v>
      </c>
      <c r="R21" s="66">
        <f>'FAC 2012-2018 RAIL'!AD58</f>
        <v>4.743171298065451E-2</v>
      </c>
      <c r="S21" s="66"/>
      <c r="T21" s="66">
        <f>'FAC 2012-2018 RAIL'!AD120</f>
        <v>0</v>
      </c>
    </row>
    <row r="22" spans="2:21" x14ac:dyDescent="0.2">
      <c r="B22" s="28" t="s">
        <v>75</v>
      </c>
      <c r="C22" s="69"/>
      <c r="D22" s="69"/>
      <c r="E22" s="69"/>
      <c r="F22" s="66"/>
      <c r="G22" s="67">
        <f>'FAC 2002-2018 RAIL'!AD29</f>
        <v>0.93389412016632178</v>
      </c>
      <c r="H22" s="67">
        <f>'FAC 2002-2018 RAIL'!AD59</f>
        <v>1.6281307642462681</v>
      </c>
      <c r="I22" s="67"/>
      <c r="J22" s="67">
        <f>'FAC 2002-2018 RAIL'!AD121</f>
        <v>0.22582256783470367</v>
      </c>
      <c r="L22" s="84" t="s">
        <v>75</v>
      </c>
      <c r="M22" s="83"/>
      <c r="N22" s="83"/>
      <c r="O22" s="83"/>
      <c r="P22" s="69"/>
      <c r="Q22" s="67">
        <f>'FAC 2012-2018 RAIL'!AD29</f>
        <v>-1.382286160679258E-3</v>
      </c>
      <c r="R22" s="67">
        <f>'FAC 2012-2018 RAIL'!AD59</f>
        <v>0.14075374155246623</v>
      </c>
      <c r="S22" s="67"/>
      <c r="T22" s="67">
        <f>'FAC 2012-2018 RAIL'!AD121</f>
        <v>-0.12954924377273946</v>
      </c>
    </row>
    <row r="23" spans="2:21" x14ac:dyDescent="0.2">
      <c r="B23" s="44" t="s">
        <v>58</v>
      </c>
      <c r="C23" s="67"/>
      <c r="D23" s="67"/>
      <c r="E23" s="67"/>
      <c r="F23" s="67"/>
      <c r="G23" s="67">
        <f>'FAC 2002-2018 RAIL'!AD30</f>
        <v>0.52926542435835611</v>
      </c>
      <c r="H23" s="67">
        <f>'FAC 2002-2018 RAIL'!AD60</f>
        <v>0.82538334678664782</v>
      </c>
      <c r="I23" s="67"/>
      <c r="J23" s="67">
        <f>'FAC 2002-2018 RAIL'!AD122</f>
        <v>0.49309529238476402</v>
      </c>
      <c r="L23" s="84" t="s">
        <v>58</v>
      </c>
      <c r="M23" s="83"/>
      <c r="N23" s="83"/>
      <c r="O23" s="83"/>
      <c r="P23" s="83"/>
      <c r="Q23" s="67">
        <f>'FAC 2012-2018 RAIL'!AD30</f>
        <v>-2.8573019054414117E-2</v>
      </c>
      <c r="R23" s="67">
        <f>'FAC 2012-2018 RAIL'!AD60</f>
        <v>8.9280948722099129E-3</v>
      </c>
      <c r="S23" s="67"/>
      <c r="T23" s="67">
        <f>'FAC 2012-2018 RAIL'!AD122</f>
        <v>3.3855879324180549E-2</v>
      </c>
    </row>
    <row r="24" spans="2:21" ht="17" thickBot="1" x14ac:dyDescent="0.25">
      <c r="B24" s="81" t="s">
        <v>76</v>
      </c>
      <c r="C24" s="82"/>
      <c r="D24" s="82"/>
      <c r="E24" s="82"/>
      <c r="F24" s="82"/>
      <c r="G24" s="82">
        <f>'FAC 2002-2018 RAIL'!AD31</f>
        <v>-0.40462869580796568</v>
      </c>
      <c r="H24" s="82">
        <f>'FAC 2002-2018 RAIL'!AD61</f>
        <v>-0.8027474174596203</v>
      </c>
      <c r="I24" s="82"/>
      <c r="J24" s="82">
        <f>'FAC 2002-2018 RAIL'!AD123</f>
        <v>0.26727272455006035</v>
      </c>
      <c r="L24" s="81" t="s">
        <v>76</v>
      </c>
      <c r="M24" s="82"/>
      <c r="N24" s="82"/>
      <c r="O24" s="82"/>
      <c r="P24" s="82"/>
      <c r="Q24" s="82">
        <f>'FAC 2012-2018 RAIL'!AD31</f>
        <v>-2.7190732893734859E-2</v>
      </c>
      <c r="R24" s="82">
        <f>'FAC 2012-2018 RAIL'!AD61</f>
        <v>-0.13182564668025631</v>
      </c>
      <c r="S24" s="82"/>
      <c r="T24" s="82">
        <f>'FAC 2012-2018 RAIL'!AD123</f>
        <v>0.16340512309692001</v>
      </c>
    </row>
    <row r="25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4"/>
  <sheetViews>
    <sheetView showGridLines="0" topLeftCell="A89" workbookViewId="0">
      <selection activeCell="B13" sqref="B13:B27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59</v>
      </c>
      <c r="H8" s="86"/>
      <c r="I8" s="86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6" t="s">
        <v>63</v>
      </c>
      <c r="AD8" s="86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72621594.589365199</v>
      </c>
      <c r="H13" s="31">
        <f>VLOOKUP(H11,FAC_TOTALS_APTA!$A$4:$BQ$126,$F13,FALSE)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4087665.28772288</v>
      </c>
      <c r="N13" s="31">
        <f>IF(N11=0,0,VLOOKUP(N11,FAC_TOTALS_APTA!$A$4:$BQ$126,$L13,FALSE))</f>
        <v>55778847.411488503</v>
      </c>
      <c r="O13" s="31">
        <f>IF(O11=0,0,VLOOKUP(O11,FAC_TOTALS_APTA!$A$4:$BQ$126,$L13,FALSE))</f>
        <v>-32452235.303370401</v>
      </c>
      <c r="P13" s="31">
        <f>IF(P11=0,0,VLOOKUP(P11,FAC_TOTALS_APTA!$A$4:$BQ$126,$L13,FALSE))</f>
        <v>-7559420.3020711401</v>
      </c>
      <c r="Q13" s="31">
        <f>IF(Q11=0,0,VLOOKUP(Q11,FAC_TOTALS_APTA!$A$4:$BQ$126,$L13,FALSE))</f>
        <v>35077228.565416098</v>
      </c>
      <c r="R13" s="31">
        <f>IF(R11=0,0,VLOOKUP(R11,FAC_TOTALS_APTA!$A$4:$BQ$126,$L13,FALSE))</f>
        <v>16774687.7181562</v>
      </c>
      <c r="S13" s="31">
        <f>IF(S11=0,0,VLOOKUP(S11,FAC_TOTALS_APTA!$A$4:$BQ$126,$L13,FALSE))</f>
        <v>-22042533.633399501</v>
      </c>
      <c r="T13" s="31">
        <f>IF(T11=0,0,VLOOKUP(T11,FAC_TOTALS_APTA!$A$4:$BQ$126,$L13,FALSE))</f>
        <v>-96363551.218026593</v>
      </c>
      <c r="U13" s="31">
        <f>IF(U11=0,0,VLOOKUP(U11,FAC_TOTALS_APTA!$A$4:$BQ$126,$L13,FALSE))</f>
        <v>-64590609.108353101</v>
      </c>
      <c r="V13" s="31">
        <f>IF(V11=0,0,VLOOKUP(V11,FAC_TOTALS_APTA!$A$4:$BQ$126,$L13,FALSE))</f>
        <v>-25003155.627573598</v>
      </c>
      <c r="W13" s="31">
        <f>IF(W11=0,0,VLOOKUP(W11,FAC_TOTALS_APTA!$A$4:$BQ$126,$L13,FALSE))</f>
        <v>27836545.475313101</v>
      </c>
      <c r="X13" s="31">
        <f>IF(X11=0,0,VLOOKUP(X11,FAC_TOTALS_APTA!$A$4:$BQ$126,$L13,FALSE))</f>
        <v>5144097.0243928405</v>
      </c>
      <c r="Y13" s="31">
        <f>IF(Y11=0,0,VLOOKUP(Y11,FAC_TOTALS_APTA!$A$4:$BQ$126,$L13,FALSE))</f>
        <v>29380369.855749901</v>
      </c>
      <c r="Z13" s="31">
        <f>IF(Z11=0,0,VLOOKUP(Z11,FAC_TOTALS_APTA!$A$4:$BQ$126,$L13,FALSE))</f>
        <v>28157747.4396821</v>
      </c>
      <c r="AA13" s="31">
        <f>IF(AA11=0,0,VLOOKUP(AA11,FAC_TOTALS_APTA!$A$4:$BQ$126,$L13,FALSE))</f>
        <v>14419083.819522601</v>
      </c>
      <c r="AB13" s="31">
        <f>IF(AB11=0,0,VLOOKUP(AB11,FAC_TOTALS_APTA!$A$4:$BQ$126,$L13,FALSE))</f>
        <v>11072346.0594016</v>
      </c>
      <c r="AC13" s="34">
        <f>SUM(M13:AB13)</f>
        <v>-20282886.535948537</v>
      </c>
      <c r="AD13" s="35">
        <f>AC13/G30</f>
        <v>-9.8084694623493118E-3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0.92578524274789398</v>
      </c>
      <c r="H14" s="56">
        <f>VLOOKUP(H11,FAC_TOTALS_APTA!$A$4:$BQ$126,$F14,FALSE)</f>
        <v>1.0371709041946899</v>
      </c>
      <c r="I14" s="32">
        <f t="shared" ref="I14:I27" si="1">IFERROR(H14/G14-1,"-")</f>
        <v>0.12031479473164164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7786366.0540054999</v>
      </c>
      <c r="N14" s="31">
        <f>IF(N11=0,0,VLOOKUP(N11,FAC_TOTALS_APTA!$A$4:$BQ$126,$L14,FALSE))</f>
        <v>17063585.8607901</v>
      </c>
      <c r="O14" s="31">
        <f>IF(O11=0,0,VLOOKUP(O11,FAC_TOTALS_APTA!$A$4:$BQ$126,$L14,FALSE))</f>
        <v>-13132540.753637999</v>
      </c>
      <c r="P14" s="31">
        <f>IF(P11=0,0,VLOOKUP(P11,FAC_TOTALS_APTA!$A$4:$BQ$126,$L14,FALSE))</f>
        <v>20046775.390174098</v>
      </c>
      <c r="Q14" s="31">
        <f>IF(Q11=0,0,VLOOKUP(Q11,FAC_TOTALS_APTA!$A$4:$BQ$126,$L14,FALSE))</f>
        <v>-32491564.545393899</v>
      </c>
      <c r="R14" s="31">
        <f>IF(R11=0,0,VLOOKUP(R11,FAC_TOTALS_APTA!$A$4:$BQ$126,$L14,FALSE))</f>
        <v>17844765.809236702</v>
      </c>
      <c r="S14" s="31">
        <f>IF(S11=0,0,VLOOKUP(S11,FAC_TOTALS_APTA!$A$4:$BQ$126,$L14,FALSE))</f>
        <v>-87341452.166382506</v>
      </c>
      <c r="T14" s="31">
        <f>IF(T11=0,0,VLOOKUP(T11,FAC_TOTALS_APTA!$A$4:$BQ$126,$L14,FALSE))</f>
        <v>-15344355.4207769</v>
      </c>
      <c r="U14" s="31">
        <f>IF(U11=0,0,VLOOKUP(U11,FAC_TOTALS_APTA!$A$4:$BQ$126,$L14,FALSE))</f>
        <v>-17088872.848556999</v>
      </c>
      <c r="V14" s="31">
        <f>IF(V11=0,0,VLOOKUP(V11,FAC_TOTALS_APTA!$A$4:$BQ$126,$L14,FALSE))</f>
        <v>719941.01088263094</v>
      </c>
      <c r="W14" s="31">
        <f>IF(W11=0,0,VLOOKUP(W11,FAC_TOTALS_APTA!$A$4:$BQ$126,$L14,FALSE))</f>
        <v>-14624207.9711082</v>
      </c>
      <c r="X14" s="31">
        <f>IF(X11=0,0,VLOOKUP(X11,FAC_TOTALS_APTA!$A$4:$BQ$126,$L14,FALSE))</f>
        <v>-4038384.54765571</v>
      </c>
      <c r="Y14" s="31">
        <f>IF(Y11=0,0,VLOOKUP(Y11,FAC_TOTALS_APTA!$A$4:$BQ$126,$L14,FALSE))</f>
        <v>-24264066.174848799</v>
      </c>
      <c r="Z14" s="31">
        <f>IF(Z11=0,0,VLOOKUP(Z11,FAC_TOTALS_APTA!$A$4:$BQ$126,$L14,FALSE))</f>
        <v>-19275934.4682246</v>
      </c>
      <c r="AA14" s="31">
        <f>IF(AA11=0,0,VLOOKUP(AA11,FAC_TOTALS_APTA!$A$4:$BQ$126,$L14,FALSE))</f>
        <v>29655902.475775201</v>
      </c>
      <c r="AB14" s="31">
        <f>IF(AB11=0,0,VLOOKUP(AB11,FAC_TOTALS_APTA!$A$4:$BQ$126,$L14,FALSE))</f>
        <v>24361717.644682199</v>
      </c>
      <c r="AC14" s="34">
        <f t="shared" ref="AC14:AC27" si="4">SUM(M14:AB14)</f>
        <v>-110122324.65103918</v>
      </c>
      <c r="AD14" s="35">
        <f>AC14/G30</f>
        <v>-5.3253340275224388E-2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9853400.5136202294</v>
      </c>
      <c r="H15" s="31">
        <f>VLOOKUP(H11,FAC_TOTALS_APTA!$A$4:$BQ$126,$F15,FALSE)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8817133.3065513298</v>
      </c>
      <c r="N15" s="31">
        <f>IF(N11=0,0,VLOOKUP(N11,FAC_TOTALS_APTA!$A$4:$BQ$126,$L15,FALSE))</f>
        <v>11303699.672519</v>
      </c>
      <c r="O15" s="31">
        <f>IF(O11=0,0,VLOOKUP(O11,FAC_TOTALS_APTA!$A$4:$BQ$126,$L15,FALSE))</f>
        <v>13724078.6165908</v>
      </c>
      <c r="P15" s="31">
        <f>IF(P11=0,0,VLOOKUP(P11,FAC_TOTALS_APTA!$A$4:$BQ$126,$L15,FALSE))</f>
        <v>18593786.419577699</v>
      </c>
      <c r="Q15" s="31">
        <f>IF(Q11=0,0,VLOOKUP(Q11,FAC_TOTALS_APTA!$A$4:$BQ$126,$L15,FALSE))</f>
        <v>5123985.9810675699</v>
      </c>
      <c r="R15" s="31">
        <f>IF(R11=0,0,VLOOKUP(R11,FAC_TOTALS_APTA!$A$4:$BQ$126,$L15,FALSE))</f>
        <v>3388243.7343677501</v>
      </c>
      <c r="S15" s="31">
        <f>IF(S11=0,0,VLOOKUP(S11,FAC_TOTALS_APTA!$A$4:$BQ$126,$L15,FALSE))</f>
        <v>-3203184.7924891799</v>
      </c>
      <c r="T15" s="31">
        <f>IF(T11=0,0,VLOOKUP(T11,FAC_TOTALS_APTA!$A$4:$BQ$126,$L15,FALSE))</f>
        <v>368369.76620527799</v>
      </c>
      <c r="U15" s="31">
        <f>IF(U11=0,0,VLOOKUP(U11,FAC_TOTALS_APTA!$A$4:$BQ$126,$L15,FALSE))</f>
        <v>6770462.4114609603</v>
      </c>
      <c r="V15" s="31">
        <f>IF(V11=0,0,VLOOKUP(V11,FAC_TOTALS_APTA!$A$4:$BQ$126,$L15,FALSE))</f>
        <v>8552586.2112873401</v>
      </c>
      <c r="W15" s="31">
        <f>IF(W11=0,0,VLOOKUP(W11,FAC_TOTALS_APTA!$A$4:$BQ$126,$L15,FALSE))</f>
        <v>8002899.9842127198</v>
      </c>
      <c r="X15" s="31">
        <f>IF(X11=0,0,VLOOKUP(X11,FAC_TOTALS_APTA!$A$4:$BQ$126,$L15,FALSE))</f>
        <v>9498894.67362516</v>
      </c>
      <c r="Y15" s="31">
        <f>IF(Y11=0,0,VLOOKUP(Y11,FAC_TOTALS_APTA!$A$4:$BQ$126,$L15,FALSE))</f>
        <v>8198466.9847191498</v>
      </c>
      <c r="Z15" s="31">
        <f>IF(Z11=0,0,VLOOKUP(Z11,FAC_TOTALS_APTA!$A$4:$BQ$126,$L15,FALSE))</f>
        <v>6180873.1495834095</v>
      </c>
      <c r="AA15" s="31">
        <f>IF(AA11=0,0,VLOOKUP(AA11,FAC_TOTALS_APTA!$A$4:$BQ$126,$L15,FALSE))</f>
        <v>7176216.4838991296</v>
      </c>
      <c r="AB15" s="31">
        <f>IF(AB11=0,0,VLOOKUP(AB11,FAC_TOTALS_APTA!$A$4:$BQ$126,$L15,FALSE))</f>
        <v>5555753.2985878997</v>
      </c>
      <c r="AC15" s="34">
        <f t="shared" si="4"/>
        <v>118052265.90176602</v>
      </c>
      <c r="AD15" s="35">
        <f>AC15/G30</f>
        <v>5.7088129098704872E-2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0.60317428756237301</v>
      </c>
      <c r="H16" s="56">
        <f>VLOOKUP(H11,FAC_TOTALS_APTA!$A$4:$BQ$126,$F16,FALSE)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-1903867.7660858301</v>
      </c>
      <c r="N16" s="31">
        <f>IF(N11=0,0,VLOOKUP(N11,FAC_TOTALS_APTA!$A$4:$BQ$126,$L16,FALSE))</f>
        <v>-1807984.15856866</v>
      </c>
      <c r="O16" s="31">
        <f>IF(O11=0,0,VLOOKUP(O11,FAC_TOTALS_APTA!$A$4:$BQ$126,$L16,FALSE))</f>
        <v>-1914774.6807945301</v>
      </c>
      <c r="P16" s="31">
        <f>IF(P11=0,0,VLOOKUP(P11,FAC_TOTALS_APTA!$A$4:$BQ$126,$L16,FALSE))</f>
        <v>-1498861.98389811</v>
      </c>
      <c r="Q16" s="31">
        <f>IF(Q11=0,0,VLOOKUP(Q11,FAC_TOTALS_APTA!$A$4:$BQ$126,$L16,FALSE))</f>
        <v>-5250274.1034008404</v>
      </c>
      <c r="R16" s="31">
        <f>IF(R11=0,0,VLOOKUP(R11,FAC_TOTALS_APTA!$A$4:$BQ$126,$L16,FALSE))</f>
        <v>3381391.4743880699</v>
      </c>
      <c r="S16" s="31">
        <f>IF(S11=0,0,VLOOKUP(S11,FAC_TOTALS_APTA!$A$4:$BQ$126,$L16,FALSE))</f>
        <v>2342297.5885296902</v>
      </c>
      <c r="T16" s="31">
        <f>IF(T11=0,0,VLOOKUP(T11,FAC_TOTALS_APTA!$A$4:$BQ$126,$L16,FALSE))</f>
        <v>35462592.8976091</v>
      </c>
      <c r="U16" s="31">
        <f>IF(U11=0,0,VLOOKUP(U11,FAC_TOTALS_APTA!$A$4:$BQ$126,$L16,FALSE))</f>
        <v>-3620135.7557399799</v>
      </c>
      <c r="V16" s="31">
        <f>IF(V11=0,0,VLOOKUP(V11,FAC_TOTALS_APTA!$A$4:$BQ$126,$L16,FALSE))</f>
        <v>-3996861.74569751</v>
      </c>
      <c r="W16" s="31">
        <f>IF(W11=0,0,VLOOKUP(W11,FAC_TOTALS_APTA!$A$4:$BQ$126,$L16,FALSE))</f>
        <v>57882.639958714899</v>
      </c>
      <c r="X16" s="31">
        <f>IF(X11=0,0,VLOOKUP(X11,FAC_TOTALS_APTA!$A$4:$BQ$126,$L16,FALSE))</f>
        <v>-1122179.0497492601</v>
      </c>
      <c r="Y16" s="31">
        <f>IF(Y11=0,0,VLOOKUP(Y11,FAC_TOTALS_APTA!$A$4:$BQ$126,$L16,FALSE))</f>
        <v>809749.88359184703</v>
      </c>
      <c r="Z16" s="31">
        <f>IF(Z11=0,0,VLOOKUP(Z11,FAC_TOTALS_APTA!$A$4:$BQ$126,$L16,FALSE))</f>
        <v>-750034.425516263</v>
      </c>
      <c r="AA16" s="31">
        <f>IF(AA11=0,0,VLOOKUP(AA11,FAC_TOTALS_APTA!$A$4:$BQ$126,$L16,FALSE))</f>
        <v>-1564542.49987041</v>
      </c>
      <c r="AB16" s="31">
        <f>IF(AB11=0,0,VLOOKUP(AB11,FAC_TOTALS_APTA!$A$4:$BQ$126,$L16,FALSE))</f>
        <v>1187863.5267702099</v>
      </c>
      <c r="AC16" s="34">
        <f t="shared" si="4"/>
        <v>19812261.84152624</v>
      </c>
      <c r="AD16" s="35">
        <f>AC16/G30</f>
        <v>9.5808831207658696E-3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1.9978760312339701</v>
      </c>
      <c r="H17" s="36">
        <f>VLOOKUP(H11,FAC_TOTALS_APTA!$A$4:$BQ$126,$F17,FALSE)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44434196.2202719</v>
      </c>
      <c r="N17" s="31">
        <f>IF(N11=0,0,VLOOKUP(N11,FAC_TOTALS_APTA!$A$4:$BQ$126,$L17,FALSE))</f>
        <v>42256765.906638697</v>
      </c>
      <c r="O17" s="31">
        <f>IF(O11=0,0,VLOOKUP(O11,FAC_TOTALS_APTA!$A$4:$BQ$126,$L17,FALSE))</f>
        <v>62829914.968632802</v>
      </c>
      <c r="P17" s="31">
        <f>IF(P11=0,0,VLOOKUP(P11,FAC_TOTALS_APTA!$A$4:$BQ$126,$L17,FALSE))</f>
        <v>39456118.868401803</v>
      </c>
      <c r="Q17" s="31">
        <f>IF(Q11=0,0,VLOOKUP(Q11,FAC_TOTALS_APTA!$A$4:$BQ$126,$L17,FALSE))</f>
        <v>22518707.126434699</v>
      </c>
      <c r="R17" s="31">
        <f>IF(R11=0,0,VLOOKUP(R11,FAC_TOTALS_APTA!$A$4:$BQ$126,$L17,FALSE))</f>
        <v>51683998.7557877</v>
      </c>
      <c r="S17" s="31">
        <f>IF(S11=0,0,VLOOKUP(S11,FAC_TOTALS_APTA!$A$4:$BQ$126,$L17,FALSE))</f>
        <v>-136241677.814549</v>
      </c>
      <c r="T17" s="31">
        <f>IF(T11=0,0,VLOOKUP(T11,FAC_TOTALS_APTA!$A$4:$BQ$126,$L17,FALSE))</f>
        <v>62251798.082127698</v>
      </c>
      <c r="U17" s="31">
        <f>IF(U11=0,0,VLOOKUP(U11,FAC_TOTALS_APTA!$A$4:$BQ$126,$L17,FALSE))</f>
        <v>85631477.148799196</v>
      </c>
      <c r="V17" s="31">
        <f>IF(V11=0,0,VLOOKUP(V11,FAC_TOTALS_APTA!$A$4:$BQ$126,$L17,FALSE))</f>
        <v>4894514.1833460797</v>
      </c>
      <c r="W17" s="31">
        <f>IF(W11=0,0,VLOOKUP(W11,FAC_TOTALS_APTA!$A$4:$BQ$126,$L17,FALSE))</f>
        <v>-18963116.291937001</v>
      </c>
      <c r="X17" s="31">
        <f>IF(X11=0,0,VLOOKUP(X11,FAC_TOTALS_APTA!$A$4:$BQ$126,$L17,FALSE))</f>
        <v>-23632868.078000698</v>
      </c>
      <c r="Y17" s="31">
        <f>IF(Y11=0,0,VLOOKUP(Y11,FAC_TOTALS_APTA!$A$4:$BQ$126,$L17,FALSE))</f>
        <v>-114002244.098085</v>
      </c>
      <c r="Z17" s="31">
        <f>IF(Z11=0,0,VLOOKUP(Z11,FAC_TOTALS_APTA!$A$4:$BQ$126,$L17,FALSE))</f>
        <v>-48092763.7097857</v>
      </c>
      <c r="AA17" s="31">
        <f>IF(AA11=0,0,VLOOKUP(AA11,FAC_TOTALS_APTA!$A$4:$BQ$126,$L17,FALSE))</f>
        <v>31247241.4599737</v>
      </c>
      <c r="AB17" s="31">
        <f>IF(AB11=0,0,VLOOKUP(AB11,FAC_TOTALS_APTA!$A$4:$BQ$126,$L17,FALSE))</f>
        <v>38380801.743198298</v>
      </c>
      <c r="AC17" s="34">
        <f t="shared" si="4"/>
        <v>144652864.47125518</v>
      </c>
      <c r="AD17" s="35">
        <f>AC17/G30</f>
        <v>6.9951739920893291E-2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39168.652422814099</v>
      </c>
      <c r="H18" s="56">
        <f>VLOOKUP(H11,FAC_TOTALS_APTA!$A$4:$BQ$126,$F18,FALSE)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17664728.1012155</v>
      </c>
      <c r="N18" s="31">
        <f>IF(N11=0,0,VLOOKUP(N11,FAC_TOTALS_APTA!$A$4:$BQ$126,$L18,FALSE))</f>
        <v>25853296.480139099</v>
      </c>
      <c r="O18" s="31">
        <f>IF(O11=0,0,VLOOKUP(O11,FAC_TOTALS_APTA!$A$4:$BQ$126,$L18,FALSE))</f>
        <v>25033693.1575437</v>
      </c>
      <c r="P18" s="31">
        <f>IF(P11=0,0,VLOOKUP(P11,FAC_TOTALS_APTA!$A$4:$BQ$126,$L18,FALSE))</f>
        <v>40592792.886629</v>
      </c>
      <c r="Q18" s="31">
        <f>IF(Q11=0,0,VLOOKUP(Q11,FAC_TOTALS_APTA!$A$4:$BQ$126,$L18,FALSE))</f>
        <v>-13951329.8495002</v>
      </c>
      <c r="R18" s="31">
        <f>IF(R11=0,0,VLOOKUP(R11,FAC_TOTALS_APTA!$A$4:$BQ$126,$L18,FALSE))</f>
        <v>1338363.7092209801</v>
      </c>
      <c r="S18" s="31">
        <f>IF(S11=0,0,VLOOKUP(S11,FAC_TOTALS_APTA!$A$4:$BQ$126,$L18,FALSE))</f>
        <v>52158407.017323501</v>
      </c>
      <c r="T18" s="31">
        <f>IF(T11=0,0,VLOOKUP(T11,FAC_TOTALS_APTA!$A$4:$BQ$126,$L18,FALSE))</f>
        <v>24771521.505790502</v>
      </c>
      <c r="U18" s="31">
        <f>IF(U11=0,0,VLOOKUP(U11,FAC_TOTALS_APTA!$A$4:$BQ$126,$L18,FALSE))</f>
        <v>19291647.647974499</v>
      </c>
      <c r="V18" s="31">
        <f>IF(V11=0,0,VLOOKUP(V11,FAC_TOTALS_APTA!$A$4:$BQ$126,$L18,FALSE))</f>
        <v>5833582.5967387902</v>
      </c>
      <c r="W18" s="31">
        <f>IF(W11=0,0,VLOOKUP(W11,FAC_TOTALS_APTA!$A$4:$BQ$126,$L18,FALSE))</f>
        <v>-5742612.8744262801</v>
      </c>
      <c r="X18" s="31">
        <f>IF(X11=0,0,VLOOKUP(X11,FAC_TOTALS_APTA!$A$4:$BQ$126,$L18,FALSE))</f>
        <v>-8351283.2965794299</v>
      </c>
      <c r="Y18" s="31">
        <f>IF(Y11=0,0,VLOOKUP(Y11,FAC_TOTALS_APTA!$A$4:$BQ$126,$L18,FALSE))</f>
        <v>-32249080.703704402</v>
      </c>
      <c r="Z18" s="31">
        <f>IF(Z11=0,0,VLOOKUP(Z11,FAC_TOTALS_APTA!$A$4:$BQ$126,$L18,FALSE))</f>
        <v>-20759137.958639599</v>
      </c>
      <c r="AA18" s="31">
        <f>IF(AA11=0,0,VLOOKUP(AA11,FAC_TOTALS_APTA!$A$4:$BQ$126,$L18,FALSE))</f>
        <v>-20527047.3610962</v>
      </c>
      <c r="AB18" s="31">
        <f>IF(AB11=0,0,VLOOKUP(AB11,FAC_TOTALS_APTA!$A$4:$BQ$126,$L18,FALSE))</f>
        <v>-20875396.487652801</v>
      </c>
      <c r="AC18" s="34">
        <f t="shared" si="4"/>
        <v>90082144.570976675</v>
      </c>
      <c r="AD18" s="35">
        <f>AC18/G30</f>
        <v>4.3562239652692521E-2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9.8912357800950197</v>
      </c>
      <c r="H19" s="31">
        <f>VLOOKUP(H11,FAC_TOTALS_APTA!$A$4:$BQ$126,$F19,FALSE)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-1496303.4361067601</v>
      </c>
      <c r="N19" s="31">
        <f>IF(N11=0,0,VLOOKUP(N11,FAC_TOTALS_APTA!$A$4:$BQ$126,$L19,FALSE))</f>
        <v>-1237617.0841306199</v>
      </c>
      <c r="O19" s="31">
        <f>IF(O11=0,0,VLOOKUP(O11,FAC_TOTALS_APTA!$A$4:$BQ$126,$L19,FALSE))</f>
        <v>-2046455.73747669</v>
      </c>
      <c r="P19" s="31">
        <f>IF(P11=0,0,VLOOKUP(P11,FAC_TOTALS_APTA!$A$4:$BQ$126,$L19,FALSE))</f>
        <v>-2284358.4327526302</v>
      </c>
      <c r="Q19" s="31">
        <f>IF(Q11=0,0,VLOOKUP(Q11,FAC_TOTALS_APTA!$A$4:$BQ$126,$L19,FALSE))</f>
        <v>-3035129.9794621002</v>
      </c>
      <c r="R19" s="31">
        <f>IF(R11=0,0,VLOOKUP(R11,FAC_TOTALS_APTA!$A$4:$BQ$126,$L19,FALSE))</f>
        <v>2998138.6370489802</v>
      </c>
      <c r="S19" s="31">
        <f>IF(S11=0,0,VLOOKUP(S11,FAC_TOTALS_APTA!$A$4:$BQ$126,$L19,FALSE))</f>
        <v>2130476.34002499</v>
      </c>
      <c r="T19" s="31">
        <f>IF(T11=0,0,VLOOKUP(T11,FAC_TOTALS_APTA!$A$4:$BQ$126,$L19,FALSE))</f>
        <v>3973007.6695233602</v>
      </c>
      <c r="U19" s="31">
        <f>IF(U11=0,0,VLOOKUP(U11,FAC_TOTALS_APTA!$A$4:$BQ$126,$L19,FALSE))</f>
        <v>5167709.0435975101</v>
      </c>
      <c r="V19" s="31">
        <f>IF(V11=0,0,VLOOKUP(V11,FAC_TOTALS_APTA!$A$4:$BQ$126,$L19,FALSE))</f>
        <v>-1969173.1737043201</v>
      </c>
      <c r="W19" s="31">
        <f>IF(W11=0,0,VLOOKUP(W11,FAC_TOTALS_APTA!$A$4:$BQ$126,$L19,FALSE))</f>
        <v>-4611821.6771250004</v>
      </c>
      <c r="X19" s="31">
        <f>IF(X11=0,0,VLOOKUP(X11,FAC_TOTALS_APTA!$A$4:$BQ$126,$L19,FALSE))</f>
        <v>-1137086.78352508</v>
      </c>
      <c r="Y19" s="31">
        <f>IF(Y11=0,0,VLOOKUP(Y11,FAC_TOTALS_APTA!$A$4:$BQ$126,$L19,FALSE))</f>
        <v>-2274957.5456294399</v>
      </c>
      <c r="Z19" s="31">
        <f>IF(Z11=0,0,VLOOKUP(Z11,FAC_TOTALS_APTA!$A$4:$BQ$126,$L19,FALSE))</f>
        <v>-2295784.2959053302</v>
      </c>
      <c r="AA19" s="31">
        <f>IF(AA11=0,0,VLOOKUP(AA11,FAC_TOTALS_APTA!$A$4:$BQ$126,$L19,FALSE))</f>
        <v>-2396630.5085976399</v>
      </c>
      <c r="AB19" s="31">
        <f>IF(AB11=0,0,VLOOKUP(AB11,FAC_TOTALS_APTA!$A$4:$BQ$126,$L19,FALSE))</f>
        <v>-2187992.4094755999</v>
      </c>
      <c r="AC19" s="34">
        <f t="shared" si="4"/>
        <v>-12703979.37369637</v>
      </c>
      <c r="AD19" s="35">
        <f>AC19/G30</f>
        <v>-6.1434349354747356E-3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3.9553254151744701</v>
      </c>
      <c r="H20" s="36">
        <f>VLOOKUP(H11,FAC_TOTALS_APTA!$A$4:$BQ$126,$F20,FALSE)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0</v>
      </c>
      <c r="N20" s="31">
        <f>IF(N11=0,0,VLOOKUP(N11,FAC_TOTALS_APTA!$A$4:$BQ$126,$L20,FALSE))</f>
        <v>0</v>
      </c>
      <c r="O20" s="31">
        <f>IF(O11=0,0,VLOOKUP(O11,FAC_TOTALS_APTA!$A$4:$BQ$126,$L20,FALSE))</f>
        <v>0</v>
      </c>
      <c r="P20" s="31">
        <f>IF(P11=0,0,VLOOKUP(P11,FAC_TOTALS_APTA!$A$4:$BQ$126,$L20,FALSE))</f>
        <v>114782.086780062</v>
      </c>
      <c r="Q20" s="31">
        <f>IF(Q11=0,0,VLOOKUP(Q11,FAC_TOTALS_APTA!$A$4:$BQ$126,$L20,FALSE))</f>
        <v>49434.038928132497</v>
      </c>
      <c r="R20" s="31">
        <f>IF(R11=0,0,VLOOKUP(R11,FAC_TOTALS_APTA!$A$4:$BQ$126,$L20,FALSE))</f>
        <v>30019.107056301898</v>
      </c>
      <c r="S20" s="31">
        <f>IF(S11=0,0,VLOOKUP(S11,FAC_TOTALS_APTA!$A$4:$BQ$126,$L20,FALSE))</f>
        <v>80646.766811516994</v>
      </c>
      <c r="T20" s="31">
        <f>IF(T11=0,0,VLOOKUP(T11,FAC_TOTALS_APTA!$A$4:$BQ$126,$L20,FALSE))</f>
        <v>83388.248076260395</v>
      </c>
      <c r="U20" s="31">
        <f>IF(U11=0,0,VLOOKUP(U11,FAC_TOTALS_APTA!$A$4:$BQ$126,$L20,FALSE))</f>
        <v>-19657.314792839199</v>
      </c>
      <c r="V20" s="31">
        <f>IF(V11=0,0,VLOOKUP(V11,FAC_TOTALS_APTA!$A$4:$BQ$126,$L20,FALSE))</f>
        <v>36810.668425647396</v>
      </c>
      <c r="W20" s="31">
        <f>IF(W11=0,0,VLOOKUP(W11,FAC_TOTALS_APTA!$A$4:$BQ$126,$L20,FALSE))</f>
        <v>600.84580818204597</v>
      </c>
      <c r="X20" s="31">
        <f>IF(X11=0,0,VLOOKUP(X11,FAC_TOTALS_APTA!$A$4:$BQ$126,$L20,FALSE))</f>
        <v>58499.993131924399</v>
      </c>
      <c r="Y20" s="31">
        <f>IF(Y11=0,0,VLOOKUP(Y11,FAC_TOTALS_APTA!$A$4:$BQ$126,$L20,FALSE))</f>
        <v>48048.077217584498</v>
      </c>
      <c r="Z20" s="31">
        <f>IF(Z11=0,0,VLOOKUP(Z11,FAC_TOTALS_APTA!$A$4:$BQ$126,$L20,FALSE))</f>
        <v>150994.81143435699</v>
      </c>
      <c r="AA20" s="31">
        <f>IF(AA11=0,0,VLOOKUP(AA11,FAC_TOTALS_APTA!$A$4:$BQ$126,$L20,FALSE))</f>
        <v>55676.487775792099</v>
      </c>
      <c r="AB20" s="31">
        <f>IF(AB11=0,0,VLOOKUP(AB11,FAC_TOTALS_APTA!$A$4:$BQ$126,$L20,FALSE))</f>
        <v>74818.706859303493</v>
      </c>
      <c r="AC20" s="34">
        <f t="shared" si="4"/>
        <v>764062.5235122256</v>
      </c>
      <c r="AD20" s="35">
        <f>AC20/G30</f>
        <v>3.6948803691785507E-4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-662956.46149155102</v>
      </c>
      <c r="W21" s="31">
        <f>IF(W11=0,0,VLOOKUP(W11,FAC_TOTALS_APTA!$A$4:$BQ$126,$L21,FALSE))</f>
        <v>-1549295.6696701399</v>
      </c>
      <c r="X21" s="31">
        <f>IF(X11=0,0,VLOOKUP(X11,FAC_TOTALS_APTA!$A$4:$BQ$126,$L21,FALSE))</f>
        <v>-1847493.3596958199</v>
      </c>
      <c r="Y21" s="31">
        <f>IF(Y11=0,0,VLOOKUP(Y11,FAC_TOTALS_APTA!$A$4:$BQ$126,$L21,FALSE))</f>
        <v>-2688107.79550413</v>
      </c>
      <c r="Z21" s="31">
        <f>IF(Z11=0,0,VLOOKUP(Z11,FAC_TOTALS_APTA!$A$4:$BQ$126,$L21,FALSE))</f>
        <v>-5137574.5561757097</v>
      </c>
      <c r="AA21" s="31">
        <f>IF(AA11=0,0,VLOOKUP(AA11,FAC_TOTALS_APTA!$A$4:$BQ$126,$L21,FALSE))</f>
        <v>-6044318.64212853</v>
      </c>
      <c r="AB21" s="31">
        <f>IF(AB11=0,0,VLOOKUP(AB11,FAC_TOTALS_APTA!$A$4:$BQ$126,$L21,FALSE))</f>
        <v>-6780170.8436432201</v>
      </c>
      <c r="AC21" s="34">
        <f t="shared" si="4"/>
        <v>-24709917.328309104</v>
      </c>
      <c r="AD21" s="35">
        <f>AC21/G30</f>
        <v>-1.1949308551439943E-2</v>
      </c>
      <c r="AE21" s="9"/>
    </row>
    <row r="22" spans="1:31" s="16" customFormat="1" ht="34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ref="I23" si="5">IFERROR(H23/G23-1,"-")</f>
        <v>-</v>
      </c>
      <c r="J23" s="33" t="str">
        <f t="shared" ref="J23" si="6">IF(C23="Log","_log","")</f>
        <v/>
      </c>
      <c r="K23" s="33" t="str">
        <f t="shared" ref="K23" si="7">CONCATENATE(D23,J23,"_FAC")</f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ref="AC23" si="8">SUM(M23:AB23)</f>
        <v>0</v>
      </c>
      <c r="AD23" s="35">
        <f>AC23/G30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34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ref="I25" si="9">IFERROR(H25/G25-1,"-")</f>
        <v>-</v>
      </c>
      <c r="J25" s="33" t="str">
        <f t="shared" ref="J25" si="10">IF(C25="Log","_log","")</f>
        <v/>
      </c>
      <c r="K25" s="33" t="str">
        <f t="shared" ref="K25" si="11">CONCATENATE(D25,J25,"_FAC")</f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ref="AC25" si="12">SUM(M25:AB25)</f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</v>
      </c>
      <c r="H26" s="36">
        <f>VLOOKUP(H11,FAC_TOTALS_APTA!$A$4:$BQ$126,$F26,FALSE)</f>
        <v>1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0</v>
      </c>
      <c r="O26" s="31">
        <f>IF(O11=0,0,VLOOKUP(O11,FAC_TOTALS_APTA!$A$4:$BQ$126,$L26,FALSE))</f>
        <v>0</v>
      </c>
      <c r="P26" s="31">
        <f>IF(P11=0,0,VLOOKUP(P11,FAC_TOTALS_APTA!$A$4:$BQ$126,$L26,FALSE))</f>
        <v>0</v>
      </c>
      <c r="Q26" s="31">
        <f>IF(Q11=0,0,VLOOKUP(Q11,FAC_TOTALS_APTA!$A$4:$BQ$126,$L26,FALSE))</f>
        <v>0</v>
      </c>
      <c r="R26" s="31">
        <f>IF(R11=0,0,VLOOKUP(R11,FAC_TOTALS_APTA!$A$4:$BQ$126,$L26,FALSE))</f>
        <v>-1755669.4575090201</v>
      </c>
      <c r="S26" s="31">
        <f>IF(S11=0,0,VLOOKUP(S11,FAC_TOTALS_APTA!$A$4:$BQ$126,$L26,FALSE))</f>
        <v>0</v>
      </c>
      <c r="T26" s="31">
        <f>IF(T11=0,0,VLOOKUP(T11,FAC_TOTALS_APTA!$A$4:$BQ$126,$L26,FALSE))</f>
        <v>-1497156.6016816699</v>
      </c>
      <c r="U26" s="31">
        <f>IF(U11=0,0,VLOOKUP(U11,FAC_TOTALS_APTA!$A$4:$BQ$126,$L26,FALSE))</f>
        <v>-1036574.18077079</v>
      </c>
      <c r="V26" s="31">
        <f>IF(V11=0,0,VLOOKUP(V11,FAC_TOTALS_APTA!$A$4:$BQ$126,$L26,FALSE))</f>
        <v>-648371.850205758</v>
      </c>
      <c r="W26" s="31">
        <f>IF(W11=0,0,VLOOKUP(W11,FAC_TOTALS_APTA!$A$4:$BQ$126,$L26,FALSE))</f>
        <v>0</v>
      </c>
      <c r="X26" s="31">
        <f>IF(X11=0,0,VLOOKUP(X11,FAC_TOTALS_APTA!$A$4:$BQ$126,$L26,FALSE))</f>
        <v>-7009497.9276115103</v>
      </c>
      <c r="Y26" s="31">
        <f>IF(Y11=0,0,VLOOKUP(Y11,FAC_TOTALS_APTA!$A$4:$BQ$126,$L26,FALSE))</f>
        <v>-5995388.2596848002</v>
      </c>
      <c r="Z26" s="31">
        <f>IF(Z11=0,0,VLOOKUP(Z11,FAC_TOTALS_APTA!$A$4:$BQ$126,$L26,FALSE))</f>
        <v>-5815929.36495353</v>
      </c>
      <c r="AA26" s="31">
        <f>IF(AA11=0,0,VLOOKUP(AA11,FAC_TOTALS_APTA!$A$4:$BQ$126,$L26,FALSE))</f>
        <v>0</v>
      </c>
      <c r="AB26" s="31">
        <f>IF(AB11=0,0,VLOOKUP(AB11,FAC_TOTALS_APTA!$A$4:$BQ$126,$L26,FALSE))</f>
        <v>-279434.759419907</v>
      </c>
      <c r="AC26" s="34">
        <f t="shared" si="4"/>
        <v>-24038022.401836984</v>
      </c>
      <c r="AD26" s="35">
        <f>AC26/G30</f>
        <v>-1.1624391244599573E-2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0.46618381010091098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125667083.39999899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125667083.39999899</v>
      </c>
      <c r="AD28" s="52">
        <f>AC28/G30</f>
        <v>6.0770529271895433E-2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1807433383.58915</v>
      </c>
      <c r="H29" s="76">
        <f>VLOOKUP(H11,FAC_TOTALS_APTA!$A$4:$BO$126,$F29,FALSE)</f>
        <v>2326599450.1199598</v>
      </c>
      <c r="I29" s="78">
        <f t="shared" ref="I29:I30" si="13">H29/G29-1</f>
        <v>0.28723939219262662</v>
      </c>
      <c r="J29" s="33"/>
      <c r="K29" s="33"/>
      <c r="L29" s="9"/>
      <c r="M29" s="31">
        <f t="shared" ref="M29:AB29" si="14">SUM(M13:M18)</f>
        <v>80886221.203681275</v>
      </c>
      <c r="N29" s="31">
        <f t="shared" si="14"/>
        <v>150448211.17300674</v>
      </c>
      <c r="O29" s="31">
        <f t="shared" si="14"/>
        <v>54088136.004964367</v>
      </c>
      <c r="P29" s="31">
        <f t="shared" si="14"/>
        <v>109631191.27881335</v>
      </c>
      <c r="Q29" s="31">
        <f t="shared" si="14"/>
        <v>11026753.174623428</v>
      </c>
      <c r="R29" s="31">
        <f t="shared" si="14"/>
        <v>94411451.201157391</v>
      </c>
      <c r="S29" s="31">
        <f t="shared" si="14"/>
        <v>-194328143.80096701</v>
      </c>
      <c r="T29" s="31">
        <f t="shared" si="14"/>
        <v>11146375.612929083</v>
      </c>
      <c r="U29" s="31">
        <f t="shared" si="14"/>
        <v>26393969.49558457</v>
      </c>
      <c r="V29" s="31">
        <f t="shared" si="14"/>
        <v>-8999393.3710162677</v>
      </c>
      <c r="W29" s="31">
        <f t="shared" si="14"/>
        <v>-3432609.0379869463</v>
      </c>
      <c r="X29" s="31">
        <f t="shared" si="14"/>
        <v>-22501723.273967098</v>
      </c>
      <c r="Y29" s="31">
        <f t="shared" si="14"/>
        <v>-132126804.2525773</v>
      </c>
      <c r="Z29" s="31">
        <f t="shared" si="14"/>
        <v>-54539249.972900651</v>
      </c>
      <c r="AA29" s="31">
        <f t="shared" si="14"/>
        <v>60406854.378204018</v>
      </c>
      <c r="AB29" s="31">
        <f t="shared" si="14"/>
        <v>59683085.784987412</v>
      </c>
      <c r="AC29" s="34">
        <f>H29-G29</f>
        <v>519166066.53080988</v>
      </c>
      <c r="AD29" s="35">
        <f>I29</f>
        <v>0.28723939219262662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2067895160.7899899</v>
      </c>
      <c r="H30" s="77">
        <f>VLOOKUP(H11,FAC_TOTALS_APTA!$A$4:$BO$126,$F30,FALSE)</f>
        <v>2176386602.5599899</v>
      </c>
      <c r="I30" s="79">
        <f t="shared" si="13"/>
        <v>5.2464672207344076E-2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108491441.76999998</v>
      </c>
      <c r="AD30" s="55">
        <f>I30</f>
        <v>5.2464672207344076E-2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-0.23477471998528254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30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6" t="s">
        <v>59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63</v>
      </c>
      <c r="AD38" s="86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2002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0_2_2002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0_2_2003</v>
      </c>
      <c r="N41" s="9" t="str">
        <f t="shared" ref="N41:AB41" si="15">IF($G39+N40&gt;$H39,0,CONCATENATE($C36,"_",$C37,"_",$G39+N40))</f>
        <v>0_2_2004</v>
      </c>
      <c r="O41" s="9" t="str">
        <f t="shared" si="15"/>
        <v>0_2_2005</v>
      </c>
      <c r="P41" s="9" t="str">
        <f t="shared" si="15"/>
        <v>0_2_2006</v>
      </c>
      <c r="Q41" s="9" t="str">
        <f t="shared" si="15"/>
        <v>0_2_2007</v>
      </c>
      <c r="R41" s="9" t="str">
        <f t="shared" si="15"/>
        <v>0_2_2008</v>
      </c>
      <c r="S41" s="9" t="str">
        <f t="shared" si="15"/>
        <v>0_2_2009</v>
      </c>
      <c r="T41" s="9" t="str">
        <f t="shared" si="15"/>
        <v>0_2_2010</v>
      </c>
      <c r="U41" s="9" t="str">
        <f t="shared" si="15"/>
        <v>0_2_2011</v>
      </c>
      <c r="V41" s="9" t="str">
        <f t="shared" si="15"/>
        <v>0_2_2012</v>
      </c>
      <c r="W41" s="9" t="str">
        <f t="shared" si="15"/>
        <v>0_2_2013</v>
      </c>
      <c r="X41" s="9" t="str">
        <f t="shared" si="15"/>
        <v>0_2_2014</v>
      </c>
      <c r="Y41" s="9" t="str">
        <f t="shared" si="15"/>
        <v>0_2_2015</v>
      </c>
      <c r="Z41" s="9" t="str">
        <f t="shared" si="15"/>
        <v>0_2_2016</v>
      </c>
      <c r="AA41" s="9" t="str">
        <f t="shared" si="15"/>
        <v>0_2_2017</v>
      </c>
      <c r="AB41" s="9" t="str">
        <f t="shared" si="15"/>
        <v>0_2_2018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12921809.225754101</v>
      </c>
      <c r="H43" s="31">
        <f>VLOOKUP(H41,FAC_TOTALS_APTA!$A$4:$BQ$126,$F43,FALSE)</f>
        <v>12674689.6485829</v>
      </c>
      <c r="I43" s="32">
        <f>IFERROR(H43/G43-1,"-")</f>
        <v>-1.9124224236237275E-2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90596111.988183394</v>
      </c>
      <c r="N43" s="31">
        <f>IF(N41=0,0,VLOOKUP(N41,FAC_TOTALS_APTA!$A$4:$BQ$126,$L43,FALSE))</f>
        <v>-1511912.93348987</v>
      </c>
      <c r="O43" s="31">
        <f>IF(O41=0,0,VLOOKUP(O41,FAC_TOTALS_APTA!$A$4:$BQ$126,$L43,FALSE))</f>
        <v>2640351.9056874602</v>
      </c>
      <c r="P43" s="31">
        <f>IF(P41=0,0,VLOOKUP(P41,FAC_TOTALS_APTA!$A$4:$BQ$126,$L43,FALSE))</f>
        <v>5535258.716546</v>
      </c>
      <c r="Q43" s="31">
        <f>IF(Q41=0,0,VLOOKUP(Q41,FAC_TOTALS_APTA!$A$4:$BQ$126,$L43,FALSE))</f>
        <v>8083388.0105644604</v>
      </c>
      <c r="R43" s="31">
        <f>IF(R41=0,0,VLOOKUP(R41,FAC_TOTALS_APTA!$A$4:$BQ$126,$L43,FALSE))</f>
        <v>12903153.418387299</v>
      </c>
      <c r="S43" s="31">
        <f>IF(S41=0,0,VLOOKUP(S41,FAC_TOTALS_APTA!$A$4:$BQ$126,$L43,FALSE))</f>
        <v>-11247228.940346301</v>
      </c>
      <c r="T43" s="31">
        <f>IF(T41=0,0,VLOOKUP(T41,FAC_TOTALS_APTA!$A$4:$BQ$126,$L43,FALSE))</f>
        <v>-10912411.9485055</v>
      </c>
      <c r="U43" s="31">
        <f>IF(U41=0,0,VLOOKUP(U41,FAC_TOTALS_APTA!$A$4:$BQ$126,$L43,FALSE))</f>
        <v>-10082920.513708901</v>
      </c>
      <c r="V43" s="31">
        <f>IF(V41=0,0,VLOOKUP(V41,FAC_TOTALS_APTA!$A$4:$BQ$126,$L43,FALSE))</f>
        <v>-5957422.87736654</v>
      </c>
      <c r="W43" s="31">
        <f>IF(W41=0,0,VLOOKUP(W41,FAC_TOTALS_APTA!$A$4:$BQ$126,$L43,FALSE))</f>
        <v>5329518.11958184</v>
      </c>
      <c r="X43" s="31">
        <f>IF(X41=0,0,VLOOKUP(X41,FAC_TOTALS_APTA!$A$4:$BQ$126,$L43,FALSE))</f>
        <v>11867664.498416601</v>
      </c>
      <c r="Y43" s="31">
        <f>IF(Y41=0,0,VLOOKUP(Y41,FAC_TOTALS_APTA!$A$4:$BQ$126,$L43,FALSE))</f>
        <v>23566839.764587201</v>
      </c>
      <c r="Z43" s="31">
        <f>IF(Z41=0,0,VLOOKUP(Z41,FAC_TOTALS_APTA!$A$4:$BQ$126,$L43,FALSE))</f>
        <v>22510050.8500081</v>
      </c>
      <c r="AA43" s="31">
        <f>IF(AA41=0,0,VLOOKUP(AA41,FAC_TOTALS_APTA!$A$4:$BQ$126,$L43,FALSE))</f>
        <v>6876884.4597890303</v>
      </c>
      <c r="AB43" s="31">
        <f>IF(AB41=0,0,VLOOKUP(AB41,FAC_TOTALS_APTA!$A$4:$BQ$126,$L43,FALSE))</f>
        <v>12460603.078159699</v>
      </c>
      <c r="AC43" s="34">
        <f>SUM(M43:AB43)</f>
        <v>162657927.59649396</v>
      </c>
      <c r="AD43" s="35">
        <f>AC43/G60</f>
        <v>0.22698533516594771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0.926560800699471</v>
      </c>
      <c r="H44" s="56">
        <f>VLOOKUP(H41,FAC_TOTALS_APTA!$A$4:$BQ$126,$F44,FALSE)</f>
        <v>1.0017040020310499</v>
      </c>
      <c r="I44" s="32">
        <f t="shared" ref="I44:I57" si="16">IFERROR(H44/G44-1,"-")</f>
        <v>8.109905067735701E-2</v>
      </c>
      <c r="J44" s="33" t="str">
        <f t="shared" ref="J44:J57" si="17">IF(C44="Log","_log","")</f>
        <v>_log</v>
      </c>
      <c r="K44" s="33" t="str">
        <f t="shared" ref="K44:K58" si="18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-869785.39789299294</v>
      </c>
      <c r="N44" s="31">
        <f>IF(N41=0,0,VLOOKUP(N41,FAC_TOTALS_APTA!$A$4:$BQ$126,$L44,FALSE))</f>
        <v>5555235.3169731898</v>
      </c>
      <c r="O44" s="31">
        <f>IF(O41=0,0,VLOOKUP(O41,FAC_TOTALS_APTA!$A$4:$BQ$126,$L44,FALSE))</f>
        <v>-258659.13539842001</v>
      </c>
      <c r="P44" s="31">
        <f>IF(P41=0,0,VLOOKUP(P41,FAC_TOTALS_APTA!$A$4:$BQ$126,$L44,FALSE))</f>
        <v>6539331.3968624901</v>
      </c>
      <c r="Q44" s="31">
        <f>IF(Q41=0,0,VLOOKUP(Q41,FAC_TOTALS_APTA!$A$4:$BQ$126,$L44,FALSE))</f>
        <v>-12910552.498235499</v>
      </c>
      <c r="R44" s="31">
        <f>IF(R41=0,0,VLOOKUP(R41,FAC_TOTALS_APTA!$A$4:$BQ$126,$L44,FALSE))</f>
        <v>2104742.5955685899</v>
      </c>
      <c r="S44" s="31">
        <f>IF(S41=0,0,VLOOKUP(S41,FAC_TOTALS_APTA!$A$4:$BQ$126,$L44,FALSE))</f>
        <v>-40884282.970509797</v>
      </c>
      <c r="T44" s="31">
        <f>IF(T41=0,0,VLOOKUP(T41,FAC_TOTALS_APTA!$A$4:$BQ$126,$L44,FALSE))</f>
        <v>1184702.4624852601</v>
      </c>
      <c r="U44" s="31">
        <f>IF(U41=0,0,VLOOKUP(U41,FAC_TOTALS_APTA!$A$4:$BQ$126,$L44,FALSE))</f>
        <v>4748262.1318209702</v>
      </c>
      <c r="V44" s="31">
        <f>IF(V41=0,0,VLOOKUP(V41,FAC_TOTALS_APTA!$A$4:$BQ$126,$L44,FALSE))</f>
        <v>210418.219478135</v>
      </c>
      <c r="W44" s="31">
        <f>IF(W41=0,0,VLOOKUP(W41,FAC_TOTALS_APTA!$A$4:$BQ$126,$L44,FALSE))</f>
        <v>-9398003.9653673992</v>
      </c>
      <c r="X44" s="31">
        <f>IF(X41=0,0,VLOOKUP(X41,FAC_TOTALS_APTA!$A$4:$BQ$126,$L44,FALSE))</f>
        <v>4258812.2541100997</v>
      </c>
      <c r="Y44" s="31">
        <f>IF(Y41=0,0,VLOOKUP(Y41,FAC_TOTALS_APTA!$A$4:$BQ$126,$L44,FALSE))</f>
        <v>-2316117.3298279699</v>
      </c>
      <c r="Z44" s="31">
        <f>IF(Z41=0,0,VLOOKUP(Z41,FAC_TOTALS_APTA!$A$4:$BQ$126,$L44,FALSE))</f>
        <v>-4284200.3610416902</v>
      </c>
      <c r="AA44" s="31">
        <f>IF(AA41=0,0,VLOOKUP(AA41,FAC_TOTALS_APTA!$A$4:$BQ$126,$L44,FALSE))</f>
        <v>3220636.7519589802</v>
      </c>
      <c r="AB44" s="31">
        <f>IF(AB41=0,0,VLOOKUP(AB41,FAC_TOTALS_APTA!$A$4:$BQ$126,$L44,FALSE))</f>
        <v>4411815.8069166699</v>
      </c>
      <c r="AC44" s="34">
        <f t="shared" ref="AC44:AC57" si="19">SUM(M44:AB44)</f>
        <v>-38687644.722099379</v>
      </c>
      <c r="AD44" s="35">
        <f>AC44/G60</f>
        <v>-5.3987703727611726E-2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2346630.8702191301</v>
      </c>
      <c r="H45" s="31">
        <f>VLOOKUP(H41,FAC_TOTALS_APTA!$A$4:$BQ$126,$F45,FALSE)</f>
        <v>2777090.6100538201</v>
      </c>
      <c r="I45" s="32">
        <f t="shared" si="16"/>
        <v>0.18343734640910658</v>
      </c>
      <c r="J45" s="33" t="str">
        <f t="shared" si="17"/>
        <v>_log</v>
      </c>
      <c r="K45" s="33" t="str">
        <f t="shared" si="18"/>
        <v>POP_EMP_log_FAC</v>
      </c>
      <c r="L45" s="9">
        <f>MATCH($K45,FAC_TOTALS_APTA!$A$2:$BO$2,)</f>
        <v>28</v>
      </c>
      <c r="M45" s="31">
        <f>IF(M41=0,0,VLOOKUP(M41,FAC_TOTALS_APTA!$A$4:$BQ$126,$L45,FALSE))</f>
        <v>4722380.3475907398</v>
      </c>
      <c r="N45" s="31">
        <f>IF(N41=0,0,VLOOKUP(N41,FAC_TOTALS_APTA!$A$4:$BQ$126,$L45,FALSE))</f>
        <v>5731928.6343062799</v>
      </c>
      <c r="O45" s="31">
        <f>IF(O41=0,0,VLOOKUP(O41,FAC_TOTALS_APTA!$A$4:$BQ$126,$L45,FALSE))</f>
        <v>6093653.5799513403</v>
      </c>
      <c r="P45" s="31">
        <f>IF(P41=0,0,VLOOKUP(P41,FAC_TOTALS_APTA!$A$4:$BQ$126,$L45,FALSE))</f>
        <v>7367296.2711389102</v>
      </c>
      <c r="Q45" s="31">
        <f>IF(Q41=0,0,VLOOKUP(Q41,FAC_TOTALS_APTA!$A$4:$BQ$126,$L45,FALSE))</f>
        <v>3063307.56432747</v>
      </c>
      <c r="R45" s="31">
        <f>IF(R41=0,0,VLOOKUP(R41,FAC_TOTALS_APTA!$A$4:$BQ$126,$L45,FALSE))</f>
        <v>1383501.0858626501</v>
      </c>
      <c r="S45" s="31">
        <f>IF(S41=0,0,VLOOKUP(S41,FAC_TOTALS_APTA!$A$4:$BQ$126,$L45,FALSE))</f>
        <v>-1290948.6038544399</v>
      </c>
      <c r="T45" s="31">
        <f>IF(T41=0,0,VLOOKUP(T41,FAC_TOTALS_APTA!$A$4:$BQ$126,$L45,FALSE))</f>
        <v>2316316.5152436001</v>
      </c>
      <c r="U45" s="31">
        <f>IF(U41=0,0,VLOOKUP(U41,FAC_TOTALS_APTA!$A$4:$BQ$126,$L45,FALSE))</f>
        <v>1867362.5800602599</v>
      </c>
      <c r="V45" s="31">
        <f>IF(V41=0,0,VLOOKUP(V41,FAC_TOTALS_APTA!$A$4:$BQ$126,$L45,FALSE))</f>
        <v>2539386.4107242599</v>
      </c>
      <c r="W45" s="31">
        <f>IF(W41=0,0,VLOOKUP(W41,FAC_TOTALS_APTA!$A$4:$BQ$126,$L45,FALSE))</f>
        <v>4288840.8346237801</v>
      </c>
      <c r="X45" s="31">
        <f>IF(X41=0,0,VLOOKUP(X41,FAC_TOTALS_APTA!$A$4:$BQ$126,$L45,FALSE))</f>
        <v>3243138.9701952501</v>
      </c>
      <c r="Y45" s="31">
        <f>IF(Y41=0,0,VLOOKUP(Y41,FAC_TOTALS_APTA!$A$4:$BQ$126,$L45,FALSE))</f>
        <v>3177881.4759351299</v>
      </c>
      <c r="Z45" s="31">
        <f>IF(Z41=0,0,VLOOKUP(Z41,FAC_TOTALS_APTA!$A$4:$BQ$126,$L45,FALSE))</f>
        <v>2960160.82917079</v>
      </c>
      <c r="AA45" s="31">
        <f>IF(AA41=0,0,VLOOKUP(AA41,FAC_TOTALS_APTA!$A$4:$BQ$126,$L45,FALSE))</f>
        <v>3005818.8297965601</v>
      </c>
      <c r="AB45" s="31">
        <f>IF(AB41=0,0,VLOOKUP(AB41,FAC_TOTALS_APTA!$A$4:$BQ$126,$L45,FALSE))</f>
        <v>2608896.7169348402</v>
      </c>
      <c r="AC45" s="34">
        <f t="shared" si="19"/>
        <v>53078922.042007431</v>
      </c>
      <c r="AD45" s="35">
        <f>AC45/G60</f>
        <v>7.4070394772519893E-2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0.347398282054108</v>
      </c>
      <c r="H46" s="56">
        <f>VLOOKUP(H41,FAC_TOTALS_APTA!$A$4:$BQ$126,$F46,FALSE)</f>
        <v>0.311519231940387</v>
      </c>
      <c r="I46" s="32">
        <f t="shared" si="16"/>
        <v>-0.10327929632113941</v>
      </c>
      <c r="J46" s="33" t="str">
        <f t="shared" si="17"/>
        <v/>
      </c>
      <c r="K46" s="33" t="str">
        <f t="shared" si="18"/>
        <v>TSD_POP_EMP_PCT_FAC</v>
      </c>
      <c r="L46" s="9">
        <f>MATCH($K46,FAC_TOTALS_APTA!$A$2:$BO$2,)</f>
        <v>32</v>
      </c>
      <c r="M46" s="31">
        <f>IF(M41=0,0,VLOOKUP(M41,FAC_TOTALS_APTA!$A$4:$BQ$126,$L46,FALSE))</f>
        <v>-695234.32045814802</v>
      </c>
      <c r="N46" s="31">
        <f>IF(N41=0,0,VLOOKUP(N41,FAC_TOTALS_APTA!$A$4:$BQ$126,$L46,FALSE))</f>
        <v>-1437811.1792283501</v>
      </c>
      <c r="O46" s="31">
        <f>IF(O41=0,0,VLOOKUP(O41,FAC_TOTALS_APTA!$A$4:$BQ$126,$L46,FALSE))</f>
        <v>-972888.24880134105</v>
      </c>
      <c r="P46" s="31">
        <f>IF(P41=0,0,VLOOKUP(P41,FAC_TOTALS_APTA!$A$4:$BQ$126,$L46,FALSE))</f>
        <v>-72166.874322288393</v>
      </c>
      <c r="Q46" s="31">
        <f>IF(Q41=0,0,VLOOKUP(Q41,FAC_TOTALS_APTA!$A$4:$BQ$126,$L46,FALSE))</f>
        <v>-1110182.7255432201</v>
      </c>
      <c r="R46" s="31">
        <f>IF(R41=0,0,VLOOKUP(R41,FAC_TOTALS_APTA!$A$4:$BQ$126,$L46,FALSE))</f>
        <v>-160314.53317612599</v>
      </c>
      <c r="S46" s="31">
        <f>IF(S41=0,0,VLOOKUP(S41,FAC_TOTALS_APTA!$A$4:$BQ$126,$L46,FALSE))</f>
        <v>1617296.6233445399</v>
      </c>
      <c r="T46" s="31">
        <f>IF(T41=0,0,VLOOKUP(T41,FAC_TOTALS_APTA!$A$4:$BQ$126,$L46,FALSE))</f>
        <v>182390.734008372</v>
      </c>
      <c r="U46" s="31">
        <f>IF(U41=0,0,VLOOKUP(U41,FAC_TOTALS_APTA!$A$4:$BQ$126,$L46,FALSE))</f>
        <v>-2518555.7168283798</v>
      </c>
      <c r="V46" s="31">
        <f>IF(V41=0,0,VLOOKUP(V41,FAC_TOTALS_APTA!$A$4:$BQ$126,$L46,FALSE))</f>
        <v>-4635576.7821472399</v>
      </c>
      <c r="W46" s="31">
        <f>IF(W41=0,0,VLOOKUP(W41,FAC_TOTALS_APTA!$A$4:$BQ$126,$L46,FALSE))</f>
        <v>-307443.91944683099</v>
      </c>
      <c r="X46" s="31">
        <f>IF(X41=0,0,VLOOKUP(X41,FAC_TOTALS_APTA!$A$4:$BQ$126,$L46,FALSE))</f>
        <v>-522250.342080709</v>
      </c>
      <c r="Y46" s="31">
        <f>IF(Y41=0,0,VLOOKUP(Y41,FAC_TOTALS_APTA!$A$4:$BQ$126,$L46,FALSE))</f>
        <v>295027.625712829</v>
      </c>
      <c r="Z46" s="31">
        <f>IF(Z41=0,0,VLOOKUP(Z41,FAC_TOTALS_APTA!$A$4:$BQ$126,$L46,FALSE))</f>
        <v>-1224945.7412566899</v>
      </c>
      <c r="AA46" s="31">
        <f>IF(AA41=0,0,VLOOKUP(AA41,FAC_TOTALS_APTA!$A$4:$BQ$126,$L46,FALSE))</f>
        <v>-436870.79973336199</v>
      </c>
      <c r="AB46" s="31">
        <f>IF(AB41=0,0,VLOOKUP(AB41,FAC_TOTALS_APTA!$A$4:$BQ$126,$L46,FALSE))</f>
        <v>632414.50035853905</v>
      </c>
      <c r="AC46" s="34">
        <f t="shared" si="19"/>
        <v>-11367111.699598406</v>
      </c>
      <c r="AD46" s="35">
        <f>AC46/G60</f>
        <v>-1.5862538624018006E-2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1.94282806967554</v>
      </c>
      <c r="H47" s="36">
        <f>VLOOKUP(H41,FAC_TOTALS_APTA!$A$4:$BQ$126,$F47,FALSE)</f>
        <v>2.8363041321769402</v>
      </c>
      <c r="I47" s="32">
        <f t="shared" si="16"/>
        <v>0.45988426688245987</v>
      </c>
      <c r="J47" s="33" t="str">
        <f t="shared" si="17"/>
        <v>_log</v>
      </c>
      <c r="K47" s="33" t="str">
        <f t="shared" si="18"/>
        <v>GAS_PRICE_2018_log_FAC</v>
      </c>
      <c r="L47" s="9">
        <f>MATCH($K47,FAC_TOTALS_APTA!$A$2:$BO$2,)</f>
        <v>29</v>
      </c>
      <c r="M47" s="31">
        <f>IF(M41=0,0,VLOOKUP(M41,FAC_TOTALS_APTA!$A$4:$BQ$126,$L47,FALSE))</f>
        <v>13470784.0496275</v>
      </c>
      <c r="N47" s="31">
        <f>IF(N41=0,0,VLOOKUP(N41,FAC_TOTALS_APTA!$A$4:$BQ$126,$L47,FALSE))</f>
        <v>16027142.293199301</v>
      </c>
      <c r="O47" s="31">
        <f>IF(O41=0,0,VLOOKUP(O41,FAC_TOTALS_APTA!$A$4:$BQ$126,$L47,FALSE))</f>
        <v>22402087.0151226</v>
      </c>
      <c r="P47" s="31">
        <f>IF(P41=0,0,VLOOKUP(P41,FAC_TOTALS_APTA!$A$4:$BQ$126,$L47,FALSE))</f>
        <v>13149045.1785696</v>
      </c>
      <c r="Q47" s="31">
        <f>IF(Q41=0,0,VLOOKUP(Q41,FAC_TOTALS_APTA!$A$4:$BQ$126,$L47,FALSE))</f>
        <v>8712673.8824875895</v>
      </c>
      <c r="R47" s="31">
        <f>IF(R41=0,0,VLOOKUP(R41,FAC_TOTALS_APTA!$A$4:$BQ$126,$L47,FALSE))</f>
        <v>18353153.4907079</v>
      </c>
      <c r="S47" s="31">
        <f>IF(S41=0,0,VLOOKUP(S41,FAC_TOTALS_APTA!$A$4:$BQ$126,$L47,FALSE))</f>
        <v>-52050566.608837597</v>
      </c>
      <c r="T47" s="31">
        <f>IF(T41=0,0,VLOOKUP(T41,FAC_TOTALS_APTA!$A$4:$BQ$126,$L47,FALSE))</f>
        <v>23126328.516289499</v>
      </c>
      <c r="U47" s="31">
        <f>IF(U41=0,0,VLOOKUP(U41,FAC_TOTALS_APTA!$A$4:$BQ$126,$L47,FALSE))</f>
        <v>32297993.420226801</v>
      </c>
      <c r="V47" s="31">
        <f>IF(V41=0,0,VLOOKUP(V41,FAC_TOTALS_APTA!$A$4:$BQ$126,$L47,FALSE))</f>
        <v>649969.48744035698</v>
      </c>
      <c r="W47" s="31">
        <f>IF(W41=0,0,VLOOKUP(W41,FAC_TOTALS_APTA!$A$4:$BQ$126,$L47,FALSE))</f>
        <v>-6655922.4540149402</v>
      </c>
      <c r="X47" s="31">
        <f>IF(X41=0,0,VLOOKUP(X41,FAC_TOTALS_APTA!$A$4:$BQ$126,$L47,FALSE))</f>
        <v>-9417328.9418536406</v>
      </c>
      <c r="Y47" s="31">
        <f>IF(Y41=0,0,VLOOKUP(Y41,FAC_TOTALS_APTA!$A$4:$BQ$126,$L47,FALSE))</f>
        <v>-46999247.1190501</v>
      </c>
      <c r="Z47" s="31">
        <f>IF(Z41=0,0,VLOOKUP(Z41,FAC_TOTALS_APTA!$A$4:$BQ$126,$L47,FALSE))</f>
        <v>-16945069.673440799</v>
      </c>
      <c r="AA47" s="31">
        <f>IF(AA41=0,0,VLOOKUP(AA41,FAC_TOTALS_APTA!$A$4:$BQ$126,$L47,FALSE))</f>
        <v>11620086.516153499</v>
      </c>
      <c r="AB47" s="31">
        <f>IF(AB41=0,0,VLOOKUP(AB41,FAC_TOTALS_APTA!$A$4:$BQ$126,$L47,FALSE))</f>
        <v>13488341.2807089</v>
      </c>
      <c r="AC47" s="34">
        <f t="shared" si="19"/>
        <v>41229470.333336465</v>
      </c>
      <c r="AD47" s="35">
        <f>AC47/G60</f>
        <v>5.7534761942513488E-2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35879.874949387799</v>
      </c>
      <c r="H48" s="56">
        <f>VLOOKUP(H41,FAC_TOTALS_APTA!$A$4:$BQ$126,$F48,FALSE)</f>
        <v>31455.754448191401</v>
      </c>
      <c r="I48" s="32">
        <f t="shared" si="16"/>
        <v>-0.1233036767111666</v>
      </c>
      <c r="J48" s="33" t="str">
        <f t="shared" si="17"/>
        <v>_log</v>
      </c>
      <c r="K48" s="33" t="str">
        <f t="shared" si="18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5976248.4874572204</v>
      </c>
      <c r="N48" s="31">
        <f>IF(N41=0,0,VLOOKUP(N41,FAC_TOTALS_APTA!$A$4:$BQ$126,$L48,FALSE))</f>
        <v>9309766.0592085198</v>
      </c>
      <c r="O48" s="31">
        <f>IF(O41=0,0,VLOOKUP(O41,FAC_TOTALS_APTA!$A$4:$BQ$126,$L48,FALSE))</f>
        <v>9170668.9335189704</v>
      </c>
      <c r="P48" s="31">
        <f>IF(P41=0,0,VLOOKUP(P41,FAC_TOTALS_APTA!$A$4:$BQ$126,$L48,FALSE))</f>
        <v>15225208.194629399</v>
      </c>
      <c r="Q48" s="31">
        <f>IF(Q41=0,0,VLOOKUP(Q41,FAC_TOTALS_APTA!$A$4:$BQ$126,$L48,FALSE))</f>
        <v>-4183524.4918172201</v>
      </c>
      <c r="R48" s="31">
        <f>IF(R41=0,0,VLOOKUP(R41,FAC_TOTALS_APTA!$A$4:$BQ$126,$L48,FALSE))</f>
        <v>2604612.9986679899</v>
      </c>
      <c r="S48" s="31">
        <f>IF(S41=0,0,VLOOKUP(S41,FAC_TOTALS_APTA!$A$4:$BQ$126,$L48,FALSE))</f>
        <v>20238480.0279462</v>
      </c>
      <c r="T48" s="31">
        <f>IF(T41=0,0,VLOOKUP(T41,FAC_TOTALS_APTA!$A$4:$BQ$126,$L48,FALSE))</f>
        <v>5993086.2677326202</v>
      </c>
      <c r="U48" s="31">
        <f>IF(U41=0,0,VLOOKUP(U41,FAC_TOTALS_APTA!$A$4:$BQ$126,$L48,FALSE))</f>
        <v>6948464.7489072597</v>
      </c>
      <c r="V48" s="31">
        <f>IF(V41=0,0,VLOOKUP(V41,FAC_TOTALS_APTA!$A$4:$BQ$126,$L48,FALSE))</f>
        <v>3607283.11059001</v>
      </c>
      <c r="W48" s="31">
        <f>IF(W41=0,0,VLOOKUP(W41,FAC_TOTALS_APTA!$A$4:$BQ$126,$L48,FALSE))</f>
        <v>-1616714.90308392</v>
      </c>
      <c r="X48" s="31">
        <f>IF(X41=0,0,VLOOKUP(X41,FAC_TOTALS_APTA!$A$4:$BQ$126,$L48,FALSE))</f>
        <v>-1244461.0219849199</v>
      </c>
      <c r="Y48" s="31">
        <f>IF(Y41=0,0,VLOOKUP(Y41,FAC_TOTALS_APTA!$A$4:$BQ$126,$L48,FALSE))</f>
        <v>-13988703.783599</v>
      </c>
      <c r="Z48" s="31">
        <f>IF(Z41=0,0,VLOOKUP(Z41,FAC_TOTALS_APTA!$A$4:$BQ$126,$L48,FALSE))</f>
        <v>-8573606.5354691297</v>
      </c>
      <c r="AA48" s="31">
        <f>IF(AA41=0,0,VLOOKUP(AA41,FAC_TOTALS_APTA!$A$4:$BQ$126,$L48,FALSE))</f>
        <v>-1705648.6031925399</v>
      </c>
      <c r="AB48" s="31">
        <f>IF(AB41=0,0,VLOOKUP(AB41,FAC_TOTALS_APTA!$A$4:$BQ$126,$L48,FALSE))</f>
        <v>-4004516.02110691</v>
      </c>
      <c r="AC48" s="34">
        <f t="shared" si="19"/>
        <v>43756643.468404546</v>
      </c>
      <c r="AD48" s="35">
        <f>AC48/G60</f>
        <v>6.1061372969483024E-2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7.6187863550279804</v>
      </c>
      <c r="H49" s="31">
        <f>VLOOKUP(H41,FAC_TOTALS_APTA!$A$4:$BQ$126,$F49,FALSE)</f>
        <v>7.0987883290027298</v>
      </c>
      <c r="I49" s="32">
        <f t="shared" si="16"/>
        <v>-6.825208134128613E-2</v>
      </c>
      <c r="J49" s="33" t="str">
        <f t="shared" si="17"/>
        <v/>
      </c>
      <c r="K49" s="33" t="str">
        <f t="shared" si="18"/>
        <v>PCT_HH_NO_VEH_FAC</v>
      </c>
      <c r="L49" s="9">
        <f>MATCH($K49,FAC_TOTALS_APTA!$A$2:$BO$2,)</f>
        <v>31</v>
      </c>
      <c r="M49" s="31">
        <f>IF(M41=0,0,VLOOKUP(M41,FAC_TOTALS_APTA!$A$4:$BQ$126,$L49,FALSE))</f>
        <v>-20061.825099842201</v>
      </c>
      <c r="N49" s="31">
        <f>IF(N41=0,0,VLOOKUP(N41,FAC_TOTALS_APTA!$A$4:$BQ$126,$L49,FALSE))</f>
        <v>-135814.18406149</v>
      </c>
      <c r="O49" s="31">
        <f>IF(O41=0,0,VLOOKUP(O41,FAC_TOTALS_APTA!$A$4:$BQ$126,$L49,FALSE))</f>
        <v>-94390.6179290867</v>
      </c>
      <c r="P49" s="31">
        <f>IF(P41=0,0,VLOOKUP(P41,FAC_TOTALS_APTA!$A$4:$BQ$126,$L49,FALSE))</f>
        <v>132332.01606426301</v>
      </c>
      <c r="Q49" s="31">
        <f>IF(Q41=0,0,VLOOKUP(Q41,FAC_TOTALS_APTA!$A$4:$BQ$126,$L49,FALSE))</f>
        <v>-628171.11354565504</v>
      </c>
      <c r="R49" s="31">
        <f>IF(R41=0,0,VLOOKUP(R41,FAC_TOTALS_APTA!$A$4:$BQ$126,$L49,FALSE))</f>
        <v>1231911.87366436</v>
      </c>
      <c r="S49" s="31">
        <f>IF(S41=0,0,VLOOKUP(S41,FAC_TOTALS_APTA!$A$4:$BQ$126,$L49,FALSE))</f>
        <v>596222.95212789602</v>
      </c>
      <c r="T49" s="31">
        <f>IF(T41=0,0,VLOOKUP(T41,FAC_TOTALS_APTA!$A$4:$BQ$126,$L49,FALSE))</f>
        <v>1714732.5162922901</v>
      </c>
      <c r="U49" s="31">
        <f>IF(U41=0,0,VLOOKUP(U41,FAC_TOTALS_APTA!$A$4:$BQ$126,$L49,FALSE))</f>
        <v>1633954.0494777199</v>
      </c>
      <c r="V49" s="31">
        <f>IF(V41=0,0,VLOOKUP(V41,FAC_TOTALS_APTA!$A$4:$BQ$126,$L49,FALSE))</f>
        <v>231556.893161402</v>
      </c>
      <c r="W49" s="31">
        <f>IF(W41=0,0,VLOOKUP(W41,FAC_TOTALS_APTA!$A$4:$BQ$126,$L49,FALSE))</f>
        <v>-1232528.34230867</v>
      </c>
      <c r="X49" s="31">
        <f>IF(X41=0,0,VLOOKUP(X41,FAC_TOTALS_APTA!$A$4:$BQ$126,$L49,FALSE))</f>
        <v>249563.31195019899</v>
      </c>
      <c r="Y49" s="31">
        <f>IF(Y41=0,0,VLOOKUP(Y41,FAC_TOTALS_APTA!$A$4:$BQ$126,$L49,FALSE))</f>
        <v>-1390252.86725525</v>
      </c>
      <c r="Z49" s="31">
        <f>IF(Z41=0,0,VLOOKUP(Z41,FAC_TOTALS_APTA!$A$4:$BQ$126,$L49,FALSE))</f>
        <v>-870172.81509587599</v>
      </c>
      <c r="AA49" s="31">
        <f>IF(AA41=0,0,VLOOKUP(AA41,FAC_TOTALS_APTA!$A$4:$BQ$126,$L49,FALSE))</f>
        <v>-1823891.6558002899</v>
      </c>
      <c r="AB49" s="31">
        <f>IF(AB41=0,0,VLOOKUP(AB41,FAC_TOTALS_APTA!$A$4:$BQ$126,$L49,FALSE))</f>
        <v>-1473625.0721646301</v>
      </c>
      <c r="AC49" s="34">
        <f t="shared" si="19"/>
        <v>-1878634.88052266</v>
      </c>
      <c r="AD49" s="35">
        <f>AC49/G60</f>
        <v>-2.6215910549881338E-3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3.2982151518460898</v>
      </c>
      <c r="H50" s="36">
        <f>VLOOKUP(H41,FAC_TOTALS_APTA!$A$4:$BQ$126,$F50,FALSE)</f>
        <v>5.4220772874824199</v>
      </c>
      <c r="I50" s="32">
        <f t="shared" si="16"/>
        <v>0.64394287147930718</v>
      </c>
      <c r="J50" s="33" t="str">
        <f t="shared" si="17"/>
        <v/>
      </c>
      <c r="K50" s="33" t="str">
        <f t="shared" si="18"/>
        <v>JTW_HOME_PCT_FAC</v>
      </c>
      <c r="L50" s="9">
        <f>MATCH($K50,FAC_TOTALS_APTA!$A$2:$BO$2,)</f>
        <v>33</v>
      </c>
      <c r="M50" s="31">
        <f>IF(M41=0,0,VLOOKUP(M41,FAC_TOTALS_APTA!$A$4:$BQ$126,$L50,FALSE))</f>
        <v>0</v>
      </c>
      <c r="N50" s="31">
        <f>IF(N41=0,0,VLOOKUP(N41,FAC_TOTALS_APTA!$A$4:$BQ$126,$L50,FALSE))</f>
        <v>0</v>
      </c>
      <c r="O50" s="31">
        <f>IF(O41=0,0,VLOOKUP(O41,FAC_TOTALS_APTA!$A$4:$BQ$126,$L50,FALSE))</f>
        <v>0</v>
      </c>
      <c r="P50" s="31">
        <f>IF(P41=0,0,VLOOKUP(P41,FAC_TOTALS_APTA!$A$4:$BQ$126,$L50,FALSE))</f>
        <v>24477.509360524498</v>
      </c>
      <c r="Q50" s="31">
        <f>IF(Q41=0,0,VLOOKUP(Q41,FAC_TOTALS_APTA!$A$4:$BQ$126,$L50,FALSE))</f>
        <v>24550.684763297901</v>
      </c>
      <c r="R50" s="31">
        <f>IF(R41=0,0,VLOOKUP(R41,FAC_TOTALS_APTA!$A$4:$BQ$126,$L50,FALSE))</f>
        <v>4871.46147613005</v>
      </c>
      <c r="S50" s="31">
        <f>IF(S41=0,0,VLOOKUP(S41,FAC_TOTALS_APTA!$A$4:$BQ$126,$L50,FALSE))</f>
        <v>29911.481994739901</v>
      </c>
      <c r="T50" s="31">
        <f>IF(T41=0,0,VLOOKUP(T41,FAC_TOTALS_APTA!$A$4:$BQ$126,$L50,FALSE))</f>
        <v>23.042869215072301</v>
      </c>
      <c r="U50" s="31">
        <f>IF(U41=0,0,VLOOKUP(U41,FAC_TOTALS_APTA!$A$4:$BQ$126,$L50,FALSE))</f>
        <v>16021.8013989101</v>
      </c>
      <c r="V50" s="31">
        <f>IF(V41=0,0,VLOOKUP(V41,FAC_TOTALS_APTA!$A$4:$BQ$126,$L50,FALSE))</f>
        <v>-1316.6027405974201</v>
      </c>
      <c r="W50" s="31">
        <f>IF(W41=0,0,VLOOKUP(W41,FAC_TOTALS_APTA!$A$4:$BQ$126,$L50,FALSE))</f>
        <v>9215.9379204940906</v>
      </c>
      <c r="X50" s="31">
        <f>IF(X41=0,0,VLOOKUP(X41,FAC_TOTALS_APTA!$A$4:$BQ$126,$L50,FALSE))</f>
        <v>11502.119776059801</v>
      </c>
      <c r="Y50" s="31">
        <f>IF(Y41=0,0,VLOOKUP(Y41,FAC_TOTALS_APTA!$A$4:$BQ$126,$L50,FALSE))</f>
        <v>19994.610425263902</v>
      </c>
      <c r="Z50" s="31">
        <f>IF(Z41=0,0,VLOOKUP(Z41,FAC_TOTALS_APTA!$A$4:$BQ$126,$L50,FALSE))</f>
        <v>65972.5058468278</v>
      </c>
      <c r="AA50" s="31">
        <f>IF(AA41=0,0,VLOOKUP(AA41,FAC_TOTALS_APTA!$A$4:$BQ$126,$L50,FALSE))</f>
        <v>28377.095773283199</v>
      </c>
      <c r="AB50" s="31">
        <f>IF(AB41=0,0,VLOOKUP(AB41,FAC_TOTALS_APTA!$A$4:$BQ$126,$L50,FALSE))</f>
        <v>34910.467913356202</v>
      </c>
      <c r="AC50" s="34">
        <f t="shared" si="19"/>
        <v>268512.11677750514</v>
      </c>
      <c r="AD50" s="35">
        <f>AC50/G60</f>
        <v>3.7470238139302234E-4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16"/>
        <v>-</v>
      </c>
      <c r="J51" s="33" t="str">
        <f t="shared" si="17"/>
        <v/>
      </c>
      <c r="K51" s="33" t="str">
        <f t="shared" si="18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9"/>
        <v>0</v>
      </c>
      <c r="AD51" s="35">
        <f>AC51/G60</f>
        <v>0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3.0120353362216101</v>
      </c>
      <c r="I52" s="32" t="str">
        <f t="shared" si="16"/>
        <v>-</v>
      </c>
      <c r="J52" s="33" t="str">
        <f t="shared" si="17"/>
        <v/>
      </c>
      <c r="K52" s="33" t="str">
        <f t="shared" si="18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-1907804.6964076399</v>
      </c>
      <c r="X52" s="31">
        <f>IF(X41=0,0,VLOOKUP(X41,FAC_TOTALS_APTA!$A$4:$BQ$126,$L52,FALSE))</f>
        <v>-13078116.0648621</v>
      </c>
      <c r="Y52" s="31">
        <f>IF(Y41=0,0,VLOOKUP(Y41,FAC_TOTALS_APTA!$A$4:$BQ$126,$L52,FALSE))</f>
        <v>-12884896.992178399</v>
      </c>
      <c r="Z52" s="31">
        <f>IF(Z41=0,0,VLOOKUP(Z41,FAC_TOTALS_APTA!$A$4:$BQ$126,$L52,FALSE))</f>
        <v>-21552769.162902199</v>
      </c>
      <c r="AA52" s="31">
        <f>IF(AA41=0,0,VLOOKUP(AA41,FAC_TOTALS_APTA!$A$4:$BQ$126,$L52,FALSE))</f>
        <v>-29310187.729862198</v>
      </c>
      <c r="AB52" s="31">
        <f>IF(AB41=0,0,VLOOKUP(AB41,FAC_TOTALS_APTA!$A$4:$BQ$126,$L52,FALSE))</f>
        <v>-30806555.338617999</v>
      </c>
      <c r="AC52" s="34">
        <f t="shared" si="19"/>
        <v>-109540329.98483053</v>
      </c>
      <c r="AD52" s="35">
        <f>AC52/G60</f>
        <v>-0.15286096954017264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16"/>
        <v>-</v>
      </c>
      <c r="J53" s="33" t="str">
        <f t="shared" si="17"/>
        <v/>
      </c>
      <c r="K53" s="33" t="str">
        <f t="shared" si="18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9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16"/>
        <v>-</v>
      </c>
      <c r="J54" s="33" t="str">
        <f t="shared" si="17"/>
        <v/>
      </c>
      <c r="K54" s="33" t="str">
        <f t="shared" si="18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9"/>
        <v>0</v>
      </c>
      <c r="AD54" s="35">
        <f>AC54/G60</f>
        <v>0</v>
      </c>
      <c r="AE54" s="9"/>
    </row>
    <row r="55" spans="1:31" s="16" customFormat="1" ht="34" hidden="1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0</v>
      </c>
      <c r="I55" s="32" t="str">
        <f t="shared" si="16"/>
        <v>-</v>
      </c>
      <c r="J55" s="33" t="str">
        <f t="shared" si="17"/>
        <v/>
      </c>
      <c r="K55" s="33" t="str">
        <f t="shared" si="18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9"/>
        <v>0</v>
      </c>
      <c r="AD55" s="35">
        <f>AC55/G60</f>
        <v>0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4.58259730253388E-2</v>
      </c>
      <c r="H56" s="36">
        <f>VLOOKUP(H41,FAC_TOTALS_APTA!$A$4:$BQ$126,$F56,FALSE)</f>
        <v>0.825130747331004</v>
      </c>
      <c r="I56" s="32">
        <f t="shared" si="16"/>
        <v>17.005744185175512</v>
      </c>
      <c r="J56" s="33" t="str">
        <f t="shared" si="17"/>
        <v/>
      </c>
      <c r="K56" s="33" t="str">
        <f t="shared" si="18"/>
        <v>BIKE_SHARE_FAC</v>
      </c>
      <c r="L56" s="9">
        <f>MATCH($K56,FAC_TOTALS_APTA!$A$2:$BO$2,)</f>
        <v>39</v>
      </c>
      <c r="M56" s="31">
        <f>IF(M41=0,0,VLOOKUP(M41,FAC_TOTALS_APTA!$A$4:$BQ$126,$L56,FALSE))</f>
        <v>0</v>
      </c>
      <c r="N56" s="31">
        <f>IF(N41=0,0,VLOOKUP(N41,FAC_TOTALS_APTA!$A$4:$BQ$126,$L56,FALSE))</f>
        <v>0</v>
      </c>
      <c r="O56" s="31">
        <f>IF(O41=0,0,VLOOKUP(O41,FAC_TOTALS_APTA!$A$4:$BQ$126,$L56,FALSE))</f>
        <v>0</v>
      </c>
      <c r="P56" s="31">
        <f>IF(P41=0,0,VLOOKUP(P41,FAC_TOTALS_APTA!$A$4:$BQ$126,$L56,FALSE))</f>
        <v>0</v>
      </c>
      <c r="Q56" s="31">
        <f>IF(Q41=0,0,VLOOKUP(Q41,FAC_TOTALS_APTA!$A$4:$BQ$126,$L56,FALSE))</f>
        <v>0</v>
      </c>
      <c r="R56" s="31">
        <f>IF(R41=0,0,VLOOKUP(R41,FAC_TOTALS_APTA!$A$4:$BQ$126,$L56,FALSE))</f>
        <v>0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-131741.23543224999</v>
      </c>
      <c r="V56" s="31">
        <f>IF(V41=0,0,VLOOKUP(V41,FAC_TOTALS_APTA!$A$4:$BQ$126,$L56,FALSE))</f>
        <v>-378262.86342084099</v>
      </c>
      <c r="W56" s="31">
        <f>IF(W41=0,0,VLOOKUP(W41,FAC_TOTALS_APTA!$A$4:$BQ$126,$L56,FALSE))</f>
        <v>-583698.28567769204</v>
      </c>
      <c r="X56" s="31">
        <f>IF(X41=0,0,VLOOKUP(X41,FAC_TOTALS_APTA!$A$4:$BQ$126,$L56,FALSE))</f>
        <v>-895345.19153229496</v>
      </c>
      <c r="Y56" s="31">
        <f>IF(Y41=0,0,VLOOKUP(Y41,FAC_TOTALS_APTA!$A$4:$BQ$126,$L56,FALSE))</f>
        <v>-1952661.51459972</v>
      </c>
      <c r="Z56" s="31">
        <f>IF(Z41=0,0,VLOOKUP(Z41,FAC_TOTALS_APTA!$A$4:$BQ$126,$L56,FALSE))</f>
        <v>-1260753.1772738099</v>
      </c>
      <c r="AA56" s="31">
        <f>IF(AA41=0,0,VLOOKUP(AA41,FAC_TOTALS_APTA!$A$4:$BQ$126,$L56,FALSE))</f>
        <v>-909878.27414454496</v>
      </c>
      <c r="AB56" s="31">
        <f>IF(AB41=0,0,VLOOKUP(AB41,FAC_TOTALS_APTA!$A$4:$BQ$126,$L56,FALSE))</f>
        <v>-870357.22466798394</v>
      </c>
      <c r="AC56" s="34">
        <f t="shared" si="19"/>
        <v>-6982697.7667491371</v>
      </c>
      <c r="AD56" s="35">
        <f>AC56/G60</f>
        <v>-9.7441914843517958E-3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0.41901162122882901</v>
      </c>
      <c r="I57" s="39" t="str">
        <f t="shared" si="16"/>
        <v>-</v>
      </c>
      <c r="J57" s="40" t="str">
        <f t="shared" si="17"/>
        <v/>
      </c>
      <c r="K57" s="40" t="str">
        <f t="shared" si="18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9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8"/>
        <v>New_Reporter_FAC</v>
      </c>
      <c r="L58" s="47">
        <f>MATCH($K58,FAC_TOTALS_APTA!$A$2:$BO$2,)</f>
        <v>44</v>
      </c>
      <c r="M58" s="48">
        <f>IF(M41=0,0,VLOOKUP(M41,FAC_TOTALS_APTA!$A$4:$BQ$126,$L58,FALSE))</f>
        <v>35006185</v>
      </c>
      <c r="N58" s="48">
        <f>IF(N41=0,0,VLOOKUP(N41,FAC_TOTALS_APTA!$A$4:$BQ$126,$L58,FALSE))</f>
        <v>27575193.976</v>
      </c>
      <c r="O58" s="48">
        <f>IF(O41=0,0,VLOOKUP(O41,FAC_TOTALS_APTA!$A$4:$BQ$126,$L58,FALSE))</f>
        <v>13898091.999999899</v>
      </c>
      <c r="P58" s="48">
        <f>IF(P41=0,0,VLOOKUP(P41,FAC_TOTALS_APTA!$A$4:$BQ$126,$L58,FALSE))</f>
        <v>15747264</v>
      </c>
      <c r="Q58" s="48">
        <f>IF(Q41=0,0,VLOOKUP(Q41,FAC_TOTALS_APTA!$A$4:$BQ$126,$L58,FALSE))</f>
        <v>8688267.9989999998</v>
      </c>
      <c r="R58" s="48">
        <f>IF(R41=0,0,VLOOKUP(R41,FAC_TOTALS_APTA!$A$4:$BQ$126,$L58,FALSE))</f>
        <v>0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100915002.97499989</v>
      </c>
      <c r="AD58" s="52">
        <f>AC58/G60</f>
        <v>0.14082452735028389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679778538.18202996</v>
      </c>
      <c r="H59" s="76">
        <f>VLOOKUP(H41,FAC_TOTALS_APTA!$A$4:$BO$126,$F59,FALSE)</f>
        <v>827609527.83973396</v>
      </c>
      <c r="I59" s="78">
        <f t="shared" ref="I59:I60" si="20">H59/G59-1</f>
        <v>0.21746933943083402</v>
      </c>
      <c r="J59" s="33"/>
      <c r="K59" s="33"/>
      <c r="L59" s="9"/>
      <c r="M59" s="31">
        <f t="shared" ref="M59:AB59" si="21">SUM(M43:M48)</f>
        <v>113200505.15450771</v>
      </c>
      <c r="N59" s="31">
        <f t="shared" si="21"/>
        <v>33674348.190969065</v>
      </c>
      <c r="O59" s="31">
        <f t="shared" si="21"/>
        <v>39075214.050080605</v>
      </c>
      <c r="P59" s="31">
        <f t="shared" si="21"/>
        <v>47743972.883424111</v>
      </c>
      <c r="Q59" s="31">
        <f t="shared" si="21"/>
        <v>1655109.7417835807</v>
      </c>
      <c r="R59" s="31">
        <f t="shared" si="21"/>
        <v>37188849.056018308</v>
      </c>
      <c r="S59" s="31">
        <f t="shared" si="21"/>
        <v>-83617250.472257391</v>
      </c>
      <c r="T59" s="31">
        <f t="shared" si="21"/>
        <v>21890412.547253851</v>
      </c>
      <c r="U59" s="31">
        <f t="shared" si="21"/>
        <v>33260606.650478013</v>
      </c>
      <c r="V59" s="31">
        <f t="shared" si="21"/>
        <v>-3585942.4312810181</v>
      </c>
      <c r="W59" s="31">
        <f t="shared" si="21"/>
        <v>-8359726.2877074704</v>
      </c>
      <c r="X59" s="31">
        <f t="shared" si="21"/>
        <v>8185575.4168026801</v>
      </c>
      <c r="Y59" s="31">
        <f t="shared" si="21"/>
        <v>-36264319.36624191</v>
      </c>
      <c r="Z59" s="31">
        <f t="shared" si="21"/>
        <v>-5557610.6320294216</v>
      </c>
      <c r="AA59" s="31">
        <f t="shared" si="21"/>
        <v>22580907.15477217</v>
      </c>
      <c r="AB59" s="31">
        <f t="shared" si="21"/>
        <v>29597555.36197174</v>
      </c>
      <c r="AC59" s="34">
        <f>H59-G59</f>
        <v>147830989.657704</v>
      </c>
      <c r="AD59" s="35">
        <f>I59</f>
        <v>0.21746933943083402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716601041.54999995</v>
      </c>
      <c r="H60" s="77">
        <f>VLOOKUP(H41,FAC_TOTALS_APTA!$A$4:$BO$126,$F60,FALSE)</f>
        <v>809531783.59800005</v>
      </c>
      <c r="I60" s="79">
        <f t="shared" si="20"/>
        <v>0.1296826778914415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92930742.048000097</v>
      </c>
      <c r="AD60" s="55">
        <f>I60</f>
        <v>0.1296826778914415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-8.7786661539392519E-2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30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6" t="s">
        <v>59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63</v>
      </c>
      <c r="AD69" s="86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2002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0_3_2002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0_3_2003</v>
      </c>
      <c r="N72" s="9" t="str">
        <f t="shared" ref="N72:AB72" si="22">IF($G70+N71&gt;$H70,0,CONCATENATE($C67,"_",$C68,"_",$G70+N71))</f>
        <v>0_3_2004</v>
      </c>
      <c r="O72" s="9" t="str">
        <f t="shared" si="22"/>
        <v>0_3_2005</v>
      </c>
      <c r="P72" s="9" t="str">
        <f t="shared" si="22"/>
        <v>0_3_2006</v>
      </c>
      <c r="Q72" s="9" t="str">
        <f t="shared" si="22"/>
        <v>0_3_2007</v>
      </c>
      <c r="R72" s="9" t="str">
        <f t="shared" si="22"/>
        <v>0_3_2008</v>
      </c>
      <c r="S72" s="9" t="str">
        <f t="shared" si="22"/>
        <v>0_3_2009</v>
      </c>
      <c r="T72" s="9" t="str">
        <f t="shared" si="22"/>
        <v>0_3_2010</v>
      </c>
      <c r="U72" s="9" t="str">
        <f t="shared" si="22"/>
        <v>0_3_2011</v>
      </c>
      <c r="V72" s="9" t="str">
        <f t="shared" si="22"/>
        <v>0_3_2012</v>
      </c>
      <c r="W72" s="9" t="str">
        <f t="shared" si="22"/>
        <v>0_3_2013</v>
      </c>
      <c r="X72" s="9" t="str">
        <f t="shared" si="22"/>
        <v>0_3_2014</v>
      </c>
      <c r="Y72" s="9" t="str">
        <f t="shared" si="22"/>
        <v>0_3_2015</v>
      </c>
      <c r="Z72" s="9" t="str">
        <f t="shared" si="22"/>
        <v>0_3_2016</v>
      </c>
      <c r="AA72" s="9" t="str">
        <f t="shared" si="22"/>
        <v>0_3_2017</v>
      </c>
      <c r="AB72" s="9" t="str">
        <f t="shared" si="22"/>
        <v>0_3_2018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>
        <f>VLOOKUP(G72,FAC_TOTALS_APTA!$A$4:$BQ$126,$F74,FALSE)</f>
        <v>2348829.1506419098</v>
      </c>
      <c r="H74" s="31">
        <f>VLOOKUP(H72,FAC_TOTALS_APTA!$A$4:$BQ$126,$F74,FALSE)</f>
        <v>2102749.2543792301</v>
      </c>
      <c r="I74" s="32">
        <f>IFERROR(H74/G74-1,"-")</f>
        <v>-0.10476704795469216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>
        <f>IF(M72=0,0,VLOOKUP(M72,FAC_TOTALS_APTA!$A$4:$BQ$126,$L74,FALSE))</f>
        <v>1834099.2344720201</v>
      </c>
      <c r="N74" s="31">
        <f>IF(N72=0,0,VLOOKUP(N72,FAC_TOTALS_APTA!$A$4:$BQ$126,$L74,FALSE))</f>
        <v>2106519.6642220402</v>
      </c>
      <c r="O74" s="31">
        <f>IF(O72=0,0,VLOOKUP(O72,FAC_TOTALS_APTA!$A$4:$BQ$126,$L74,FALSE))</f>
        <v>-850712.14376199502</v>
      </c>
      <c r="P74" s="31">
        <f>IF(P72=0,0,VLOOKUP(P72,FAC_TOTALS_APTA!$A$4:$BQ$126,$L74,FALSE))</f>
        <v>7129698.3193252198</v>
      </c>
      <c r="Q74" s="31">
        <f>IF(Q72=0,0,VLOOKUP(Q72,FAC_TOTALS_APTA!$A$4:$BQ$126,$L74,FALSE))</f>
        <v>6831576.4226337401</v>
      </c>
      <c r="R74" s="31">
        <f>IF(R72=0,0,VLOOKUP(R72,FAC_TOTALS_APTA!$A$4:$BQ$126,$L74,FALSE))</f>
        <v>3007058.9093140201</v>
      </c>
      <c r="S74" s="31">
        <f>IF(S72=0,0,VLOOKUP(S72,FAC_TOTALS_APTA!$A$4:$BQ$126,$L74,FALSE))</f>
        <v>4802692.3003631802</v>
      </c>
      <c r="T74" s="31">
        <f>IF(T72=0,0,VLOOKUP(T72,FAC_TOTALS_APTA!$A$4:$BQ$126,$L74,FALSE))</f>
        <v>1132535.39687434</v>
      </c>
      <c r="U74" s="31">
        <f>IF(U72=0,0,VLOOKUP(U72,FAC_TOTALS_APTA!$A$4:$BQ$126,$L74,FALSE))</f>
        <v>-242101.442767834</v>
      </c>
      <c r="V74" s="31">
        <f>IF(V72=0,0,VLOOKUP(V72,FAC_TOTALS_APTA!$A$4:$BQ$126,$L74,FALSE))</f>
        <v>887152.84022744198</v>
      </c>
      <c r="W74" s="31">
        <f>IF(W72=0,0,VLOOKUP(W72,FAC_TOTALS_APTA!$A$4:$BQ$126,$L74,FALSE))</f>
        <v>1720488.50000653</v>
      </c>
      <c r="X74" s="31">
        <f>IF(X72=0,0,VLOOKUP(X72,FAC_TOTALS_APTA!$A$4:$BQ$126,$L74,FALSE))</f>
        <v>5979878.5257927701</v>
      </c>
      <c r="Y74" s="31">
        <f>IF(Y72=0,0,VLOOKUP(Y72,FAC_TOTALS_APTA!$A$4:$BQ$126,$L74,FALSE))</f>
        <v>5144690.4709019</v>
      </c>
      <c r="Z74" s="31">
        <f>IF(Z72=0,0,VLOOKUP(Z72,FAC_TOTALS_APTA!$A$4:$BQ$126,$L74,FALSE))</f>
        <v>3887374.8069669902</v>
      </c>
      <c r="AA74" s="31">
        <f>IF(AA72=0,0,VLOOKUP(AA72,FAC_TOTALS_APTA!$A$4:$BQ$126,$L74,FALSE))</f>
        <v>2870007.4004207202</v>
      </c>
      <c r="AB74" s="31">
        <f>IF(AB72=0,0,VLOOKUP(AB72,FAC_TOTALS_APTA!$A$4:$BQ$126,$L74,FALSE))</f>
        <v>2312822.7850573398</v>
      </c>
      <c r="AC74" s="34">
        <f>SUM(M74:AB74)</f>
        <v>48553781.990048423</v>
      </c>
      <c r="AD74" s="35">
        <f>AC74/G91</f>
        <v>0.4755692981751416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>
        <f>VLOOKUP(G72,FAC_TOTALS_APTA!$A$4:$BQ$126,$F75,FALSE)</f>
        <v>0.89025817810641095</v>
      </c>
      <c r="H75" s="56">
        <f>VLOOKUP(H72,FAC_TOTALS_APTA!$A$4:$BQ$126,$F75,FALSE)</f>
        <v>0.97345931230146499</v>
      </c>
      <c r="I75" s="32">
        <f t="shared" ref="I75:I88" si="23">IFERROR(H75/G75-1,"-")</f>
        <v>9.3457309622275941E-2</v>
      </c>
      <c r="J75" s="33" t="str">
        <f t="shared" ref="J75:J88" si="24">IF(C75="Log","_log","")</f>
        <v>_log</v>
      </c>
      <c r="K75" s="33" t="str">
        <f t="shared" ref="K75:K89" si="25">CONCATENATE(D75,J75,"_FAC")</f>
        <v>FARE_per_UPT_2018_log_FAC</v>
      </c>
      <c r="L75" s="9">
        <f>MATCH($K75,FAC_TOTALS_APTA!$A$2:$BO$2,)</f>
        <v>27</v>
      </c>
      <c r="M75" s="31">
        <f>IF(M72=0,0,VLOOKUP(M72,FAC_TOTALS_APTA!$A$4:$BQ$126,$L75,FALSE))</f>
        <v>2240182.7869003699</v>
      </c>
      <c r="N75" s="31">
        <f>IF(N72=0,0,VLOOKUP(N72,FAC_TOTALS_APTA!$A$4:$BQ$126,$L75,FALSE))</f>
        <v>-815938.43855762598</v>
      </c>
      <c r="O75" s="31">
        <f>IF(O72=0,0,VLOOKUP(O72,FAC_TOTALS_APTA!$A$4:$BQ$126,$L75,FALSE))</f>
        <v>417143.28491726198</v>
      </c>
      <c r="P75" s="31">
        <f>IF(P72=0,0,VLOOKUP(P72,FAC_TOTALS_APTA!$A$4:$BQ$126,$L75,FALSE))</f>
        <v>-108485.051759312</v>
      </c>
      <c r="Q75" s="31">
        <f>IF(Q72=0,0,VLOOKUP(Q72,FAC_TOTALS_APTA!$A$4:$BQ$126,$L75,FALSE))</f>
        <v>202513.48189810701</v>
      </c>
      <c r="R75" s="31">
        <f>IF(R72=0,0,VLOOKUP(R72,FAC_TOTALS_APTA!$A$4:$BQ$126,$L75,FALSE))</f>
        <v>1747721.7848334201</v>
      </c>
      <c r="S75" s="31">
        <f>IF(S72=0,0,VLOOKUP(S72,FAC_TOTALS_APTA!$A$4:$BQ$126,$L75,FALSE))</f>
        <v>-5189462.0726940203</v>
      </c>
      <c r="T75" s="31">
        <f>IF(T72=0,0,VLOOKUP(T72,FAC_TOTALS_APTA!$A$4:$BQ$126,$L75,FALSE))</f>
        <v>1668944.00873882</v>
      </c>
      <c r="U75" s="31">
        <f>IF(U72=0,0,VLOOKUP(U72,FAC_TOTALS_APTA!$A$4:$BQ$126,$L75,FALSE))</f>
        <v>4225600.0473318696</v>
      </c>
      <c r="V75" s="31">
        <f>IF(V72=0,0,VLOOKUP(V72,FAC_TOTALS_APTA!$A$4:$BQ$126,$L75,FALSE))</f>
        <v>-3187103.5339038102</v>
      </c>
      <c r="W75" s="31">
        <f>IF(W72=0,0,VLOOKUP(W72,FAC_TOTALS_APTA!$A$4:$BQ$126,$L75,FALSE))</f>
        <v>-7569825.4423211301</v>
      </c>
      <c r="X75" s="31">
        <f>IF(X72=0,0,VLOOKUP(X72,FAC_TOTALS_APTA!$A$4:$BQ$126,$L75,FALSE))</f>
        <v>388991.20876584202</v>
      </c>
      <c r="Y75" s="31">
        <f>IF(Y72=0,0,VLOOKUP(Y72,FAC_TOTALS_APTA!$A$4:$BQ$126,$L75,FALSE))</f>
        <v>-2328084.99631692</v>
      </c>
      <c r="Z75" s="31">
        <f>IF(Z72=0,0,VLOOKUP(Z72,FAC_TOTALS_APTA!$A$4:$BQ$126,$L75,FALSE))</f>
        <v>-5608928.6426572399</v>
      </c>
      <c r="AA75" s="31">
        <f>IF(AA72=0,0,VLOOKUP(AA72,FAC_TOTALS_APTA!$A$4:$BQ$126,$L75,FALSE))</f>
        <v>691086.23328134394</v>
      </c>
      <c r="AB75" s="31">
        <f>IF(AB72=0,0,VLOOKUP(AB72,FAC_TOTALS_APTA!$A$4:$BQ$126,$L75,FALSE))</f>
        <v>920637.80454487598</v>
      </c>
      <c r="AC75" s="34">
        <f t="shared" ref="AC75:AC88" si="26">SUM(M75:AB75)</f>
        <v>-12305007.536998149</v>
      </c>
      <c r="AD75" s="35">
        <f>AC75/G91</f>
        <v>-0.1205237482758694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>
        <f>VLOOKUP(G72,FAC_TOTALS_APTA!$A$4:$BQ$126,$F76,FALSE)</f>
        <v>606352.19728685298</v>
      </c>
      <c r="H76" s="31">
        <f>VLOOKUP(H72,FAC_TOTALS_APTA!$A$4:$BQ$126,$F76,FALSE)</f>
        <v>639775.545328398</v>
      </c>
      <c r="I76" s="32">
        <f t="shared" si="23"/>
        <v>5.5122003665689867E-2</v>
      </c>
      <c r="J76" s="33" t="str">
        <f t="shared" si="24"/>
        <v>_log</v>
      </c>
      <c r="K76" s="33" t="str">
        <f t="shared" si="25"/>
        <v>POP_EMP_log_FAC</v>
      </c>
      <c r="L76" s="9">
        <f>MATCH($K76,FAC_TOTALS_APTA!$A$2:$BO$2,)</f>
        <v>28</v>
      </c>
      <c r="M76" s="31">
        <f>IF(M72=0,0,VLOOKUP(M72,FAC_TOTALS_APTA!$A$4:$BQ$126,$L76,FALSE))</f>
        <v>820345.54835606297</v>
      </c>
      <c r="N76" s="31">
        <f>IF(N72=0,0,VLOOKUP(N72,FAC_TOTALS_APTA!$A$4:$BQ$126,$L76,FALSE))</f>
        <v>1220232.17044695</v>
      </c>
      <c r="O76" s="31">
        <f>IF(O72=0,0,VLOOKUP(O72,FAC_TOTALS_APTA!$A$4:$BQ$126,$L76,FALSE))</f>
        <v>1675248.16798264</v>
      </c>
      <c r="P76" s="31">
        <f>IF(P72=0,0,VLOOKUP(P72,FAC_TOTALS_APTA!$A$4:$BQ$126,$L76,FALSE))</f>
        <v>2058237.1243133999</v>
      </c>
      <c r="Q76" s="31">
        <f>IF(Q72=0,0,VLOOKUP(Q72,FAC_TOTALS_APTA!$A$4:$BQ$126,$L76,FALSE))</f>
        <v>859329.802411529</v>
      </c>
      <c r="R76" s="31">
        <f>IF(R72=0,0,VLOOKUP(R72,FAC_TOTALS_APTA!$A$4:$BQ$126,$L76,FALSE))</f>
        <v>325111.84334613697</v>
      </c>
      <c r="S76" s="31">
        <f>IF(S72=0,0,VLOOKUP(S72,FAC_TOTALS_APTA!$A$4:$BQ$126,$L76,FALSE))</f>
        <v>-259368.81276298501</v>
      </c>
      <c r="T76" s="31">
        <f>IF(T72=0,0,VLOOKUP(T72,FAC_TOTALS_APTA!$A$4:$BQ$126,$L76,FALSE))</f>
        <v>680244.956690714</v>
      </c>
      <c r="U76" s="31">
        <f>IF(U72=0,0,VLOOKUP(U72,FAC_TOTALS_APTA!$A$4:$BQ$126,$L76,FALSE))</f>
        <v>448521.80047875299</v>
      </c>
      <c r="V76" s="31">
        <f>IF(V72=0,0,VLOOKUP(V72,FAC_TOTALS_APTA!$A$4:$BQ$126,$L76,FALSE))</f>
        <v>623286.62421478005</v>
      </c>
      <c r="W76" s="31">
        <f>IF(W72=0,0,VLOOKUP(W72,FAC_TOTALS_APTA!$A$4:$BQ$126,$L76,FALSE))</f>
        <v>990648.42358857195</v>
      </c>
      <c r="X76" s="31">
        <f>IF(X72=0,0,VLOOKUP(X72,FAC_TOTALS_APTA!$A$4:$BQ$126,$L76,FALSE))</f>
        <v>633050.48392055905</v>
      </c>
      <c r="Y76" s="31">
        <f>IF(Y72=0,0,VLOOKUP(Y72,FAC_TOTALS_APTA!$A$4:$BQ$126,$L76,FALSE))</f>
        <v>736439.594640119</v>
      </c>
      <c r="Z76" s="31">
        <f>IF(Z72=0,0,VLOOKUP(Z72,FAC_TOTALS_APTA!$A$4:$BQ$126,$L76,FALSE))</f>
        <v>669729.49560178001</v>
      </c>
      <c r="AA76" s="31">
        <f>IF(AA72=0,0,VLOOKUP(AA72,FAC_TOTALS_APTA!$A$4:$BQ$126,$L76,FALSE))</f>
        <v>568972.87217226601</v>
      </c>
      <c r="AB76" s="31">
        <f>IF(AB72=0,0,VLOOKUP(AB72,FAC_TOTALS_APTA!$A$4:$BQ$126,$L76,FALSE))</f>
        <v>593326.11982833699</v>
      </c>
      <c r="AC76" s="34">
        <f t="shared" si="26"/>
        <v>12643356.215229616</v>
      </c>
      <c r="AD76" s="35">
        <f>AC76/G91</f>
        <v>0.12383776907610294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>
        <f>VLOOKUP(G72,FAC_TOTALS_APTA!$A$4:$BQ$126,$F77,FALSE)</f>
        <v>0.23988291594394301</v>
      </c>
      <c r="H77" s="56">
        <f>VLOOKUP(H72,FAC_TOTALS_APTA!$A$4:$BQ$126,$F77,FALSE)</f>
        <v>0.19884655106648</v>
      </c>
      <c r="I77" s="32">
        <f t="shared" si="23"/>
        <v>-0.17106830937077899</v>
      </c>
      <c r="J77" s="33" t="str">
        <f t="shared" si="24"/>
        <v/>
      </c>
      <c r="K77" s="33" t="str">
        <f t="shared" si="25"/>
        <v>TSD_POP_EMP_PCT_FAC</v>
      </c>
      <c r="L77" s="9">
        <f>MATCH($K77,FAC_TOTALS_APTA!$A$2:$BO$2,)</f>
        <v>32</v>
      </c>
      <c r="M77" s="31">
        <f>IF(M72=0,0,VLOOKUP(M72,FAC_TOTALS_APTA!$A$4:$BQ$126,$L77,FALSE))</f>
        <v>-189629.43600180399</v>
      </c>
      <c r="N77" s="31">
        <f>IF(N72=0,0,VLOOKUP(N72,FAC_TOTALS_APTA!$A$4:$BQ$126,$L77,FALSE))</f>
        <v>-46782.624906914702</v>
      </c>
      <c r="O77" s="31">
        <f>IF(O72=0,0,VLOOKUP(O72,FAC_TOTALS_APTA!$A$4:$BQ$126,$L77,FALSE))</f>
        <v>-379692.77229736099</v>
      </c>
      <c r="P77" s="31">
        <f>IF(P72=0,0,VLOOKUP(P72,FAC_TOTALS_APTA!$A$4:$BQ$126,$L77,FALSE))</f>
        <v>-35621.049576294397</v>
      </c>
      <c r="Q77" s="31">
        <f>IF(Q72=0,0,VLOOKUP(Q72,FAC_TOTALS_APTA!$A$4:$BQ$126,$L77,FALSE))</f>
        <v>-312898.89029224397</v>
      </c>
      <c r="R77" s="31">
        <f>IF(R72=0,0,VLOOKUP(R72,FAC_TOTALS_APTA!$A$4:$BQ$126,$L77,FALSE))</f>
        <v>-427166.05953054602</v>
      </c>
      <c r="S77" s="31">
        <f>IF(S72=0,0,VLOOKUP(S72,FAC_TOTALS_APTA!$A$4:$BQ$126,$L77,FALSE))</f>
        <v>701416.58911009901</v>
      </c>
      <c r="T77" s="31">
        <f>IF(T72=0,0,VLOOKUP(T72,FAC_TOTALS_APTA!$A$4:$BQ$126,$L77,FALSE))</f>
        <v>300846.54594466003</v>
      </c>
      <c r="U77" s="31">
        <f>IF(U72=0,0,VLOOKUP(U72,FAC_TOTALS_APTA!$A$4:$BQ$126,$L77,FALSE))</f>
        <v>-715995.00425220595</v>
      </c>
      <c r="V77" s="31">
        <f>IF(V72=0,0,VLOOKUP(V72,FAC_TOTALS_APTA!$A$4:$BQ$126,$L77,FALSE))</f>
        <v>-1260971.41076367</v>
      </c>
      <c r="W77" s="31">
        <f>IF(W72=0,0,VLOOKUP(W72,FAC_TOTALS_APTA!$A$4:$BQ$126,$L77,FALSE))</f>
        <v>-40330.549322331899</v>
      </c>
      <c r="X77" s="31">
        <f>IF(X72=0,0,VLOOKUP(X72,FAC_TOTALS_APTA!$A$4:$BQ$126,$L77,FALSE))</f>
        <v>-301272.54937654902</v>
      </c>
      <c r="Y77" s="31">
        <f>IF(Y72=0,0,VLOOKUP(Y72,FAC_TOTALS_APTA!$A$4:$BQ$126,$L77,FALSE))</f>
        <v>-349707.81206789601</v>
      </c>
      <c r="Z77" s="31">
        <f>IF(Z72=0,0,VLOOKUP(Z72,FAC_TOTALS_APTA!$A$4:$BQ$126,$L77,FALSE))</f>
        <v>486855.51337485597</v>
      </c>
      <c r="AA77" s="31">
        <f>IF(AA72=0,0,VLOOKUP(AA72,FAC_TOTALS_APTA!$A$4:$BQ$126,$L77,FALSE))</f>
        <v>-68867.744432856096</v>
      </c>
      <c r="AB77" s="31">
        <f>IF(AB72=0,0,VLOOKUP(AB72,FAC_TOTALS_APTA!$A$4:$BQ$126,$L77,FALSE))</f>
        <v>-113165.635831711</v>
      </c>
      <c r="AC77" s="34">
        <f t="shared" si="26"/>
        <v>-2752982.8902227692</v>
      </c>
      <c r="AD77" s="35">
        <f>AC77/G91</f>
        <v>-2.6964617117977662E-2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>
        <f>VLOOKUP(G72,FAC_TOTALS_APTA!$A$4:$BQ$126,$F78,FALSE)</f>
        <v>1.92763071774535</v>
      </c>
      <c r="H78" s="36">
        <f>VLOOKUP(H72,FAC_TOTALS_APTA!$A$4:$BQ$126,$F78,FALSE)</f>
        <v>2.81841862081265</v>
      </c>
      <c r="I78" s="32">
        <f t="shared" si="23"/>
        <v>0.46211543262249344</v>
      </c>
      <c r="J78" s="33" t="str">
        <f t="shared" si="24"/>
        <v>_log</v>
      </c>
      <c r="K78" s="33" t="str">
        <f t="shared" si="25"/>
        <v>GAS_PRICE_2018_log_FAC</v>
      </c>
      <c r="L78" s="9">
        <f>MATCH($K78,FAC_TOTALS_APTA!$A$2:$BO$2,)</f>
        <v>29</v>
      </c>
      <c r="M78" s="31">
        <f>IF(M72=0,0,VLOOKUP(M72,FAC_TOTALS_APTA!$A$4:$BQ$126,$L78,FALSE))</f>
        <v>1821164.2034776099</v>
      </c>
      <c r="N78" s="31">
        <f>IF(N72=0,0,VLOOKUP(N72,FAC_TOTALS_APTA!$A$4:$BQ$126,$L78,FALSE))</f>
        <v>2702101.9410130298</v>
      </c>
      <c r="O78" s="31">
        <f>IF(O72=0,0,VLOOKUP(O72,FAC_TOTALS_APTA!$A$4:$BQ$126,$L78,FALSE))</f>
        <v>4686050.0172698302</v>
      </c>
      <c r="P78" s="31">
        <f>IF(P72=0,0,VLOOKUP(P72,FAC_TOTALS_APTA!$A$4:$BQ$126,$L78,FALSE))</f>
        <v>2914551.39641556</v>
      </c>
      <c r="Q78" s="31">
        <f>IF(Q72=0,0,VLOOKUP(Q72,FAC_TOTALS_APTA!$A$4:$BQ$126,$L78,FALSE))</f>
        <v>2144840.97515732</v>
      </c>
      <c r="R78" s="31">
        <f>IF(R72=0,0,VLOOKUP(R72,FAC_TOTALS_APTA!$A$4:$BQ$126,$L78,FALSE))</f>
        <v>5160337.6271422403</v>
      </c>
      <c r="S78" s="31">
        <f>IF(S72=0,0,VLOOKUP(S72,FAC_TOTALS_APTA!$A$4:$BQ$126,$L78,FALSE))</f>
        <v>-14647710.287208701</v>
      </c>
      <c r="T78" s="31">
        <f>IF(T72=0,0,VLOOKUP(T72,FAC_TOTALS_APTA!$A$4:$BQ$126,$L78,FALSE))</f>
        <v>7117001.3169698799</v>
      </c>
      <c r="U78" s="31">
        <f>IF(U72=0,0,VLOOKUP(U72,FAC_TOTALS_APTA!$A$4:$BQ$126,$L78,FALSE))</f>
        <v>10258272.139466001</v>
      </c>
      <c r="V78" s="31">
        <f>IF(V72=0,0,VLOOKUP(V72,FAC_TOTALS_APTA!$A$4:$BQ$126,$L78,FALSE))</f>
        <v>105633.62567480101</v>
      </c>
      <c r="W78" s="31">
        <f>IF(W72=0,0,VLOOKUP(W72,FAC_TOTALS_APTA!$A$4:$BQ$126,$L78,FALSE))</f>
        <v>-2073275.71011031</v>
      </c>
      <c r="X78" s="31">
        <f>IF(X72=0,0,VLOOKUP(X72,FAC_TOTALS_APTA!$A$4:$BQ$126,$L78,FALSE))</f>
        <v>-3043155.87952284</v>
      </c>
      <c r="Y78" s="31">
        <f>IF(Y72=0,0,VLOOKUP(Y72,FAC_TOTALS_APTA!$A$4:$BQ$126,$L78,FALSE))</f>
        <v>-16153260.034527199</v>
      </c>
      <c r="Z78" s="31">
        <f>IF(Z72=0,0,VLOOKUP(Z72,FAC_TOTALS_APTA!$A$4:$BQ$126,$L78,FALSE))</f>
        <v>-5272679.7515598098</v>
      </c>
      <c r="AA78" s="31">
        <f>IF(AA72=0,0,VLOOKUP(AA72,FAC_TOTALS_APTA!$A$4:$BQ$126,$L78,FALSE))</f>
        <v>3785254.41124553</v>
      </c>
      <c r="AB78" s="31">
        <f>IF(AB72=0,0,VLOOKUP(AB72,FAC_TOTALS_APTA!$A$4:$BQ$126,$L78,FALSE))</f>
        <v>4155728.2945664199</v>
      </c>
      <c r="AC78" s="34">
        <f t="shared" si="26"/>
        <v>3660854.2854693639</v>
      </c>
      <c r="AD78" s="35">
        <f>AC78/G91</f>
        <v>3.58569370274587E-2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>
        <f>VLOOKUP(G72,FAC_TOTALS_APTA!$A$4:$BQ$126,$F79,FALSE)</f>
        <v>33597.737556688997</v>
      </c>
      <c r="H79" s="56">
        <f>VLOOKUP(H72,FAC_TOTALS_APTA!$A$4:$BQ$126,$F79,FALSE)</f>
        <v>28066.597469404998</v>
      </c>
      <c r="I79" s="32">
        <f t="shared" si="23"/>
        <v>-0.16462834969025464</v>
      </c>
      <c r="J79" s="33" t="str">
        <f t="shared" si="24"/>
        <v>_log</v>
      </c>
      <c r="K79" s="33" t="str">
        <f t="shared" si="25"/>
        <v>TOTAL_MED_INC_INDIV_2018_log_FAC</v>
      </c>
      <c r="L79" s="9">
        <f>MATCH($K79,FAC_TOTALS_APTA!$A$2:$BO$2,)</f>
        <v>30</v>
      </c>
      <c r="M79" s="31">
        <f>IF(M72=0,0,VLOOKUP(M72,FAC_TOTALS_APTA!$A$4:$BQ$126,$L79,FALSE))</f>
        <v>1244367.2280554399</v>
      </c>
      <c r="N79" s="31">
        <f>IF(N72=0,0,VLOOKUP(N72,FAC_TOTALS_APTA!$A$4:$BQ$126,$L79,FALSE))</f>
        <v>2159736.0970086101</v>
      </c>
      <c r="O79" s="31">
        <f>IF(O72=0,0,VLOOKUP(O72,FAC_TOTALS_APTA!$A$4:$BQ$126,$L79,FALSE))</f>
        <v>2681248.20788588</v>
      </c>
      <c r="P79" s="31">
        <f>IF(P72=0,0,VLOOKUP(P72,FAC_TOTALS_APTA!$A$4:$BQ$126,$L79,FALSE))</f>
        <v>4444772.4600733398</v>
      </c>
      <c r="Q79" s="31">
        <f>IF(Q72=0,0,VLOOKUP(Q72,FAC_TOTALS_APTA!$A$4:$BQ$126,$L79,FALSE))</f>
        <v>-965175.61432472896</v>
      </c>
      <c r="R79" s="31">
        <f>IF(R72=0,0,VLOOKUP(R72,FAC_TOTALS_APTA!$A$4:$BQ$126,$L79,FALSE))</f>
        <v>-622671.33214811899</v>
      </c>
      <c r="S79" s="31">
        <f>IF(S72=0,0,VLOOKUP(S72,FAC_TOTALS_APTA!$A$4:$BQ$126,$L79,FALSE))</f>
        <v>5760614.3249195898</v>
      </c>
      <c r="T79" s="31">
        <f>IF(T72=0,0,VLOOKUP(T72,FAC_TOTALS_APTA!$A$4:$BQ$126,$L79,FALSE))</f>
        <v>-418322.27791382599</v>
      </c>
      <c r="U79" s="31">
        <f>IF(U72=0,0,VLOOKUP(U72,FAC_TOTALS_APTA!$A$4:$BQ$126,$L79,FALSE))</f>
        <v>855158.14729988202</v>
      </c>
      <c r="V79" s="31">
        <f>IF(V72=0,0,VLOOKUP(V72,FAC_TOTALS_APTA!$A$4:$BQ$126,$L79,FALSE))</f>
        <v>1921413.64549416</v>
      </c>
      <c r="W79" s="31">
        <f>IF(W72=0,0,VLOOKUP(W72,FAC_TOTALS_APTA!$A$4:$BQ$126,$L79,FALSE))</f>
        <v>-7724.8896103503102</v>
      </c>
      <c r="X79" s="31">
        <f>IF(X72=0,0,VLOOKUP(X72,FAC_TOTALS_APTA!$A$4:$BQ$126,$L79,FALSE))</f>
        <v>-1681409.0966442099</v>
      </c>
      <c r="Y79" s="31">
        <f>IF(Y72=0,0,VLOOKUP(Y72,FAC_TOTALS_APTA!$A$4:$BQ$126,$L79,FALSE))</f>
        <v>-3731069.5715642199</v>
      </c>
      <c r="Z79" s="31">
        <f>IF(Z72=0,0,VLOOKUP(Z72,FAC_TOTALS_APTA!$A$4:$BQ$126,$L79,FALSE))</f>
        <v>-1414856.27469684</v>
      </c>
      <c r="AA79" s="31">
        <f>IF(AA72=0,0,VLOOKUP(AA72,FAC_TOTALS_APTA!$A$4:$BQ$126,$L79,FALSE))</f>
        <v>-1214965.81742298</v>
      </c>
      <c r="AB79" s="31">
        <f>IF(AB72=0,0,VLOOKUP(AB72,FAC_TOTALS_APTA!$A$4:$BQ$126,$L79,FALSE))</f>
        <v>-1411758.9768265099</v>
      </c>
      <c r="AC79" s="34">
        <f t="shared" si="26"/>
        <v>7599356.2595851161</v>
      </c>
      <c r="AD79" s="35">
        <f>AC79/G91</f>
        <v>7.4433347410393119E-2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>
        <f>VLOOKUP(G72,FAC_TOTALS_APTA!$A$4:$BQ$126,$F80,FALSE)</f>
        <v>6.2992783465500297</v>
      </c>
      <c r="H80" s="31">
        <f>VLOOKUP(H72,FAC_TOTALS_APTA!$A$4:$BQ$126,$F80,FALSE)</f>
        <v>7.0107139777311902</v>
      </c>
      <c r="I80" s="32">
        <f t="shared" si="23"/>
        <v>0.1129392276451473</v>
      </c>
      <c r="J80" s="33" t="str">
        <f t="shared" si="24"/>
        <v/>
      </c>
      <c r="K80" s="33" t="str">
        <f t="shared" si="25"/>
        <v>PCT_HH_NO_VEH_FAC</v>
      </c>
      <c r="L80" s="9">
        <f>MATCH($K80,FAC_TOTALS_APTA!$A$2:$BO$2,)</f>
        <v>31</v>
      </c>
      <c r="M80" s="31">
        <f>IF(M72=0,0,VLOOKUP(M72,FAC_TOTALS_APTA!$A$4:$BQ$126,$L80,FALSE))</f>
        <v>122317.386864973</v>
      </c>
      <c r="N80" s="31">
        <f>IF(N72=0,0,VLOOKUP(N72,FAC_TOTALS_APTA!$A$4:$BQ$126,$L80,FALSE))</f>
        <v>142617.45913088499</v>
      </c>
      <c r="O80" s="31">
        <f>IF(O72=0,0,VLOOKUP(O72,FAC_TOTALS_APTA!$A$4:$BQ$126,$L80,FALSE))</f>
        <v>236950.77118604601</v>
      </c>
      <c r="P80" s="31">
        <f>IF(P72=0,0,VLOOKUP(P72,FAC_TOTALS_APTA!$A$4:$BQ$126,$L80,FALSE))</f>
        <v>227405.511053586</v>
      </c>
      <c r="Q80" s="31">
        <f>IF(Q72=0,0,VLOOKUP(Q72,FAC_TOTALS_APTA!$A$4:$BQ$126,$L80,FALSE))</f>
        <v>134223.129343062</v>
      </c>
      <c r="R80" s="31">
        <f>IF(R72=0,0,VLOOKUP(R72,FAC_TOTALS_APTA!$A$4:$BQ$126,$L80,FALSE))</f>
        <v>-1211.1728435587299</v>
      </c>
      <c r="S80" s="31">
        <f>IF(S72=0,0,VLOOKUP(S72,FAC_TOTALS_APTA!$A$4:$BQ$126,$L80,FALSE))</f>
        <v>146368.539355891</v>
      </c>
      <c r="T80" s="31">
        <f>IF(T72=0,0,VLOOKUP(T72,FAC_TOTALS_APTA!$A$4:$BQ$126,$L80,FALSE))</f>
        <v>471687.44731566397</v>
      </c>
      <c r="U80" s="31">
        <f>IF(U72=0,0,VLOOKUP(U72,FAC_TOTALS_APTA!$A$4:$BQ$126,$L80,FALSE))</f>
        <v>310475.51618101302</v>
      </c>
      <c r="V80" s="31">
        <f>IF(V72=0,0,VLOOKUP(V72,FAC_TOTALS_APTA!$A$4:$BQ$126,$L80,FALSE))</f>
        <v>-322316.243893879</v>
      </c>
      <c r="W80" s="31">
        <f>IF(W72=0,0,VLOOKUP(W72,FAC_TOTALS_APTA!$A$4:$BQ$126,$L80,FALSE))</f>
        <v>95318.755014947397</v>
      </c>
      <c r="X80" s="31">
        <f>IF(X72=0,0,VLOOKUP(X72,FAC_TOTALS_APTA!$A$4:$BQ$126,$L80,FALSE))</f>
        <v>69791.539113398001</v>
      </c>
      <c r="Y80" s="31">
        <f>IF(Y72=0,0,VLOOKUP(Y72,FAC_TOTALS_APTA!$A$4:$BQ$126,$L80,FALSE))</f>
        <v>-366486.80259930901</v>
      </c>
      <c r="Z80" s="31">
        <f>IF(Z72=0,0,VLOOKUP(Z72,FAC_TOTALS_APTA!$A$4:$BQ$126,$L80,FALSE))</f>
        <v>-248592.170567158</v>
      </c>
      <c r="AA80" s="31">
        <f>IF(AA72=0,0,VLOOKUP(AA72,FAC_TOTALS_APTA!$A$4:$BQ$126,$L80,FALSE))</f>
        <v>-91849.592701667905</v>
      </c>
      <c r="AB80" s="31">
        <f>IF(AB72=0,0,VLOOKUP(AB72,FAC_TOTALS_APTA!$A$4:$BQ$126,$L80,FALSE))</f>
        <v>-109795.364562754</v>
      </c>
      <c r="AC80" s="34">
        <f t="shared" si="26"/>
        <v>816904.70739113889</v>
      </c>
      <c r="AD80" s="35">
        <f>AC80/G91</f>
        <v>8.0013292980884408E-3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>
        <f>VLOOKUP(G72,FAC_TOTALS_APTA!$A$4:$BQ$126,$F81,FALSE)</f>
        <v>3.3415995395981302</v>
      </c>
      <c r="H81" s="36">
        <f>VLOOKUP(H72,FAC_TOTALS_APTA!$A$4:$BQ$126,$F81,FALSE)</f>
        <v>5.0971445390948</v>
      </c>
      <c r="I81" s="32">
        <f t="shared" si="23"/>
        <v>0.52536067793084396</v>
      </c>
      <c r="J81" s="33" t="str">
        <f t="shared" si="24"/>
        <v/>
      </c>
      <c r="K81" s="33" t="str">
        <f t="shared" si="25"/>
        <v>JTW_HOME_PCT_FAC</v>
      </c>
      <c r="L81" s="9">
        <f>MATCH($K81,FAC_TOTALS_APTA!$A$2:$BO$2,)</f>
        <v>33</v>
      </c>
      <c r="M81" s="31">
        <f>IF(M72=0,0,VLOOKUP(M72,FAC_TOTALS_APTA!$A$4:$BQ$126,$L81,FALSE))</f>
        <v>0</v>
      </c>
      <c r="N81" s="31">
        <f>IF(N72=0,0,VLOOKUP(N72,FAC_TOTALS_APTA!$A$4:$BQ$126,$L81,FALSE))</f>
        <v>0</v>
      </c>
      <c r="O81" s="31">
        <f>IF(O72=0,0,VLOOKUP(O72,FAC_TOTALS_APTA!$A$4:$BQ$126,$L81,FALSE))</f>
        <v>0</v>
      </c>
      <c r="P81" s="31">
        <f>IF(P72=0,0,VLOOKUP(P72,FAC_TOTALS_APTA!$A$4:$BQ$126,$L81,FALSE))</f>
        <v>9657.2063553452899</v>
      </c>
      <c r="Q81" s="31">
        <f>IF(Q72=0,0,VLOOKUP(Q72,FAC_TOTALS_APTA!$A$4:$BQ$126,$L81,FALSE))</f>
        <v>3605.7126938899601</v>
      </c>
      <c r="R81" s="31">
        <f>IF(R72=0,0,VLOOKUP(R72,FAC_TOTALS_APTA!$A$4:$BQ$126,$L81,FALSE))</f>
        <v>-4.8474469422309001</v>
      </c>
      <c r="S81" s="31">
        <f>IF(S72=0,0,VLOOKUP(S72,FAC_TOTALS_APTA!$A$4:$BQ$126,$L81,FALSE))</f>
        <v>-1714.8805458904001</v>
      </c>
      <c r="T81" s="31">
        <f>IF(T72=0,0,VLOOKUP(T72,FAC_TOTALS_APTA!$A$4:$BQ$126,$L81,FALSE))</f>
        <v>12084.574626854001</v>
      </c>
      <c r="U81" s="31">
        <f>IF(U72=0,0,VLOOKUP(U72,FAC_TOTALS_APTA!$A$4:$BQ$126,$L81,FALSE))</f>
        <v>-3221.9305669995001</v>
      </c>
      <c r="V81" s="31">
        <f>IF(V72=0,0,VLOOKUP(V72,FAC_TOTALS_APTA!$A$4:$BQ$126,$L81,FALSE))</f>
        <v>-4211.9284049590697</v>
      </c>
      <c r="W81" s="31">
        <f>IF(W72=0,0,VLOOKUP(W72,FAC_TOTALS_APTA!$A$4:$BQ$126,$L81,FALSE))</f>
        <v>-3510.4423969434301</v>
      </c>
      <c r="X81" s="31">
        <f>IF(X72=0,0,VLOOKUP(X72,FAC_TOTALS_APTA!$A$4:$BQ$126,$L81,FALSE))</f>
        <v>7046.0985860930195</v>
      </c>
      <c r="Y81" s="31">
        <f>IF(Y72=0,0,VLOOKUP(Y72,FAC_TOTALS_APTA!$A$4:$BQ$126,$L81,FALSE))</f>
        <v>666.40492552159697</v>
      </c>
      <c r="Z81" s="31">
        <f>IF(Z72=0,0,VLOOKUP(Z72,FAC_TOTALS_APTA!$A$4:$BQ$126,$L81,FALSE))</f>
        <v>23330.359162585999</v>
      </c>
      <c r="AA81" s="31">
        <f>IF(AA72=0,0,VLOOKUP(AA72,FAC_TOTALS_APTA!$A$4:$BQ$126,$L81,FALSE))</f>
        <v>11822.491908031499</v>
      </c>
      <c r="AB81" s="31">
        <f>IF(AB72=0,0,VLOOKUP(AB72,FAC_TOTALS_APTA!$A$4:$BQ$126,$L81,FALSE))</f>
        <v>14222.8280193971</v>
      </c>
      <c r="AC81" s="34">
        <f t="shared" si="26"/>
        <v>69771.646915983845</v>
      </c>
      <c r="AD81" s="35">
        <f>AC81/G91</f>
        <v>6.833917317328451E-4</v>
      </c>
      <c r="AE81" s="9"/>
    </row>
    <row r="82" spans="1:31" s="16" customFormat="1" ht="34" hidden="1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>
        <f>VLOOKUP(G72,FAC_TOTALS_APTA!$A$4:$BQ$126,$F82,FALSE)</f>
        <v>0</v>
      </c>
      <c r="H82" s="36">
        <f>VLOOKUP(H72,FAC_TOTALS_APTA!$A$4:$BQ$126,$F82,FALSE)</f>
        <v>0</v>
      </c>
      <c r="I82" s="32" t="str">
        <f t="shared" si="23"/>
        <v>-</v>
      </c>
      <c r="J82" s="33" t="str">
        <f t="shared" si="24"/>
        <v/>
      </c>
      <c r="K82" s="33" t="str">
        <f t="shared" si="25"/>
        <v>PER_CAPITA_TNC_TRIPS_HINY_BUS_FAC</v>
      </c>
      <c r="L82" s="9">
        <f>MATCH($K82,FAC_TOTALS_APTA!$A$2:$BO$2,)</f>
        <v>34</v>
      </c>
      <c r="M82" s="31">
        <f>IF(M72=0,0,VLOOKUP(M72,FAC_TOTALS_APTA!$A$4:$BQ$126,$L82,FALSE))</f>
        <v>0</v>
      </c>
      <c r="N82" s="31">
        <f>IF(N72=0,0,VLOOKUP(N72,FAC_TOTALS_APTA!$A$4:$BQ$126,$L82,FALSE))</f>
        <v>0</v>
      </c>
      <c r="O82" s="31">
        <f>IF(O72=0,0,VLOOKUP(O72,FAC_TOTALS_APTA!$A$4:$BQ$126,$L82,FALSE))</f>
        <v>0</v>
      </c>
      <c r="P82" s="31">
        <f>IF(P72=0,0,VLOOKUP(P72,FAC_TOTALS_APTA!$A$4:$BQ$126,$L82,FALSE))</f>
        <v>0</v>
      </c>
      <c r="Q82" s="31">
        <f>IF(Q72=0,0,VLOOKUP(Q72,FAC_TOTALS_APTA!$A$4:$BQ$126,$L82,FALSE))</f>
        <v>0</v>
      </c>
      <c r="R82" s="31">
        <f>IF(R72=0,0,VLOOKUP(R72,FAC_TOTALS_APTA!$A$4:$BQ$126,$L82,FALSE))</f>
        <v>0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>
        <f t="shared" si="26"/>
        <v>0</v>
      </c>
      <c r="AD82" s="35">
        <f>AC82/G91</f>
        <v>0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>
        <f>VLOOKUP(G72,FAC_TOTALS_APTA!$A$4:$BQ$126,$F83,FALSE)</f>
        <v>0</v>
      </c>
      <c r="H83" s="36">
        <f>VLOOKUP(H72,FAC_TOTALS_APTA!$A$4:$BQ$126,$F83,FALSE)</f>
        <v>0</v>
      </c>
      <c r="I83" s="32" t="str">
        <f t="shared" si="23"/>
        <v>-</v>
      </c>
      <c r="J83" s="33" t="str">
        <f t="shared" si="24"/>
        <v/>
      </c>
      <c r="K83" s="33" t="str">
        <f t="shared" si="25"/>
        <v>PER_CAPITA_TNC_TRIPS_MID_OPEX_BUS_FAC</v>
      </c>
      <c r="L83" s="9">
        <f>MATCH($K83,FAC_TOTALS_APTA!$A$2:$BO$2,)</f>
        <v>35</v>
      </c>
      <c r="M83" s="31">
        <f>IF(M72=0,0,VLOOKUP(M72,FAC_TOTALS_APTA!$A$4:$BQ$126,$L83,FALSE))</f>
        <v>0</v>
      </c>
      <c r="N83" s="31">
        <f>IF(N72=0,0,VLOOKUP(N72,FAC_TOTALS_APTA!$A$4:$BQ$126,$L83,FALSE))</f>
        <v>0</v>
      </c>
      <c r="O83" s="31">
        <f>IF(O72=0,0,VLOOKUP(O72,FAC_TOTALS_APTA!$A$4:$BQ$126,$L83,FALSE))</f>
        <v>0</v>
      </c>
      <c r="P83" s="31">
        <f>IF(P72=0,0,VLOOKUP(P72,FAC_TOTALS_APTA!$A$4:$BQ$126,$L83,FALSE))</f>
        <v>0</v>
      </c>
      <c r="Q83" s="31">
        <f>IF(Q72=0,0,VLOOKUP(Q72,FAC_TOTALS_APTA!$A$4:$BQ$126,$L83,FALSE))</f>
        <v>0</v>
      </c>
      <c r="R83" s="31">
        <f>IF(R72=0,0,VLOOKUP(R72,FAC_TOTALS_APTA!$A$4:$BQ$126,$L83,FALSE))</f>
        <v>0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>
        <f t="shared" si="26"/>
        <v>0</v>
      </c>
      <c r="AD83" s="35">
        <f>AC83/G91</f>
        <v>0</v>
      </c>
      <c r="AE83" s="9"/>
    </row>
    <row r="84" spans="1:31" s="16" customFormat="1" ht="34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>
        <f>VLOOKUP(G72,FAC_TOTALS_APTA!$A$4:$BQ$126,$F84,FALSE)</f>
        <v>0</v>
      </c>
      <c r="H84" s="36">
        <f>VLOOKUP(H72,FAC_TOTALS_APTA!$A$4:$BQ$126,$F84,FALSE)</f>
        <v>2.8570797582450398</v>
      </c>
      <c r="I84" s="32" t="str">
        <f t="shared" si="23"/>
        <v>-</v>
      </c>
      <c r="J84" s="33" t="str">
        <f t="shared" si="24"/>
        <v/>
      </c>
      <c r="K84" s="33" t="str">
        <f t="shared" si="25"/>
        <v>PER_CAPITA_TNC_TRIPS_LOW_OPEX_BUS_FAC</v>
      </c>
      <c r="L84" s="9">
        <f>MATCH($K84,FAC_TOTALS_APTA!$A$2:$BO$2,)</f>
        <v>36</v>
      </c>
      <c r="M84" s="31">
        <f>IF(M72=0,0,VLOOKUP(M72,FAC_TOTALS_APTA!$A$4:$BQ$126,$L84,FALSE))</f>
        <v>0</v>
      </c>
      <c r="N84" s="31">
        <f>IF(N72=0,0,VLOOKUP(N72,FAC_TOTALS_APTA!$A$4:$BQ$126,$L84,FALSE))</f>
        <v>0</v>
      </c>
      <c r="O84" s="31">
        <f>IF(O72=0,0,VLOOKUP(O72,FAC_TOTALS_APTA!$A$4:$BQ$126,$L84,FALSE))</f>
        <v>0</v>
      </c>
      <c r="P84" s="31">
        <f>IF(P72=0,0,VLOOKUP(P72,FAC_TOTALS_APTA!$A$4:$BQ$126,$L84,FALSE))</f>
        <v>0</v>
      </c>
      <c r="Q84" s="31">
        <f>IF(Q72=0,0,VLOOKUP(Q72,FAC_TOTALS_APTA!$A$4:$BQ$126,$L84,FALSE))</f>
        <v>0</v>
      </c>
      <c r="R84" s="31">
        <f>IF(R72=0,0,VLOOKUP(R72,FAC_TOTALS_APTA!$A$4:$BQ$126,$L84,FALSE))</f>
        <v>0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-908963.06299568899</v>
      </c>
      <c r="Y84" s="31">
        <f>IF(Y72=0,0,VLOOKUP(Y72,FAC_TOTALS_APTA!$A$4:$BQ$126,$L84,FALSE))</f>
        <v>-1183138.99627773</v>
      </c>
      <c r="Z84" s="31">
        <f>IF(Z72=0,0,VLOOKUP(Z72,FAC_TOTALS_APTA!$A$4:$BQ$126,$L84,FALSE))</f>
        <v>-2159738.3056497802</v>
      </c>
      <c r="AA84" s="31">
        <f>IF(AA72=0,0,VLOOKUP(AA72,FAC_TOTALS_APTA!$A$4:$BQ$126,$L84,FALSE))</f>
        <v>-2785944.15796025</v>
      </c>
      <c r="AB84" s="31">
        <f>IF(AB72=0,0,VLOOKUP(AB72,FAC_TOTALS_APTA!$A$4:$BQ$126,$L84,FALSE))</f>
        <v>-2761157.74535301</v>
      </c>
      <c r="AC84" s="34">
        <f t="shared" si="26"/>
        <v>-9798942.2682364602</v>
      </c>
      <c r="AD84" s="35">
        <f>AC84/G91</f>
        <v>-9.5977612996636846E-2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>
        <f>VLOOKUP(G72,FAC_TOTALS_APTA!$A$4:$BQ$126,$F85,FALSE)</f>
        <v>0</v>
      </c>
      <c r="H85" s="36">
        <f>VLOOKUP(H72,FAC_TOTALS_APTA!$A$4:$BQ$126,$F85,FALSE)</f>
        <v>0</v>
      </c>
      <c r="I85" s="32" t="str">
        <f t="shared" si="23"/>
        <v>-</v>
      </c>
      <c r="J85" s="33" t="str">
        <f t="shared" si="24"/>
        <v/>
      </c>
      <c r="K85" s="33" t="str">
        <f t="shared" si="25"/>
        <v>PER_CAPITA_TNC_TRIPS_HINY_RAIL_FAC</v>
      </c>
      <c r="L85" s="9">
        <f>MATCH($K85,FAC_TOTALS_APTA!$A$2:$BO$2,)</f>
        <v>37</v>
      </c>
      <c r="M85" s="31">
        <f>IF(M72=0,0,VLOOKUP(M72,FAC_TOTALS_APTA!$A$4:$BQ$126,$L85,FALSE))</f>
        <v>0</v>
      </c>
      <c r="N85" s="31">
        <f>IF(N72=0,0,VLOOKUP(N72,FAC_TOTALS_APTA!$A$4:$BQ$126,$L85,FALSE))</f>
        <v>0</v>
      </c>
      <c r="O85" s="31">
        <f>IF(O72=0,0,VLOOKUP(O72,FAC_TOTALS_APTA!$A$4:$BQ$126,$L85,FALSE))</f>
        <v>0</v>
      </c>
      <c r="P85" s="31">
        <f>IF(P72=0,0,VLOOKUP(P72,FAC_TOTALS_APTA!$A$4:$BQ$126,$L85,FALSE))</f>
        <v>0</v>
      </c>
      <c r="Q85" s="31">
        <f>IF(Q72=0,0,VLOOKUP(Q72,FAC_TOTALS_APTA!$A$4:$BQ$126,$L85,FALSE))</f>
        <v>0</v>
      </c>
      <c r="R85" s="31">
        <f>IF(R72=0,0,VLOOKUP(R72,FAC_TOTALS_APTA!$A$4:$BQ$126,$L85,FALSE))</f>
        <v>0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>
        <f t="shared" si="26"/>
        <v>0</v>
      </c>
      <c r="AD85" s="35">
        <f>AC85/G91</f>
        <v>0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>
        <f>VLOOKUP(G72,FAC_TOTALS_APTA!$A$4:$BQ$126,$F86,FALSE)</f>
        <v>0</v>
      </c>
      <c r="H86" s="36">
        <f>VLOOKUP(H72,FAC_TOTALS_APTA!$A$4:$BQ$126,$F86,FALSE)</f>
        <v>0</v>
      </c>
      <c r="I86" s="32" t="str">
        <f t="shared" si="23"/>
        <v>-</v>
      </c>
      <c r="J86" s="33" t="str">
        <f t="shared" si="24"/>
        <v/>
      </c>
      <c r="K86" s="33" t="str">
        <f t="shared" si="25"/>
        <v>PER_CAPITA_TNC_TRIPS_MIDLOW_RAIL_FAC</v>
      </c>
      <c r="L86" s="9">
        <f>MATCH($K86,FAC_TOTALS_APTA!$A$2:$BO$2,)</f>
        <v>38</v>
      </c>
      <c r="M86" s="31">
        <f>IF(M72=0,0,VLOOKUP(M72,FAC_TOTALS_APTA!$A$4:$BQ$126,$L86,FALSE))</f>
        <v>0</v>
      </c>
      <c r="N86" s="31">
        <f>IF(N72=0,0,VLOOKUP(N72,FAC_TOTALS_APTA!$A$4:$BQ$126,$L86,FALSE))</f>
        <v>0</v>
      </c>
      <c r="O86" s="31">
        <f>IF(O72=0,0,VLOOKUP(O72,FAC_TOTALS_APTA!$A$4:$BQ$126,$L86,FALSE))</f>
        <v>0</v>
      </c>
      <c r="P86" s="31">
        <f>IF(P72=0,0,VLOOKUP(P72,FAC_TOTALS_APTA!$A$4:$BQ$126,$L86,FALSE))</f>
        <v>0</v>
      </c>
      <c r="Q86" s="31">
        <f>IF(Q72=0,0,VLOOKUP(Q72,FAC_TOTALS_APTA!$A$4:$BQ$126,$L86,FALSE))</f>
        <v>0</v>
      </c>
      <c r="R86" s="31">
        <f>IF(R72=0,0,VLOOKUP(R72,FAC_TOTALS_APTA!$A$4:$BQ$126,$L86,FALSE))</f>
        <v>0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>
        <f t="shared" si="26"/>
        <v>0</v>
      </c>
      <c r="AD86" s="35">
        <f>AC86/G91</f>
        <v>0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>
        <f>VLOOKUP(G72,FAC_TOTALS_APTA!$A$4:$BQ$126,$F87,FALSE)</f>
        <v>2.7774178799842199E-2</v>
      </c>
      <c r="H87" s="36">
        <f>VLOOKUP(H72,FAC_TOTALS_APTA!$A$4:$BQ$126,$F87,FALSE)</f>
        <v>0.55650265055866599</v>
      </c>
      <c r="I87" s="32">
        <f t="shared" si="23"/>
        <v>19.036691438085931</v>
      </c>
      <c r="J87" s="33" t="str">
        <f t="shared" si="24"/>
        <v/>
      </c>
      <c r="K87" s="33" t="str">
        <f t="shared" si="25"/>
        <v>BIKE_SHARE_FAC</v>
      </c>
      <c r="L87" s="9">
        <f>MATCH($K87,FAC_TOTALS_APTA!$A$2:$BO$2,)</f>
        <v>39</v>
      </c>
      <c r="M87" s="31">
        <f>IF(M72=0,0,VLOOKUP(M72,FAC_TOTALS_APTA!$A$4:$BQ$126,$L87,FALSE))</f>
        <v>0</v>
      </c>
      <c r="N87" s="31">
        <f>IF(N72=0,0,VLOOKUP(N72,FAC_TOTALS_APTA!$A$4:$BQ$126,$L87,FALSE))</f>
        <v>0</v>
      </c>
      <c r="O87" s="31">
        <f>IF(O72=0,0,VLOOKUP(O72,FAC_TOTALS_APTA!$A$4:$BQ$126,$L87,FALSE))</f>
        <v>0</v>
      </c>
      <c r="P87" s="31">
        <f>IF(P72=0,0,VLOOKUP(P72,FAC_TOTALS_APTA!$A$4:$BQ$126,$L87,FALSE))</f>
        <v>0</v>
      </c>
      <c r="Q87" s="31">
        <f>IF(Q72=0,0,VLOOKUP(Q72,FAC_TOTALS_APTA!$A$4:$BQ$126,$L87,FALSE))</f>
        <v>0</v>
      </c>
      <c r="R87" s="31">
        <f>IF(R72=0,0,VLOOKUP(R72,FAC_TOTALS_APTA!$A$4:$BQ$126,$L87,FALSE))</f>
        <v>0</v>
      </c>
      <c r="S87" s="31">
        <f>IF(S72=0,0,VLOOKUP(S72,FAC_TOTALS_APTA!$A$4:$BQ$126,$L87,FALSE))</f>
        <v>0</v>
      </c>
      <c r="T87" s="31">
        <f>IF(T72=0,0,VLOOKUP(T72,FAC_TOTALS_APTA!$A$4:$BQ$126,$L87,FALSE))</f>
        <v>-40840.808832396302</v>
      </c>
      <c r="U87" s="31">
        <f>IF(U72=0,0,VLOOKUP(U72,FAC_TOTALS_APTA!$A$4:$BQ$126,$L87,FALSE))</f>
        <v>0</v>
      </c>
      <c r="V87" s="31">
        <f>IF(V72=0,0,VLOOKUP(V72,FAC_TOTALS_APTA!$A$4:$BQ$126,$L87,FALSE))</f>
        <v>-26515.524369745301</v>
      </c>
      <c r="W87" s="31">
        <f>IF(W72=0,0,VLOOKUP(W72,FAC_TOTALS_APTA!$A$4:$BQ$126,$L87,FALSE))</f>
        <v>0</v>
      </c>
      <c r="X87" s="31">
        <f>IF(X72=0,0,VLOOKUP(X72,FAC_TOTALS_APTA!$A$4:$BQ$126,$L87,FALSE))</f>
        <v>-61209.465111512101</v>
      </c>
      <c r="Y87" s="31">
        <f>IF(Y72=0,0,VLOOKUP(Y72,FAC_TOTALS_APTA!$A$4:$BQ$126,$L87,FALSE))</f>
        <v>-152771.361066457</v>
      </c>
      <c r="Z87" s="31">
        <f>IF(Z72=0,0,VLOOKUP(Z72,FAC_TOTALS_APTA!$A$4:$BQ$126,$L87,FALSE))</f>
        <v>-242001.55693999</v>
      </c>
      <c r="AA87" s="31">
        <f>IF(AA72=0,0,VLOOKUP(AA72,FAC_TOTALS_APTA!$A$4:$BQ$126,$L87,FALSE))</f>
        <v>-568133.91121175303</v>
      </c>
      <c r="AB87" s="31">
        <f>IF(AB72=0,0,VLOOKUP(AB72,FAC_TOTALS_APTA!$A$4:$BQ$126,$L87,FALSE))</f>
        <v>-388301.629078948</v>
      </c>
      <c r="AC87" s="34">
        <f t="shared" si="26"/>
        <v>-1479774.2566108017</v>
      </c>
      <c r="AD87" s="35">
        <f>AC87/G91</f>
        <v>-1.4493931797491661E-2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>
        <f>VLOOKUP(G72,FAC_TOTALS_APTA!$A$4:$BQ$126,$F88,FALSE)</f>
        <v>0</v>
      </c>
      <c r="H88" s="38">
        <f>VLOOKUP(H72,FAC_TOTALS_APTA!$A$4:$BQ$126,$F88,FALSE)</f>
        <v>5.50520868955666E-2</v>
      </c>
      <c r="I88" s="39" t="str">
        <f t="shared" si="23"/>
        <v>-</v>
      </c>
      <c r="J88" s="40" t="str">
        <f t="shared" si="24"/>
        <v/>
      </c>
      <c r="K88" s="40" t="str">
        <f t="shared" si="25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26"/>
        <v>0</v>
      </c>
      <c r="AD88" s="43">
        <f>AC88/G91</f>
        <v>0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25"/>
        <v>New_Reporter_FAC</v>
      </c>
      <c r="L89" s="47">
        <f>MATCH($K89,FAC_TOTALS_APTA!$A$2:$BO$2,)</f>
        <v>44</v>
      </c>
      <c r="M89" s="48">
        <f>IF(M72=0,0,VLOOKUP(M72,FAC_TOTALS_APTA!$A$4:$BQ$126,$L89,FALSE))</f>
        <v>20014561.510999899</v>
      </c>
      <c r="N89" s="48">
        <f>IF(N72=0,0,VLOOKUP(N72,FAC_TOTALS_APTA!$A$4:$BQ$126,$L89,FALSE))</f>
        <v>35912658.3072</v>
      </c>
      <c r="O89" s="48">
        <f>IF(O72=0,0,VLOOKUP(O72,FAC_TOTALS_APTA!$A$4:$BQ$126,$L89,FALSE))</f>
        <v>22708030.5541999</v>
      </c>
      <c r="P89" s="48">
        <f>IF(P72=0,0,VLOOKUP(P72,FAC_TOTALS_APTA!$A$4:$BQ$126,$L89,FALSE))</f>
        <v>29135867.2706999</v>
      </c>
      <c r="Q89" s="48">
        <f>IF(Q72=0,0,VLOOKUP(Q72,FAC_TOTALS_APTA!$A$4:$BQ$126,$L89,FALSE))</f>
        <v>12183549.7533</v>
      </c>
      <c r="R89" s="48">
        <f>IF(R72=0,0,VLOOKUP(R72,FAC_TOTALS_APTA!$A$4:$BQ$126,$L89,FALSE))</f>
        <v>0</v>
      </c>
      <c r="S89" s="48">
        <f>IF(S72=0,0,VLOOKUP(S72,FAC_TOTALS_APTA!$A$4:$BQ$126,$L89,FALSE))</f>
        <v>11144687.859999999</v>
      </c>
      <c r="T89" s="48">
        <f>IF(T72=0,0,VLOOKUP(T72,FAC_TOTALS_APTA!$A$4:$BQ$126,$L89,FALSE))</f>
        <v>770981</v>
      </c>
      <c r="U89" s="48">
        <f>IF(U72=0,0,VLOOKUP(U72,FAC_TOTALS_APTA!$A$4:$BQ$126,$L89,FALSE))</f>
        <v>816795.62579999899</v>
      </c>
      <c r="V89" s="48">
        <f>IF(V72=0,0,VLOOKUP(V72,FAC_TOTALS_APTA!$A$4:$BQ$126,$L89,FALSE))</f>
        <v>425401.99999999901</v>
      </c>
      <c r="W89" s="48">
        <f>IF(W72=0,0,VLOOKUP(W72,FAC_TOTALS_APTA!$A$4:$BQ$126,$L89,FALSE))</f>
        <v>1458240.1839999901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>
        <f>SUM(M89:AB89)</f>
        <v>134570774.06619969</v>
      </c>
      <c r="AD89" s="52">
        <f>AC89/G91</f>
        <v>1.3180791681823076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>
        <f>VLOOKUP(G72,FAC_TOTALS_APTA!$A$4:$BQ$126,$F90,FALSE)</f>
        <v>95473466.539552197</v>
      </c>
      <c r="H90" s="76">
        <f>VLOOKUP(H72,FAC_TOTALS_APTA!$A$4:$BO$126,$F90,FALSE)</f>
        <v>277261119.55523098</v>
      </c>
      <c r="I90" s="78">
        <f t="shared" ref="I90:I91" si="27">H90/G90-1</f>
        <v>1.9040646538205337</v>
      </c>
      <c r="J90" s="33"/>
      <c r="K90" s="33"/>
      <c r="L90" s="9"/>
      <c r="M90" s="31">
        <f t="shared" ref="M90:AB90" si="28">SUM(M74:M79)</f>
        <v>7770529.5652596988</v>
      </c>
      <c r="N90" s="31">
        <f t="shared" si="28"/>
        <v>7325868.8092260901</v>
      </c>
      <c r="O90" s="31">
        <f t="shared" si="28"/>
        <v>8229284.7619962562</v>
      </c>
      <c r="P90" s="31">
        <f t="shared" si="28"/>
        <v>16403153.198791914</v>
      </c>
      <c r="Q90" s="31">
        <f t="shared" si="28"/>
        <v>8760186.1774837226</v>
      </c>
      <c r="R90" s="31">
        <f t="shared" si="28"/>
        <v>9190392.7729571499</v>
      </c>
      <c r="S90" s="31">
        <f t="shared" si="28"/>
        <v>-8831817.9582728371</v>
      </c>
      <c r="T90" s="31">
        <f t="shared" si="28"/>
        <v>10481249.947304588</v>
      </c>
      <c r="U90" s="31">
        <f t="shared" si="28"/>
        <v>14829455.687556466</v>
      </c>
      <c r="V90" s="31">
        <f t="shared" si="28"/>
        <v>-910588.20905629755</v>
      </c>
      <c r="W90" s="31">
        <f t="shared" si="28"/>
        <v>-6980019.6677690204</v>
      </c>
      <c r="X90" s="31">
        <f t="shared" si="28"/>
        <v>1976082.6929355722</v>
      </c>
      <c r="Y90" s="31">
        <f t="shared" si="28"/>
        <v>-16680992.348934216</v>
      </c>
      <c r="Z90" s="31">
        <f t="shared" si="28"/>
        <v>-7252504.852970263</v>
      </c>
      <c r="AA90" s="31">
        <f t="shared" si="28"/>
        <v>6631487.3552640229</v>
      </c>
      <c r="AB90" s="31">
        <f t="shared" si="28"/>
        <v>6457590.3913387526</v>
      </c>
      <c r="AC90" s="34">
        <f>H90-G90</f>
        <v>181787653.01567876</v>
      </c>
      <c r="AD90" s="35">
        <f>I90</f>
        <v>1.9040646538205337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>
        <f>VLOOKUP(G72,FAC_TOTALS_APTA!$A$4:$BO$126,$F91,FALSE)</f>
        <v>102096123.90109999</v>
      </c>
      <c r="H91" s="77">
        <f>VLOOKUP(H72,FAC_TOTALS_APTA!$A$4:$BO$126,$F91,FALSE)</f>
        <v>267797302.1002</v>
      </c>
      <c r="I91" s="79">
        <f t="shared" si="27"/>
        <v>1.6229918616657173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165701178.19910002</v>
      </c>
      <c r="AD91" s="55">
        <f>I91</f>
        <v>1.6229918616657173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-0.2810727921548164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30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6" t="s">
        <v>59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63</v>
      </c>
      <c r="AD100" s="86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2002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0_10_2002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0_10_2003</v>
      </c>
      <c r="N103" s="9" t="str">
        <f t="shared" ref="N103:AB103" si="29">IF($G101+N102&gt;$H101,0,CONCATENATE($C98,"_",$C99,"_",$G101+N102))</f>
        <v>0_10_2004</v>
      </c>
      <c r="O103" s="9" t="str">
        <f t="shared" si="29"/>
        <v>0_10_2005</v>
      </c>
      <c r="P103" s="9" t="str">
        <f t="shared" si="29"/>
        <v>0_10_2006</v>
      </c>
      <c r="Q103" s="9" t="str">
        <f t="shared" si="29"/>
        <v>0_10_2007</v>
      </c>
      <c r="R103" s="9" t="str">
        <f t="shared" si="29"/>
        <v>0_10_2008</v>
      </c>
      <c r="S103" s="9" t="str">
        <f t="shared" si="29"/>
        <v>0_10_2009</v>
      </c>
      <c r="T103" s="9" t="str">
        <f t="shared" si="29"/>
        <v>0_10_2010</v>
      </c>
      <c r="U103" s="9" t="str">
        <f t="shared" si="29"/>
        <v>0_10_2011</v>
      </c>
      <c r="V103" s="9" t="str">
        <f t="shared" si="29"/>
        <v>0_10_2012</v>
      </c>
      <c r="W103" s="9" t="str">
        <f t="shared" si="29"/>
        <v>0_10_2013</v>
      </c>
      <c r="X103" s="9" t="str">
        <f t="shared" si="29"/>
        <v>0_10_2014</v>
      </c>
      <c r="Y103" s="9" t="str">
        <f t="shared" si="29"/>
        <v>0_10_2015</v>
      </c>
      <c r="Z103" s="9" t="str">
        <f t="shared" si="29"/>
        <v>0_10_2016</v>
      </c>
      <c r="AA103" s="9" t="str">
        <f t="shared" si="29"/>
        <v>0_10_2017</v>
      </c>
      <c r="AB103" s="9" t="str">
        <f t="shared" si="29"/>
        <v>0_10_2018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253905652.09999999</v>
      </c>
      <c r="H105" s="31">
        <f>VLOOKUP(H103,FAC_TOTALS_APTA!$A$4:$BQ$126,$F105,FALSE)</f>
        <v>230662401.5</v>
      </c>
      <c r="I105" s="32">
        <f>IFERROR(H105/G105-1,"-")</f>
        <v>-9.1542864082622688E-2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-82815633.014605999</v>
      </c>
      <c r="N105" s="31">
        <f>IF(N103=0,0,VLOOKUP(N103,FAC_TOTALS_APTA!$A$4:$BQ$126,$L105,FALSE))</f>
        <v>41489689.150219701</v>
      </c>
      <c r="O105" s="31">
        <f>IF(O103=0,0,VLOOKUP(O103,FAC_TOTALS_APTA!$A$4:$BQ$126,$L105,FALSE))</f>
        <v>40544341.198657401</v>
      </c>
      <c r="P105" s="31">
        <f>IF(P103=0,0,VLOOKUP(P103,FAC_TOTALS_APTA!$A$4:$BQ$126,$L105,FALSE))</f>
        <v>-6902184.3405229803</v>
      </c>
      <c r="Q105" s="31">
        <f>IF(Q103=0,0,VLOOKUP(Q103,FAC_TOTALS_APTA!$A$4:$BQ$126,$L105,FALSE))</f>
        <v>14893752.127487799</v>
      </c>
      <c r="R105" s="31">
        <f>IF(R103=0,0,VLOOKUP(R103,FAC_TOTALS_APTA!$A$4:$BQ$126,$L105,FALSE))</f>
        <v>16312859.213984899</v>
      </c>
      <c r="S105" s="31">
        <f>IF(S103=0,0,VLOOKUP(S103,FAC_TOTALS_APTA!$A$4:$BQ$126,$L105,FALSE))</f>
        <v>920739.41018528899</v>
      </c>
      <c r="T105" s="31">
        <f>IF(T103=0,0,VLOOKUP(T103,FAC_TOTALS_APTA!$A$4:$BQ$126,$L105,FALSE))</f>
        <v>-90758143.205795407</v>
      </c>
      <c r="U105" s="31">
        <f>IF(U103=0,0,VLOOKUP(U103,FAC_TOTALS_APTA!$A$4:$BQ$126,$L105,FALSE))</f>
        <v>-21751861.066973999</v>
      </c>
      <c r="V105" s="31">
        <f>IF(V103=0,0,VLOOKUP(V103,FAC_TOTALS_APTA!$A$4:$BQ$126,$L105,FALSE))</f>
        <v>-2008253.89589358</v>
      </c>
      <c r="W105" s="31">
        <f>IF(W103=0,0,VLOOKUP(W103,FAC_TOTALS_APTA!$A$4:$BQ$126,$L105,FALSE))</f>
        <v>14940511.9133095</v>
      </c>
      <c r="X105" s="31">
        <f>IF(X103=0,0,VLOOKUP(X103,FAC_TOTALS_APTA!$A$4:$BQ$126,$L105,FALSE))</f>
        <v>-76864.795588887893</v>
      </c>
      <c r="Y105" s="31">
        <f>IF(Y103=0,0,VLOOKUP(Y103,FAC_TOTALS_APTA!$A$4:$BQ$126,$L105,FALSE))</f>
        <v>2707302.0388000701</v>
      </c>
      <c r="Z105" s="31">
        <f>IF(Z103=0,0,VLOOKUP(Z103,FAC_TOTALS_APTA!$A$4:$BQ$126,$L105,FALSE))</f>
        <v>-2274916.5589780002</v>
      </c>
      <c r="AA105" s="31">
        <f>IF(AA103=0,0,VLOOKUP(AA103,FAC_TOTALS_APTA!$A$4:$BQ$126,$L105,FALSE))</f>
        <v>-4102655.7298184298</v>
      </c>
      <c r="AB105" s="31">
        <f>IF(AB103=0,0,VLOOKUP(AB103,FAC_TOTALS_APTA!$A$4:$BQ$126,$L105,FALSE))</f>
        <v>-905817.71436632902</v>
      </c>
      <c r="AC105" s="34">
        <f>SUM(M105:AB105)</f>
        <v>-79787135.269898951</v>
      </c>
      <c r="AD105" s="35">
        <f>AC105/G122</f>
        <v>-6.6433475604242273E-2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0.97956348500000001</v>
      </c>
      <c r="H106" s="56">
        <f>VLOOKUP(H103,FAC_TOTALS_APTA!$A$4:$BQ$126,$F106,FALSE)</f>
        <v>1.7232403279999999</v>
      </c>
      <c r="I106" s="32">
        <f t="shared" ref="I106:I119" si="30">IFERROR(H106/G106-1,"-")</f>
        <v>0.75919208340029121</v>
      </c>
      <c r="J106" s="33" t="str">
        <f t="shared" ref="J106:J119" si="31">IF(C106="Log","_log","")</f>
        <v>_log</v>
      </c>
      <c r="K106" s="33" t="str">
        <f t="shared" ref="K106:K120" si="32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-68082172.011028096</v>
      </c>
      <c r="N106" s="31">
        <f>IF(N103=0,0,VLOOKUP(N103,FAC_TOTALS_APTA!$A$4:$BQ$126,$L106,FALSE))</f>
        <v>-19719759.292610198</v>
      </c>
      <c r="O106" s="31">
        <f>IF(O103=0,0,VLOOKUP(O103,FAC_TOTALS_APTA!$A$4:$BQ$126,$L106,FALSE))</f>
        <v>12778057.582573</v>
      </c>
      <c r="P106" s="31">
        <f>IF(P103=0,0,VLOOKUP(P103,FAC_TOTALS_APTA!$A$4:$BQ$126,$L106,FALSE))</f>
        <v>-387707401.74918598</v>
      </c>
      <c r="Q106" s="31">
        <f>IF(Q103=0,0,VLOOKUP(Q103,FAC_TOTALS_APTA!$A$4:$BQ$126,$L106,FALSE))</f>
        <v>530520867.219019</v>
      </c>
      <c r="R106" s="31">
        <f>IF(R103=0,0,VLOOKUP(R103,FAC_TOTALS_APTA!$A$4:$BQ$126,$L106,FALSE))</f>
        <v>-3843365.87627168</v>
      </c>
      <c r="S106" s="31">
        <f>IF(S103=0,0,VLOOKUP(S103,FAC_TOTALS_APTA!$A$4:$BQ$126,$L106,FALSE))</f>
        <v>-19214894.2535633</v>
      </c>
      <c r="T106" s="31">
        <f>IF(T103=0,0,VLOOKUP(T103,FAC_TOTALS_APTA!$A$4:$BQ$126,$L106,FALSE))</f>
        <v>-11182036.3060317</v>
      </c>
      <c r="U106" s="31">
        <f>IF(U103=0,0,VLOOKUP(U103,FAC_TOTALS_APTA!$A$4:$BQ$126,$L106,FALSE))</f>
        <v>-23924748.867587</v>
      </c>
      <c r="V106" s="31">
        <f>IF(V103=0,0,VLOOKUP(V103,FAC_TOTALS_APTA!$A$4:$BQ$126,$L106,FALSE))</f>
        <v>12469991.5111361</v>
      </c>
      <c r="W106" s="31">
        <f>IF(W103=0,0,VLOOKUP(W103,FAC_TOTALS_APTA!$A$4:$BQ$126,$L106,FALSE))</f>
        <v>-73383361.820457205</v>
      </c>
      <c r="X106" s="31">
        <f>IF(X103=0,0,VLOOKUP(X103,FAC_TOTALS_APTA!$A$4:$BQ$126,$L106,FALSE))</f>
        <v>1061366.1182116801</v>
      </c>
      <c r="Y106" s="31">
        <f>IF(Y103=0,0,VLOOKUP(Y103,FAC_TOTALS_APTA!$A$4:$BQ$126,$L106,FALSE))</f>
        <v>-14346267.9472</v>
      </c>
      <c r="Z106" s="31">
        <f>IF(Z103=0,0,VLOOKUP(Z103,FAC_TOTALS_APTA!$A$4:$BQ$126,$L106,FALSE))</f>
        <v>-1670818.1145439199</v>
      </c>
      <c r="AA106" s="31">
        <f>IF(AA103=0,0,VLOOKUP(AA103,FAC_TOTALS_APTA!$A$4:$BQ$126,$L106,FALSE))</f>
        <v>-11888716.1379837</v>
      </c>
      <c r="AB106" s="31">
        <f>IF(AB103=0,0,VLOOKUP(AB103,FAC_TOTALS_APTA!$A$4:$BQ$126,$L106,FALSE))</f>
        <v>2562388.9397337199</v>
      </c>
      <c r="AC106" s="34">
        <f t="shared" ref="AC106:AC119" si="33">SUM(M106:AB106)</f>
        <v>-75570871.00578928</v>
      </c>
      <c r="AD106" s="35">
        <f>AC106/G122</f>
        <v>-6.29228709411815E-2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25697520.3899999</v>
      </c>
      <c r="H107" s="31">
        <f>VLOOKUP(H103,FAC_TOTALS_APTA!$A$4:$BQ$126,$F107,FALSE)</f>
        <v>29807700.839999899</v>
      </c>
      <c r="I107" s="32">
        <f t="shared" si="30"/>
        <v>0.15994463230777156</v>
      </c>
      <c r="J107" s="33" t="str">
        <f t="shared" si="31"/>
        <v>_log</v>
      </c>
      <c r="K107" s="33" t="str">
        <f t="shared" si="32"/>
        <v>POP_EMP_log_FAC</v>
      </c>
      <c r="L107" s="9">
        <f>MATCH($K107,FAC_TOTALS_APTA!$A$2:$BO$2,)</f>
        <v>28</v>
      </c>
      <c r="M107" s="31">
        <f>IF(M103=0,0,VLOOKUP(M103,FAC_TOTALS_APTA!$A$4:$BQ$126,$L107,FALSE))</f>
        <v>4188184.8081611302</v>
      </c>
      <c r="N107" s="31">
        <f>IF(N103=0,0,VLOOKUP(N103,FAC_TOTALS_APTA!$A$4:$BQ$126,$L107,FALSE))</f>
        <v>5856545.0803243602</v>
      </c>
      <c r="O107" s="31">
        <f>IF(O103=0,0,VLOOKUP(O103,FAC_TOTALS_APTA!$A$4:$BQ$126,$L107,FALSE))</f>
        <v>5603841.42858567</v>
      </c>
      <c r="P107" s="31">
        <f>IF(P103=0,0,VLOOKUP(P103,FAC_TOTALS_APTA!$A$4:$BQ$126,$L107,FALSE))</f>
        <v>6511404.2152522998</v>
      </c>
      <c r="Q107" s="31">
        <f>IF(Q103=0,0,VLOOKUP(Q103,FAC_TOTALS_APTA!$A$4:$BQ$126,$L107,FALSE))</f>
        <v>646896.47864136996</v>
      </c>
      <c r="R107" s="31">
        <f>IF(R103=0,0,VLOOKUP(R103,FAC_TOTALS_APTA!$A$4:$BQ$126,$L107,FALSE))</f>
        <v>2509815.1587552801</v>
      </c>
      <c r="S107" s="31">
        <f>IF(S103=0,0,VLOOKUP(S103,FAC_TOTALS_APTA!$A$4:$BQ$126,$L107,FALSE))</f>
        <v>-2317491.0442602499</v>
      </c>
      <c r="T107" s="31">
        <f>IF(T103=0,0,VLOOKUP(T103,FAC_TOTALS_APTA!$A$4:$BQ$126,$L107,FALSE))</f>
        <v>-1843408.1502620999</v>
      </c>
      <c r="U107" s="31">
        <f>IF(U103=0,0,VLOOKUP(U103,FAC_TOTALS_APTA!$A$4:$BQ$126,$L107,FALSE))</f>
        <v>1289431.2739377799</v>
      </c>
      <c r="V107" s="31">
        <f>IF(V103=0,0,VLOOKUP(V103,FAC_TOTALS_APTA!$A$4:$BQ$126,$L107,FALSE))</f>
        <v>2182048.5710650198</v>
      </c>
      <c r="W107" s="31">
        <f>IF(W103=0,0,VLOOKUP(W103,FAC_TOTALS_APTA!$A$4:$BQ$126,$L107,FALSE))</f>
        <v>8682195.45686277</v>
      </c>
      <c r="X107" s="31">
        <f>IF(X103=0,0,VLOOKUP(X103,FAC_TOTALS_APTA!$A$4:$BQ$126,$L107,FALSE))</f>
        <v>2725499.6520412401</v>
      </c>
      <c r="Y107" s="31">
        <f>IF(Y103=0,0,VLOOKUP(Y103,FAC_TOTALS_APTA!$A$4:$BQ$126,$L107,FALSE))</f>
        <v>2444443.5199642298</v>
      </c>
      <c r="Z107" s="31">
        <f>IF(Z103=0,0,VLOOKUP(Z103,FAC_TOTALS_APTA!$A$4:$BQ$126,$L107,FALSE))</f>
        <v>526217.71721631801</v>
      </c>
      <c r="AA107" s="31">
        <f>IF(AA103=0,0,VLOOKUP(AA103,FAC_TOTALS_APTA!$A$4:$BQ$126,$L107,FALSE))</f>
        <v>2039862.56048637</v>
      </c>
      <c r="AB107" s="31">
        <f>IF(AB103=0,0,VLOOKUP(AB103,FAC_TOTALS_APTA!$A$4:$BQ$126,$L107,FALSE))</f>
        <v>1154302.0573380501</v>
      </c>
      <c r="AC107" s="34">
        <f t="shared" si="33"/>
        <v>42199788.784109548</v>
      </c>
      <c r="AD107" s="35">
        <f>AC107/G122</f>
        <v>3.5136975769463154E-2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0.50002661492511502</v>
      </c>
      <c r="H108" s="56">
        <f>VLOOKUP(H103,FAC_TOTALS_APTA!$A$4:$BQ$126,$F108,FALSE)</f>
        <v>0.47627332414381301</v>
      </c>
      <c r="I108" s="32">
        <f t="shared" si="30"/>
        <v>-4.75040529289813E-2</v>
      </c>
      <c r="J108" s="33" t="str">
        <f t="shared" si="31"/>
        <v/>
      </c>
      <c r="K108" s="33" t="str">
        <f t="shared" si="32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-249335.18069214301</v>
      </c>
      <c r="N108" s="31">
        <f>IF(N103=0,0,VLOOKUP(N103,FAC_TOTALS_APTA!$A$4:$BQ$126,$L108,FALSE))</f>
        <v>-2355321.7518398198</v>
      </c>
      <c r="O108" s="31">
        <f>IF(O103=0,0,VLOOKUP(O103,FAC_TOTALS_APTA!$A$4:$BQ$126,$L108,FALSE))</f>
        <v>-1727610.73985738</v>
      </c>
      <c r="P108" s="31">
        <f>IF(P103=0,0,VLOOKUP(P103,FAC_TOTALS_APTA!$A$4:$BQ$126,$L108,FALSE))</f>
        <v>1296371.3282677101</v>
      </c>
      <c r="Q108" s="31">
        <f>IF(Q103=0,0,VLOOKUP(Q103,FAC_TOTALS_APTA!$A$4:$BQ$126,$L108,FALSE))</f>
        <v>-2117565.3657271499</v>
      </c>
      <c r="R108" s="31">
        <f>IF(R103=0,0,VLOOKUP(R103,FAC_TOTALS_APTA!$A$4:$BQ$126,$L108,FALSE))</f>
        <v>-569757.928556834</v>
      </c>
      <c r="S108" s="31">
        <f>IF(S103=0,0,VLOOKUP(S103,FAC_TOTALS_APTA!$A$4:$BQ$126,$L108,FALSE))</f>
        <v>-970616.12289120804</v>
      </c>
      <c r="T108" s="31">
        <f>IF(T103=0,0,VLOOKUP(T103,FAC_TOTALS_APTA!$A$4:$BQ$126,$L108,FALSE))</f>
        <v>4088736.80142507</v>
      </c>
      <c r="U108" s="31">
        <f>IF(U103=0,0,VLOOKUP(U103,FAC_TOTALS_APTA!$A$4:$BQ$126,$L108,FALSE))</f>
        <v>-1070420.36859466</v>
      </c>
      <c r="V108" s="31">
        <f>IF(V103=0,0,VLOOKUP(V103,FAC_TOTALS_APTA!$A$4:$BQ$126,$L108,FALSE))</f>
        <v>-5330974.99831565</v>
      </c>
      <c r="W108" s="31">
        <f>IF(W103=0,0,VLOOKUP(W103,FAC_TOTALS_APTA!$A$4:$BQ$126,$L108,FALSE))</f>
        <v>-101198.514496487</v>
      </c>
      <c r="X108" s="31">
        <f>IF(X103=0,0,VLOOKUP(X103,FAC_TOTALS_APTA!$A$4:$BQ$126,$L108,FALSE))</f>
        <v>-239151.36033142</v>
      </c>
      <c r="Y108" s="31">
        <f>IF(Y103=0,0,VLOOKUP(Y103,FAC_TOTALS_APTA!$A$4:$BQ$126,$L108,FALSE))</f>
        <v>-609062.48681415198</v>
      </c>
      <c r="Z108" s="31">
        <f>IF(Z103=0,0,VLOOKUP(Z103,FAC_TOTALS_APTA!$A$4:$BQ$126,$L108,FALSE))</f>
        <v>203667.15147007999</v>
      </c>
      <c r="AA108" s="31">
        <f>IF(AA103=0,0,VLOOKUP(AA103,FAC_TOTALS_APTA!$A$4:$BQ$126,$L108,FALSE))</f>
        <v>-235644.09937824699</v>
      </c>
      <c r="AB108" s="31">
        <f>IF(AB103=0,0,VLOOKUP(AB103,FAC_TOTALS_APTA!$A$4:$BQ$126,$L108,FALSE))</f>
        <v>81493.420019044293</v>
      </c>
      <c r="AC108" s="34">
        <f t="shared" si="33"/>
        <v>-9906390.2163132466</v>
      </c>
      <c r="AD108" s="35">
        <f>AC108/G122</f>
        <v>-8.248396568385578E-3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1.974</v>
      </c>
      <c r="H109" s="36">
        <f>VLOOKUP(H103,FAC_TOTALS_APTA!$A$4:$BQ$126,$F109,FALSE)</f>
        <v>2.9199999999999902</v>
      </c>
      <c r="I109" s="32">
        <f t="shared" si="30"/>
        <v>0.4792299898682828</v>
      </c>
      <c r="J109" s="33" t="str">
        <f t="shared" si="31"/>
        <v>_log</v>
      </c>
      <c r="K109" s="33" t="str">
        <f t="shared" si="32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23291617.084457502</v>
      </c>
      <c r="N109" s="31">
        <f>IF(N103=0,0,VLOOKUP(N103,FAC_TOTALS_APTA!$A$4:$BQ$126,$L109,FALSE))</f>
        <v>23447058.284338001</v>
      </c>
      <c r="O109" s="31">
        <f>IF(O103=0,0,VLOOKUP(O103,FAC_TOTALS_APTA!$A$4:$BQ$126,$L109,FALSE))</f>
        <v>30126937.063212</v>
      </c>
      <c r="P109" s="31">
        <f>IF(P103=0,0,VLOOKUP(P103,FAC_TOTALS_APTA!$A$4:$BQ$126,$L109,FALSE))</f>
        <v>19892300.441246901</v>
      </c>
      <c r="Q109" s="31">
        <f>IF(Q103=0,0,VLOOKUP(Q103,FAC_TOTALS_APTA!$A$4:$BQ$126,$L109,FALSE))</f>
        <v>6389275.7332823202</v>
      </c>
      <c r="R109" s="31">
        <f>IF(R103=0,0,VLOOKUP(R103,FAC_TOTALS_APTA!$A$4:$BQ$126,$L109,FALSE))</f>
        <v>23844744.7859619</v>
      </c>
      <c r="S109" s="31">
        <f>IF(S103=0,0,VLOOKUP(S103,FAC_TOTALS_APTA!$A$4:$BQ$126,$L109,FALSE))</f>
        <v>-58530576.873198003</v>
      </c>
      <c r="T109" s="31">
        <f>IF(T103=0,0,VLOOKUP(T103,FAC_TOTALS_APTA!$A$4:$BQ$126,$L109,FALSE))</f>
        <v>26237560.349977002</v>
      </c>
      <c r="U109" s="31">
        <f>IF(U103=0,0,VLOOKUP(U103,FAC_TOTALS_APTA!$A$4:$BQ$126,$L109,FALSE))</f>
        <v>39164150.194826297</v>
      </c>
      <c r="V109" s="31">
        <f>IF(V103=0,0,VLOOKUP(V103,FAC_TOTALS_APTA!$A$4:$BQ$126,$L109,FALSE))</f>
        <v>1927038.29089396</v>
      </c>
      <c r="W109" s="31">
        <f>IF(W103=0,0,VLOOKUP(W103,FAC_TOTALS_APTA!$A$4:$BQ$126,$L109,FALSE))</f>
        <v>-7497040.6159164403</v>
      </c>
      <c r="X109" s="31">
        <f>IF(X103=0,0,VLOOKUP(X103,FAC_TOTALS_APTA!$A$4:$BQ$126,$L109,FALSE))</f>
        <v>-8794041.6486046705</v>
      </c>
      <c r="Y109" s="31">
        <f>IF(Y103=0,0,VLOOKUP(Y103,FAC_TOTALS_APTA!$A$4:$BQ$126,$L109,FALSE))</f>
        <v>-54256486.947215699</v>
      </c>
      <c r="Z109" s="31">
        <f>IF(Z103=0,0,VLOOKUP(Z103,FAC_TOTALS_APTA!$A$4:$BQ$126,$L109,FALSE))</f>
        <v>-16858789.928378001</v>
      </c>
      <c r="AA109" s="31">
        <f>IF(AA103=0,0,VLOOKUP(AA103,FAC_TOTALS_APTA!$A$4:$BQ$126,$L109,FALSE))</f>
        <v>16568329.779931899</v>
      </c>
      <c r="AB109" s="31">
        <f>IF(AB103=0,0,VLOOKUP(AB103,FAC_TOTALS_APTA!$A$4:$BQ$126,$L109,FALSE))</f>
        <v>12399060.3802961</v>
      </c>
      <c r="AC109" s="34">
        <f t="shared" si="33"/>
        <v>77351136.375111043</v>
      </c>
      <c r="AD109" s="35">
        <f>AC109/G122</f>
        <v>6.4405180283180569E-2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42439.074999999903</v>
      </c>
      <c r="H110" s="56">
        <f>VLOOKUP(H103,FAC_TOTALS_APTA!$A$4:$BQ$126,$F110,FALSE)</f>
        <v>36801.5</v>
      </c>
      <c r="I110" s="32">
        <f t="shared" si="30"/>
        <v>-0.13283925250491235</v>
      </c>
      <c r="J110" s="33" t="str">
        <f t="shared" si="31"/>
        <v>_log</v>
      </c>
      <c r="K110" s="33" t="str">
        <f t="shared" si="32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14423745.2906709</v>
      </c>
      <c r="N110" s="31">
        <f>IF(N103=0,0,VLOOKUP(N103,FAC_TOTALS_APTA!$A$4:$BQ$126,$L110,FALSE))</f>
        <v>17614906.417387702</v>
      </c>
      <c r="O110" s="31">
        <f>IF(O103=0,0,VLOOKUP(O103,FAC_TOTALS_APTA!$A$4:$BQ$126,$L110,FALSE))</f>
        <v>15738521.4346752</v>
      </c>
      <c r="P110" s="31">
        <f>IF(P103=0,0,VLOOKUP(P103,FAC_TOTALS_APTA!$A$4:$BQ$126,$L110,FALSE))</f>
        <v>26104145.886109602</v>
      </c>
      <c r="Q110" s="31">
        <f>IF(Q103=0,0,VLOOKUP(Q103,FAC_TOTALS_APTA!$A$4:$BQ$126,$L110,FALSE))</f>
        <v>-7767363.0923641799</v>
      </c>
      <c r="R110" s="31">
        <f>IF(R103=0,0,VLOOKUP(R103,FAC_TOTALS_APTA!$A$4:$BQ$126,$L110,FALSE))</f>
        <v>-653519.66619490995</v>
      </c>
      <c r="S110" s="31">
        <f>IF(S103=0,0,VLOOKUP(S103,FAC_TOTALS_APTA!$A$4:$BQ$126,$L110,FALSE))</f>
        <v>14662806.4242252</v>
      </c>
      <c r="T110" s="31">
        <f>IF(T103=0,0,VLOOKUP(T103,FAC_TOTALS_APTA!$A$4:$BQ$126,$L110,FALSE))</f>
        <v>3324236.7863284498</v>
      </c>
      <c r="U110" s="31">
        <f>IF(U103=0,0,VLOOKUP(U103,FAC_TOTALS_APTA!$A$4:$BQ$126,$L110,FALSE))</f>
        <v>12614528.7316797</v>
      </c>
      <c r="V110" s="31">
        <f>IF(V103=0,0,VLOOKUP(V103,FAC_TOTALS_APTA!$A$4:$BQ$126,$L110,FALSE))</f>
        <v>2145667.18624934</v>
      </c>
      <c r="W110" s="31">
        <f>IF(W103=0,0,VLOOKUP(W103,FAC_TOTALS_APTA!$A$4:$BQ$126,$L110,FALSE))</f>
        <v>3108147.9379066499</v>
      </c>
      <c r="X110" s="31">
        <f>IF(X103=0,0,VLOOKUP(X103,FAC_TOTALS_APTA!$A$4:$BQ$126,$L110,FALSE))</f>
        <v>1417833.2419664301</v>
      </c>
      <c r="Y110" s="31">
        <f>IF(Y103=0,0,VLOOKUP(Y103,FAC_TOTALS_APTA!$A$4:$BQ$126,$L110,FALSE))</f>
        <v>-6880730.9068518803</v>
      </c>
      <c r="Z110" s="31">
        <f>IF(Z103=0,0,VLOOKUP(Z103,FAC_TOTALS_APTA!$A$4:$BQ$126,$L110,FALSE))</f>
        <v>-12451137.6000883</v>
      </c>
      <c r="AA110" s="31">
        <f>IF(AA103=0,0,VLOOKUP(AA103,FAC_TOTALS_APTA!$A$4:$BQ$126,$L110,FALSE))</f>
        <v>-6957232.3591144504</v>
      </c>
      <c r="AB110" s="31">
        <f>IF(AB103=0,0,VLOOKUP(AB103,FAC_TOTALS_APTA!$A$4:$BQ$126,$L110,FALSE))</f>
        <v>-8534979.2935897801</v>
      </c>
      <c r="AC110" s="34">
        <f t="shared" si="33"/>
        <v>67909576.418995678</v>
      </c>
      <c r="AD110" s="35">
        <f>AC110/G122</f>
        <v>5.6543817158802093E-2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31.709999999999901</v>
      </c>
      <c r="H111" s="31">
        <f>VLOOKUP(H103,FAC_TOTALS_APTA!$A$4:$BQ$126,$F111,FALSE)</f>
        <v>30.01</v>
      </c>
      <c r="I111" s="32">
        <f t="shared" si="30"/>
        <v>-5.3610848312832027E-2</v>
      </c>
      <c r="J111" s="33" t="str">
        <f t="shared" si="31"/>
        <v/>
      </c>
      <c r="K111" s="33" t="str">
        <f t="shared" si="32"/>
        <v>PCT_HH_NO_VEH_FAC</v>
      </c>
      <c r="L111" s="9">
        <f>MATCH($K111,FAC_TOTALS_APTA!$A$2:$BO$2,)</f>
        <v>31</v>
      </c>
      <c r="M111" s="31">
        <f>IF(M103=0,0,VLOOKUP(M103,FAC_TOTALS_APTA!$A$4:$BQ$126,$L111,FALSE))</f>
        <v>-2998522.5487775202</v>
      </c>
      <c r="N111" s="31">
        <f>IF(N103=0,0,VLOOKUP(N103,FAC_TOTALS_APTA!$A$4:$BQ$126,$L111,FALSE))</f>
        <v>-2895813.23045567</v>
      </c>
      <c r="O111" s="31">
        <f>IF(O103=0,0,VLOOKUP(O103,FAC_TOTALS_APTA!$A$4:$BQ$126,$L111,FALSE))</f>
        <v>-2532294.57726201</v>
      </c>
      <c r="P111" s="31">
        <f>IF(P103=0,0,VLOOKUP(P103,FAC_TOTALS_APTA!$A$4:$BQ$126,$L111,FALSE))</f>
        <v>-4225721.7889527297</v>
      </c>
      <c r="Q111" s="31">
        <f>IF(Q103=0,0,VLOOKUP(Q103,FAC_TOTALS_APTA!$A$4:$BQ$126,$L111,FALSE))</f>
        <v>1823417.00591375</v>
      </c>
      <c r="R111" s="31">
        <f>IF(R103=0,0,VLOOKUP(R103,FAC_TOTALS_APTA!$A$4:$BQ$126,$L111,FALSE))</f>
        <v>157242.80754035799</v>
      </c>
      <c r="S111" s="31">
        <f>IF(S103=0,0,VLOOKUP(S103,FAC_TOTALS_APTA!$A$4:$BQ$126,$L111,FALSE))</f>
        <v>1510812.7407393099</v>
      </c>
      <c r="T111" s="31">
        <f>IF(T103=0,0,VLOOKUP(T103,FAC_TOTALS_APTA!$A$4:$BQ$126,$L111,FALSE))</f>
        <v>2468928.0714383</v>
      </c>
      <c r="U111" s="31">
        <f>IF(U103=0,0,VLOOKUP(U103,FAC_TOTALS_APTA!$A$4:$BQ$126,$L111,FALSE))</f>
        <v>2793798.6804630202</v>
      </c>
      <c r="V111" s="31">
        <f>IF(V103=0,0,VLOOKUP(V103,FAC_TOTALS_APTA!$A$4:$BQ$126,$L111,FALSE))</f>
        <v>1537127.1676990199</v>
      </c>
      <c r="W111" s="31">
        <f>IF(W103=0,0,VLOOKUP(W103,FAC_TOTALS_APTA!$A$4:$BQ$126,$L111,FALSE))</f>
        <v>-11587851.477014599</v>
      </c>
      <c r="X111" s="31">
        <f>IF(X103=0,0,VLOOKUP(X103,FAC_TOTALS_APTA!$A$4:$BQ$126,$L111,FALSE))</f>
        <v>1991099.0865224299</v>
      </c>
      <c r="Y111" s="31">
        <f>IF(Y103=0,0,VLOOKUP(Y103,FAC_TOTALS_APTA!$A$4:$BQ$126,$L111,FALSE))</f>
        <v>-218733.43417083099</v>
      </c>
      <c r="Z111" s="31">
        <f>IF(Z103=0,0,VLOOKUP(Z103,FAC_TOTALS_APTA!$A$4:$BQ$126,$L111,FALSE))</f>
        <v>-2063591.7599307101</v>
      </c>
      <c r="AA111" s="31">
        <f>IF(AA103=0,0,VLOOKUP(AA103,FAC_TOTALS_APTA!$A$4:$BQ$126,$L111,FALSE))</f>
        <v>856801.13786754594</v>
      </c>
      <c r="AB111" s="31">
        <f>IF(AB103=0,0,VLOOKUP(AB103,FAC_TOTALS_APTA!$A$4:$BQ$126,$L111,FALSE))</f>
        <v>67329.812588853398</v>
      </c>
      <c r="AC111" s="34">
        <f t="shared" si="33"/>
        <v>-13315972.305791482</v>
      </c>
      <c r="AD111" s="35">
        <f>AC111/G122</f>
        <v>-1.1087330286155848E-2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3.5</v>
      </c>
      <c r="H112" s="36">
        <f>VLOOKUP(H103,FAC_TOTALS_APTA!$A$4:$BQ$126,$F112,FALSE)</f>
        <v>4.5999999999999996</v>
      </c>
      <c r="I112" s="32">
        <f t="shared" si="30"/>
        <v>0.31428571428571428</v>
      </c>
      <c r="J112" s="33" t="str">
        <f t="shared" si="31"/>
        <v/>
      </c>
      <c r="K112" s="33" t="str">
        <f t="shared" si="32"/>
        <v>JTW_HOME_PCT_FAC</v>
      </c>
      <c r="L112" s="9">
        <f>MATCH($K112,FAC_TOTALS_APTA!$A$2:$BO$2,)</f>
        <v>33</v>
      </c>
      <c r="M112" s="31">
        <f>IF(M103=0,0,VLOOKUP(M103,FAC_TOTALS_APTA!$A$4:$BQ$126,$L112,FALSE))</f>
        <v>0</v>
      </c>
      <c r="N112" s="31">
        <f>IF(N103=0,0,VLOOKUP(N103,FAC_TOTALS_APTA!$A$4:$BQ$126,$L112,FALSE))</f>
        <v>0</v>
      </c>
      <c r="O112" s="31">
        <f>IF(O103=0,0,VLOOKUP(O103,FAC_TOTALS_APTA!$A$4:$BQ$126,$L112,FALSE))</f>
        <v>0</v>
      </c>
      <c r="P112" s="31">
        <f>IF(P103=0,0,VLOOKUP(P103,FAC_TOTALS_APTA!$A$4:$BQ$126,$L112,FALSE))</f>
        <v>33694.165417949996</v>
      </c>
      <c r="Q112" s="31">
        <f>IF(Q103=0,0,VLOOKUP(Q103,FAC_TOTALS_APTA!$A$4:$BQ$126,$L112,FALSE))</f>
        <v>-16479.020520980499</v>
      </c>
      <c r="R112" s="31">
        <f>IF(R103=0,0,VLOOKUP(R103,FAC_TOTALS_APTA!$A$4:$BQ$126,$L112,FALSE))</f>
        <v>15643.188170261201</v>
      </c>
      <c r="S112" s="31">
        <f>IF(S103=0,0,VLOOKUP(S103,FAC_TOTALS_APTA!$A$4:$BQ$126,$L112,FALSE))</f>
        <v>31623.570650985999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29108.0656186253</v>
      </c>
      <c r="W112" s="31">
        <f>IF(W103=0,0,VLOOKUP(W103,FAC_TOTALS_APTA!$A$4:$BQ$126,$L112,FALSE))</f>
        <v>14676.060132635401</v>
      </c>
      <c r="X112" s="31">
        <f>IF(X103=0,0,VLOOKUP(X103,FAC_TOTALS_APTA!$A$4:$BQ$126,$L112,FALSE))</f>
        <v>0</v>
      </c>
      <c r="Y112" s="31">
        <f>IF(Y103=0,0,VLOOKUP(Y103,FAC_TOTALS_APTA!$A$4:$BQ$126,$L112,FALSE))</f>
        <v>-14509.410437628499</v>
      </c>
      <c r="Z112" s="31">
        <f>IF(Z103=0,0,VLOOKUP(Z103,FAC_TOTALS_APTA!$A$4:$BQ$126,$L112,FALSE))</f>
        <v>56697.018485287997</v>
      </c>
      <c r="AA112" s="31">
        <f>IF(AA103=0,0,VLOOKUP(AA103,FAC_TOTALS_APTA!$A$4:$BQ$126,$L112,FALSE))</f>
        <v>0</v>
      </c>
      <c r="AB112" s="31">
        <f>IF(AB103=0,0,VLOOKUP(AB103,FAC_TOTALS_APTA!$A$4:$BQ$126,$L112,FALSE))</f>
        <v>13396.9948601618</v>
      </c>
      <c r="AC112" s="34">
        <f t="shared" si="33"/>
        <v>163850.63237729869</v>
      </c>
      <c r="AD112" s="35">
        <f>AC112/G122</f>
        <v>1.3642759514996092E-4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12.309999999999899</v>
      </c>
      <c r="I113" s="32" t="str">
        <f t="shared" si="30"/>
        <v>-</v>
      </c>
      <c r="J113" s="33" t="str">
        <f t="shared" si="31"/>
        <v/>
      </c>
      <c r="K113" s="33" t="str">
        <f t="shared" si="32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-223506.35569724799</v>
      </c>
      <c r="W113" s="31">
        <f>IF(W103=0,0,VLOOKUP(W103,FAC_TOTALS_APTA!$A$4:$BQ$126,$L113,FALSE))</f>
        <v>-495775.31883731799</v>
      </c>
      <c r="X113" s="31">
        <f>IF(X103=0,0,VLOOKUP(X103,FAC_TOTALS_APTA!$A$4:$BQ$126,$L113,FALSE))</f>
        <v>-488793.50670656899</v>
      </c>
      <c r="Y113" s="31">
        <f>IF(Y103=0,0,VLOOKUP(Y103,FAC_TOTALS_APTA!$A$4:$BQ$126,$L113,FALSE))</f>
        <v>-801945.44955938205</v>
      </c>
      <c r="Z113" s="31">
        <f>IF(Z103=0,0,VLOOKUP(Z103,FAC_TOTALS_APTA!$A$4:$BQ$126,$L113,FALSE))</f>
        <v>-1541330.6404033899</v>
      </c>
      <c r="AA113" s="31">
        <f>IF(AA103=0,0,VLOOKUP(AA103,FAC_TOTALS_APTA!$A$4:$BQ$126,$L113,FALSE))</f>
        <v>-1917568.1334250199</v>
      </c>
      <c r="AB113" s="31">
        <f>IF(AB103=0,0,VLOOKUP(AB103,FAC_TOTALS_APTA!$A$4:$BQ$126,$L113,FALSE))</f>
        <v>-2119897.0550064598</v>
      </c>
      <c r="AC113" s="34">
        <f t="shared" si="33"/>
        <v>-7588816.4596353862</v>
      </c>
      <c r="AD113" s="35">
        <f>AC113/G122</f>
        <v>-6.3187060348870467E-3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30"/>
        <v>-</v>
      </c>
      <c r="J114" s="33" t="str">
        <f t="shared" si="31"/>
        <v/>
      </c>
      <c r="K114" s="33" t="str">
        <f t="shared" si="32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33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30"/>
        <v>-</v>
      </c>
      <c r="J115" s="33" t="str">
        <f t="shared" si="31"/>
        <v/>
      </c>
      <c r="K115" s="33" t="str">
        <f t="shared" si="32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33"/>
        <v>0</v>
      </c>
      <c r="AD115" s="35">
        <f>AC115/G122</f>
        <v>0</v>
      </c>
      <c r="AE115" s="9"/>
    </row>
    <row r="116" spans="1:31" s="16" customFormat="1" ht="34" hidden="1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0</v>
      </c>
      <c r="I116" s="32" t="str">
        <f t="shared" si="30"/>
        <v>-</v>
      </c>
      <c r="J116" s="33" t="str">
        <f t="shared" si="31"/>
        <v/>
      </c>
      <c r="K116" s="33" t="str">
        <f t="shared" si="32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33"/>
        <v>0</v>
      </c>
      <c r="AD116" s="35">
        <f>AC116/G122</f>
        <v>0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30"/>
        <v>-</v>
      </c>
      <c r="J117" s="33" t="str">
        <f t="shared" si="31"/>
        <v/>
      </c>
      <c r="K117" s="33" t="str">
        <f t="shared" si="32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33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30"/>
        <v>-</v>
      </c>
      <c r="J118" s="33" t="str">
        <f t="shared" si="31"/>
        <v/>
      </c>
      <c r="K118" s="33" t="str">
        <f t="shared" si="32"/>
        <v>BIKE_SHARE_FAC</v>
      </c>
      <c r="L118" s="9">
        <f>MATCH($K118,FAC_TOTALS_APTA!$A$2:$BO$2,)</f>
        <v>39</v>
      </c>
      <c r="M118" s="31">
        <f>IF(M103=0,0,VLOOKUP(M103,FAC_TOTALS_APTA!$A$4:$BQ$126,$L118,FALSE))</f>
        <v>0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-10012797.163272901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33"/>
        <v>-10012797.163272901</v>
      </c>
      <c r="AD118" s="35">
        <f>AC118/G122</f>
        <v>-8.336994602279808E-3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30"/>
        <v>-</v>
      </c>
      <c r="J119" s="40" t="str">
        <f t="shared" si="31"/>
        <v/>
      </c>
      <c r="K119" s="40" t="str">
        <f t="shared" si="32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33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32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1134186377.8857701</v>
      </c>
      <c r="H121" s="76">
        <f>VLOOKUP(H103,FAC_TOTALS_APTA!$A$4:$BO$126,$F121,FALSE)</f>
        <v>903241093.66407204</v>
      </c>
      <c r="I121" s="78">
        <f t="shared" ref="I121:I122" si="34">H121/G121-1</f>
        <v>-0.20362198728942749</v>
      </c>
      <c r="J121" s="33"/>
      <c r="K121" s="33"/>
      <c r="L121" s="9"/>
      <c r="M121" s="31">
        <f t="shared" ref="M121:AB121" si="35">SUM(M105:M110)</f>
        <v>-109243593.0230367</v>
      </c>
      <c r="N121" s="31">
        <f t="shared" si="35"/>
        <v>66333117.887819745</v>
      </c>
      <c r="O121" s="31">
        <f t="shared" si="35"/>
        <v>103064087.9678459</v>
      </c>
      <c r="P121" s="31">
        <f t="shared" si="35"/>
        <v>-340805364.21883249</v>
      </c>
      <c r="Q121" s="31">
        <f t="shared" si="35"/>
        <v>542565863.10033917</v>
      </c>
      <c r="R121" s="31">
        <f t="shared" si="35"/>
        <v>37600775.687678657</v>
      </c>
      <c r="S121" s="31">
        <f t="shared" si="35"/>
        <v>-65450032.459502265</v>
      </c>
      <c r="T121" s="31">
        <f t="shared" si="35"/>
        <v>-70133053.724358693</v>
      </c>
      <c r="U121" s="31">
        <f t="shared" si="35"/>
        <v>6321079.8972881138</v>
      </c>
      <c r="V121" s="31">
        <f t="shared" si="35"/>
        <v>11385516.66513519</v>
      </c>
      <c r="W121" s="31">
        <f t="shared" si="35"/>
        <v>-54250745.642791212</v>
      </c>
      <c r="X121" s="31">
        <f t="shared" si="35"/>
        <v>-3905358.7923056278</v>
      </c>
      <c r="Y121" s="31">
        <f t="shared" si="35"/>
        <v>-70940802.729317427</v>
      </c>
      <c r="Z121" s="31">
        <f t="shared" si="35"/>
        <v>-32525777.33330182</v>
      </c>
      <c r="AA121" s="31">
        <f t="shared" si="35"/>
        <v>-4576055.9858765574</v>
      </c>
      <c r="AB121" s="31">
        <f t="shared" si="35"/>
        <v>6756447.7894308046</v>
      </c>
      <c r="AC121" s="34">
        <f>H121-G121</f>
        <v>-230945284.22169805</v>
      </c>
      <c r="AD121" s="35">
        <f>I121</f>
        <v>-0.20362198728942749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1201007994</v>
      </c>
      <c r="H122" s="77">
        <f>VLOOKUP(H103,FAC_TOTALS_APTA!$A$4:$BO$126,$F122,FALSE)</f>
        <v>935808062.59999895</v>
      </c>
      <c r="I122" s="79">
        <f t="shared" si="34"/>
        <v>-0.22081445979118186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-265199931.40000105</v>
      </c>
      <c r="AD122" s="55">
        <f>I122</f>
        <v>-0.22081445979118186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-1.7192472501754374E-2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D7AD-A61E-3742-A613-CD3280EC647D}">
  <dimension ref="A1:AE124"/>
  <sheetViews>
    <sheetView showGridLines="0" workbookViewId="0">
      <selection activeCell="C2" sqref="C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59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63</v>
      </c>
      <c r="AD8" s="86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65708211.559135802</v>
      </c>
      <c r="H13" s="31">
        <f>VLOOKUP(H11,FAC_TOTALS_APTA!$A$4:$BQ$126,$F13,FALSE)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27836545.475313101</v>
      </c>
      <c r="N13" s="31">
        <f>IF(N11=0,0,VLOOKUP(N11,FAC_TOTALS_APTA!$A$4:$BQ$126,$L13,FALSE))</f>
        <v>5144097.0243928405</v>
      </c>
      <c r="O13" s="31">
        <f>IF(O11=0,0,VLOOKUP(O11,FAC_TOTALS_APTA!$A$4:$BQ$126,$L13,FALSE))</f>
        <v>29380369.855749901</v>
      </c>
      <c r="P13" s="31">
        <f>IF(P11=0,0,VLOOKUP(P11,FAC_TOTALS_APTA!$A$4:$BQ$126,$L13,FALSE))</f>
        <v>28157747.4396821</v>
      </c>
      <c r="Q13" s="31">
        <f>IF(Q11=0,0,VLOOKUP(Q11,FAC_TOTALS_APTA!$A$4:$BQ$126,$L13,FALSE))</f>
        <v>14419083.819522601</v>
      </c>
      <c r="R13" s="31">
        <f>IF(R11=0,0,VLOOKUP(R11,FAC_TOTALS_APTA!$A$4:$BQ$126,$L13,FALSE))</f>
        <v>11072346.0594016</v>
      </c>
      <c r="S13" s="31">
        <f>IF(S11=0,0,VLOOKUP(S11,FAC_TOTALS_APTA!$A$4:$BQ$126,$L13,FALSE))</f>
        <v>0</v>
      </c>
      <c r="T13" s="31">
        <f>IF(T11=0,0,VLOOKUP(T11,FAC_TOTALS_APTA!$A$4:$BQ$126,$L13,FALSE))</f>
        <v>0</v>
      </c>
      <c r="U13" s="31">
        <f>IF(U11=0,0,VLOOKUP(U11,FAC_TOTALS_APTA!$A$4:$BQ$126,$L13,FALSE))</f>
        <v>0</v>
      </c>
      <c r="V13" s="31">
        <f>IF(V11=0,0,VLOOKUP(V11,FAC_TOTALS_APTA!$A$4:$BQ$126,$L13,FALSE))</f>
        <v>0</v>
      </c>
      <c r="W13" s="31">
        <f>IF(W11=0,0,VLOOKUP(W11,FAC_TOTALS_APTA!$A$4:$BQ$126,$L13,FALSE))</f>
        <v>0</v>
      </c>
      <c r="X13" s="31">
        <f>IF(X11=0,0,VLOOKUP(X11,FAC_TOTALS_APTA!$A$4:$BQ$126,$L13,FALSE))</f>
        <v>0</v>
      </c>
      <c r="Y13" s="31">
        <f>IF(Y11=0,0,VLOOKUP(Y11,FAC_TOTALS_APTA!$A$4:$BQ$126,$L13,FALSE))</f>
        <v>0</v>
      </c>
      <c r="Z13" s="31">
        <f>IF(Z11=0,0,VLOOKUP(Z11,FAC_TOTALS_APTA!$A$4:$BQ$126,$L13,FALSE))</f>
        <v>0</v>
      </c>
      <c r="AA13" s="31">
        <f>IF(AA11=0,0,VLOOKUP(AA11,FAC_TOTALS_APTA!$A$4:$BQ$126,$L13,FALSE))</f>
        <v>0</v>
      </c>
      <c r="AB13" s="31">
        <f>IF(AB11=0,0,VLOOKUP(AB11,FAC_TOTALS_APTA!$A$4:$BQ$126,$L13,FALSE))</f>
        <v>0</v>
      </c>
      <c r="AC13" s="34">
        <f>SUM(M13:AB13)</f>
        <v>116010189.67406215</v>
      </c>
      <c r="AD13" s="35">
        <f>AC13/G30</f>
        <v>4.5654303794750668E-2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1.0460835359221401</v>
      </c>
      <c r="H14" s="56">
        <f>VLOOKUP(H11,FAC_TOTALS_APTA!$A$4:$BQ$126,$F14,FALSE)</f>
        <v>1.0371709041946899</v>
      </c>
      <c r="I14" s="32">
        <f t="shared" ref="I14:I27" si="1">IFERROR(H14/G14-1,"-")</f>
        <v>-8.5200000013321286E-3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-14624207.9711082</v>
      </c>
      <c r="N14" s="31">
        <f>IF(N11=0,0,VLOOKUP(N11,FAC_TOTALS_APTA!$A$4:$BQ$126,$L14,FALSE))</f>
        <v>-4038384.54765571</v>
      </c>
      <c r="O14" s="31">
        <f>IF(O11=0,0,VLOOKUP(O11,FAC_TOTALS_APTA!$A$4:$BQ$126,$L14,FALSE))</f>
        <v>-24264066.174848799</v>
      </c>
      <c r="P14" s="31">
        <f>IF(P11=0,0,VLOOKUP(P11,FAC_TOTALS_APTA!$A$4:$BQ$126,$L14,FALSE))</f>
        <v>-19275934.4682246</v>
      </c>
      <c r="Q14" s="31">
        <f>IF(Q11=0,0,VLOOKUP(Q11,FAC_TOTALS_APTA!$A$4:$BQ$126,$L14,FALSE))</f>
        <v>29655902.475775201</v>
      </c>
      <c r="R14" s="31">
        <f>IF(R11=0,0,VLOOKUP(R11,FAC_TOTALS_APTA!$A$4:$BQ$126,$L14,FALSE))</f>
        <v>24361717.644682199</v>
      </c>
      <c r="S14" s="31">
        <f>IF(S11=0,0,VLOOKUP(S11,FAC_TOTALS_APTA!$A$4:$BQ$126,$L14,FALSE))</f>
        <v>0</v>
      </c>
      <c r="T14" s="31">
        <f>IF(T11=0,0,VLOOKUP(T11,FAC_TOTALS_APTA!$A$4:$BQ$126,$L14,FALSE))</f>
        <v>0</v>
      </c>
      <c r="U14" s="31">
        <f>IF(U11=0,0,VLOOKUP(U11,FAC_TOTALS_APTA!$A$4:$BQ$126,$L14,FALSE))</f>
        <v>0</v>
      </c>
      <c r="V14" s="31">
        <f>IF(V11=0,0,VLOOKUP(V11,FAC_TOTALS_APTA!$A$4:$BQ$126,$L14,FALSE))</f>
        <v>0</v>
      </c>
      <c r="W14" s="31">
        <f>IF(W11=0,0,VLOOKUP(W11,FAC_TOTALS_APTA!$A$4:$BQ$126,$L14,FALSE))</f>
        <v>0</v>
      </c>
      <c r="X14" s="31">
        <f>IF(X11=0,0,VLOOKUP(X11,FAC_TOTALS_APTA!$A$4:$BQ$126,$L14,FALSE))</f>
        <v>0</v>
      </c>
      <c r="Y14" s="31">
        <f>IF(Y11=0,0,VLOOKUP(Y11,FAC_TOTALS_APTA!$A$4:$BQ$126,$L14,FALSE))</f>
        <v>0</v>
      </c>
      <c r="Z14" s="31">
        <f>IF(Z11=0,0,VLOOKUP(Z11,FAC_TOTALS_APTA!$A$4:$BQ$126,$L14,FALSE))</f>
        <v>0</v>
      </c>
      <c r="AA14" s="31">
        <f>IF(AA11=0,0,VLOOKUP(AA11,FAC_TOTALS_APTA!$A$4:$BQ$126,$L14,FALSE))</f>
        <v>0</v>
      </c>
      <c r="AB14" s="31">
        <f>IF(AB11=0,0,VLOOKUP(AB11,FAC_TOTALS_APTA!$A$4:$BQ$126,$L14,FALSE))</f>
        <v>0</v>
      </c>
      <c r="AC14" s="34">
        <f t="shared" ref="AC14:AC27" si="4">SUM(M14:AB14)</f>
        <v>-8184973.04137991</v>
      </c>
      <c r="AD14" s="35">
        <f>AC14/G30</f>
        <v>-3.221089861441291E-3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10440391.7151963</v>
      </c>
      <c r="H15" s="31">
        <f>VLOOKUP(H11,FAC_TOTALS_APTA!$A$4:$BQ$126,$F15,FALSE)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8002899.9842127198</v>
      </c>
      <c r="N15" s="31">
        <f>IF(N11=0,0,VLOOKUP(N11,FAC_TOTALS_APTA!$A$4:$BQ$126,$L15,FALSE))</f>
        <v>9498894.67362516</v>
      </c>
      <c r="O15" s="31">
        <f>IF(O11=0,0,VLOOKUP(O11,FAC_TOTALS_APTA!$A$4:$BQ$126,$L15,FALSE))</f>
        <v>8198466.9847191498</v>
      </c>
      <c r="P15" s="31">
        <f>IF(P11=0,0,VLOOKUP(P11,FAC_TOTALS_APTA!$A$4:$BQ$126,$L15,FALSE))</f>
        <v>6180873.1495834095</v>
      </c>
      <c r="Q15" s="31">
        <f>IF(Q11=0,0,VLOOKUP(Q11,FAC_TOTALS_APTA!$A$4:$BQ$126,$L15,FALSE))</f>
        <v>7176216.4838991296</v>
      </c>
      <c r="R15" s="31">
        <f>IF(R11=0,0,VLOOKUP(R11,FAC_TOTALS_APTA!$A$4:$BQ$126,$L15,FALSE))</f>
        <v>5555753.2985878997</v>
      </c>
      <c r="S15" s="31">
        <f>IF(S11=0,0,VLOOKUP(S11,FAC_TOTALS_APTA!$A$4:$BQ$126,$L15,FALSE))</f>
        <v>0</v>
      </c>
      <c r="T15" s="31">
        <f>IF(T11=0,0,VLOOKUP(T11,FAC_TOTALS_APTA!$A$4:$BQ$126,$L15,FALSE))</f>
        <v>0</v>
      </c>
      <c r="U15" s="31">
        <f>IF(U11=0,0,VLOOKUP(U11,FAC_TOTALS_APTA!$A$4:$BQ$126,$L15,FALSE))</f>
        <v>0</v>
      </c>
      <c r="V15" s="31">
        <f>IF(V11=0,0,VLOOKUP(V11,FAC_TOTALS_APTA!$A$4:$BQ$126,$L15,FALSE))</f>
        <v>0</v>
      </c>
      <c r="W15" s="31">
        <f>IF(W11=0,0,VLOOKUP(W11,FAC_TOTALS_APTA!$A$4:$BQ$126,$L15,FALSE))</f>
        <v>0</v>
      </c>
      <c r="X15" s="31">
        <f>IF(X11=0,0,VLOOKUP(X11,FAC_TOTALS_APTA!$A$4:$BQ$126,$L15,FALSE))</f>
        <v>0</v>
      </c>
      <c r="Y15" s="31">
        <f>IF(Y11=0,0,VLOOKUP(Y11,FAC_TOTALS_APTA!$A$4:$BQ$126,$L15,FALSE))</f>
        <v>0</v>
      </c>
      <c r="Z15" s="31">
        <f>IF(Z11=0,0,VLOOKUP(Z11,FAC_TOTALS_APTA!$A$4:$BQ$126,$L15,FALSE))</f>
        <v>0</v>
      </c>
      <c r="AA15" s="31">
        <f>IF(AA11=0,0,VLOOKUP(AA11,FAC_TOTALS_APTA!$A$4:$BQ$126,$L15,FALSE))</f>
        <v>0</v>
      </c>
      <c r="AB15" s="31">
        <f>IF(AB11=0,0,VLOOKUP(AB11,FAC_TOTALS_APTA!$A$4:$BQ$126,$L15,FALSE))</f>
        <v>0</v>
      </c>
      <c r="AC15" s="34">
        <f t="shared" si="4"/>
        <v>44613104.574627474</v>
      </c>
      <c r="AD15" s="35">
        <f>AC15/G30</f>
        <v>1.7556908019885877E-2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0.58022821080305198</v>
      </c>
      <c r="H16" s="56">
        <f>VLOOKUP(H11,FAC_TOTALS_APTA!$A$4:$BQ$126,$F16,FALSE)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57882.639958714899</v>
      </c>
      <c r="N16" s="31">
        <f>IF(N11=0,0,VLOOKUP(N11,FAC_TOTALS_APTA!$A$4:$BQ$126,$L16,FALSE))</f>
        <v>-1122179.0497492601</v>
      </c>
      <c r="O16" s="31">
        <f>IF(O11=0,0,VLOOKUP(O11,FAC_TOTALS_APTA!$A$4:$BQ$126,$L16,FALSE))</f>
        <v>809749.88359184703</v>
      </c>
      <c r="P16" s="31">
        <f>IF(P11=0,0,VLOOKUP(P11,FAC_TOTALS_APTA!$A$4:$BQ$126,$L16,FALSE))</f>
        <v>-750034.425516263</v>
      </c>
      <c r="Q16" s="31">
        <f>IF(Q11=0,0,VLOOKUP(Q11,FAC_TOTALS_APTA!$A$4:$BQ$126,$L16,FALSE))</f>
        <v>-1564542.49987041</v>
      </c>
      <c r="R16" s="31">
        <f>IF(R11=0,0,VLOOKUP(R11,FAC_TOTALS_APTA!$A$4:$BQ$126,$L16,FALSE))</f>
        <v>1187863.5267702099</v>
      </c>
      <c r="S16" s="31">
        <f>IF(S11=0,0,VLOOKUP(S11,FAC_TOTALS_APTA!$A$4:$BQ$126,$L16,FALSE))</f>
        <v>0</v>
      </c>
      <c r="T16" s="31">
        <f>IF(T11=0,0,VLOOKUP(T11,FAC_TOTALS_APTA!$A$4:$BQ$126,$L16,FALSE))</f>
        <v>0</v>
      </c>
      <c r="U16" s="31">
        <f>IF(U11=0,0,VLOOKUP(U11,FAC_TOTALS_APTA!$A$4:$BQ$126,$L16,FALSE))</f>
        <v>0</v>
      </c>
      <c r="V16" s="31">
        <f>IF(V11=0,0,VLOOKUP(V11,FAC_TOTALS_APTA!$A$4:$BQ$126,$L16,FALSE))</f>
        <v>0</v>
      </c>
      <c r="W16" s="31">
        <f>IF(W11=0,0,VLOOKUP(W11,FAC_TOTALS_APTA!$A$4:$BQ$126,$L16,FALSE))</f>
        <v>0</v>
      </c>
      <c r="X16" s="31">
        <f>IF(X11=0,0,VLOOKUP(X11,FAC_TOTALS_APTA!$A$4:$BQ$126,$L16,FALSE))</f>
        <v>0</v>
      </c>
      <c r="Y16" s="31">
        <f>IF(Y11=0,0,VLOOKUP(Y11,FAC_TOTALS_APTA!$A$4:$BQ$126,$L16,FALSE))</f>
        <v>0</v>
      </c>
      <c r="Z16" s="31">
        <f>IF(Z11=0,0,VLOOKUP(Z11,FAC_TOTALS_APTA!$A$4:$BQ$126,$L16,FALSE))</f>
        <v>0</v>
      </c>
      <c r="AA16" s="31">
        <f>IF(AA11=0,0,VLOOKUP(AA11,FAC_TOTALS_APTA!$A$4:$BQ$126,$L16,FALSE))</f>
        <v>0</v>
      </c>
      <c r="AB16" s="31">
        <f>IF(AB11=0,0,VLOOKUP(AB11,FAC_TOTALS_APTA!$A$4:$BQ$126,$L16,FALSE))</f>
        <v>0</v>
      </c>
      <c r="AC16" s="34">
        <f t="shared" si="4"/>
        <v>-1381259.9248151612</v>
      </c>
      <c r="AD16" s="35">
        <f>AC16/G30</f>
        <v>-5.4357690823709647E-4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4.1520688668658003</v>
      </c>
      <c r="H17" s="36">
        <f>VLOOKUP(H11,FAC_TOTALS_APTA!$A$4:$BQ$126,$F17,FALSE)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-18963116.291937001</v>
      </c>
      <c r="N17" s="31">
        <f>IF(N11=0,0,VLOOKUP(N11,FAC_TOTALS_APTA!$A$4:$BQ$126,$L17,FALSE))</f>
        <v>-23632868.078000698</v>
      </c>
      <c r="O17" s="31">
        <f>IF(O11=0,0,VLOOKUP(O11,FAC_TOTALS_APTA!$A$4:$BQ$126,$L17,FALSE))</f>
        <v>-114002244.098085</v>
      </c>
      <c r="P17" s="31">
        <f>IF(P11=0,0,VLOOKUP(P11,FAC_TOTALS_APTA!$A$4:$BQ$126,$L17,FALSE))</f>
        <v>-48092763.7097857</v>
      </c>
      <c r="Q17" s="31">
        <f>IF(Q11=0,0,VLOOKUP(Q11,FAC_TOTALS_APTA!$A$4:$BQ$126,$L17,FALSE))</f>
        <v>31247241.4599737</v>
      </c>
      <c r="R17" s="31">
        <f>IF(R11=0,0,VLOOKUP(R11,FAC_TOTALS_APTA!$A$4:$BQ$126,$L17,FALSE))</f>
        <v>38380801.743198298</v>
      </c>
      <c r="S17" s="31">
        <f>IF(S11=0,0,VLOOKUP(S11,FAC_TOTALS_APTA!$A$4:$BQ$126,$L17,FALSE))</f>
        <v>0</v>
      </c>
      <c r="T17" s="31">
        <f>IF(T11=0,0,VLOOKUP(T11,FAC_TOTALS_APTA!$A$4:$BQ$126,$L17,FALSE))</f>
        <v>0</v>
      </c>
      <c r="U17" s="31">
        <f>IF(U11=0,0,VLOOKUP(U11,FAC_TOTALS_APTA!$A$4:$BQ$126,$L17,FALSE))</f>
        <v>0</v>
      </c>
      <c r="V17" s="31">
        <f>IF(V11=0,0,VLOOKUP(V11,FAC_TOTALS_APTA!$A$4:$BQ$126,$L17,FALSE))</f>
        <v>0</v>
      </c>
      <c r="W17" s="31">
        <f>IF(W11=0,0,VLOOKUP(W11,FAC_TOTALS_APTA!$A$4:$BQ$126,$L17,FALSE))</f>
        <v>0</v>
      </c>
      <c r="X17" s="31">
        <f>IF(X11=0,0,VLOOKUP(X11,FAC_TOTALS_APTA!$A$4:$BQ$126,$L17,FALSE))</f>
        <v>0</v>
      </c>
      <c r="Y17" s="31">
        <f>IF(Y11=0,0,VLOOKUP(Y11,FAC_TOTALS_APTA!$A$4:$BQ$126,$L17,FALSE))</f>
        <v>0</v>
      </c>
      <c r="Z17" s="31">
        <f>IF(Z11=0,0,VLOOKUP(Z11,FAC_TOTALS_APTA!$A$4:$BQ$126,$L17,FALSE))</f>
        <v>0</v>
      </c>
      <c r="AA17" s="31">
        <f>IF(AA11=0,0,VLOOKUP(AA11,FAC_TOTALS_APTA!$A$4:$BQ$126,$L17,FALSE))</f>
        <v>0</v>
      </c>
      <c r="AB17" s="31">
        <f>IF(AB11=0,0,VLOOKUP(AB11,FAC_TOTALS_APTA!$A$4:$BQ$126,$L17,FALSE))</f>
        <v>0</v>
      </c>
      <c r="AC17" s="34">
        <f t="shared" si="4"/>
        <v>-135062948.97463641</v>
      </c>
      <c r="AD17" s="35">
        <f>AC17/G30</f>
        <v>-5.3152269824118858E-2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31831.891723648801</v>
      </c>
      <c r="H18" s="56">
        <f>VLOOKUP(H11,FAC_TOTALS_APTA!$A$4:$BQ$126,$F18,FALSE)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-5742612.8744262801</v>
      </c>
      <c r="N18" s="31">
        <f>IF(N11=0,0,VLOOKUP(N11,FAC_TOTALS_APTA!$A$4:$BQ$126,$L18,FALSE))</f>
        <v>-8351283.2965794299</v>
      </c>
      <c r="O18" s="31">
        <f>IF(O11=0,0,VLOOKUP(O11,FAC_TOTALS_APTA!$A$4:$BQ$126,$L18,FALSE))</f>
        <v>-32249080.703704402</v>
      </c>
      <c r="P18" s="31">
        <f>IF(P11=0,0,VLOOKUP(P11,FAC_TOTALS_APTA!$A$4:$BQ$126,$L18,FALSE))</f>
        <v>-20759137.958639599</v>
      </c>
      <c r="Q18" s="31">
        <f>IF(Q11=0,0,VLOOKUP(Q11,FAC_TOTALS_APTA!$A$4:$BQ$126,$L18,FALSE))</f>
        <v>-20527047.3610962</v>
      </c>
      <c r="R18" s="31">
        <f>IF(R11=0,0,VLOOKUP(R11,FAC_TOTALS_APTA!$A$4:$BQ$126,$L18,FALSE))</f>
        <v>-20875396.487652801</v>
      </c>
      <c r="S18" s="31">
        <f>IF(S11=0,0,VLOOKUP(S11,FAC_TOTALS_APTA!$A$4:$BQ$126,$L18,FALSE))</f>
        <v>0</v>
      </c>
      <c r="T18" s="31">
        <f>IF(T11=0,0,VLOOKUP(T11,FAC_TOTALS_APTA!$A$4:$BQ$126,$L18,FALSE))</f>
        <v>0</v>
      </c>
      <c r="U18" s="31">
        <f>IF(U11=0,0,VLOOKUP(U11,FAC_TOTALS_APTA!$A$4:$BQ$126,$L18,FALSE))</f>
        <v>0</v>
      </c>
      <c r="V18" s="31">
        <f>IF(V11=0,0,VLOOKUP(V11,FAC_TOTALS_APTA!$A$4:$BQ$126,$L18,FALSE))</f>
        <v>0</v>
      </c>
      <c r="W18" s="31">
        <f>IF(W11=0,0,VLOOKUP(W11,FAC_TOTALS_APTA!$A$4:$BQ$126,$L18,FALSE))</f>
        <v>0</v>
      </c>
      <c r="X18" s="31">
        <f>IF(X11=0,0,VLOOKUP(X11,FAC_TOTALS_APTA!$A$4:$BQ$126,$L18,FALSE))</f>
        <v>0</v>
      </c>
      <c r="Y18" s="31">
        <f>IF(Y11=0,0,VLOOKUP(Y11,FAC_TOTALS_APTA!$A$4:$BQ$126,$L18,FALSE))</f>
        <v>0</v>
      </c>
      <c r="Z18" s="31">
        <f>IF(Z11=0,0,VLOOKUP(Z11,FAC_TOTALS_APTA!$A$4:$BQ$126,$L18,FALSE))</f>
        <v>0</v>
      </c>
      <c r="AA18" s="31">
        <f>IF(AA11=0,0,VLOOKUP(AA11,FAC_TOTALS_APTA!$A$4:$BQ$126,$L18,FALSE))</f>
        <v>0</v>
      </c>
      <c r="AB18" s="31">
        <f>IF(AB11=0,0,VLOOKUP(AB11,FAC_TOTALS_APTA!$A$4:$BQ$126,$L18,FALSE))</f>
        <v>0</v>
      </c>
      <c r="AC18" s="34">
        <f t="shared" si="4"/>
        <v>-108504558.68209872</v>
      </c>
      <c r="AD18" s="35">
        <f>AC18/G30</f>
        <v>-4.2700560175839855E-2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9.8458994213150195</v>
      </c>
      <c r="H19" s="31">
        <f>VLOOKUP(H11,FAC_TOTALS_APTA!$A$4:$BQ$126,$F19,FALSE)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-4611821.6771250004</v>
      </c>
      <c r="N19" s="31">
        <f>IF(N11=0,0,VLOOKUP(N11,FAC_TOTALS_APTA!$A$4:$BQ$126,$L19,FALSE))</f>
        <v>-1137086.78352508</v>
      </c>
      <c r="O19" s="31">
        <f>IF(O11=0,0,VLOOKUP(O11,FAC_TOTALS_APTA!$A$4:$BQ$126,$L19,FALSE))</f>
        <v>-2274957.5456294399</v>
      </c>
      <c r="P19" s="31">
        <f>IF(P11=0,0,VLOOKUP(P11,FAC_TOTALS_APTA!$A$4:$BQ$126,$L19,FALSE))</f>
        <v>-2295784.2959053302</v>
      </c>
      <c r="Q19" s="31">
        <f>IF(Q11=0,0,VLOOKUP(Q11,FAC_TOTALS_APTA!$A$4:$BQ$126,$L19,FALSE))</f>
        <v>-2396630.5085976399</v>
      </c>
      <c r="R19" s="31">
        <f>IF(R11=0,0,VLOOKUP(R11,FAC_TOTALS_APTA!$A$4:$BQ$126,$L19,FALSE))</f>
        <v>-2187992.4094755999</v>
      </c>
      <c r="S19" s="31">
        <f>IF(S11=0,0,VLOOKUP(S11,FAC_TOTALS_APTA!$A$4:$BQ$126,$L19,FALSE))</f>
        <v>0</v>
      </c>
      <c r="T19" s="31">
        <f>IF(T11=0,0,VLOOKUP(T11,FAC_TOTALS_APTA!$A$4:$BQ$126,$L19,FALSE))</f>
        <v>0</v>
      </c>
      <c r="U19" s="31">
        <f>IF(U11=0,0,VLOOKUP(U11,FAC_TOTALS_APTA!$A$4:$BQ$126,$L19,FALSE))</f>
        <v>0</v>
      </c>
      <c r="V19" s="31">
        <f>IF(V11=0,0,VLOOKUP(V11,FAC_TOTALS_APTA!$A$4:$BQ$126,$L19,FALSE))</f>
        <v>0</v>
      </c>
      <c r="W19" s="31">
        <f>IF(W11=0,0,VLOOKUP(W11,FAC_TOTALS_APTA!$A$4:$BQ$126,$L19,FALSE))</f>
        <v>0</v>
      </c>
      <c r="X19" s="31">
        <f>IF(X11=0,0,VLOOKUP(X11,FAC_TOTALS_APTA!$A$4:$BQ$126,$L19,FALSE))</f>
        <v>0</v>
      </c>
      <c r="Y19" s="31">
        <f>IF(Y11=0,0,VLOOKUP(Y11,FAC_TOTALS_APTA!$A$4:$BQ$126,$L19,FALSE))</f>
        <v>0</v>
      </c>
      <c r="Z19" s="31">
        <f>IF(Z11=0,0,VLOOKUP(Z11,FAC_TOTALS_APTA!$A$4:$BQ$126,$L19,FALSE))</f>
        <v>0</v>
      </c>
      <c r="AA19" s="31">
        <f>IF(AA11=0,0,VLOOKUP(AA11,FAC_TOTALS_APTA!$A$4:$BQ$126,$L19,FALSE))</f>
        <v>0</v>
      </c>
      <c r="AB19" s="31">
        <f>IF(AB11=0,0,VLOOKUP(AB11,FAC_TOTALS_APTA!$A$4:$BQ$126,$L19,FALSE))</f>
        <v>0</v>
      </c>
      <c r="AC19" s="34">
        <f t="shared" si="4"/>
        <v>-14904273.220258091</v>
      </c>
      <c r="AD19" s="35">
        <f>AC19/G30</f>
        <v>-5.8653831990912184E-3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5.0009806032678998</v>
      </c>
      <c r="H20" s="36">
        <f>VLOOKUP(H11,FAC_TOTALS_APTA!$A$4:$BQ$126,$F20,FALSE)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600.84580818204597</v>
      </c>
      <c r="N20" s="31">
        <f>IF(N11=0,0,VLOOKUP(N11,FAC_TOTALS_APTA!$A$4:$BQ$126,$L20,FALSE))</f>
        <v>58499.993131924399</v>
      </c>
      <c r="O20" s="31">
        <f>IF(O11=0,0,VLOOKUP(O11,FAC_TOTALS_APTA!$A$4:$BQ$126,$L20,FALSE))</f>
        <v>48048.077217584498</v>
      </c>
      <c r="P20" s="31">
        <f>IF(P11=0,0,VLOOKUP(P11,FAC_TOTALS_APTA!$A$4:$BQ$126,$L20,FALSE))</f>
        <v>150994.81143435699</v>
      </c>
      <c r="Q20" s="31">
        <f>IF(Q11=0,0,VLOOKUP(Q11,FAC_TOTALS_APTA!$A$4:$BQ$126,$L20,FALSE))</f>
        <v>55676.487775792099</v>
      </c>
      <c r="R20" s="31">
        <f>IF(R11=0,0,VLOOKUP(R11,FAC_TOTALS_APTA!$A$4:$BQ$126,$L20,FALSE))</f>
        <v>74818.706859303493</v>
      </c>
      <c r="S20" s="31">
        <f>IF(S11=0,0,VLOOKUP(S11,FAC_TOTALS_APTA!$A$4:$BQ$126,$L20,FALSE))</f>
        <v>0</v>
      </c>
      <c r="T20" s="31">
        <f>IF(T11=0,0,VLOOKUP(T11,FAC_TOTALS_APTA!$A$4:$BQ$126,$L20,FALSE))</f>
        <v>0</v>
      </c>
      <c r="U20" s="31">
        <f>IF(U11=0,0,VLOOKUP(U11,FAC_TOTALS_APTA!$A$4:$BQ$126,$L20,FALSE))</f>
        <v>0</v>
      </c>
      <c r="V20" s="31">
        <f>IF(V11=0,0,VLOOKUP(V11,FAC_TOTALS_APTA!$A$4:$BQ$126,$L20,FALSE))</f>
        <v>0</v>
      </c>
      <c r="W20" s="31">
        <f>IF(W11=0,0,VLOOKUP(W11,FAC_TOTALS_APTA!$A$4:$BQ$126,$L20,FALSE))</f>
        <v>0</v>
      </c>
      <c r="X20" s="31">
        <f>IF(X11=0,0,VLOOKUP(X11,FAC_TOTALS_APTA!$A$4:$BQ$126,$L20,FALSE))</f>
        <v>0</v>
      </c>
      <c r="Y20" s="31">
        <f>IF(Y11=0,0,VLOOKUP(Y11,FAC_TOTALS_APTA!$A$4:$BQ$126,$L20,FALSE))</f>
        <v>0</v>
      </c>
      <c r="Z20" s="31">
        <f>IF(Z11=0,0,VLOOKUP(Z11,FAC_TOTALS_APTA!$A$4:$BQ$126,$L20,FALSE))</f>
        <v>0</v>
      </c>
      <c r="AA20" s="31">
        <f>IF(AA11=0,0,VLOOKUP(AA11,FAC_TOTALS_APTA!$A$4:$BQ$126,$L20,FALSE))</f>
        <v>0</v>
      </c>
      <c r="AB20" s="31">
        <f>IF(AB11=0,0,VLOOKUP(AB11,FAC_TOTALS_APTA!$A$4:$BQ$126,$L20,FALSE))</f>
        <v>0</v>
      </c>
      <c r="AC20" s="34">
        <f t="shared" si="4"/>
        <v>388638.92222714354</v>
      </c>
      <c r="AD20" s="35">
        <f>AC20/G30</f>
        <v>1.5294380150289094E-4</v>
      </c>
      <c r="AE20" s="9"/>
    </row>
    <row r="21" spans="1:31" s="16" customFormat="1" ht="34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0.40331625125061599</v>
      </c>
      <c r="H21" s="36">
        <f>VLOOKUP(H11,FAC_TOTALS_APTA!$A$4:$BQ$126,$F21,FALSE)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-1549295.6696701399</v>
      </c>
      <c r="N21" s="31">
        <f>IF(N11=0,0,VLOOKUP(N11,FAC_TOTALS_APTA!$A$4:$BQ$126,$L21,FALSE))</f>
        <v>-1847493.3596958199</v>
      </c>
      <c r="O21" s="31">
        <f>IF(O11=0,0,VLOOKUP(O11,FAC_TOTALS_APTA!$A$4:$BQ$126,$L21,FALSE))</f>
        <v>-2688107.79550413</v>
      </c>
      <c r="P21" s="31">
        <f>IF(P11=0,0,VLOOKUP(P11,FAC_TOTALS_APTA!$A$4:$BQ$126,$L21,FALSE))</f>
        <v>-5137574.5561757097</v>
      </c>
      <c r="Q21" s="31">
        <f>IF(Q11=0,0,VLOOKUP(Q11,FAC_TOTALS_APTA!$A$4:$BQ$126,$L21,FALSE))</f>
        <v>-6044318.64212853</v>
      </c>
      <c r="R21" s="31">
        <f>IF(R11=0,0,VLOOKUP(R11,FAC_TOTALS_APTA!$A$4:$BQ$126,$L21,FALSE))</f>
        <v>-6780170.8436432201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-24046960.866817549</v>
      </c>
      <c r="AD21" s="35">
        <f>AC21/G30</f>
        <v>-9.4633692078138956E-3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hidden="1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0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0</v>
      </c>
      <c r="AD24" s="35">
        <f>AC24/G30</f>
        <v>0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0.10790642337911099</v>
      </c>
      <c r="H26" s="36">
        <f>VLOOKUP(H11,FAC_TOTALS_APTA!$A$4:$BQ$126,$F26,FALSE)</f>
        <v>1</v>
      </c>
      <c r="I26" s="32">
        <f t="shared" si="1"/>
        <v>8.2672889035221644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-7009497.9276115103</v>
      </c>
      <c r="O26" s="31">
        <f>IF(O11=0,0,VLOOKUP(O11,FAC_TOTALS_APTA!$A$4:$BQ$126,$L26,FALSE))</f>
        <v>-5995388.2596848002</v>
      </c>
      <c r="P26" s="31">
        <f>IF(P11=0,0,VLOOKUP(P11,FAC_TOTALS_APTA!$A$4:$BQ$126,$L26,FALSE))</f>
        <v>-5815929.36495353</v>
      </c>
      <c r="Q26" s="31">
        <f>IF(Q11=0,0,VLOOKUP(Q11,FAC_TOTALS_APTA!$A$4:$BQ$126,$L26,FALSE))</f>
        <v>0</v>
      </c>
      <c r="R26" s="31">
        <f>IF(R11=0,0,VLOOKUP(R11,FAC_TOTALS_APTA!$A$4:$BQ$126,$L26,FALSE))</f>
        <v>-279434.759419907</v>
      </c>
      <c r="S26" s="31">
        <f>IF(S11=0,0,VLOOKUP(S11,FAC_TOTALS_APTA!$A$4:$BQ$126,$L26,FALSE))</f>
        <v>0</v>
      </c>
      <c r="T26" s="31">
        <f>IF(T11=0,0,VLOOKUP(T11,FAC_TOTALS_APTA!$A$4:$BQ$126,$L26,FALSE))</f>
        <v>0</v>
      </c>
      <c r="U26" s="31">
        <f>IF(U11=0,0,VLOOKUP(U11,FAC_TOTALS_APTA!$A$4:$BQ$126,$L26,FALSE))</f>
        <v>0</v>
      </c>
      <c r="V26" s="31">
        <f>IF(V11=0,0,VLOOKUP(V11,FAC_TOTALS_APTA!$A$4:$BQ$126,$L26,FALSE))</f>
        <v>0</v>
      </c>
      <c r="W26" s="31">
        <f>IF(W11=0,0,VLOOKUP(W11,FAC_TOTALS_APTA!$A$4:$BQ$126,$L26,FALSE))</f>
        <v>0</v>
      </c>
      <c r="X26" s="31">
        <f>IF(X11=0,0,VLOOKUP(X11,FAC_TOTALS_APTA!$A$4:$BQ$126,$L26,FALSE))</f>
        <v>0</v>
      </c>
      <c r="Y26" s="31">
        <f>IF(Y11=0,0,VLOOKUP(Y11,FAC_TOTALS_APTA!$A$4:$BQ$126,$L26,FALSE))</f>
        <v>0</v>
      </c>
      <c r="Z26" s="31">
        <f>IF(Z11=0,0,VLOOKUP(Z11,FAC_TOTALS_APTA!$A$4:$BQ$126,$L26,FALSE))</f>
        <v>0</v>
      </c>
      <c r="AA26" s="31">
        <f>IF(AA11=0,0,VLOOKUP(AA11,FAC_TOTALS_APTA!$A$4:$BQ$126,$L26,FALSE))</f>
        <v>0</v>
      </c>
      <c r="AB26" s="31">
        <f>IF(AB11=0,0,VLOOKUP(AB11,FAC_TOTALS_APTA!$A$4:$BQ$126,$L26,FALSE))</f>
        <v>0</v>
      </c>
      <c r="AC26" s="34">
        <f t="shared" si="4"/>
        <v>-19100250.311669748</v>
      </c>
      <c r="AD26" s="35">
        <f>AC26/G30</f>
        <v>-7.5166555001307585E-3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0.46618381010091098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0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2520559227.55619</v>
      </c>
      <c r="H29" s="76">
        <f>VLOOKUP(H11,FAC_TOTALS_APTA!$A$4:$BO$126,$F29,FALSE)</f>
        <v>2326599450.1199598</v>
      </c>
      <c r="I29" s="78">
        <f t="shared" ref="I29:I30" si="5">H29/G29-1</f>
        <v>-7.6951088994756112E-2</v>
      </c>
      <c r="J29" s="33"/>
      <c r="K29" s="33"/>
      <c r="L29" s="9"/>
      <c r="M29" s="31">
        <f t="shared" ref="M29:AB29" si="6">SUM(M13:M18)</f>
        <v>-3432609.0379869463</v>
      </c>
      <c r="N29" s="31">
        <f t="shared" si="6"/>
        <v>-22501723.273967098</v>
      </c>
      <c r="O29" s="31">
        <f t="shared" si="6"/>
        <v>-132126804.2525773</v>
      </c>
      <c r="P29" s="31">
        <f t="shared" si="6"/>
        <v>-54539249.972900651</v>
      </c>
      <c r="Q29" s="31">
        <f t="shared" si="6"/>
        <v>60406854.378204018</v>
      </c>
      <c r="R29" s="31">
        <f t="shared" si="6"/>
        <v>59683085.784987412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-193959777.43623018</v>
      </c>
      <c r="AD29" s="35">
        <f>I29</f>
        <v>-7.6951088994756112E-2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2541057031.46</v>
      </c>
      <c r="H30" s="77">
        <f>VLOOKUP(H11,FAC_TOTALS_APTA!$A$4:$BO$126,$F30,FALSE)</f>
        <v>2176386602.5599899</v>
      </c>
      <c r="I30" s="79">
        <f t="shared" si="5"/>
        <v>-0.1435113121764463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-364670428.90001011</v>
      </c>
      <c r="AD30" s="55">
        <f>I30</f>
        <v>-0.1435113121764463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-6.6560223181690192E-2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30</v>
      </c>
      <c r="C36" s="22">
        <v>0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6" t="s">
        <v>59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63</v>
      </c>
      <c r="AD38" s="86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0_2_2012</v>
      </c>
      <c r="H41" s="9" t="str">
        <f>CONCATENATE($C36,"_",$C37,"_",H39)</f>
        <v>0_2_2018</v>
      </c>
      <c r="I41" s="30"/>
      <c r="J41" s="9"/>
      <c r="K41" s="9"/>
      <c r="L41" s="9"/>
      <c r="M41" s="9" t="str">
        <f>IF($G39+M40&gt;$H39,0,CONCATENATE($C36,"_",$C37,"_",$G39+M40))</f>
        <v>0_2_2013</v>
      </c>
      <c r="N41" s="9" t="str">
        <f t="shared" ref="N41:AB41" si="7">IF($G39+N40&gt;$H39,0,CONCATENATE($C36,"_",$C37,"_",$G39+N40))</f>
        <v>0_2_2014</v>
      </c>
      <c r="O41" s="9" t="str">
        <f t="shared" si="7"/>
        <v>0_2_2015</v>
      </c>
      <c r="P41" s="9" t="str">
        <f t="shared" si="7"/>
        <v>0_2_2016</v>
      </c>
      <c r="Q41" s="9" t="str">
        <f t="shared" si="7"/>
        <v>0_2_2017</v>
      </c>
      <c r="R41" s="9" t="str">
        <f t="shared" si="7"/>
        <v>0_2_2018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11357279.463051001</v>
      </c>
      <c r="H43" s="31">
        <f>VLOOKUP(H41,FAC_TOTALS_APTA!$A$4:$BQ$126,$F43,FALSE)</f>
        <v>12674689.6485829</v>
      </c>
      <c r="I43" s="32">
        <f>IFERROR(H43/G43-1,"-")</f>
        <v>0.11599698588186302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5329518.11958184</v>
      </c>
      <c r="N43" s="31">
        <f>IF(N41=0,0,VLOOKUP(N41,FAC_TOTALS_APTA!$A$4:$BQ$126,$L43,FALSE))</f>
        <v>11867664.498416601</v>
      </c>
      <c r="O43" s="31">
        <f>IF(O41=0,0,VLOOKUP(O41,FAC_TOTALS_APTA!$A$4:$BQ$126,$L43,FALSE))</f>
        <v>23566839.764587201</v>
      </c>
      <c r="P43" s="31">
        <f>IF(P41=0,0,VLOOKUP(P41,FAC_TOTALS_APTA!$A$4:$BQ$126,$L43,FALSE))</f>
        <v>22510050.8500081</v>
      </c>
      <c r="Q43" s="31">
        <f>IF(Q41=0,0,VLOOKUP(Q41,FAC_TOTALS_APTA!$A$4:$BQ$126,$L43,FALSE))</f>
        <v>6876884.4597890303</v>
      </c>
      <c r="R43" s="31">
        <f>IF(R41=0,0,VLOOKUP(R41,FAC_TOTALS_APTA!$A$4:$BQ$126,$L43,FALSE))</f>
        <v>12460603.078159699</v>
      </c>
      <c r="S43" s="31">
        <f>IF(S41=0,0,VLOOKUP(S41,FAC_TOTALS_APTA!$A$4:$BQ$126,$L43,FALSE))</f>
        <v>0</v>
      </c>
      <c r="T43" s="31">
        <f>IF(T41=0,0,VLOOKUP(T41,FAC_TOTALS_APTA!$A$4:$BQ$126,$L43,FALSE))</f>
        <v>0</v>
      </c>
      <c r="U43" s="31">
        <f>IF(U41=0,0,VLOOKUP(U41,FAC_TOTALS_APTA!$A$4:$BQ$126,$L43,FALSE))</f>
        <v>0</v>
      </c>
      <c r="V43" s="31">
        <f>IF(V41=0,0,VLOOKUP(V41,FAC_TOTALS_APTA!$A$4:$BQ$126,$L43,FALSE))</f>
        <v>0</v>
      </c>
      <c r="W43" s="31">
        <f>IF(W41=0,0,VLOOKUP(W41,FAC_TOTALS_APTA!$A$4:$BQ$126,$L43,FALSE))</f>
        <v>0</v>
      </c>
      <c r="X43" s="31">
        <f>IF(X41=0,0,VLOOKUP(X41,FAC_TOTALS_APTA!$A$4:$BQ$126,$L43,FALSE))</f>
        <v>0</v>
      </c>
      <c r="Y43" s="31">
        <f>IF(Y41=0,0,VLOOKUP(Y41,FAC_TOTALS_APTA!$A$4:$BQ$126,$L43,FALSE))</f>
        <v>0</v>
      </c>
      <c r="Z43" s="31">
        <f>IF(Z41=0,0,VLOOKUP(Z41,FAC_TOTALS_APTA!$A$4:$BQ$126,$L43,FALSE))</f>
        <v>0</v>
      </c>
      <c r="AA43" s="31">
        <f>IF(AA41=0,0,VLOOKUP(AA41,FAC_TOTALS_APTA!$A$4:$BQ$126,$L43,FALSE))</f>
        <v>0</v>
      </c>
      <c r="AB43" s="31">
        <f>IF(AB41=0,0,VLOOKUP(AB41,FAC_TOTALS_APTA!$A$4:$BQ$126,$L43,FALSE))</f>
        <v>0</v>
      </c>
      <c r="AC43" s="34">
        <f>SUM(M43:AB43)</f>
        <v>82611560.770542488</v>
      </c>
      <c r="AD43" s="35">
        <f>AC43/G60</f>
        <v>8.514759369159644E-2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0.99387579108550494</v>
      </c>
      <c r="H44" s="56">
        <f>VLOOKUP(H41,FAC_TOTALS_APTA!$A$4:$BQ$126,$F44,FALSE)</f>
        <v>1.0017040020310499</v>
      </c>
      <c r="I44" s="32">
        <f t="shared" ref="I44:I57" si="8">IFERROR(H44/G44-1,"-")</f>
        <v>7.8764479583459668E-3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-9398003.9653673992</v>
      </c>
      <c r="N44" s="31">
        <f>IF(N41=0,0,VLOOKUP(N41,FAC_TOTALS_APTA!$A$4:$BQ$126,$L44,FALSE))</f>
        <v>4258812.2541100997</v>
      </c>
      <c r="O44" s="31">
        <f>IF(O41=0,0,VLOOKUP(O41,FAC_TOTALS_APTA!$A$4:$BQ$126,$L44,FALSE))</f>
        <v>-2316117.3298279699</v>
      </c>
      <c r="P44" s="31">
        <f>IF(P41=0,0,VLOOKUP(P41,FAC_TOTALS_APTA!$A$4:$BQ$126,$L44,FALSE))</f>
        <v>-4284200.3610416902</v>
      </c>
      <c r="Q44" s="31">
        <f>IF(Q41=0,0,VLOOKUP(Q41,FAC_TOTALS_APTA!$A$4:$BQ$126,$L44,FALSE))</f>
        <v>3220636.7519589802</v>
      </c>
      <c r="R44" s="31">
        <f>IF(R41=0,0,VLOOKUP(R41,FAC_TOTALS_APTA!$A$4:$BQ$126,$L44,FALSE))</f>
        <v>4411815.8069166699</v>
      </c>
      <c r="S44" s="31">
        <f>IF(S41=0,0,VLOOKUP(S41,FAC_TOTALS_APTA!$A$4:$BQ$126,$L44,FALSE))</f>
        <v>0</v>
      </c>
      <c r="T44" s="31">
        <f>IF(T41=0,0,VLOOKUP(T41,FAC_TOTALS_APTA!$A$4:$BQ$126,$L44,FALSE))</f>
        <v>0</v>
      </c>
      <c r="U44" s="31">
        <f>IF(U41=0,0,VLOOKUP(U41,FAC_TOTALS_APTA!$A$4:$BQ$126,$L44,FALSE))</f>
        <v>0</v>
      </c>
      <c r="V44" s="31">
        <f>IF(V41=0,0,VLOOKUP(V41,FAC_TOTALS_APTA!$A$4:$BQ$126,$L44,FALSE))</f>
        <v>0</v>
      </c>
      <c r="W44" s="31">
        <f>IF(W41=0,0,VLOOKUP(W41,FAC_TOTALS_APTA!$A$4:$BQ$126,$L44,FALSE))</f>
        <v>0</v>
      </c>
      <c r="X44" s="31">
        <f>IF(X41=0,0,VLOOKUP(X41,FAC_TOTALS_APTA!$A$4:$BQ$126,$L44,FALSE))</f>
        <v>0</v>
      </c>
      <c r="Y44" s="31">
        <f>IF(Y41=0,0,VLOOKUP(Y41,FAC_TOTALS_APTA!$A$4:$BQ$126,$L44,FALSE))</f>
        <v>0</v>
      </c>
      <c r="Z44" s="31">
        <f>IF(Z41=0,0,VLOOKUP(Z41,FAC_TOTALS_APTA!$A$4:$BQ$126,$L44,FALSE))</f>
        <v>0</v>
      </c>
      <c r="AA44" s="31">
        <f>IF(AA41=0,0,VLOOKUP(AA41,FAC_TOTALS_APTA!$A$4:$BQ$126,$L44,FALSE))</f>
        <v>0</v>
      </c>
      <c r="AB44" s="31">
        <f>IF(AB41=0,0,VLOOKUP(AB41,FAC_TOTALS_APTA!$A$4:$BQ$126,$L44,FALSE))</f>
        <v>0</v>
      </c>
      <c r="AC44" s="34">
        <f t="shared" ref="AC44:AC57" si="11">SUM(M44:AB44)</f>
        <v>-4107056.8432513094</v>
      </c>
      <c r="AD44" s="35">
        <f>AC44/G60</f>
        <v>-4.2331364290377977E-3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2575775.4154961901</v>
      </c>
      <c r="H45" s="31">
        <f>VLOOKUP(H41,FAC_TOTALS_APTA!$A$4:$BQ$126,$F45,FALSE)</f>
        <v>2777090.6100538201</v>
      </c>
      <c r="I45" s="32">
        <f t="shared" si="8"/>
        <v>7.8157122451939065E-2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4288840.8346237801</v>
      </c>
      <c r="N45" s="31">
        <f>IF(N41=0,0,VLOOKUP(N41,FAC_TOTALS_APTA!$A$4:$BQ$126,$L45,FALSE))</f>
        <v>3243138.9701952501</v>
      </c>
      <c r="O45" s="31">
        <f>IF(O41=0,0,VLOOKUP(O41,FAC_TOTALS_APTA!$A$4:$BQ$126,$L45,FALSE))</f>
        <v>3177881.4759351299</v>
      </c>
      <c r="P45" s="31">
        <f>IF(P41=0,0,VLOOKUP(P41,FAC_TOTALS_APTA!$A$4:$BQ$126,$L45,FALSE))</f>
        <v>2960160.82917079</v>
      </c>
      <c r="Q45" s="31">
        <f>IF(Q41=0,0,VLOOKUP(Q41,FAC_TOTALS_APTA!$A$4:$BQ$126,$L45,FALSE))</f>
        <v>3005818.8297965601</v>
      </c>
      <c r="R45" s="31">
        <f>IF(R41=0,0,VLOOKUP(R41,FAC_TOTALS_APTA!$A$4:$BQ$126,$L45,FALSE))</f>
        <v>2608896.7169348402</v>
      </c>
      <c r="S45" s="31">
        <f>IF(S41=0,0,VLOOKUP(S41,FAC_TOTALS_APTA!$A$4:$BQ$126,$L45,FALSE))</f>
        <v>0</v>
      </c>
      <c r="T45" s="31">
        <f>IF(T41=0,0,VLOOKUP(T41,FAC_TOTALS_APTA!$A$4:$BQ$126,$L45,FALSE))</f>
        <v>0</v>
      </c>
      <c r="U45" s="31">
        <f>IF(U41=0,0,VLOOKUP(U41,FAC_TOTALS_APTA!$A$4:$BQ$126,$L45,FALSE))</f>
        <v>0</v>
      </c>
      <c r="V45" s="31">
        <f>IF(V41=0,0,VLOOKUP(V41,FAC_TOTALS_APTA!$A$4:$BQ$126,$L45,FALSE))</f>
        <v>0</v>
      </c>
      <c r="W45" s="31">
        <f>IF(W41=0,0,VLOOKUP(W41,FAC_TOTALS_APTA!$A$4:$BQ$126,$L45,FALSE))</f>
        <v>0</v>
      </c>
      <c r="X45" s="31">
        <f>IF(X41=0,0,VLOOKUP(X41,FAC_TOTALS_APTA!$A$4:$BQ$126,$L45,FALSE))</f>
        <v>0</v>
      </c>
      <c r="Y45" s="31">
        <f>IF(Y41=0,0,VLOOKUP(Y41,FAC_TOTALS_APTA!$A$4:$BQ$126,$L45,FALSE))</f>
        <v>0</v>
      </c>
      <c r="Z45" s="31">
        <f>IF(Z41=0,0,VLOOKUP(Z41,FAC_TOTALS_APTA!$A$4:$BQ$126,$L45,FALSE))</f>
        <v>0</v>
      </c>
      <c r="AA45" s="31">
        <f>IF(AA41=0,0,VLOOKUP(AA41,FAC_TOTALS_APTA!$A$4:$BQ$126,$L45,FALSE))</f>
        <v>0</v>
      </c>
      <c r="AB45" s="31">
        <f>IF(AB41=0,0,VLOOKUP(AB41,FAC_TOTALS_APTA!$A$4:$BQ$126,$L45,FALSE))</f>
        <v>0</v>
      </c>
      <c r="AC45" s="34">
        <f t="shared" si="11"/>
        <v>19284737.656656351</v>
      </c>
      <c r="AD45" s="35">
        <f>AC45/G60</f>
        <v>1.9876745955676511E-2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0.31863612625792198</v>
      </c>
      <c r="H46" s="56">
        <f>VLOOKUP(H41,FAC_TOTALS_APTA!$A$4:$BQ$126,$F46,FALSE)</f>
        <v>0.311519231940387</v>
      </c>
      <c r="I46" s="32">
        <f t="shared" si="8"/>
        <v>-2.2335490959911386E-2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-307443.91944683099</v>
      </c>
      <c r="N46" s="31">
        <f>IF(N41=0,0,VLOOKUP(N41,FAC_TOTALS_APTA!$A$4:$BQ$126,$L46,FALSE))</f>
        <v>-522250.342080709</v>
      </c>
      <c r="O46" s="31">
        <f>IF(O41=0,0,VLOOKUP(O41,FAC_TOTALS_APTA!$A$4:$BQ$126,$L46,FALSE))</f>
        <v>295027.625712829</v>
      </c>
      <c r="P46" s="31">
        <f>IF(P41=0,0,VLOOKUP(P41,FAC_TOTALS_APTA!$A$4:$BQ$126,$L46,FALSE))</f>
        <v>-1224945.7412566899</v>
      </c>
      <c r="Q46" s="31">
        <f>IF(Q41=0,0,VLOOKUP(Q41,FAC_TOTALS_APTA!$A$4:$BQ$126,$L46,FALSE))</f>
        <v>-436870.79973336199</v>
      </c>
      <c r="R46" s="31">
        <f>IF(R41=0,0,VLOOKUP(R41,FAC_TOTALS_APTA!$A$4:$BQ$126,$L46,FALSE))</f>
        <v>632414.50035853905</v>
      </c>
      <c r="S46" s="31">
        <f>IF(S41=0,0,VLOOKUP(S41,FAC_TOTALS_APTA!$A$4:$BQ$126,$L46,FALSE))</f>
        <v>0</v>
      </c>
      <c r="T46" s="31">
        <f>IF(T41=0,0,VLOOKUP(T41,FAC_TOTALS_APTA!$A$4:$BQ$126,$L46,FALSE))</f>
        <v>0</v>
      </c>
      <c r="U46" s="31">
        <f>IF(U41=0,0,VLOOKUP(U41,FAC_TOTALS_APTA!$A$4:$BQ$126,$L46,FALSE))</f>
        <v>0</v>
      </c>
      <c r="V46" s="31">
        <f>IF(V41=0,0,VLOOKUP(V41,FAC_TOTALS_APTA!$A$4:$BQ$126,$L46,FALSE))</f>
        <v>0</v>
      </c>
      <c r="W46" s="31">
        <f>IF(W41=0,0,VLOOKUP(W41,FAC_TOTALS_APTA!$A$4:$BQ$126,$L46,FALSE))</f>
        <v>0</v>
      </c>
      <c r="X46" s="31">
        <f>IF(X41=0,0,VLOOKUP(X41,FAC_TOTALS_APTA!$A$4:$BQ$126,$L46,FALSE))</f>
        <v>0</v>
      </c>
      <c r="Y46" s="31">
        <f>IF(Y41=0,0,VLOOKUP(Y41,FAC_TOTALS_APTA!$A$4:$BQ$126,$L46,FALSE))</f>
        <v>0</v>
      </c>
      <c r="Z46" s="31">
        <f>IF(Z41=0,0,VLOOKUP(Z41,FAC_TOTALS_APTA!$A$4:$BQ$126,$L46,FALSE))</f>
        <v>0</v>
      </c>
      <c r="AA46" s="31">
        <f>IF(AA41=0,0,VLOOKUP(AA41,FAC_TOTALS_APTA!$A$4:$BQ$126,$L46,FALSE))</f>
        <v>0</v>
      </c>
      <c r="AB46" s="31">
        <f>IF(AB41=0,0,VLOOKUP(AB41,FAC_TOTALS_APTA!$A$4:$BQ$126,$L46,FALSE))</f>
        <v>0</v>
      </c>
      <c r="AC46" s="34">
        <f t="shared" si="11"/>
        <v>-1564068.6764462236</v>
      </c>
      <c r="AD46" s="35">
        <f>AC46/G60</f>
        <v>-1.6120828964568362E-3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4.0209335601994098</v>
      </c>
      <c r="H47" s="36">
        <f>VLOOKUP(H41,FAC_TOTALS_APTA!$A$4:$BQ$126,$F47,FALSE)</f>
        <v>2.8363041321769402</v>
      </c>
      <c r="I47" s="32">
        <f t="shared" si="8"/>
        <v>-0.29461551907953443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-6655922.4540149402</v>
      </c>
      <c r="N47" s="31">
        <f>IF(N41=0,0,VLOOKUP(N41,FAC_TOTALS_APTA!$A$4:$BQ$126,$L47,FALSE))</f>
        <v>-9417328.9418536406</v>
      </c>
      <c r="O47" s="31">
        <f>IF(O41=0,0,VLOOKUP(O41,FAC_TOTALS_APTA!$A$4:$BQ$126,$L47,FALSE))</f>
        <v>-46999247.1190501</v>
      </c>
      <c r="P47" s="31">
        <f>IF(P41=0,0,VLOOKUP(P41,FAC_TOTALS_APTA!$A$4:$BQ$126,$L47,FALSE))</f>
        <v>-16945069.673440799</v>
      </c>
      <c r="Q47" s="31">
        <f>IF(Q41=0,0,VLOOKUP(Q41,FAC_TOTALS_APTA!$A$4:$BQ$126,$L47,FALSE))</f>
        <v>11620086.516153499</v>
      </c>
      <c r="R47" s="31">
        <f>IF(R41=0,0,VLOOKUP(R41,FAC_TOTALS_APTA!$A$4:$BQ$126,$L47,FALSE))</f>
        <v>13488341.2807089</v>
      </c>
      <c r="S47" s="31">
        <f>IF(S41=0,0,VLOOKUP(S41,FAC_TOTALS_APTA!$A$4:$BQ$126,$L47,FALSE))</f>
        <v>0</v>
      </c>
      <c r="T47" s="31">
        <f>IF(T41=0,0,VLOOKUP(T41,FAC_TOTALS_APTA!$A$4:$BQ$126,$L47,FALSE))</f>
        <v>0</v>
      </c>
      <c r="U47" s="31">
        <f>IF(U41=0,0,VLOOKUP(U41,FAC_TOTALS_APTA!$A$4:$BQ$126,$L47,FALSE))</f>
        <v>0</v>
      </c>
      <c r="V47" s="31">
        <f>IF(V41=0,0,VLOOKUP(V41,FAC_TOTALS_APTA!$A$4:$BQ$126,$L47,FALSE))</f>
        <v>0</v>
      </c>
      <c r="W47" s="31">
        <f>IF(W41=0,0,VLOOKUP(W41,FAC_TOTALS_APTA!$A$4:$BQ$126,$L47,FALSE))</f>
        <v>0</v>
      </c>
      <c r="X47" s="31">
        <f>IF(X41=0,0,VLOOKUP(X41,FAC_TOTALS_APTA!$A$4:$BQ$126,$L47,FALSE))</f>
        <v>0</v>
      </c>
      <c r="Y47" s="31">
        <f>IF(Y41=0,0,VLOOKUP(Y41,FAC_TOTALS_APTA!$A$4:$BQ$126,$L47,FALSE))</f>
        <v>0</v>
      </c>
      <c r="Z47" s="31">
        <f>IF(Z41=0,0,VLOOKUP(Z41,FAC_TOTALS_APTA!$A$4:$BQ$126,$L47,FALSE))</f>
        <v>0</v>
      </c>
      <c r="AA47" s="31">
        <f>IF(AA41=0,0,VLOOKUP(AA41,FAC_TOTALS_APTA!$A$4:$BQ$126,$L47,FALSE))</f>
        <v>0</v>
      </c>
      <c r="AB47" s="31">
        <f>IF(AB41=0,0,VLOOKUP(AB41,FAC_TOTALS_APTA!$A$4:$BQ$126,$L47,FALSE))</f>
        <v>0</v>
      </c>
      <c r="AC47" s="34">
        <f t="shared" si="11"/>
        <v>-54909140.391497083</v>
      </c>
      <c r="AD47" s="35">
        <f>AC47/G60</f>
        <v>-5.6594756622455215E-2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28910.4623663887</v>
      </c>
      <c r="H48" s="56">
        <f>VLOOKUP(H41,FAC_TOTALS_APTA!$A$4:$BQ$126,$F48,FALSE)</f>
        <v>31455.754448191401</v>
      </c>
      <c r="I48" s="32">
        <f t="shared" si="8"/>
        <v>8.8040517980848998E-2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-1616714.90308392</v>
      </c>
      <c r="N48" s="31">
        <f>IF(N41=0,0,VLOOKUP(N41,FAC_TOTALS_APTA!$A$4:$BQ$126,$L48,FALSE))</f>
        <v>-1244461.0219849199</v>
      </c>
      <c r="O48" s="31">
        <f>IF(O41=0,0,VLOOKUP(O41,FAC_TOTALS_APTA!$A$4:$BQ$126,$L48,FALSE))</f>
        <v>-13988703.783599</v>
      </c>
      <c r="P48" s="31">
        <f>IF(P41=0,0,VLOOKUP(P41,FAC_TOTALS_APTA!$A$4:$BQ$126,$L48,FALSE))</f>
        <v>-8573606.5354691297</v>
      </c>
      <c r="Q48" s="31">
        <f>IF(Q41=0,0,VLOOKUP(Q41,FAC_TOTALS_APTA!$A$4:$BQ$126,$L48,FALSE))</f>
        <v>-1705648.6031925399</v>
      </c>
      <c r="R48" s="31">
        <f>IF(R41=0,0,VLOOKUP(R41,FAC_TOTALS_APTA!$A$4:$BQ$126,$L48,FALSE))</f>
        <v>-4004516.02110691</v>
      </c>
      <c r="S48" s="31">
        <f>IF(S41=0,0,VLOOKUP(S41,FAC_TOTALS_APTA!$A$4:$BQ$126,$L48,FALSE))</f>
        <v>0</v>
      </c>
      <c r="T48" s="31">
        <f>IF(T41=0,0,VLOOKUP(T41,FAC_TOTALS_APTA!$A$4:$BQ$126,$L48,FALSE))</f>
        <v>0</v>
      </c>
      <c r="U48" s="31">
        <f>IF(U41=0,0,VLOOKUP(U41,FAC_TOTALS_APTA!$A$4:$BQ$126,$L48,FALSE))</f>
        <v>0</v>
      </c>
      <c r="V48" s="31">
        <f>IF(V41=0,0,VLOOKUP(V41,FAC_TOTALS_APTA!$A$4:$BQ$126,$L48,FALSE))</f>
        <v>0</v>
      </c>
      <c r="W48" s="31">
        <f>IF(W41=0,0,VLOOKUP(W41,FAC_TOTALS_APTA!$A$4:$BQ$126,$L48,FALSE))</f>
        <v>0</v>
      </c>
      <c r="X48" s="31">
        <f>IF(X41=0,0,VLOOKUP(X41,FAC_TOTALS_APTA!$A$4:$BQ$126,$L48,FALSE))</f>
        <v>0</v>
      </c>
      <c r="Y48" s="31">
        <f>IF(Y41=0,0,VLOOKUP(Y41,FAC_TOTALS_APTA!$A$4:$BQ$126,$L48,FALSE))</f>
        <v>0</v>
      </c>
      <c r="Z48" s="31">
        <f>IF(Z41=0,0,VLOOKUP(Z41,FAC_TOTALS_APTA!$A$4:$BQ$126,$L48,FALSE))</f>
        <v>0</v>
      </c>
      <c r="AA48" s="31">
        <f>IF(AA41=0,0,VLOOKUP(AA41,FAC_TOTALS_APTA!$A$4:$BQ$126,$L48,FALSE))</f>
        <v>0</v>
      </c>
      <c r="AB48" s="31">
        <f>IF(AB41=0,0,VLOOKUP(AB41,FAC_TOTALS_APTA!$A$4:$BQ$126,$L48,FALSE))</f>
        <v>0</v>
      </c>
      <c r="AC48" s="34">
        <f t="shared" si="11"/>
        <v>-31133650.868436422</v>
      </c>
      <c r="AD48" s="35">
        <f>AC48/G60</f>
        <v>-3.2089400436880709E-2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8.1903644230090595</v>
      </c>
      <c r="H49" s="31">
        <f>VLOOKUP(H41,FAC_TOTALS_APTA!$A$4:$BQ$126,$F49,FALSE)</f>
        <v>7.0987883290027298</v>
      </c>
      <c r="I49" s="32">
        <f t="shared" si="8"/>
        <v>-0.13327564411417181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-1232528.34230867</v>
      </c>
      <c r="N49" s="31">
        <f>IF(N41=0,0,VLOOKUP(N41,FAC_TOTALS_APTA!$A$4:$BQ$126,$L49,FALSE))</f>
        <v>249563.31195019899</v>
      </c>
      <c r="O49" s="31">
        <f>IF(O41=0,0,VLOOKUP(O41,FAC_TOTALS_APTA!$A$4:$BQ$126,$L49,FALSE))</f>
        <v>-1390252.86725525</v>
      </c>
      <c r="P49" s="31">
        <f>IF(P41=0,0,VLOOKUP(P41,FAC_TOTALS_APTA!$A$4:$BQ$126,$L49,FALSE))</f>
        <v>-870172.81509587599</v>
      </c>
      <c r="Q49" s="31">
        <f>IF(Q41=0,0,VLOOKUP(Q41,FAC_TOTALS_APTA!$A$4:$BQ$126,$L49,FALSE))</f>
        <v>-1823891.6558002899</v>
      </c>
      <c r="R49" s="31">
        <f>IF(R41=0,0,VLOOKUP(R41,FAC_TOTALS_APTA!$A$4:$BQ$126,$L49,FALSE))</f>
        <v>-1473625.0721646301</v>
      </c>
      <c r="S49" s="31">
        <f>IF(S41=0,0,VLOOKUP(S41,FAC_TOTALS_APTA!$A$4:$BQ$126,$L49,FALSE))</f>
        <v>0</v>
      </c>
      <c r="T49" s="31">
        <f>IF(T41=0,0,VLOOKUP(T41,FAC_TOTALS_APTA!$A$4:$BQ$126,$L49,FALSE))</f>
        <v>0</v>
      </c>
      <c r="U49" s="31">
        <f>IF(U41=0,0,VLOOKUP(U41,FAC_TOTALS_APTA!$A$4:$BQ$126,$L49,FALSE))</f>
        <v>0</v>
      </c>
      <c r="V49" s="31">
        <f>IF(V41=0,0,VLOOKUP(V41,FAC_TOTALS_APTA!$A$4:$BQ$126,$L49,FALSE))</f>
        <v>0</v>
      </c>
      <c r="W49" s="31">
        <f>IF(W41=0,0,VLOOKUP(W41,FAC_TOTALS_APTA!$A$4:$BQ$126,$L49,FALSE))</f>
        <v>0</v>
      </c>
      <c r="X49" s="31">
        <f>IF(X41=0,0,VLOOKUP(X41,FAC_TOTALS_APTA!$A$4:$BQ$126,$L49,FALSE))</f>
        <v>0</v>
      </c>
      <c r="Y49" s="31">
        <f>IF(Y41=0,0,VLOOKUP(Y41,FAC_TOTALS_APTA!$A$4:$BQ$126,$L49,FALSE))</f>
        <v>0</v>
      </c>
      <c r="Z49" s="31">
        <f>IF(Z41=0,0,VLOOKUP(Z41,FAC_TOTALS_APTA!$A$4:$BQ$126,$L49,FALSE))</f>
        <v>0</v>
      </c>
      <c r="AA49" s="31">
        <f>IF(AA41=0,0,VLOOKUP(AA41,FAC_TOTALS_APTA!$A$4:$BQ$126,$L49,FALSE))</f>
        <v>0</v>
      </c>
      <c r="AB49" s="31">
        <f>IF(AB41=0,0,VLOOKUP(AB41,FAC_TOTALS_APTA!$A$4:$BQ$126,$L49,FALSE))</f>
        <v>0</v>
      </c>
      <c r="AC49" s="34">
        <f t="shared" si="11"/>
        <v>-6540907.4406745173</v>
      </c>
      <c r="AD49" s="35">
        <f>AC49/G60</f>
        <v>-6.7417020564449568E-3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4.1244225167356801</v>
      </c>
      <c r="H50" s="36">
        <f>VLOOKUP(H41,FAC_TOTALS_APTA!$A$4:$BQ$126,$F50,FALSE)</f>
        <v>5.4220772874824199</v>
      </c>
      <c r="I50" s="32">
        <f t="shared" si="8"/>
        <v>0.31462702123297093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9215.9379204940906</v>
      </c>
      <c r="N50" s="31">
        <f>IF(N41=0,0,VLOOKUP(N41,FAC_TOTALS_APTA!$A$4:$BQ$126,$L50,FALSE))</f>
        <v>11502.119776059801</v>
      </c>
      <c r="O50" s="31">
        <f>IF(O41=0,0,VLOOKUP(O41,FAC_TOTALS_APTA!$A$4:$BQ$126,$L50,FALSE))</f>
        <v>19994.610425263902</v>
      </c>
      <c r="P50" s="31">
        <f>IF(P41=0,0,VLOOKUP(P41,FAC_TOTALS_APTA!$A$4:$BQ$126,$L50,FALSE))</f>
        <v>65972.5058468278</v>
      </c>
      <c r="Q50" s="31">
        <f>IF(Q41=0,0,VLOOKUP(Q41,FAC_TOTALS_APTA!$A$4:$BQ$126,$L50,FALSE))</f>
        <v>28377.095773283199</v>
      </c>
      <c r="R50" s="31">
        <f>IF(R41=0,0,VLOOKUP(R41,FAC_TOTALS_APTA!$A$4:$BQ$126,$L50,FALSE))</f>
        <v>34910.467913356202</v>
      </c>
      <c r="S50" s="31">
        <f>IF(S41=0,0,VLOOKUP(S41,FAC_TOTALS_APTA!$A$4:$BQ$126,$L50,FALSE))</f>
        <v>0</v>
      </c>
      <c r="T50" s="31">
        <f>IF(T41=0,0,VLOOKUP(T41,FAC_TOTALS_APTA!$A$4:$BQ$126,$L50,FALSE))</f>
        <v>0</v>
      </c>
      <c r="U50" s="31">
        <f>IF(U41=0,0,VLOOKUP(U41,FAC_TOTALS_APTA!$A$4:$BQ$126,$L50,FALSE))</f>
        <v>0</v>
      </c>
      <c r="V50" s="31">
        <f>IF(V41=0,0,VLOOKUP(V41,FAC_TOTALS_APTA!$A$4:$BQ$126,$L50,FALSE))</f>
        <v>0</v>
      </c>
      <c r="W50" s="31">
        <f>IF(W41=0,0,VLOOKUP(W41,FAC_TOTALS_APTA!$A$4:$BQ$126,$L50,FALSE))</f>
        <v>0</v>
      </c>
      <c r="X50" s="31">
        <f>IF(X41=0,0,VLOOKUP(X41,FAC_TOTALS_APTA!$A$4:$BQ$126,$L50,FALSE))</f>
        <v>0</v>
      </c>
      <c r="Y50" s="31">
        <f>IF(Y41=0,0,VLOOKUP(Y41,FAC_TOTALS_APTA!$A$4:$BQ$126,$L50,FALSE))</f>
        <v>0</v>
      </c>
      <c r="Z50" s="31">
        <f>IF(Z41=0,0,VLOOKUP(Z41,FAC_TOTALS_APTA!$A$4:$BQ$126,$L50,FALSE))</f>
        <v>0</v>
      </c>
      <c r="AA50" s="31">
        <f>IF(AA41=0,0,VLOOKUP(AA41,FAC_TOTALS_APTA!$A$4:$BQ$126,$L50,FALSE))</f>
        <v>0</v>
      </c>
      <c r="AB50" s="31">
        <f>IF(AB41=0,0,VLOOKUP(AB41,FAC_TOTALS_APTA!$A$4:$BQ$126,$L50,FALSE))</f>
        <v>0</v>
      </c>
      <c r="AC50" s="34">
        <f t="shared" si="11"/>
        <v>169972.73765528499</v>
      </c>
      <c r="AD50" s="35">
        <f>AC50/G60</f>
        <v>1.7519060854835223E-4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3.0120353362216101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-1907804.6964076399</v>
      </c>
      <c r="N52" s="31">
        <f>IF(N41=0,0,VLOOKUP(N41,FAC_TOTALS_APTA!$A$4:$BQ$126,$L52,FALSE))</f>
        <v>-13078116.0648621</v>
      </c>
      <c r="O52" s="31">
        <f>IF(O41=0,0,VLOOKUP(O41,FAC_TOTALS_APTA!$A$4:$BQ$126,$L52,FALSE))</f>
        <v>-12884896.992178399</v>
      </c>
      <c r="P52" s="31">
        <f>IF(P41=0,0,VLOOKUP(P41,FAC_TOTALS_APTA!$A$4:$BQ$126,$L52,FALSE))</f>
        <v>-21552769.162902199</v>
      </c>
      <c r="Q52" s="31">
        <f>IF(Q41=0,0,VLOOKUP(Q41,FAC_TOTALS_APTA!$A$4:$BQ$126,$L52,FALSE))</f>
        <v>-29310187.729862198</v>
      </c>
      <c r="R52" s="31">
        <f>IF(R41=0,0,VLOOKUP(R41,FAC_TOTALS_APTA!$A$4:$BQ$126,$L52,FALSE))</f>
        <v>-30806555.338617999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-109540329.98483053</v>
      </c>
      <c r="AD52" s="35">
        <f>AC52/G60</f>
        <v>-0.11290302983499122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hidden="1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0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1"/>
        <v>0</v>
      </c>
      <c r="AD55" s="35">
        <f>AC55/G60</f>
        <v>0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9.1194361467630006E-2</v>
      </c>
      <c r="H56" s="36">
        <f>VLOOKUP(H41,FAC_TOTALS_APTA!$A$4:$BQ$126,$F56,FALSE)</f>
        <v>0.825130747331004</v>
      </c>
      <c r="I56" s="32">
        <f t="shared" si="8"/>
        <v>8.0480456691819615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-583698.28567769204</v>
      </c>
      <c r="N56" s="31">
        <f>IF(N41=0,0,VLOOKUP(N41,FAC_TOTALS_APTA!$A$4:$BQ$126,$L56,FALSE))</f>
        <v>-895345.19153229496</v>
      </c>
      <c r="O56" s="31">
        <f>IF(O41=0,0,VLOOKUP(O41,FAC_TOTALS_APTA!$A$4:$BQ$126,$L56,FALSE))</f>
        <v>-1952661.51459972</v>
      </c>
      <c r="P56" s="31">
        <f>IF(P41=0,0,VLOOKUP(P41,FAC_TOTALS_APTA!$A$4:$BQ$126,$L56,FALSE))</f>
        <v>-1260753.1772738099</v>
      </c>
      <c r="Q56" s="31">
        <f>IF(Q41=0,0,VLOOKUP(Q41,FAC_TOTALS_APTA!$A$4:$BQ$126,$L56,FALSE))</f>
        <v>-909878.27414454496</v>
      </c>
      <c r="R56" s="31">
        <f>IF(R41=0,0,VLOOKUP(R41,FAC_TOTALS_APTA!$A$4:$BQ$126,$L56,FALSE))</f>
        <v>-870357.22466798394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0</v>
      </c>
      <c r="W56" s="31">
        <f>IF(W41=0,0,VLOOKUP(W41,FAC_TOTALS_APTA!$A$4:$BQ$126,$L56,FALSE))</f>
        <v>0</v>
      </c>
      <c r="X56" s="31">
        <f>IF(X41=0,0,VLOOKUP(X41,FAC_TOTALS_APTA!$A$4:$BQ$126,$L56,FALSE))</f>
        <v>0</v>
      </c>
      <c r="Y56" s="31">
        <f>IF(Y41=0,0,VLOOKUP(Y41,FAC_TOTALS_APTA!$A$4:$BQ$126,$L56,FALSE))</f>
        <v>0</v>
      </c>
      <c r="Z56" s="31">
        <f>IF(Z41=0,0,VLOOKUP(Z41,FAC_TOTALS_APTA!$A$4:$BQ$126,$L56,FALSE))</f>
        <v>0</v>
      </c>
      <c r="AA56" s="31">
        <f>IF(AA41=0,0,VLOOKUP(AA41,FAC_TOTALS_APTA!$A$4:$BQ$126,$L56,FALSE))</f>
        <v>0</v>
      </c>
      <c r="AB56" s="31">
        <f>IF(AB41=0,0,VLOOKUP(AB41,FAC_TOTALS_APTA!$A$4:$BQ$126,$L56,FALSE))</f>
        <v>0</v>
      </c>
      <c r="AC56" s="34">
        <f t="shared" si="11"/>
        <v>-6472693.6678960463</v>
      </c>
      <c r="AD56" s="35">
        <f>AC56/G60</f>
        <v>-6.6713942380895478E-3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0.41901162122882901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0</v>
      </c>
      <c r="P58" s="48">
        <f>IF(P41=0,0,VLOOKUP(P41,FAC_TOTALS_APTA!$A$4:$BQ$126,$L58,FALSE))</f>
        <v>0</v>
      </c>
      <c r="Q58" s="48">
        <f>IF(Q41=0,0,VLOOKUP(Q41,FAC_TOTALS_APTA!$A$4:$BQ$126,$L58,FALSE))</f>
        <v>0</v>
      </c>
      <c r="R58" s="48">
        <f>IF(R41=0,0,VLOOKUP(R41,FAC_TOTALS_APTA!$A$4:$BQ$126,$L58,FALSE))</f>
        <v>0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0</v>
      </c>
      <c r="AD58" s="52">
        <f>AC58/G60</f>
        <v>0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963998834.52398801</v>
      </c>
      <c r="H59" s="76">
        <f>VLOOKUP(H41,FAC_TOTALS_APTA!$A$4:$BO$126,$F59,FALSE)</f>
        <v>827609527.83973396</v>
      </c>
      <c r="I59" s="78">
        <f t="shared" ref="I59:I60" si="12">H59/G59-1</f>
        <v>-0.14148285433519392</v>
      </c>
      <c r="J59" s="33"/>
      <c r="K59" s="33"/>
      <c r="L59" s="9"/>
      <c r="M59" s="31">
        <f t="shared" ref="M59:AB59" si="13">SUM(M43:M48)</f>
        <v>-8359726.2877074704</v>
      </c>
      <c r="N59" s="31">
        <f t="shared" si="13"/>
        <v>8185575.4168026801</v>
      </c>
      <c r="O59" s="31">
        <f t="shared" si="13"/>
        <v>-36264319.36624191</v>
      </c>
      <c r="P59" s="31">
        <f t="shared" si="13"/>
        <v>-5557610.6320294216</v>
      </c>
      <c r="Q59" s="31">
        <f t="shared" si="13"/>
        <v>22580907.15477217</v>
      </c>
      <c r="R59" s="31">
        <f t="shared" si="13"/>
        <v>29597555.36197174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-136389306.68425405</v>
      </c>
      <c r="AD59" s="35">
        <f>I59</f>
        <v>-0.14148285433519392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970216035.34399998</v>
      </c>
      <c r="H60" s="77">
        <f>VLOOKUP(H41,FAC_TOTALS_APTA!$A$4:$BO$126,$F60,FALSE)</f>
        <v>809531783.59800005</v>
      </c>
      <c r="I60" s="79">
        <f t="shared" si="12"/>
        <v>-0.16561698208690989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-160684251.74599993</v>
      </c>
      <c r="AD60" s="55">
        <f>I60</f>
        <v>-0.16561698208690989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-2.4134127751715972E-2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30</v>
      </c>
      <c r="C67" s="22">
        <v>0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6" t="s">
        <v>59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63</v>
      </c>
      <c r="AD69" s="86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0_3_2012</v>
      </c>
      <c r="H72" s="9" t="str">
        <f>CONCATENATE($C67,"_",$C68,"_",H70)</f>
        <v>0_3_2018</v>
      </c>
      <c r="I72" s="30"/>
      <c r="J72" s="9"/>
      <c r="K72" s="9"/>
      <c r="L72" s="9"/>
      <c r="M72" s="9" t="str">
        <f>IF($G70+M71&gt;$H70,0,CONCATENATE($C67,"_",$C68,"_",$G70+M71))</f>
        <v>0_3_2013</v>
      </c>
      <c r="N72" s="9" t="str">
        <f t="shared" ref="N72:AB72" si="14">IF($G70+N71&gt;$H70,0,CONCATENATE($C67,"_",$C68,"_",$G70+N71))</f>
        <v>0_3_2014</v>
      </c>
      <c r="O72" s="9" t="str">
        <f t="shared" si="14"/>
        <v>0_3_2015</v>
      </c>
      <c r="P72" s="9" t="str">
        <f t="shared" si="14"/>
        <v>0_3_2016</v>
      </c>
      <c r="Q72" s="9" t="str">
        <f t="shared" si="14"/>
        <v>0_3_2017</v>
      </c>
      <c r="R72" s="9" t="str">
        <f t="shared" si="14"/>
        <v>0_3_2018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>
        <f>VLOOKUP(G72,FAC_TOTALS_APTA!$A$4:$BQ$126,$F74,FALSE)</f>
        <v>1930186.40809851</v>
      </c>
      <c r="H74" s="31">
        <f>VLOOKUP(H72,FAC_TOTALS_APTA!$A$4:$BQ$126,$F74,FALSE)</f>
        <v>2102749.2543792301</v>
      </c>
      <c r="I74" s="32">
        <f>IFERROR(H74/G74-1,"-")</f>
        <v>8.9402166317561704E-2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>
        <f>IF(M72=0,0,VLOOKUP(M72,FAC_TOTALS_APTA!$A$4:$BQ$126,$L74,FALSE))</f>
        <v>1720488.50000653</v>
      </c>
      <c r="N74" s="31">
        <f>IF(N72=0,0,VLOOKUP(N72,FAC_TOTALS_APTA!$A$4:$BQ$126,$L74,FALSE))</f>
        <v>5979878.5257927701</v>
      </c>
      <c r="O74" s="31">
        <f>IF(O72=0,0,VLOOKUP(O72,FAC_TOTALS_APTA!$A$4:$BQ$126,$L74,FALSE))</f>
        <v>5144690.4709019</v>
      </c>
      <c r="P74" s="31">
        <f>IF(P72=0,0,VLOOKUP(P72,FAC_TOTALS_APTA!$A$4:$BQ$126,$L74,FALSE))</f>
        <v>3887374.8069669902</v>
      </c>
      <c r="Q74" s="31">
        <f>IF(Q72=0,0,VLOOKUP(Q72,FAC_TOTALS_APTA!$A$4:$BQ$126,$L74,FALSE))</f>
        <v>2870007.4004207202</v>
      </c>
      <c r="R74" s="31">
        <f>IF(R72=0,0,VLOOKUP(R72,FAC_TOTALS_APTA!$A$4:$BQ$126,$L74,FALSE))</f>
        <v>2312822.7850573398</v>
      </c>
      <c r="S74" s="31">
        <f>IF(S72=0,0,VLOOKUP(S72,FAC_TOTALS_APTA!$A$4:$BQ$126,$L74,FALSE))</f>
        <v>0</v>
      </c>
      <c r="T74" s="31">
        <f>IF(T72=0,0,VLOOKUP(T72,FAC_TOTALS_APTA!$A$4:$BQ$126,$L74,FALSE))</f>
        <v>0</v>
      </c>
      <c r="U74" s="31">
        <f>IF(U72=0,0,VLOOKUP(U72,FAC_TOTALS_APTA!$A$4:$BQ$126,$L74,FALSE))</f>
        <v>0</v>
      </c>
      <c r="V74" s="31">
        <f>IF(V72=0,0,VLOOKUP(V72,FAC_TOTALS_APTA!$A$4:$BQ$126,$L74,FALSE))</f>
        <v>0</v>
      </c>
      <c r="W74" s="31">
        <f>IF(W72=0,0,VLOOKUP(W72,FAC_TOTALS_APTA!$A$4:$BQ$126,$L74,FALSE))</f>
        <v>0</v>
      </c>
      <c r="X74" s="31">
        <f>IF(X72=0,0,VLOOKUP(X72,FAC_TOTALS_APTA!$A$4:$BQ$126,$L74,FALSE))</f>
        <v>0</v>
      </c>
      <c r="Y74" s="31">
        <f>IF(Y72=0,0,VLOOKUP(Y72,FAC_TOTALS_APTA!$A$4:$BQ$126,$L74,FALSE))</f>
        <v>0</v>
      </c>
      <c r="Z74" s="31">
        <f>IF(Z72=0,0,VLOOKUP(Z72,FAC_TOTALS_APTA!$A$4:$BQ$126,$L74,FALSE))</f>
        <v>0</v>
      </c>
      <c r="AA74" s="31">
        <f>IF(AA72=0,0,VLOOKUP(AA72,FAC_TOTALS_APTA!$A$4:$BQ$126,$L74,FALSE))</f>
        <v>0</v>
      </c>
      <c r="AB74" s="31">
        <f>IF(AB72=0,0,VLOOKUP(AB72,FAC_TOTALS_APTA!$A$4:$BQ$126,$L74,FALSE))</f>
        <v>0</v>
      </c>
      <c r="AC74" s="34">
        <f>SUM(M74:AB74)</f>
        <v>21915262.489146251</v>
      </c>
      <c r="AD74" s="35">
        <f>AC74/G91</f>
        <v>6.996408681768515E-2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>
        <f>VLOOKUP(G72,FAC_TOTALS_APTA!$A$4:$BQ$126,$F75,FALSE)</f>
        <v>0.84427364364268698</v>
      </c>
      <c r="H75" s="56">
        <f>VLOOKUP(H72,FAC_TOTALS_APTA!$A$4:$BQ$126,$F75,FALSE)</f>
        <v>0.97345931230146499</v>
      </c>
      <c r="I75" s="32">
        <f t="shared" ref="I75:I88" si="15">IFERROR(H75/G75-1,"-")</f>
        <v>0.15301397791052196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>
        <f>IF(M72=0,0,VLOOKUP(M72,FAC_TOTALS_APTA!$A$4:$BQ$126,$L75,FALSE))</f>
        <v>-7569825.4423211301</v>
      </c>
      <c r="N75" s="31">
        <f>IF(N72=0,0,VLOOKUP(N72,FAC_TOTALS_APTA!$A$4:$BQ$126,$L75,FALSE))</f>
        <v>388991.20876584202</v>
      </c>
      <c r="O75" s="31">
        <f>IF(O72=0,0,VLOOKUP(O72,FAC_TOTALS_APTA!$A$4:$BQ$126,$L75,FALSE))</f>
        <v>-2328084.99631692</v>
      </c>
      <c r="P75" s="31">
        <f>IF(P72=0,0,VLOOKUP(P72,FAC_TOTALS_APTA!$A$4:$BQ$126,$L75,FALSE))</f>
        <v>-5608928.6426572399</v>
      </c>
      <c r="Q75" s="31">
        <f>IF(Q72=0,0,VLOOKUP(Q72,FAC_TOTALS_APTA!$A$4:$BQ$126,$L75,FALSE))</f>
        <v>691086.23328134394</v>
      </c>
      <c r="R75" s="31">
        <f>IF(R72=0,0,VLOOKUP(R72,FAC_TOTALS_APTA!$A$4:$BQ$126,$L75,FALSE))</f>
        <v>920637.80454487598</v>
      </c>
      <c r="S75" s="31">
        <f>IF(S72=0,0,VLOOKUP(S72,FAC_TOTALS_APTA!$A$4:$BQ$126,$L75,FALSE))</f>
        <v>0</v>
      </c>
      <c r="T75" s="31">
        <f>IF(T72=0,0,VLOOKUP(T72,FAC_TOTALS_APTA!$A$4:$BQ$126,$L75,FALSE))</f>
        <v>0</v>
      </c>
      <c r="U75" s="31">
        <f>IF(U72=0,0,VLOOKUP(U72,FAC_TOTALS_APTA!$A$4:$BQ$126,$L75,FALSE))</f>
        <v>0</v>
      </c>
      <c r="V75" s="31">
        <f>IF(V72=0,0,VLOOKUP(V72,FAC_TOTALS_APTA!$A$4:$BQ$126,$L75,FALSE))</f>
        <v>0</v>
      </c>
      <c r="W75" s="31">
        <f>IF(W72=0,0,VLOOKUP(W72,FAC_TOTALS_APTA!$A$4:$BQ$126,$L75,FALSE))</f>
        <v>0</v>
      </c>
      <c r="X75" s="31">
        <f>IF(X72=0,0,VLOOKUP(X72,FAC_TOTALS_APTA!$A$4:$BQ$126,$L75,FALSE))</f>
        <v>0</v>
      </c>
      <c r="Y75" s="31">
        <f>IF(Y72=0,0,VLOOKUP(Y72,FAC_TOTALS_APTA!$A$4:$BQ$126,$L75,FALSE))</f>
        <v>0</v>
      </c>
      <c r="Z75" s="31">
        <f>IF(Z72=0,0,VLOOKUP(Z72,FAC_TOTALS_APTA!$A$4:$BQ$126,$L75,FALSE))</f>
        <v>0</v>
      </c>
      <c r="AA75" s="31">
        <f>IF(AA72=0,0,VLOOKUP(AA72,FAC_TOTALS_APTA!$A$4:$BQ$126,$L75,FALSE))</f>
        <v>0</v>
      </c>
      <c r="AB75" s="31">
        <f>IF(AB72=0,0,VLOOKUP(AB72,FAC_TOTALS_APTA!$A$4:$BQ$126,$L75,FALSE))</f>
        <v>0</v>
      </c>
      <c r="AC75" s="34">
        <f t="shared" ref="AC75:AC88" si="18">SUM(M75:AB75)</f>
        <v>-13506123.834703228</v>
      </c>
      <c r="AD75" s="35">
        <f>AC75/G91</f>
        <v>-4.3118060803952307E-2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>
        <f>VLOOKUP(G72,FAC_TOTALS_APTA!$A$4:$BQ$126,$F76,FALSE)</f>
        <v>607080.14119744999</v>
      </c>
      <c r="H76" s="31">
        <f>VLOOKUP(H72,FAC_TOTALS_APTA!$A$4:$BQ$126,$F76,FALSE)</f>
        <v>639775.545328398</v>
      </c>
      <c r="I76" s="32">
        <f t="shared" si="15"/>
        <v>5.3856817102363452E-2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>
        <f>IF(M72=0,0,VLOOKUP(M72,FAC_TOTALS_APTA!$A$4:$BQ$126,$L76,FALSE))</f>
        <v>990648.42358857195</v>
      </c>
      <c r="N76" s="31">
        <f>IF(N72=0,0,VLOOKUP(N72,FAC_TOTALS_APTA!$A$4:$BQ$126,$L76,FALSE))</f>
        <v>633050.48392055905</v>
      </c>
      <c r="O76" s="31">
        <f>IF(O72=0,0,VLOOKUP(O72,FAC_TOTALS_APTA!$A$4:$BQ$126,$L76,FALSE))</f>
        <v>736439.594640119</v>
      </c>
      <c r="P76" s="31">
        <f>IF(P72=0,0,VLOOKUP(P72,FAC_TOTALS_APTA!$A$4:$BQ$126,$L76,FALSE))</f>
        <v>669729.49560178001</v>
      </c>
      <c r="Q76" s="31">
        <f>IF(Q72=0,0,VLOOKUP(Q72,FAC_TOTALS_APTA!$A$4:$BQ$126,$L76,FALSE))</f>
        <v>568972.87217226601</v>
      </c>
      <c r="R76" s="31">
        <f>IF(R72=0,0,VLOOKUP(R72,FAC_TOTALS_APTA!$A$4:$BQ$126,$L76,FALSE))</f>
        <v>593326.11982833699</v>
      </c>
      <c r="S76" s="31">
        <f>IF(S72=0,0,VLOOKUP(S72,FAC_TOTALS_APTA!$A$4:$BQ$126,$L76,FALSE))</f>
        <v>0</v>
      </c>
      <c r="T76" s="31">
        <f>IF(T72=0,0,VLOOKUP(T72,FAC_TOTALS_APTA!$A$4:$BQ$126,$L76,FALSE))</f>
        <v>0</v>
      </c>
      <c r="U76" s="31">
        <f>IF(U72=0,0,VLOOKUP(U72,FAC_TOTALS_APTA!$A$4:$BQ$126,$L76,FALSE))</f>
        <v>0</v>
      </c>
      <c r="V76" s="31">
        <f>IF(V72=0,0,VLOOKUP(V72,FAC_TOTALS_APTA!$A$4:$BQ$126,$L76,FALSE))</f>
        <v>0</v>
      </c>
      <c r="W76" s="31">
        <f>IF(W72=0,0,VLOOKUP(W72,FAC_TOTALS_APTA!$A$4:$BQ$126,$L76,FALSE))</f>
        <v>0</v>
      </c>
      <c r="X76" s="31">
        <f>IF(X72=0,0,VLOOKUP(X72,FAC_TOTALS_APTA!$A$4:$BQ$126,$L76,FALSE))</f>
        <v>0</v>
      </c>
      <c r="Y76" s="31">
        <f>IF(Y72=0,0,VLOOKUP(Y72,FAC_TOTALS_APTA!$A$4:$BQ$126,$L76,FALSE))</f>
        <v>0</v>
      </c>
      <c r="Z76" s="31">
        <f>IF(Z72=0,0,VLOOKUP(Z72,FAC_TOTALS_APTA!$A$4:$BQ$126,$L76,FALSE))</f>
        <v>0</v>
      </c>
      <c r="AA76" s="31">
        <f>IF(AA72=0,0,VLOOKUP(AA72,FAC_TOTALS_APTA!$A$4:$BQ$126,$L76,FALSE))</f>
        <v>0</v>
      </c>
      <c r="AB76" s="31">
        <f>IF(AB72=0,0,VLOOKUP(AB72,FAC_TOTALS_APTA!$A$4:$BQ$126,$L76,FALSE))</f>
        <v>0</v>
      </c>
      <c r="AC76" s="34">
        <f t="shared" si="18"/>
        <v>4192166.9897516333</v>
      </c>
      <c r="AD76" s="35">
        <f>AC76/G91</f>
        <v>1.3383418764455928E-2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>
        <f>VLOOKUP(G72,FAC_TOTALS_APTA!$A$4:$BQ$126,$F77,FALSE)</f>
        <v>0.203292400516843</v>
      </c>
      <c r="H77" s="56">
        <f>VLOOKUP(H72,FAC_TOTALS_APTA!$A$4:$BQ$126,$F77,FALSE)</f>
        <v>0.19884655106648</v>
      </c>
      <c r="I77" s="32">
        <f t="shared" si="15"/>
        <v>-2.1869235834984679E-2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>
        <f>IF(M72=0,0,VLOOKUP(M72,FAC_TOTALS_APTA!$A$4:$BQ$126,$L77,FALSE))</f>
        <v>-40330.549322331899</v>
      </c>
      <c r="N77" s="31">
        <f>IF(N72=0,0,VLOOKUP(N72,FAC_TOTALS_APTA!$A$4:$BQ$126,$L77,FALSE))</f>
        <v>-301272.54937654902</v>
      </c>
      <c r="O77" s="31">
        <f>IF(O72=0,0,VLOOKUP(O72,FAC_TOTALS_APTA!$A$4:$BQ$126,$L77,FALSE))</f>
        <v>-349707.81206789601</v>
      </c>
      <c r="P77" s="31">
        <f>IF(P72=0,0,VLOOKUP(P72,FAC_TOTALS_APTA!$A$4:$BQ$126,$L77,FALSE))</f>
        <v>486855.51337485597</v>
      </c>
      <c r="Q77" s="31">
        <f>IF(Q72=0,0,VLOOKUP(Q72,FAC_TOTALS_APTA!$A$4:$BQ$126,$L77,FALSE))</f>
        <v>-68867.744432856096</v>
      </c>
      <c r="R77" s="31">
        <f>IF(R72=0,0,VLOOKUP(R72,FAC_TOTALS_APTA!$A$4:$BQ$126,$L77,FALSE))</f>
        <v>-113165.635831711</v>
      </c>
      <c r="S77" s="31">
        <f>IF(S72=0,0,VLOOKUP(S72,FAC_TOTALS_APTA!$A$4:$BQ$126,$L77,FALSE))</f>
        <v>0</v>
      </c>
      <c r="T77" s="31">
        <f>IF(T72=0,0,VLOOKUP(T72,FAC_TOTALS_APTA!$A$4:$BQ$126,$L77,FALSE))</f>
        <v>0</v>
      </c>
      <c r="U77" s="31">
        <f>IF(U72=0,0,VLOOKUP(U72,FAC_TOTALS_APTA!$A$4:$BQ$126,$L77,FALSE))</f>
        <v>0</v>
      </c>
      <c r="V77" s="31">
        <f>IF(V72=0,0,VLOOKUP(V72,FAC_TOTALS_APTA!$A$4:$BQ$126,$L77,FALSE))</f>
        <v>0</v>
      </c>
      <c r="W77" s="31">
        <f>IF(W72=0,0,VLOOKUP(W72,FAC_TOTALS_APTA!$A$4:$BQ$126,$L77,FALSE))</f>
        <v>0</v>
      </c>
      <c r="X77" s="31">
        <f>IF(X72=0,0,VLOOKUP(X72,FAC_TOTALS_APTA!$A$4:$BQ$126,$L77,FALSE))</f>
        <v>0</v>
      </c>
      <c r="Y77" s="31">
        <f>IF(Y72=0,0,VLOOKUP(Y72,FAC_TOTALS_APTA!$A$4:$BQ$126,$L77,FALSE))</f>
        <v>0</v>
      </c>
      <c r="Z77" s="31">
        <f>IF(Z72=0,0,VLOOKUP(Z72,FAC_TOTALS_APTA!$A$4:$BQ$126,$L77,FALSE))</f>
        <v>0</v>
      </c>
      <c r="AA77" s="31">
        <f>IF(AA72=0,0,VLOOKUP(AA72,FAC_TOTALS_APTA!$A$4:$BQ$126,$L77,FALSE))</f>
        <v>0</v>
      </c>
      <c r="AB77" s="31">
        <f>IF(AB72=0,0,VLOOKUP(AB72,FAC_TOTALS_APTA!$A$4:$BQ$126,$L77,FALSE))</f>
        <v>0</v>
      </c>
      <c r="AC77" s="34">
        <f t="shared" si="18"/>
        <v>-386488.777656488</v>
      </c>
      <c r="AD77" s="35">
        <f>AC77/G91</f>
        <v>-1.2338585680829299E-3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>
        <f>VLOOKUP(G72,FAC_TOTALS_APTA!$A$4:$BQ$126,$F78,FALSE)</f>
        <v>4.00064036192048</v>
      </c>
      <c r="H78" s="36">
        <f>VLOOKUP(H72,FAC_TOTALS_APTA!$A$4:$BQ$126,$F78,FALSE)</f>
        <v>2.81841862081265</v>
      </c>
      <c r="I78" s="32">
        <f t="shared" si="15"/>
        <v>-0.29550812723898845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>
        <f>IF(M72=0,0,VLOOKUP(M72,FAC_TOTALS_APTA!$A$4:$BQ$126,$L78,FALSE))</f>
        <v>-2073275.71011031</v>
      </c>
      <c r="N78" s="31">
        <f>IF(N72=0,0,VLOOKUP(N72,FAC_TOTALS_APTA!$A$4:$BQ$126,$L78,FALSE))</f>
        <v>-3043155.87952284</v>
      </c>
      <c r="O78" s="31">
        <f>IF(O72=0,0,VLOOKUP(O72,FAC_TOTALS_APTA!$A$4:$BQ$126,$L78,FALSE))</f>
        <v>-16153260.034527199</v>
      </c>
      <c r="P78" s="31">
        <f>IF(P72=0,0,VLOOKUP(P72,FAC_TOTALS_APTA!$A$4:$BQ$126,$L78,FALSE))</f>
        <v>-5272679.7515598098</v>
      </c>
      <c r="Q78" s="31">
        <f>IF(Q72=0,0,VLOOKUP(Q72,FAC_TOTALS_APTA!$A$4:$BQ$126,$L78,FALSE))</f>
        <v>3785254.41124553</v>
      </c>
      <c r="R78" s="31">
        <f>IF(R72=0,0,VLOOKUP(R72,FAC_TOTALS_APTA!$A$4:$BQ$126,$L78,FALSE))</f>
        <v>4155728.2945664199</v>
      </c>
      <c r="S78" s="31">
        <f>IF(S72=0,0,VLOOKUP(S72,FAC_TOTALS_APTA!$A$4:$BQ$126,$L78,FALSE))</f>
        <v>0</v>
      </c>
      <c r="T78" s="31">
        <f>IF(T72=0,0,VLOOKUP(T72,FAC_TOTALS_APTA!$A$4:$BQ$126,$L78,FALSE))</f>
        <v>0</v>
      </c>
      <c r="U78" s="31">
        <f>IF(U72=0,0,VLOOKUP(U72,FAC_TOTALS_APTA!$A$4:$BQ$126,$L78,FALSE))</f>
        <v>0</v>
      </c>
      <c r="V78" s="31">
        <f>IF(V72=0,0,VLOOKUP(V72,FAC_TOTALS_APTA!$A$4:$BQ$126,$L78,FALSE))</f>
        <v>0</v>
      </c>
      <c r="W78" s="31">
        <f>IF(W72=0,0,VLOOKUP(W72,FAC_TOTALS_APTA!$A$4:$BQ$126,$L78,FALSE))</f>
        <v>0</v>
      </c>
      <c r="X78" s="31">
        <f>IF(X72=0,0,VLOOKUP(X72,FAC_TOTALS_APTA!$A$4:$BQ$126,$L78,FALSE))</f>
        <v>0</v>
      </c>
      <c r="Y78" s="31">
        <f>IF(Y72=0,0,VLOOKUP(Y72,FAC_TOTALS_APTA!$A$4:$BQ$126,$L78,FALSE))</f>
        <v>0</v>
      </c>
      <c r="Z78" s="31">
        <f>IF(Z72=0,0,VLOOKUP(Z72,FAC_TOTALS_APTA!$A$4:$BQ$126,$L78,FALSE))</f>
        <v>0</v>
      </c>
      <c r="AA78" s="31">
        <f>IF(AA72=0,0,VLOOKUP(AA72,FAC_TOTALS_APTA!$A$4:$BQ$126,$L78,FALSE))</f>
        <v>0</v>
      </c>
      <c r="AB78" s="31">
        <f>IF(AB72=0,0,VLOOKUP(AB72,FAC_TOTALS_APTA!$A$4:$BQ$126,$L78,FALSE))</f>
        <v>0</v>
      </c>
      <c r="AC78" s="34">
        <f t="shared" si="18"/>
        <v>-18601388.669908211</v>
      </c>
      <c r="AD78" s="35">
        <f>AC78/G91</f>
        <v>-5.938460342309422E-2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>
        <f>VLOOKUP(G72,FAC_TOTALS_APTA!$A$4:$BQ$126,$F79,FALSE)</f>
        <v>25856.047480622699</v>
      </c>
      <c r="H79" s="56">
        <f>VLOOKUP(H72,FAC_TOTALS_APTA!$A$4:$BQ$126,$F79,FALSE)</f>
        <v>28066.597469404998</v>
      </c>
      <c r="I79" s="32">
        <f t="shared" si="15"/>
        <v>8.5494505315978797E-2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>
        <f>IF(M72=0,0,VLOOKUP(M72,FAC_TOTALS_APTA!$A$4:$BQ$126,$L79,FALSE))</f>
        <v>-7724.8896103503102</v>
      </c>
      <c r="N79" s="31">
        <f>IF(N72=0,0,VLOOKUP(N72,FAC_TOTALS_APTA!$A$4:$BQ$126,$L79,FALSE))</f>
        <v>-1681409.0966442099</v>
      </c>
      <c r="O79" s="31">
        <f>IF(O72=0,0,VLOOKUP(O72,FAC_TOTALS_APTA!$A$4:$BQ$126,$L79,FALSE))</f>
        <v>-3731069.5715642199</v>
      </c>
      <c r="P79" s="31">
        <f>IF(P72=0,0,VLOOKUP(P72,FAC_TOTALS_APTA!$A$4:$BQ$126,$L79,FALSE))</f>
        <v>-1414856.27469684</v>
      </c>
      <c r="Q79" s="31">
        <f>IF(Q72=0,0,VLOOKUP(Q72,FAC_TOTALS_APTA!$A$4:$BQ$126,$L79,FALSE))</f>
        <v>-1214965.81742298</v>
      </c>
      <c r="R79" s="31">
        <f>IF(R72=0,0,VLOOKUP(R72,FAC_TOTALS_APTA!$A$4:$BQ$126,$L79,FALSE))</f>
        <v>-1411758.9768265099</v>
      </c>
      <c r="S79" s="31">
        <f>IF(S72=0,0,VLOOKUP(S72,FAC_TOTALS_APTA!$A$4:$BQ$126,$L79,FALSE))</f>
        <v>0</v>
      </c>
      <c r="T79" s="31">
        <f>IF(T72=0,0,VLOOKUP(T72,FAC_TOTALS_APTA!$A$4:$BQ$126,$L79,FALSE))</f>
        <v>0</v>
      </c>
      <c r="U79" s="31">
        <f>IF(U72=0,0,VLOOKUP(U72,FAC_TOTALS_APTA!$A$4:$BQ$126,$L79,FALSE))</f>
        <v>0</v>
      </c>
      <c r="V79" s="31">
        <f>IF(V72=0,0,VLOOKUP(V72,FAC_TOTALS_APTA!$A$4:$BQ$126,$L79,FALSE))</f>
        <v>0</v>
      </c>
      <c r="W79" s="31">
        <f>IF(W72=0,0,VLOOKUP(W72,FAC_TOTALS_APTA!$A$4:$BQ$126,$L79,FALSE))</f>
        <v>0</v>
      </c>
      <c r="X79" s="31">
        <f>IF(X72=0,0,VLOOKUP(X72,FAC_TOTALS_APTA!$A$4:$BQ$126,$L79,FALSE))</f>
        <v>0</v>
      </c>
      <c r="Y79" s="31">
        <f>IF(Y72=0,0,VLOOKUP(Y72,FAC_TOTALS_APTA!$A$4:$BQ$126,$L79,FALSE))</f>
        <v>0</v>
      </c>
      <c r="Z79" s="31">
        <f>IF(Z72=0,0,VLOOKUP(Z72,FAC_TOTALS_APTA!$A$4:$BQ$126,$L79,FALSE))</f>
        <v>0</v>
      </c>
      <c r="AA79" s="31">
        <f>IF(AA72=0,0,VLOOKUP(AA72,FAC_TOTALS_APTA!$A$4:$BQ$126,$L79,FALSE))</f>
        <v>0</v>
      </c>
      <c r="AB79" s="31">
        <f>IF(AB72=0,0,VLOOKUP(AB72,FAC_TOTALS_APTA!$A$4:$BQ$126,$L79,FALSE))</f>
        <v>0</v>
      </c>
      <c r="AC79" s="34">
        <f t="shared" si="18"/>
        <v>-9461784.6267651096</v>
      </c>
      <c r="AD79" s="35">
        <f>AC79/G91</f>
        <v>-3.0206579611131164E-2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>
        <f>VLOOKUP(G72,FAC_TOTALS_APTA!$A$4:$BQ$126,$F80,FALSE)</f>
        <v>7.3287775472190999</v>
      </c>
      <c r="H80" s="31">
        <f>VLOOKUP(H72,FAC_TOTALS_APTA!$A$4:$BQ$126,$F80,FALSE)</f>
        <v>7.0107139777311902</v>
      </c>
      <c r="I80" s="32">
        <f t="shared" si="15"/>
        <v>-4.3399266445001916E-2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>
        <f>IF(M72=0,0,VLOOKUP(M72,FAC_TOTALS_APTA!$A$4:$BQ$126,$L80,FALSE))</f>
        <v>95318.755014947397</v>
      </c>
      <c r="N80" s="31">
        <f>IF(N72=0,0,VLOOKUP(N72,FAC_TOTALS_APTA!$A$4:$BQ$126,$L80,FALSE))</f>
        <v>69791.539113398001</v>
      </c>
      <c r="O80" s="31">
        <f>IF(O72=0,0,VLOOKUP(O72,FAC_TOTALS_APTA!$A$4:$BQ$126,$L80,FALSE))</f>
        <v>-366486.80259930901</v>
      </c>
      <c r="P80" s="31">
        <f>IF(P72=0,0,VLOOKUP(P72,FAC_TOTALS_APTA!$A$4:$BQ$126,$L80,FALSE))</f>
        <v>-248592.170567158</v>
      </c>
      <c r="Q80" s="31">
        <f>IF(Q72=0,0,VLOOKUP(Q72,FAC_TOTALS_APTA!$A$4:$BQ$126,$L80,FALSE))</f>
        <v>-91849.592701667905</v>
      </c>
      <c r="R80" s="31">
        <f>IF(R72=0,0,VLOOKUP(R72,FAC_TOTALS_APTA!$A$4:$BQ$126,$L80,FALSE))</f>
        <v>-109795.364562754</v>
      </c>
      <c r="S80" s="31">
        <f>IF(S72=0,0,VLOOKUP(S72,FAC_TOTALS_APTA!$A$4:$BQ$126,$L80,FALSE))</f>
        <v>0</v>
      </c>
      <c r="T80" s="31">
        <f>IF(T72=0,0,VLOOKUP(T72,FAC_TOTALS_APTA!$A$4:$BQ$126,$L80,FALSE))</f>
        <v>0</v>
      </c>
      <c r="U80" s="31">
        <f>IF(U72=0,0,VLOOKUP(U72,FAC_TOTALS_APTA!$A$4:$BQ$126,$L80,FALSE))</f>
        <v>0</v>
      </c>
      <c r="V80" s="31">
        <f>IF(V72=0,0,VLOOKUP(V72,FAC_TOTALS_APTA!$A$4:$BQ$126,$L80,FALSE))</f>
        <v>0</v>
      </c>
      <c r="W80" s="31">
        <f>IF(W72=0,0,VLOOKUP(W72,FAC_TOTALS_APTA!$A$4:$BQ$126,$L80,FALSE))</f>
        <v>0</v>
      </c>
      <c r="X80" s="31">
        <f>IF(X72=0,0,VLOOKUP(X72,FAC_TOTALS_APTA!$A$4:$BQ$126,$L80,FALSE))</f>
        <v>0</v>
      </c>
      <c r="Y80" s="31">
        <f>IF(Y72=0,0,VLOOKUP(Y72,FAC_TOTALS_APTA!$A$4:$BQ$126,$L80,FALSE))</f>
        <v>0</v>
      </c>
      <c r="Z80" s="31">
        <f>IF(Z72=0,0,VLOOKUP(Z72,FAC_TOTALS_APTA!$A$4:$BQ$126,$L80,FALSE))</f>
        <v>0</v>
      </c>
      <c r="AA80" s="31">
        <f>IF(AA72=0,0,VLOOKUP(AA72,FAC_TOTALS_APTA!$A$4:$BQ$126,$L80,FALSE))</f>
        <v>0</v>
      </c>
      <c r="AB80" s="31">
        <f>IF(AB72=0,0,VLOOKUP(AB72,FAC_TOTALS_APTA!$A$4:$BQ$126,$L80,FALSE))</f>
        <v>0</v>
      </c>
      <c r="AC80" s="34">
        <f t="shared" si="18"/>
        <v>-651613.63630254357</v>
      </c>
      <c r="AD80" s="35">
        <f>AC80/G91</f>
        <v>-2.0802649771791393E-3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>
        <f>VLOOKUP(G72,FAC_TOTALS_APTA!$A$4:$BQ$126,$F81,FALSE)</f>
        <v>3.7958994447190002</v>
      </c>
      <c r="H81" s="36">
        <f>VLOOKUP(H72,FAC_TOTALS_APTA!$A$4:$BQ$126,$F81,FALSE)</f>
        <v>5.0971445390948</v>
      </c>
      <c r="I81" s="32">
        <f t="shared" si="15"/>
        <v>0.34280283588284766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>
        <f>IF(M72=0,0,VLOOKUP(M72,FAC_TOTALS_APTA!$A$4:$BQ$126,$L81,FALSE))</f>
        <v>-3510.4423969434301</v>
      </c>
      <c r="N81" s="31">
        <f>IF(N72=0,0,VLOOKUP(N72,FAC_TOTALS_APTA!$A$4:$BQ$126,$L81,FALSE))</f>
        <v>7046.0985860930195</v>
      </c>
      <c r="O81" s="31">
        <f>IF(O72=0,0,VLOOKUP(O72,FAC_TOTALS_APTA!$A$4:$BQ$126,$L81,FALSE))</f>
        <v>666.40492552159697</v>
      </c>
      <c r="P81" s="31">
        <f>IF(P72=0,0,VLOOKUP(P72,FAC_TOTALS_APTA!$A$4:$BQ$126,$L81,FALSE))</f>
        <v>23330.359162585999</v>
      </c>
      <c r="Q81" s="31">
        <f>IF(Q72=0,0,VLOOKUP(Q72,FAC_TOTALS_APTA!$A$4:$BQ$126,$L81,FALSE))</f>
        <v>11822.491908031499</v>
      </c>
      <c r="R81" s="31">
        <f>IF(R72=0,0,VLOOKUP(R72,FAC_TOTALS_APTA!$A$4:$BQ$126,$L81,FALSE))</f>
        <v>14222.8280193971</v>
      </c>
      <c r="S81" s="31">
        <f>IF(S72=0,0,VLOOKUP(S72,FAC_TOTALS_APTA!$A$4:$BQ$126,$L81,FALSE))</f>
        <v>0</v>
      </c>
      <c r="T81" s="31">
        <f>IF(T72=0,0,VLOOKUP(T72,FAC_TOTALS_APTA!$A$4:$BQ$126,$L81,FALSE))</f>
        <v>0</v>
      </c>
      <c r="U81" s="31">
        <f>IF(U72=0,0,VLOOKUP(U72,FAC_TOTALS_APTA!$A$4:$BQ$126,$L81,FALSE))</f>
        <v>0</v>
      </c>
      <c r="V81" s="31">
        <f>IF(V72=0,0,VLOOKUP(V72,FAC_TOTALS_APTA!$A$4:$BQ$126,$L81,FALSE))</f>
        <v>0</v>
      </c>
      <c r="W81" s="31">
        <f>IF(W72=0,0,VLOOKUP(W72,FAC_TOTALS_APTA!$A$4:$BQ$126,$L81,FALSE))</f>
        <v>0</v>
      </c>
      <c r="X81" s="31">
        <f>IF(X72=0,0,VLOOKUP(X72,FAC_TOTALS_APTA!$A$4:$BQ$126,$L81,FALSE))</f>
        <v>0</v>
      </c>
      <c r="Y81" s="31">
        <f>IF(Y72=0,0,VLOOKUP(Y72,FAC_TOTALS_APTA!$A$4:$BQ$126,$L81,FALSE))</f>
        <v>0</v>
      </c>
      <c r="Z81" s="31">
        <f>IF(Z72=0,0,VLOOKUP(Z72,FAC_TOTALS_APTA!$A$4:$BQ$126,$L81,FALSE))</f>
        <v>0</v>
      </c>
      <c r="AA81" s="31">
        <f>IF(AA72=0,0,VLOOKUP(AA72,FAC_TOTALS_APTA!$A$4:$BQ$126,$L81,FALSE))</f>
        <v>0</v>
      </c>
      <c r="AB81" s="31">
        <f>IF(AB72=0,0,VLOOKUP(AB72,FAC_TOTALS_APTA!$A$4:$BQ$126,$L81,FALSE))</f>
        <v>0</v>
      </c>
      <c r="AC81" s="34">
        <f t="shared" si="18"/>
        <v>53577.740204685782</v>
      </c>
      <c r="AD81" s="35">
        <f>AC81/G91</f>
        <v>1.7104598537354989E-4</v>
      </c>
      <c r="AE81" s="9"/>
    </row>
    <row r="82" spans="1:31" s="16" customFormat="1" ht="34" hidden="1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>
        <f>VLOOKUP(G72,FAC_TOTALS_APTA!$A$4:$BQ$126,$F82,FALSE)</f>
        <v>0</v>
      </c>
      <c r="H82" s="36">
        <f>VLOOKUP(H72,FAC_TOTALS_APTA!$A$4:$BQ$126,$F82,FALSE)</f>
        <v>0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>
        <f>IF(M72=0,0,VLOOKUP(M72,FAC_TOTALS_APTA!$A$4:$BQ$126,$L82,FALSE))</f>
        <v>0</v>
      </c>
      <c r="N82" s="31">
        <f>IF(N72=0,0,VLOOKUP(N72,FAC_TOTALS_APTA!$A$4:$BQ$126,$L82,FALSE))</f>
        <v>0</v>
      </c>
      <c r="O82" s="31">
        <f>IF(O72=0,0,VLOOKUP(O72,FAC_TOTALS_APTA!$A$4:$BQ$126,$L82,FALSE))</f>
        <v>0</v>
      </c>
      <c r="P82" s="31">
        <f>IF(P72=0,0,VLOOKUP(P72,FAC_TOTALS_APTA!$A$4:$BQ$126,$L82,FALSE))</f>
        <v>0</v>
      </c>
      <c r="Q82" s="31">
        <f>IF(Q72=0,0,VLOOKUP(Q72,FAC_TOTALS_APTA!$A$4:$BQ$126,$L82,FALSE))</f>
        <v>0</v>
      </c>
      <c r="R82" s="31">
        <f>IF(R72=0,0,VLOOKUP(R72,FAC_TOTALS_APTA!$A$4:$BQ$126,$L82,FALSE))</f>
        <v>0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>
        <f t="shared" si="18"/>
        <v>0</v>
      </c>
      <c r="AD82" s="35">
        <f>AC82/G91</f>
        <v>0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>
        <f>VLOOKUP(G72,FAC_TOTALS_APTA!$A$4:$BQ$126,$F83,FALSE)</f>
        <v>0</v>
      </c>
      <c r="H83" s="36">
        <f>VLOOKUP(H72,FAC_TOTALS_APTA!$A$4:$BQ$126,$F83,FALSE)</f>
        <v>0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>
        <f>IF(M72=0,0,VLOOKUP(M72,FAC_TOTALS_APTA!$A$4:$BQ$126,$L83,FALSE))</f>
        <v>0</v>
      </c>
      <c r="N83" s="31">
        <f>IF(N72=0,0,VLOOKUP(N72,FAC_TOTALS_APTA!$A$4:$BQ$126,$L83,FALSE))</f>
        <v>0</v>
      </c>
      <c r="O83" s="31">
        <f>IF(O72=0,0,VLOOKUP(O72,FAC_TOTALS_APTA!$A$4:$BQ$126,$L83,FALSE))</f>
        <v>0</v>
      </c>
      <c r="P83" s="31">
        <f>IF(P72=0,0,VLOOKUP(P72,FAC_TOTALS_APTA!$A$4:$BQ$126,$L83,FALSE))</f>
        <v>0</v>
      </c>
      <c r="Q83" s="31">
        <f>IF(Q72=0,0,VLOOKUP(Q72,FAC_TOTALS_APTA!$A$4:$BQ$126,$L83,FALSE))</f>
        <v>0</v>
      </c>
      <c r="R83" s="31">
        <f>IF(R72=0,0,VLOOKUP(R72,FAC_TOTALS_APTA!$A$4:$BQ$126,$L83,FALSE))</f>
        <v>0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>
        <f t="shared" si="18"/>
        <v>0</v>
      </c>
      <c r="AD83" s="35">
        <f>AC83/G91</f>
        <v>0</v>
      </c>
      <c r="AE83" s="9"/>
    </row>
    <row r="84" spans="1:31" s="16" customFormat="1" ht="34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>
        <f>VLOOKUP(G72,FAC_TOTALS_APTA!$A$4:$BQ$126,$F84,FALSE)</f>
        <v>0</v>
      </c>
      <c r="H84" s="36">
        <f>VLOOKUP(H72,FAC_TOTALS_APTA!$A$4:$BQ$126,$F84,FALSE)</f>
        <v>2.8570797582450398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>
        <f>IF(M72=0,0,VLOOKUP(M72,FAC_TOTALS_APTA!$A$4:$BQ$126,$L84,FALSE))</f>
        <v>0</v>
      </c>
      <c r="N84" s="31">
        <f>IF(N72=0,0,VLOOKUP(N72,FAC_TOTALS_APTA!$A$4:$BQ$126,$L84,FALSE))</f>
        <v>-908963.06299568899</v>
      </c>
      <c r="O84" s="31">
        <f>IF(O72=0,0,VLOOKUP(O72,FAC_TOTALS_APTA!$A$4:$BQ$126,$L84,FALSE))</f>
        <v>-1183138.99627773</v>
      </c>
      <c r="P84" s="31">
        <f>IF(P72=0,0,VLOOKUP(P72,FAC_TOTALS_APTA!$A$4:$BQ$126,$L84,FALSE))</f>
        <v>-2159738.3056497802</v>
      </c>
      <c r="Q84" s="31">
        <f>IF(Q72=0,0,VLOOKUP(Q72,FAC_TOTALS_APTA!$A$4:$BQ$126,$L84,FALSE))</f>
        <v>-2785944.15796025</v>
      </c>
      <c r="R84" s="31">
        <f>IF(R72=0,0,VLOOKUP(R72,FAC_TOTALS_APTA!$A$4:$BQ$126,$L84,FALSE))</f>
        <v>-2761157.74535301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0</v>
      </c>
      <c r="Y84" s="31">
        <f>IF(Y72=0,0,VLOOKUP(Y72,FAC_TOTALS_APTA!$A$4:$BQ$126,$L84,FALSE))</f>
        <v>0</v>
      </c>
      <c r="Z84" s="31">
        <f>IF(Z72=0,0,VLOOKUP(Z72,FAC_TOTALS_APTA!$A$4:$BQ$126,$L84,FALSE))</f>
        <v>0</v>
      </c>
      <c r="AA84" s="31">
        <f>IF(AA72=0,0,VLOOKUP(AA72,FAC_TOTALS_APTA!$A$4:$BQ$126,$L84,FALSE))</f>
        <v>0</v>
      </c>
      <c r="AB84" s="31">
        <f>IF(AB72=0,0,VLOOKUP(AB72,FAC_TOTALS_APTA!$A$4:$BQ$126,$L84,FALSE))</f>
        <v>0</v>
      </c>
      <c r="AC84" s="34">
        <f t="shared" si="18"/>
        <v>-9798942.2682364602</v>
      </c>
      <c r="AD84" s="35">
        <f>AC84/G91</f>
        <v>-3.1282949401857156E-2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>
        <f>VLOOKUP(G72,FAC_TOTALS_APTA!$A$4:$BQ$126,$F85,FALSE)</f>
        <v>0</v>
      </c>
      <c r="H85" s="36">
        <f>VLOOKUP(H72,FAC_TOTALS_APTA!$A$4:$BQ$126,$F85,FALSE)</f>
        <v>0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>
        <f>IF(M72=0,0,VLOOKUP(M72,FAC_TOTALS_APTA!$A$4:$BQ$126,$L85,FALSE))</f>
        <v>0</v>
      </c>
      <c r="N85" s="31">
        <f>IF(N72=0,0,VLOOKUP(N72,FAC_TOTALS_APTA!$A$4:$BQ$126,$L85,FALSE))</f>
        <v>0</v>
      </c>
      <c r="O85" s="31">
        <f>IF(O72=0,0,VLOOKUP(O72,FAC_TOTALS_APTA!$A$4:$BQ$126,$L85,FALSE))</f>
        <v>0</v>
      </c>
      <c r="P85" s="31">
        <f>IF(P72=0,0,VLOOKUP(P72,FAC_TOTALS_APTA!$A$4:$BQ$126,$L85,FALSE))</f>
        <v>0</v>
      </c>
      <c r="Q85" s="31">
        <f>IF(Q72=0,0,VLOOKUP(Q72,FAC_TOTALS_APTA!$A$4:$BQ$126,$L85,FALSE))</f>
        <v>0</v>
      </c>
      <c r="R85" s="31">
        <f>IF(R72=0,0,VLOOKUP(R72,FAC_TOTALS_APTA!$A$4:$BQ$126,$L85,FALSE))</f>
        <v>0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>
        <f t="shared" si="18"/>
        <v>0</v>
      </c>
      <c r="AD85" s="35">
        <f>AC85/G91</f>
        <v>0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>
        <f>VLOOKUP(G72,FAC_TOTALS_APTA!$A$4:$BQ$126,$F86,FALSE)</f>
        <v>0</v>
      </c>
      <c r="H86" s="36">
        <f>VLOOKUP(H72,FAC_TOTALS_APTA!$A$4:$BQ$126,$F86,FALSE)</f>
        <v>0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>
        <f>IF(M72=0,0,VLOOKUP(M72,FAC_TOTALS_APTA!$A$4:$BQ$126,$L86,FALSE))</f>
        <v>0</v>
      </c>
      <c r="N86" s="31">
        <f>IF(N72=0,0,VLOOKUP(N72,FAC_TOTALS_APTA!$A$4:$BQ$126,$L86,FALSE))</f>
        <v>0</v>
      </c>
      <c r="O86" s="31">
        <f>IF(O72=0,0,VLOOKUP(O72,FAC_TOTALS_APTA!$A$4:$BQ$126,$L86,FALSE))</f>
        <v>0</v>
      </c>
      <c r="P86" s="31">
        <f>IF(P72=0,0,VLOOKUP(P72,FAC_TOTALS_APTA!$A$4:$BQ$126,$L86,FALSE))</f>
        <v>0</v>
      </c>
      <c r="Q86" s="31">
        <f>IF(Q72=0,0,VLOOKUP(Q72,FAC_TOTALS_APTA!$A$4:$BQ$126,$L86,FALSE))</f>
        <v>0</v>
      </c>
      <c r="R86" s="31">
        <f>IF(R72=0,0,VLOOKUP(R72,FAC_TOTALS_APTA!$A$4:$BQ$126,$L86,FALSE))</f>
        <v>0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>
        <f t="shared" si="18"/>
        <v>0</v>
      </c>
      <c r="AD86" s="35">
        <f>AC86/G91</f>
        <v>0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>
        <f>VLOOKUP(G72,FAC_TOTALS_APTA!$A$4:$BQ$126,$F87,FALSE)</f>
        <v>4.0234751939781301E-2</v>
      </c>
      <c r="H87" s="36">
        <f>VLOOKUP(H72,FAC_TOTALS_APTA!$A$4:$BQ$126,$F87,FALSE)</f>
        <v>0.55650265055866599</v>
      </c>
      <c r="I87" s="32">
        <f t="shared" si="15"/>
        <v>12.831392607852397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>
        <f>IF(M72=0,0,VLOOKUP(M72,FAC_TOTALS_APTA!$A$4:$BQ$126,$L87,FALSE))</f>
        <v>0</v>
      </c>
      <c r="N87" s="31">
        <f>IF(N72=0,0,VLOOKUP(N72,FAC_TOTALS_APTA!$A$4:$BQ$126,$L87,FALSE))</f>
        <v>-61209.465111512101</v>
      </c>
      <c r="O87" s="31">
        <f>IF(O72=0,0,VLOOKUP(O72,FAC_TOTALS_APTA!$A$4:$BQ$126,$L87,FALSE))</f>
        <v>-152771.361066457</v>
      </c>
      <c r="P87" s="31">
        <f>IF(P72=0,0,VLOOKUP(P72,FAC_TOTALS_APTA!$A$4:$BQ$126,$L87,FALSE))</f>
        <v>-242001.55693999</v>
      </c>
      <c r="Q87" s="31">
        <f>IF(Q72=0,0,VLOOKUP(Q72,FAC_TOTALS_APTA!$A$4:$BQ$126,$L87,FALSE))</f>
        <v>-568133.91121175303</v>
      </c>
      <c r="R87" s="31">
        <f>IF(R72=0,0,VLOOKUP(R72,FAC_TOTALS_APTA!$A$4:$BQ$126,$L87,FALSE))</f>
        <v>-388301.629078948</v>
      </c>
      <c r="S87" s="31">
        <f>IF(S72=0,0,VLOOKUP(S72,FAC_TOTALS_APTA!$A$4:$BQ$126,$L87,FALSE))</f>
        <v>0</v>
      </c>
      <c r="T87" s="31">
        <f>IF(T72=0,0,VLOOKUP(T72,FAC_TOTALS_APTA!$A$4:$BQ$126,$L87,FALSE))</f>
        <v>0</v>
      </c>
      <c r="U87" s="31">
        <f>IF(U72=0,0,VLOOKUP(U72,FAC_TOTALS_APTA!$A$4:$BQ$126,$L87,FALSE))</f>
        <v>0</v>
      </c>
      <c r="V87" s="31">
        <f>IF(V72=0,0,VLOOKUP(V72,FAC_TOTALS_APTA!$A$4:$BQ$126,$L87,FALSE))</f>
        <v>0</v>
      </c>
      <c r="W87" s="31">
        <f>IF(W72=0,0,VLOOKUP(W72,FAC_TOTALS_APTA!$A$4:$BQ$126,$L87,FALSE))</f>
        <v>0</v>
      </c>
      <c r="X87" s="31">
        <f>IF(X72=0,0,VLOOKUP(X72,FAC_TOTALS_APTA!$A$4:$BQ$126,$L87,FALSE))</f>
        <v>0</v>
      </c>
      <c r="Y87" s="31">
        <f>IF(Y72=0,0,VLOOKUP(Y72,FAC_TOTALS_APTA!$A$4:$BQ$126,$L87,FALSE))</f>
        <v>0</v>
      </c>
      <c r="Z87" s="31">
        <f>IF(Z72=0,0,VLOOKUP(Z72,FAC_TOTALS_APTA!$A$4:$BQ$126,$L87,FALSE))</f>
        <v>0</v>
      </c>
      <c r="AA87" s="31">
        <f>IF(AA72=0,0,VLOOKUP(AA72,FAC_TOTALS_APTA!$A$4:$BQ$126,$L87,FALSE))</f>
        <v>0</v>
      </c>
      <c r="AB87" s="31">
        <f>IF(AB72=0,0,VLOOKUP(AB72,FAC_TOTALS_APTA!$A$4:$BQ$126,$L87,FALSE))</f>
        <v>0</v>
      </c>
      <c r="AC87" s="34">
        <f t="shared" si="18"/>
        <v>-1412417.9234086601</v>
      </c>
      <c r="AD87" s="35">
        <f>AC87/G91</f>
        <v>-4.5091191704940293E-3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>
        <f>VLOOKUP(G72,FAC_TOTALS_APTA!$A$4:$BQ$126,$F88,FALSE)</f>
        <v>0</v>
      </c>
      <c r="H88" s="38">
        <f>VLOOKUP(H72,FAC_TOTALS_APTA!$A$4:$BQ$126,$F88,FALSE)</f>
        <v>5.50520868955666E-2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>
        <f>AC88/G91</f>
        <v>0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>
        <f>IF(M72=0,0,VLOOKUP(M72,FAC_TOTALS_APTA!$A$4:$BQ$126,$L89,FALSE))</f>
        <v>1458240.1839999901</v>
      </c>
      <c r="N89" s="48">
        <f>IF(N72=0,0,VLOOKUP(N72,FAC_TOTALS_APTA!$A$4:$BQ$126,$L89,FALSE))</f>
        <v>0</v>
      </c>
      <c r="O89" s="48">
        <f>IF(O72=0,0,VLOOKUP(O72,FAC_TOTALS_APTA!$A$4:$BQ$126,$L89,FALSE))</f>
        <v>0</v>
      </c>
      <c r="P89" s="48">
        <f>IF(P72=0,0,VLOOKUP(P72,FAC_TOTALS_APTA!$A$4:$BQ$126,$L89,FALSE))</f>
        <v>0</v>
      </c>
      <c r="Q89" s="48">
        <f>IF(Q72=0,0,VLOOKUP(Q72,FAC_TOTALS_APTA!$A$4:$BQ$126,$L89,FALSE))</f>
        <v>0</v>
      </c>
      <c r="R89" s="48">
        <f>IF(R72=0,0,VLOOKUP(R72,FAC_TOTALS_APTA!$A$4:$BQ$126,$L89,FALSE))</f>
        <v>0</v>
      </c>
      <c r="S89" s="48">
        <f>IF(S72=0,0,VLOOKUP(S72,FAC_TOTALS_APTA!$A$4:$BQ$126,$L89,FALSE))</f>
        <v>0</v>
      </c>
      <c r="T89" s="48">
        <f>IF(T72=0,0,VLOOKUP(T72,FAC_TOTALS_APTA!$A$4:$BQ$126,$L89,FALSE))</f>
        <v>0</v>
      </c>
      <c r="U89" s="48">
        <f>IF(U72=0,0,VLOOKUP(U72,FAC_TOTALS_APTA!$A$4:$BQ$126,$L89,FALSE))</f>
        <v>0</v>
      </c>
      <c r="V89" s="48">
        <f>IF(V72=0,0,VLOOKUP(V72,FAC_TOTALS_APTA!$A$4:$BQ$126,$L89,FALSE))</f>
        <v>0</v>
      </c>
      <c r="W89" s="48">
        <f>IF(W72=0,0,VLOOKUP(W72,FAC_TOTALS_APTA!$A$4:$BQ$126,$L89,FALSE))</f>
        <v>0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>
        <f>SUM(M89:AB89)</f>
        <v>1458240.1839999901</v>
      </c>
      <c r="AD89" s="52">
        <f>AC89/G91</f>
        <v>4.6554059247495248E-3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>
        <f>VLOOKUP(G72,FAC_TOTALS_APTA!$A$4:$BQ$126,$F90,FALSE)</f>
        <v>303977758.99316502</v>
      </c>
      <c r="H90" s="76">
        <f>VLOOKUP(H72,FAC_TOTALS_APTA!$A$4:$BO$126,$F90,FALSE)</f>
        <v>277261119.55523098</v>
      </c>
      <c r="I90" s="78">
        <f t="shared" ref="I90:I91" si="19">H90/G90-1</f>
        <v>-8.789011250831269E-2</v>
      </c>
      <c r="J90" s="33"/>
      <c r="K90" s="33"/>
      <c r="L90" s="9"/>
      <c r="M90" s="31">
        <f t="shared" ref="M90:AB90" si="20">SUM(M74:M79)</f>
        <v>-6980019.6677690204</v>
      </c>
      <c r="N90" s="31">
        <f t="shared" si="20"/>
        <v>1976082.6929355722</v>
      </c>
      <c r="O90" s="31">
        <f t="shared" si="20"/>
        <v>-16680992.348934216</v>
      </c>
      <c r="P90" s="31">
        <f t="shared" si="20"/>
        <v>-7252504.852970263</v>
      </c>
      <c r="Q90" s="31">
        <f t="shared" si="20"/>
        <v>6631487.3552640229</v>
      </c>
      <c r="R90" s="31">
        <f t="shared" si="20"/>
        <v>6457590.3913387526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>
        <f>H90-G90</f>
        <v>-26716639.437934041</v>
      </c>
      <c r="AD90" s="35">
        <f>I90</f>
        <v>-8.789011250831269E-2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>
        <f>VLOOKUP(G72,FAC_TOTALS_APTA!$A$4:$BO$126,$F91,FALSE)</f>
        <v>313235882.66439903</v>
      </c>
      <c r="H91" s="77">
        <f>VLOOKUP(H72,FAC_TOTALS_APTA!$A$4:$BO$126,$F91,FALSE)</f>
        <v>267797302.1002</v>
      </c>
      <c r="I91" s="79">
        <f t="shared" si="19"/>
        <v>-0.14506186257365006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>
        <f>H91-G91</f>
        <v>-45438580.56419903</v>
      </c>
      <c r="AD91" s="55">
        <f>I91</f>
        <v>-0.14506186257365006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>
        <f>AD91-AD90</f>
        <v>-5.7171750065337368E-2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30</v>
      </c>
      <c r="C98" s="22">
        <v>0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6" t="s">
        <v>59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63</v>
      </c>
      <c r="AD100" s="86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0_10_2012</v>
      </c>
      <c r="H103" s="9" t="str">
        <f>CONCATENATE($C98,"_",$C99,"_",H101)</f>
        <v>0_10_2018</v>
      </c>
      <c r="I103" s="30"/>
      <c r="J103" s="9"/>
      <c r="K103" s="9"/>
      <c r="L103" s="9"/>
      <c r="M103" s="9" t="str">
        <f>IF($G101+M102&gt;$H101,0,CONCATENATE($C98,"_",$C99,"_",$G101+M102))</f>
        <v>0_10_2013</v>
      </c>
      <c r="N103" s="9" t="str">
        <f t="shared" ref="N103:AB103" si="21">IF($G101+N102&gt;$H101,0,CONCATENATE($C98,"_",$C99,"_",$G101+N102))</f>
        <v>0_10_2014</v>
      </c>
      <c r="O103" s="9" t="str">
        <f t="shared" si="21"/>
        <v>0_10_2015</v>
      </c>
      <c r="P103" s="9" t="str">
        <f t="shared" si="21"/>
        <v>0_10_2016</v>
      </c>
      <c r="Q103" s="9" t="str">
        <f t="shared" si="21"/>
        <v>0_10_2017</v>
      </c>
      <c r="R103" s="9" t="str">
        <f t="shared" si="21"/>
        <v>0_10_2018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227959423.99999899</v>
      </c>
      <c r="H105" s="31">
        <f>VLOOKUP(H103,FAC_TOTALS_APTA!$A$4:$BQ$126,$F105,FALSE)</f>
        <v>230662401.5</v>
      </c>
      <c r="I105" s="32">
        <f>IFERROR(H105/G105-1,"-")</f>
        <v>1.1857274652532057E-2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14940511.9133095</v>
      </c>
      <c r="N105" s="31">
        <f>IF(N103=0,0,VLOOKUP(N103,FAC_TOTALS_APTA!$A$4:$BQ$126,$L105,FALSE))</f>
        <v>-76864.795588887893</v>
      </c>
      <c r="O105" s="31">
        <f>IF(O103=0,0,VLOOKUP(O103,FAC_TOTALS_APTA!$A$4:$BQ$126,$L105,FALSE))</f>
        <v>2707302.0388000701</v>
      </c>
      <c r="P105" s="31">
        <f>IF(P103=0,0,VLOOKUP(P103,FAC_TOTALS_APTA!$A$4:$BQ$126,$L105,FALSE))</f>
        <v>-2274916.5589780002</v>
      </c>
      <c r="Q105" s="31">
        <f>IF(Q103=0,0,VLOOKUP(Q103,FAC_TOTALS_APTA!$A$4:$BQ$126,$L105,FALSE))</f>
        <v>-4102655.7298184298</v>
      </c>
      <c r="R105" s="31">
        <f>IF(R103=0,0,VLOOKUP(R103,FAC_TOTALS_APTA!$A$4:$BQ$126,$L105,FALSE))</f>
        <v>-905817.71436632902</v>
      </c>
      <c r="S105" s="31">
        <f>IF(S103=0,0,VLOOKUP(S103,FAC_TOTALS_APTA!$A$4:$BQ$126,$L105,FALSE))</f>
        <v>0</v>
      </c>
      <c r="T105" s="31">
        <f>IF(T103=0,0,VLOOKUP(T103,FAC_TOTALS_APTA!$A$4:$BQ$126,$L105,FALSE))</f>
        <v>0</v>
      </c>
      <c r="U105" s="31">
        <f>IF(U103=0,0,VLOOKUP(U103,FAC_TOTALS_APTA!$A$4:$BQ$126,$L105,FALSE))</f>
        <v>0</v>
      </c>
      <c r="V105" s="31">
        <f>IF(V103=0,0,VLOOKUP(V103,FAC_TOTALS_APTA!$A$4:$BQ$126,$L105,FALSE))</f>
        <v>0</v>
      </c>
      <c r="W105" s="31">
        <f>IF(W103=0,0,VLOOKUP(W103,FAC_TOTALS_APTA!$A$4:$BQ$126,$L105,FALSE))</f>
        <v>0</v>
      </c>
      <c r="X105" s="31">
        <f>IF(X103=0,0,VLOOKUP(X103,FAC_TOTALS_APTA!$A$4:$BQ$126,$L105,FALSE))</f>
        <v>0</v>
      </c>
      <c r="Y105" s="31">
        <f>IF(Y103=0,0,VLOOKUP(Y103,FAC_TOTALS_APTA!$A$4:$BQ$126,$L105,FALSE))</f>
        <v>0</v>
      </c>
      <c r="Z105" s="31">
        <f>IF(Z103=0,0,VLOOKUP(Z103,FAC_TOTALS_APTA!$A$4:$BQ$126,$L105,FALSE))</f>
        <v>0</v>
      </c>
      <c r="AA105" s="31">
        <f>IF(AA103=0,0,VLOOKUP(AA103,FAC_TOTALS_APTA!$A$4:$BQ$126,$L105,FALSE))</f>
        <v>0</v>
      </c>
      <c r="AB105" s="31">
        <f>IF(AB103=0,0,VLOOKUP(AB103,FAC_TOTALS_APTA!$A$4:$BQ$126,$L105,FALSE))</f>
        <v>0</v>
      </c>
      <c r="AC105" s="34">
        <f>SUM(M105:AB105)</f>
        <v>10287559.153357919</v>
      </c>
      <c r="AD105" s="35">
        <f>AC105/G122</f>
        <v>9.9621813689736421E-3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1.369100306</v>
      </c>
      <c r="H106" s="56">
        <f>VLOOKUP(H103,FAC_TOTALS_APTA!$A$4:$BQ$126,$F106,FALSE)</f>
        <v>1.7232403279999999</v>
      </c>
      <c r="I106" s="32">
        <f t="shared" ref="I106:I119" si="22">IFERROR(H106/G106-1,"-")</f>
        <v>0.25866623537223865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-73383361.820457205</v>
      </c>
      <c r="N106" s="31">
        <f>IF(N103=0,0,VLOOKUP(N103,FAC_TOTALS_APTA!$A$4:$BQ$126,$L106,FALSE))</f>
        <v>1061366.1182116801</v>
      </c>
      <c r="O106" s="31">
        <f>IF(O103=0,0,VLOOKUP(O103,FAC_TOTALS_APTA!$A$4:$BQ$126,$L106,FALSE))</f>
        <v>-14346267.9472</v>
      </c>
      <c r="P106" s="31">
        <f>IF(P103=0,0,VLOOKUP(P103,FAC_TOTALS_APTA!$A$4:$BQ$126,$L106,FALSE))</f>
        <v>-1670818.1145439199</v>
      </c>
      <c r="Q106" s="31">
        <f>IF(Q103=0,0,VLOOKUP(Q103,FAC_TOTALS_APTA!$A$4:$BQ$126,$L106,FALSE))</f>
        <v>-11888716.1379837</v>
      </c>
      <c r="R106" s="31">
        <f>IF(R103=0,0,VLOOKUP(R103,FAC_TOTALS_APTA!$A$4:$BQ$126,$L106,FALSE))</f>
        <v>2562388.9397337199</v>
      </c>
      <c r="S106" s="31">
        <f>IF(S103=0,0,VLOOKUP(S103,FAC_TOTALS_APTA!$A$4:$BQ$126,$L106,FALSE))</f>
        <v>0</v>
      </c>
      <c r="T106" s="31">
        <f>IF(T103=0,0,VLOOKUP(T103,FAC_TOTALS_APTA!$A$4:$BQ$126,$L106,FALSE))</f>
        <v>0</v>
      </c>
      <c r="U106" s="31">
        <f>IF(U103=0,0,VLOOKUP(U103,FAC_TOTALS_APTA!$A$4:$BQ$126,$L106,FALSE))</f>
        <v>0</v>
      </c>
      <c r="V106" s="31">
        <f>IF(V103=0,0,VLOOKUP(V103,FAC_TOTALS_APTA!$A$4:$BQ$126,$L106,FALSE))</f>
        <v>0</v>
      </c>
      <c r="W106" s="31">
        <f>IF(W103=0,0,VLOOKUP(W103,FAC_TOTALS_APTA!$A$4:$BQ$126,$L106,FALSE))</f>
        <v>0</v>
      </c>
      <c r="X106" s="31">
        <f>IF(X103=0,0,VLOOKUP(X103,FAC_TOTALS_APTA!$A$4:$BQ$126,$L106,FALSE))</f>
        <v>0</v>
      </c>
      <c r="Y106" s="31">
        <f>IF(Y103=0,0,VLOOKUP(Y103,FAC_TOTALS_APTA!$A$4:$BQ$126,$L106,FALSE))</f>
        <v>0</v>
      </c>
      <c r="Z106" s="31">
        <f>IF(Z103=0,0,VLOOKUP(Z103,FAC_TOTALS_APTA!$A$4:$BQ$126,$L106,FALSE))</f>
        <v>0</v>
      </c>
      <c r="AA106" s="31">
        <f>IF(AA103=0,0,VLOOKUP(AA103,FAC_TOTALS_APTA!$A$4:$BQ$126,$L106,FALSE))</f>
        <v>0</v>
      </c>
      <c r="AB106" s="31">
        <f>IF(AB103=0,0,VLOOKUP(AB103,FAC_TOTALS_APTA!$A$4:$BQ$126,$L106,FALSE))</f>
        <v>0</v>
      </c>
      <c r="AC106" s="34">
        <f t="shared" ref="AC106:AC119" si="25">SUM(M106:AB106)</f>
        <v>-97665408.962239414</v>
      </c>
      <c r="AD106" s="35">
        <f>AC106/G122</f>
        <v>-9.457642022298679E-2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27909105.420000002</v>
      </c>
      <c r="H107" s="31">
        <f>VLOOKUP(H103,FAC_TOTALS_APTA!$A$4:$BQ$126,$F107,FALSE)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8682195.45686277</v>
      </c>
      <c r="N107" s="31">
        <f>IF(N103=0,0,VLOOKUP(N103,FAC_TOTALS_APTA!$A$4:$BQ$126,$L107,FALSE))</f>
        <v>2725499.6520412401</v>
      </c>
      <c r="O107" s="31">
        <f>IF(O103=0,0,VLOOKUP(O103,FAC_TOTALS_APTA!$A$4:$BQ$126,$L107,FALSE))</f>
        <v>2444443.5199642298</v>
      </c>
      <c r="P107" s="31">
        <f>IF(P103=0,0,VLOOKUP(P103,FAC_TOTALS_APTA!$A$4:$BQ$126,$L107,FALSE))</f>
        <v>526217.71721631801</v>
      </c>
      <c r="Q107" s="31">
        <f>IF(Q103=0,0,VLOOKUP(Q103,FAC_TOTALS_APTA!$A$4:$BQ$126,$L107,FALSE))</f>
        <v>2039862.56048637</v>
      </c>
      <c r="R107" s="31">
        <f>IF(R103=0,0,VLOOKUP(R103,FAC_TOTALS_APTA!$A$4:$BQ$126,$L107,FALSE))</f>
        <v>1154302.0573380501</v>
      </c>
      <c r="S107" s="31">
        <f>IF(S103=0,0,VLOOKUP(S103,FAC_TOTALS_APTA!$A$4:$BQ$126,$L107,FALSE))</f>
        <v>0</v>
      </c>
      <c r="T107" s="31">
        <f>IF(T103=0,0,VLOOKUP(T103,FAC_TOTALS_APTA!$A$4:$BQ$126,$L107,FALSE))</f>
        <v>0</v>
      </c>
      <c r="U107" s="31">
        <f>IF(U103=0,0,VLOOKUP(U103,FAC_TOTALS_APTA!$A$4:$BQ$126,$L107,FALSE))</f>
        <v>0</v>
      </c>
      <c r="V107" s="31">
        <f>IF(V103=0,0,VLOOKUP(V103,FAC_TOTALS_APTA!$A$4:$BQ$126,$L107,FALSE))</f>
        <v>0</v>
      </c>
      <c r="W107" s="31">
        <f>IF(W103=0,0,VLOOKUP(W103,FAC_TOTALS_APTA!$A$4:$BQ$126,$L107,FALSE))</f>
        <v>0</v>
      </c>
      <c r="X107" s="31">
        <f>IF(X103=0,0,VLOOKUP(X103,FAC_TOTALS_APTA!$A$4:$BQ$126,$L107,FALSE))</f>
        <v>0</v>
      </c>
      <c r="Y107" s="31">
        <f>IF(Y103=0,0,VLOOKUP(Y103,FAC_TOTALS_APTA!$A$4:$BQ$126,$L107,FALSE))</f>
        <v>0</v>
      </c>
      <c r="Z107" s="31">
        <f>IF(Z103=0,0,VLOOKUP(Z103,FAC_TOTALS_APTA!$A$4:$BQ$126,$L107,FALSE))</f>
        <v>0</v>
      </c>
      <c r="AA107" s="31">
        <f>IF(AA103=0,0,VLOOKUP(AA103,FAC_TOTALS_APTA!$A$4:$BQ$126,$L107,FALSE))</f>
        <v>0</v>
      </c>
      <c r="AB107" s="31">
        <f>IF(AB103=0,0,VLOOKUP(AB103,FAC_TOTALS_APTA!$A$4:$BQ$126,$L107,FALSE))</f>
        <v>0</v>
      </c>
      <c r="AC107" s="34">
        <f t="shared" si="25"/>
        <v>17572520.963908978</v>
      </c>
      <c r="AD107" s="35">
        <f>AC107/G122</f>
        <v>1.7016732379654113E-2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0.478498674131415</v>
      </c>
      <c r="H108" s="56">
        <f>VLOOKUP(H103,FAC_TOTALS_APTA!$A$4:$BQ$126,$F108,FALSE)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-101198.514496487</v>
      </c>
      <c r="N108" s="31">
        <f>IF(N103=0,0,VLOOKUP(N103,FAC_TOTALS_APTA!$A$4:$BQ$126,$L108,FALSE))</f>
        <v>-239151.36033142</v>
      </c>
      <c r="O108" s="31">
        <f>IF(O103=0,0,VLOOKUP(O103,FAC_TOTALS_APTA!$A$4:$BQ$126,$L108,FALSE))</f>
        <v>-609062.48681415198</v>
      </c>
      <c r="P108" s="31">
        <f>IF(P103=0,0,VLOOKUP(P103,FAC_TOTALS_APTA!$A$4:$BQ$126,$L108,FALSE))</f>
        <v>203667.15147007999</v>
      </c>
      <c r="Q108" s="31">
        <f>IF(Q103=0,0,VLOOKUP(Q103,FAC_TOTALS_APTA!$A$4:$BQ$126,$L108,FALSE))</f>
        <v>-235644.09937824699</v>
      </c>
      <c r="R108" s="31">
        <f>IF(R103=0,0,VLOOKUP(R103,FAC_TOTALS_APTA!$A$4:$BQ$126,$L108,FALSE))</f>
        <v>81493.420019044293</v>
      </c>
      <c r="S108" s="31">
        <f>IF(S103=0,0,VLOOKUP(S103,FAC_TOTALS_APTA!$A$4:$BQ$126,$L108,FALSE))</f>
        <v>0</v>
      </c>
      <c r="T108" s="31">
        <f>IF(T103=0,0,VLOOKUP(T103,FAC_TOTALS_APTA!$A$4:$BQ$126,$L108,FALSE))</f>
        <v>0</v>
      </c>
      <c r="U108" s="31">
        <f>IF(U103=0,0,VLOOKUP(U103,FAC_TOTALS_APTA!$A$4:$BQ$126,$L108,FALSE))</f>
        <v>0</v>
      </c>
      <c r="V108" s="31">
        <f>IF(V103=0,0,VLOOKUP(V103,FAC_TOTALS_APTA!$A$4:$BQ$126,$L108,FALSE))</f>
        <v>0</v>
      </c>
      <c r="W108" s="31">
        <f>IF(W103=0,0,VLOOKUP(W103,FAC_TOTALS_APTA!$A$4:$BQ$126,$L108,FALSE))</f>
        <v>0</v>
      </c>
      <c r="X108" s="31">
        <f>IF(X103=0,0,VLOOKUP(X103,FAC_TOTALS_APTA!$A$4:$BQ$126,$L108,FALSE))</f>
        <v>0</v>
      </c>
      <c r="Y108" s="31">
        <f>IF(Y103=0,0,VLOOKUP(Y103,FAC_TOTALS_APTA!$A$4:$BQ$126,$L108,FALSE))</f>
        <v>0</v>
      </c>
      <c r="Z108" s="31">
        <f>IF(Z103=0,0,VLOOKUP(Z103,FAC_TOTALS_APTA!$A$4:$BQ$126,$L108,FALSE))</f>
        <v>0</v>
      </c>
      <c r="AA108" s="31">
        <f>IF(AA103=0,0,VLOOKUP(AA103,FAC_TOTALS_APTA!$A$4:$BQ$126,$L108,FALSE))</f>
        <v>0</v>
      </c>
      <c r="AB108" s="31">
        <f>IF(AB103=0,0,VLOOKUP(AB103,FAC_TOTALS_APTA!$A$4:$BQ$126,$L108,FALSE))</f>
        <v>0</v>
      </c>
      <c r="AC108" s="34">
        <f t="shared" si="25"/>
        <v>-899895.88953118166</v>
      </c>
      <c r="AD108" s="35">
        <f>AC108/G122</f>
        <v>-8.7143373185633608E-4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4.1093000000000002</v>
      </c>
      <c r="H109" s="36">
        <f>VLOOKUP(H103,FAC_TOTALS_APTA!$A$4:$BQ$126,$F109,FALSE)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-7497040.6159164403</v>
      </c>
      <c r="N109" s="31">
        <f>IF(N103=0,0,VLOOKUP(N103,FAC_TOTALS_APTA!$A$4:$BQ$126,$L109,FALSE))</f>
        <v>-8794041.6486046705</v>
      </c>
      <c r="O109" s="31">
        <f>IF(O103=0,0,VLOOKUP(O103,FAC_TOTALS_APTA!$A$4:$BQ$126,$L109,FALSE))</f>
        <v>-54256486.947215699</v>
      </c>
      <c r="P109" s="31">
        <f>IF(P103=0,0,VLOOKUP(P103,FAC_TOTALS_APTA!$A$4:$BQ$126,$L109,FALSE))</f>
        <v>-16858789.928378001</v>
      </c>
      <c r="Q109" s="31">
        <f>IF(Q103=0,0,VLOOKUP(Q103,FAC_TOTALS_APTA!$A$4:$BQ$126,$L109,FALSE))</f>
        <v>16568329.779931899</v>
      </c>
      <c r="R109" s="31">
        <f>IF(R103=0,0,VLOOKUP(R103,FAC_TOTALS_APTA!$A$4:$BQ$126,$L109,FALSE))</f>
        <v>12399060.3802961</v>
      </c>
      <c r="S109" s="31">
        <f>IF(S103=0,0,VLOOKUP(S103,FAC_TOTALS_APTA!$A$4:$BQ$126,$L109,FALSE))</f>
        <v>0</v>
      </c>
      <c r="T109" s="31">
        <f>IF(T103=0,0,VLOOKUP(T103,FAC_TOTALS_APTA!$A$4:$BQ$126,$L109,FALSE))</f>
        <v>0</v>
      </c>
      <c r="U109" s="31">
        <f>IF(U103=0,0,VLOOKUP(U103,FAC_TOTALS_APTA!$A$4:$BQ$126,$L109,FALSE))</f>
        <v>0</v>
      </c>
      <c r="V109" s="31">
        <f>IF(V103=0,0,VLOOKUP(V103,FAC_TOTALS_APTA!$A$4:$BQ$126,$L109,FALSE))</f>
        <v>0</v>
      </c>
      <c r="W109" s="31">
        <f>IF(W103=0,0,VLOOKUP(W103,FAC_TOTALS_APTA!$A$4:$BQ$126,$L109,FALSE))</f>
        <v>0</v>
      </c>
      <c r="X109" s="31">
        <f>IF(X103=0,0,VLOOKUP(X103,FAC_TOTALS_APTA!$A$4:$BQ$126,$L109,FALSE))</f>
        <v>0</v>
      </c>
      <c r="Y109" s="31">
        <f>IF(Y103=0,0,VLOOKUP(Y103,FAC_TOTALS_APTA!$A$4:$BQ$126,$L109,FALSE))</f>
        <v>0</v>
      </c>
      <c r="Z109" s="31">
        <f>IF(Z103=0,0,VLOOKUP(Z103,FAC_TOTALS_APTA!$A$4:$BQ$126,$L109,FALSE))</f>
        <v>0</v>
      </c>
      <c r="AA109" s="31">
        <f>IF(AA103=0,0,VLOOKUP(AA103,FAC_TOTALS_APTA!$A$4:$BQ$126,$L109,FALSE))</f>
        <v>0</v>
      </c>
      <c r="AB109" s="31">
        <f>IF(AB103=0,0,VLOOKUP(AB103,FAC_TOTALS_APTA!$A$4:$BQ$126,$L109,FALSE))</f>
        <v>0</v>
      </c>
      <c r="AC109" s="34">
        <f t="shared" si="25"/>
        <v>-58438968.979886815</v>
      </c>
      <c r="AD109" s="35">
        <f>AC109/G122</f>
        <v>-5.6590645002846003E-2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33963.31</v>
      </c>
      <c r="H110" s="56">
        <f>VLOOKUP(H103,FAC_TOTALS_APTA!$A$4:$BQ$126,$F110,FALSE)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3108147.9379066499</v>
      </c>
      <c r="N110" s="31">
        <f>IF(N103=0,0,VLOOKUP(N103,FAC_TOTALS_APTA!$A$4:$BQ$126,$L110,FALSE))</f>
        <v>1417833.2419664301</v>
      </c>
      <c r="O110" s="31">
        <f>IF(O103=0,0,VLOOKUP(O103,FAC_TOTALS_APTA!$A$4:$BQ$126,$L110,FALSE))</f>
        <v>-6880730.9068518803</v>
      </c>
      <c r="P110" s="31">
        <f>IF(P103=0,0,VLOOKUP(P103,FAC_TOTALS_APTA!$A$4:$BQ$126,$L110,FALSE))</f>
        <v>-12451137.6000883</v>
      </c>
      <c r="Q110" s="31">
        <f>IF(Q103=0,0,VLOOKUP(Q103,FAC_TOTALS_APTA!$A$4:$BQ$126,$L110,FALSE))</f>
        <v>-6957232.3591144504</v>
      </c>
      <c r="R110" s="31">
        <f>IF(R103=0,0,VLOOKUP(R103,FAC_TOTALS_APTA!$A$4:$BQ$126,$L110,FALSE))</f>
        <v>-8534979.2935897801</v>
      </c>
      <c r="S110" s="31">
        <f>IF(S103=0,0,VLOOKUP(S103,FAC_TOTALS_APTA!$A$4:$BQ$126,$L110,FALSE))</f>
        <v>0</v>
      </c>
      <c r="T110" s="31">
        <f>IF(T103=0,0,VLOOKUP(T103,FAC_TOTALS_APTA!$A$4:$BQ$126,$L110,FALSE))</f>
        <v>0</v>
      </c>
      <c r="U110" s="31">
        <f>IF(U103=0,0,VLOOKUP(U103,FAC_TOTALS_APTA!$A$4:$BQ$126,$L110,FALSE))</f>
        <v>0</v>
      </c>
      <c r="V110" s="31">
        <f>IF(V103=0,0,VLOOKUP(V103,FAC_TOTALS_APTA!$A$4:$BQ$126,$L110,FALSE))</f>
        <v>0</v>
      </c>
      <c r="W110" s="31">
        <f>IF(W103=0,0,VLOOKUP(W103,FAC_TOTALS_APTA!$A$4:$BQ$126,$L110,FALSE))</f>
        <v>0</v>
      </c>
      <c r="X110" s="31">
        <f>IF(X103=0,0,VLOOKUP(X103,FAC_TOTALS_APTA!$A$4:$BQ$126,$L110,FALSE))</f>
        <v>0</v>
      </c>
      <c r="Y110" s="31">
        <f>IF(Y103=0,0,VLOOKUP(Y103,FAC_TOTALS_APTA!$A$4:$BQ$126,$L110,FALSE))</f>
        <v>0</v>
      </c>
      <c r="Z110" s="31">
        <f>IF(Z103=0,0,VLOOKUP(Z103,FAC_TOTALS_APTA!$A$4:$BQ$126,$L110,FALSE))</f>
        <v>0</v>
      </c>
      <c r="AA110" s="31">
        <f>IF(AA103=0,0,VLOOKUP(AA103,FAC_TOTALS_APTA!$A$4:$BQ$126,$L110,FALSE))</f>
        <v>0</v>
      </c>
      <c r="AB110" s="31">
        <f>IF(AB103=0,0,VLOOKUP(AB103,FAC_TOTALS_APTA!$A$4:$BQ$126,$L110,FALSE))</f>
        <v>0</v>
      </c>
      <c r="AC110" s="34">
        <f t="shared" si="25"/>
        <v>-30298098.979771331</v>
      </c>
      <c r="AD110" s="35">
        <f>AC110/G122</f>
        <v>-2.9339822271940617E-2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31.51</v>
      </c>
      <c r="H111" s="31">
        <f>VLOOKUP(H103,FAC_TOTALS_APTA!$A$4:$BQ$126,$F111,FALSE)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-11587851.477014599</v>
      </c>
      <c r="N111" s="31">
        <f>IF(N103=0,0,VLOOKUP(N103,FAC_TOTALS_APTA!$A$4:$BQ$126,$L111,FALSE))</f>
        <v>1991099.0865224299</v>
      </c>
      <c r="O111" s="31">
        <f>IF(O103=0,0,VLOOKUP(O103,FAC_TOTALS_APTA!$A$4:$BQ$126,$L111,FALSE))</f>
        <v>-218733.43417083099</v>
      </c>
      <c r="P111" s="31">
        <f>IF(P103=0,0,VLOOKUP(P103,FAC_TOTALS_APTA!$A$4:$BQ$126,$L111,FALSE))</f>
        <v>-2063591.7599307101</v>
      </c>
      <c r="Q111" s="31">
        <f>IF(Q103=0,0,VLOOKUP(Q103,FAC_TOTALS_APTA!$A$4:$BQ$126,$L111,FALSE))</f>
        <v>856801.13786754594</v>
      </c>
      <c r="R111" s="31">
        <f>IF(R103=0,0,VLOOKUP(R103,FAC_TOTALS_APTA!$A$4:$BQ$126,$L111,FALSE))</f>
        <v>67329.812588853398</v>
      </c>
      <c r="S111" s="31">
        <f>IF(S103=0,0,VLOOKUP(S103,FAC_TOTALS_APTA!$A$4:$BQ$126,$L111,FALSE))</f>
        <v>0</v>
      </c>
      <c r="T111" s="31">
        <f>IF(T103=0,0,VLOOKUP(T103,FAC_TOTALS_APTA!$A$4:$BQ$126,$L111,FALSE))</f>
        <v>0</v>
      </c>
      <c r="U111" s="31">
        <f>IF(U103=0,0,VLOOKUP(U103,FAC_TOTALS_APTA!$A$4:$BQ$126,$L111,FALSE))</f>
        <v>0</v>
      </c>
      <c r="V111" s="31">
        <f>IF(V103=0,0,VLOOKUP(V103,FAC_TOTALS_APTA!$A$4:$BQ$126,$L111,FALSE))</f>
        <v>0</v>
      </c>
      <c r="W111" s="31">
        <f>IF(W103=0,0,VLOOKUP(W103,FAC_TOTALS_APTA!$A$4:$BQ$126,$L111,FALSE))</f>
        <v>0</v>
      </c>
      <c r="X111" s="31">
        <f>IF(X103=0,0,VLOOKUP(X103,FAC_TOTALS_APTA!$A$4:$BQ$126,$L111,FALSE))</f>
        <v>0</v>
      </c>
      <c r="Y111" s="31">
        <f>IF(Y103=0,0,VLOOKUP(Y103,FAC_TOTALS_APTA!$A$4:$BQ$126,$L111,FALSE))</f>
        <v>0</v>
      </c>
      <c r="Z111" s="31">
        <f>IF(Z103=0,0,VLOOKUP(Z103,FAC_TOTALS_APTA!$A$4:$BQ$126,$L111,FALSE))</f>
        <v>0</v>
      </c>
      <c r="AA111" s="31">
        <f>IF(AA103=0,0,VLOOKUP(AA103,FAC_TOTALS_APTA!$A$4:$BQ$126,$L111,FALSE))</f>
        <v>0</v>
      </c>
      <c r="AB111" s="31">
        <f>IF(AB103=0,0,VLOOKUP(AB103,FAC_TOTALS_APTA!$A$4:$BQ$126,$L111,FALSE))</f>
        <v>0</v>
      </c>
      <c r="AC111" s="34">
        <f t="shared" si="25"/>
        <v>-10954946.63413731</v>
      </c>
      <c r="AD111" s="35">
        <f>AC111/G122</f>
        <v>-1.0608460532747544E-2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4.0999999999999996</v>
      </c>
      <c r="H112" s="36">
        <f>VLOOKUP(H103,FAC_TOTALS_APTA!$A$4:$BQ$126,$F112,FALSE)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14676.060132635401</v>
      </c>
      <c r="N112" s="31">
        <f>IF(N103=0,0,VLOOKUP(N103,FAC_TOTALS_APTA!$A$4:$BQ$126,$L112,FALSE))</f>
        <v>0</v>
      </c>
      <c r="O112" s="31">
        <f>IF(O103=0,0,VLOOKUP(O103,FAC_TOTALS_APTA!$A$4:$BQ$126,$L112,FALSE))</f>
        <v>-14509.410437628499</v>
      </c>
      <c r="P112" s="31">
        <f>IF(P103=0,0,VLOOKUP(P103,FAC_TOTALS_APTA!$A$4:$BQ$126,$L112,FALSE))</f>
        <v>56697.018485287997</v>
      </c>
      <c r="Q112" s="31">
        <f>IF(Q103=0,0,VLOOKUP(Q103,FAC_TOTALS_APTA!$A$4:$BQ$126,$L112,FALSE))</f>
        <v>0</v>
      </c>
      <c r="R112" s="31">
        <f>IF(R103=0,0,VLOOKUP(R103,FAC_TOTALS_APTA!$A$4:$BQ$126,$L112,FALSE))</f>
        <v>13396.9948601618</v>
      </c>
      <c r="S112" s="31">
        <f>IF(S103=0,0,VLOOKUP(S103,FAC_TOTALS_APTA!$A$4:$BQ$126,$L112,FALSE))</f>
        <v>0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0</v>
      </c>
      <c r="W112" s="31">
        <f>IF(W103=0,0,VLOOKUP(W103,FAC_TOTALS_APTA!$A$4:$BQ$126,$L112,FALSE))</f>
        <v>0</v>
      </c>
      <c r="X112" s="31">
        <f>IF(X103=0,0,VLOOKUP(X103,FAC_TOTALS_APTA!$A$4:$BQ$126,$L112,FALSE))</f>
        <v>0</v>
      </c>
      <c r="Y112" s="31">
        <f>IF(Y103=0,0,VLOOKUP(Y103,FAC_TOTALS_APTA!$A$4:$BQ$126,$L112,FALSE))</f>
        <v>0</v>
      </c>
      <c r="Z112" s="31">
        <f>IF(Z103=0,0,VLOOKUP(Z103,FAC_TOTALS_APTA!$A$4:$BQ$126,$L112,FALSE))</f>
        <v>0</v>
      </c>
      <c r="AA112" s="31">
        <f>IF(AA103=0,0,VLOOKUP(AA103,FAC_TOTALS_APTA!$A$4:$BQ$126,$L112,FALSE))</f>
        <v>0</v>
      </c>
      <c r="AB112" s="31">
        <f>IF(AB103=0,0,VLOOKUP(AB103,FAC_TOTALS_APTA!$A$4:$BQ$126,$L112,FALSE))</f>
        <v>0</v>
      </c>
      <c r="AC112" s="34">
        <f t="shared" si="25"/>
        <v>70260.663040456697</v>
      </c>
      <c r="AD112" s="35">
        <f>AC112/G122</f>
        <v>6.803843923316884E-5</v>
      </c>
      <c r="AE112" s="9"/>
    </row>
    <row r="113" spans="1:31" s="16" customFormat="1" ht="34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0.34999999999999898</v>
      </c>
      <c r="H113" s="36">
        <f>VLOOKUP(H103,FAC_TOTALS_APTA!$A$4:$BQ$126,$F113,FALSE)</f>
        <v>12.309999999999899</v>
      </c>
      <c r="I113" s="32">
        <f t="shared" si="22"/>
        <v>34.171428571428386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-495775.31883731799</v>
      </c>
      <c r="N113" s="31">
        <f>IF(N103=0,0,VLOOKUP(N103,FAC_TOTALS_APTA!$A$4:$BQ$126,$L113,FALSE))</f>
        <v>-488793.50670656899</v>
      </c>
      <c r="O113" s="31">
        <f>IF(O103=0,0,VLOOKUP(O103,FAC_TOTALS_APTA!$A$4:$BQ$126,$L113,FALSE))</f>
        <v>-801945.44955938205</v>
      </c>
      <c r="P113" s="31">
        <f>IF(P103=0,0,VLOOKUP(P103,FAC_TOTALS_APTA!$A$4:$BQ$126,$L113,FALSE))</f>
        <v>-1541330.6404033899</v>
      </c>
      <c r="Q113" s="31">
        <f>IF(Q103=0,0,VLOOKUP(Q103,FAC_TOTALS_APTA!$A$4:$BQ$126,$L113,FALSE))</f>
        <v>-1917568.1334250199</v>
      </c>
      <c r="R113" s="31">
        <f>IF(R103=0,0,VLOOKUP(R103,FAC_TOTALS_APTA!$A$4:$BQ$126,$L113,FALSE))</f>
        <v>-2119897.0550064598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-7365310.1039381381</v>
      </c>
      <c r="AD113" s="35">
        <f>AC113/G122</f>
        <v>-7.132358025879827E-3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hidden="1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0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25"/>
        <v>0</v>
      </c>
      <c r="AD116" s="35">
        <f>AC116/G122</f>
        <v>0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-10012797.163272901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0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-10012797.163272901</v>
      </c>
      <c r="AD118" s="35">
        <f>AC118/G122</f>
        <v>-9.6961096275894245E-3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1137003120.85021</v>
      </c>
      <c r="H121" s="76">
        <f>VLOOKUP(H103,FAC_TOTALS_APTA!$A$4:$BO$126,$F121,FALSE)</f>
        <v>903241093.66407204</v>
      </c>
      <c r="I121" s="78">
        <f t="shared" ref="I121:I122" si="26">H121/G121-1</f>
        <v>-0.20559488615241361</v>
      </c>
      <c r="J121" s="33"/>
      <c r="K121" s="33"/>
      <c r="L121" s="9"/>
      <c r="M121" s="31">
        <f t="shared" ref="M121:AB121" si="27">SUM(M105:M110)</f>
        <v>-54250745.642791212</v>
      </c>
      <c r="N121" s="31">
        <f t="shared" si="27"/>
        <v>-3905358.7923056278</v>
      </c>
      <c r="O121" s="31">
        <f t="shared" si="27"/>
        <v>-70940802.729317427</v>
      </c>
      <c r="P121" s="31">
        <f t="shared" si="27"/>
        <v>-32525777.33330182</v>
      </c>
      <c r="Q121" s="31">
        <f t="shared" si="27"/>
        <v>-4576055.9858765574</v>
      </c>
      <c r="R121" s="31">
        <f t="shared" si="27"/>
        <v>6756447.7894308046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-233762027.18613791</v>
      </c>
      <c r="AD121" s="35">
        <f>I121</f>
        <v>-0.20559488615241361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1032661299</v>
      </c>
      <c r="H122" s="77">
        <f>VLOOKUP(H103,FAC_TOTALS_APTA!$A$4:$BO$126,$F122,FALSE)</f>
        <v>935808062.59999895</v>
      </c>
      <c r="I122" s="79">
        <f t="shared" si="26"/>
        <v>-9.3789935280610415E-2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-96853236.400001049</v>
      </c>
      <c r="AD122" s="55">
        <f>I122</f>
        <v>-9.3789935280610415E-2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0.1118049508718032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5C7C-FE49-1E4E-9392-166C2CBD0A88}">
  <dimension ref="A1:AE124"/>
  <sheetViews>
    <sheetView showGridLines="0" topLeftCell="A35" workbookViewId="0">
      <selection activeCell="I44" sqref="I44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59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63</v>
      </c>
      <c r="AD8" s="86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50740292.217438303</v>
      </c>
      <c r="H13" s="31">
        <f>VLOOKUP(H11,FAC_TOTALS_APTA!$A$4:$BQ$126,$F13,FALSE)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66558193.692796104</v>
      </c>
      <c r="N13" s="31">
        <f>IF(N11=0,0,VLOOKUP(N11,FAC_TOTALS_APTA!$A$4:$BQ$126,$L13,FALSE))</f>
        <v>23030976.0345775</v>
      </c>
      <c r="O13" s="31">
        <f>IF(O11=0,0,VLOOKUP(O11,FAC_TOTALS_APTA!$A$4:$BQ$126,$L13,FALSE))</f>
        <v>-2723267.5752002802</v>
      </c>
      <c r="P13" s="31">
        <f>IF(P11=0,0,VLOOKUP(P11,FAC_TOTALS_APTA!$A$4:$BQ$126,$L13,FALSE))</f>
        <v>49397161.133523002</v>
      </c>
      <c r="Q13" s="31">
        <f>IF(Q11=0,0,VLOOKUP(Q11,FAC_TOTALS_APTA!$A$4:$BQ$126,$L13,FALSE))</f>
        <v>72971255.509155095</v>
      </c>
      <c r="R13" s="31">
        <f>IF(R11=0,0,VLOOKUP(R11,FAC_TOTALS_APTA!$A$4:$BQ$126,$L13,FALSE))</f>
        <v>36886900.359596603</v>
      </c>
      <c r="S13" s="31">
        <f>IF(S11=0,0,VLOOKUP(S11,FAC_TOTALS_APTA!$A$4:$BQ$126,$L13,FALSE))</f>
        <v>10018451.912032301</v>
      </c>
      <c r="T13" s="31">
        <f>IF(T11=0,0,VLOOKUP(T11,FAC_TOTALS_APTA!$A$4:$BQ$126,$L13,FALSE))</f>
        <v>53816996.796908997</v>
      </c>
      <c r="U13" s="31">
        <f>IF(U11=0,0,VLOOKUP(U11,FAC_TOTALS_APTA!$A$4:$BQ$126,$L13,FALSE))</f>
        <v>6626021.8841710901</v>
      </c>
      <c r="V13" s="31">
        <f>IF(V11=0,0,VLOOKUP(V11,FAC_TOTALS_APTA!$A$4:$BQ$126,$L13,FALSE))</f>
        <v>40982680.446766198</v>
      </c>
      <c r="W13" s="31">
        <f>IF(W11=0,0,VLOOKUP(W11,FAC_TOTALS_APTA!$A$4:$BQ$126,$L13,FALSE))</f>
        <v>38175144.084508002</v>
      </c>
      <c r="X13" s="31">
        <f>IF(X11=0,0,VLOOKUP(X11,FAC_TOTALS_APTA!$A$4:$BQ$126,$L13,FALSE))</f>
        <v>52711671.4034537</v>
      </c>
      <c r="Y13" s="31">
        <f>IF(Y11=0,0,VLOOKUP(Y11,FAC_TOTALS_APTA!$A$4:$BQ$126,$L13,FALSE))</f>
        <v>26496207.714567401</v>
      </c>
      <c r="Z13" s="31">
        <f>IF(Z11=0,0,VLOOKUP(Z11,FAC_TOTALS_APTA!$A$4:$BQ$126,$L13,FALSE))</f>
        <v>33624686.892604798</v>
      </c>
      <c r="AA13" s="31">
        <f>IF(AA11=0,0,VLOOKUP(AA11,FAC_TOTALS_APTA!$A$4:$BQ$126,$L13,FALSE))</f>
        <v>42590740.040560201</v>
      </c>
      <c r="AB13" s="31">
        <f>IF(AB11=0,0,VLOOKUP(AB11,FAC_TOTALS_APTA!$A$4:$BQ$126,$L13,FALSE))</f>
        <v>15897654.9504344</v>
      </c>
      <c r="AC13" s="34">
        <f>SUM(M13:AB13)</f>
        <v>567061475.28045523</v>
      </c>
      <c r="AD13" s="35">
        <f>AC13/G30</f>
        <v>0.53000589891807237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1.7132453925100699</v>
      </c>
      <c r="H14" s="56">
        <f>VLOOKUP(H11,FAC_TOTALS_APTA!$A$4:$BQ$126,$F14,FALSE)</f>
        <v>2.0770714924310698</v>
      </c>
      <c r="I14" s="32">
        <f t="shared" ref="I14:I27" si="1">IFERROR(H14/G14-1,"-")</f>
        <v>0.21236076367785217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1225917.6524046101</v>
      </c>
      <c r="N14" s="31">
        <f>IF(N11=0,0,VLOOKUP(N11,FAC_TOTALS_APTA!$A$4:$BQ$126,$L14,FALSE))</f>
        <v>10788881.7478997</v>
      </c>
      <c r="O14" s="31">
        <f>IF(O11=0,0,VLOOKUP(O11,FAC_TOTALS_APTA!$A$4:$BQ$126,$L14,FALSE))</f>
        <v>-8011985.5220119599</v>
      </c>
      <c r="P14" s="31">
        <f>IF(P11=0,0,VLOOKUP(P11,FAC_TOTALS_APTA!$A$4:$BQ$126,$L14,FALSE))</f>
        <v>-20340390.454005301</v>
      </c>
      <c r="Q14" s="31">
        <f>IF(Q11=0,0,VLOOKUP(Q11,FAC_TOTALS_APTA!$A$4:$BQ$126,$L14,FALSE))</f>
        <v>6302126.3451287299</v>
      </c>
      <c r="R14" s="31">
        <f>IF(R11=0,0,VLOOKUP(R11,FAC_TOTALS_APTA!$A$4:$BQ$126,$L14,FALSE))</f>
        <v>-21544786.282201</v>
      </c>
      <c r="S14" s="31">
        <f>IF(S11=0,0,VLOOKUP(S11,FAC_TOTALS_APTA!$A$4:$BQ$126,$L14,FALSE))</f>
        <v>-47356860.228014298</v>
      </c>
      <c r="T14" s="31">
        <f>IF(T11=0,0,VLOOKUP(T11,FAC_TOTALS_APTA!$A$4:$BQ$126,$L14,FALSE))</f>
        <v>-1338479.8738876099</v>
      </c>
      <c r="U14" s="31">
        <f>IF(U11=0,0,VLOOKUP(U11,FAC_TOTALS_APTA!$A$4:$BQ$126,$L14,FALSE))</f>
        <v>-6055664.7869300796</v>
      </c>
      <c r="V14" s="31">
        <f>IF(V11=0,0,VLOOKUP(V11,FAC_TOTALS_APTA!$A$4:$BQ$126,$L14,FALSE))</f>
        <v>-3819047.4244921901</v>
      </c>
      <c r="W14" s="31">
        <f>IF(W11=0,0,VLOOKUP(W11,FAC_TOTALS_APTA!$A$4:$BQ$126,$L14,FALSE))</f>
        <v>-50786086.198504999</v>
      </c>
      <c r="X14" s="31">
        <f>IF(X11=0,0,VLOOKUP(X11,FAC_TOTALS_APTA!$A$4:$BQ$126,$L14,FALSE))</f>
        <v>10140959.0200774</v>
      </c>
      <c r="Y14" s="31">
        <f>IF(Y11=0,0,VLOOKUP(Y11,FAC_TOTALS_APTA!$A$4:$BQ$126,$L14,FALSE))</f>
        <v>-49696467.162972502</v>
      </c>
      <c r="Z14" s="31">
        <f>IF(Z11=0,0,VLOOKUP(Z11,FAC_TOTALS_APTA!$A$4:$BQ$126,$L14,FALSE))</f>
        <v>-15843462.281024899</v>
      </c>
      <c r="AA14" s="31">
        <f>IF(AA11=0,0,VLOOKUP(AA11,FAC_TOTALS_APTA!$A$4:$BQ$126,$L14,FALSE))</f>
        <v>12079096.1483601</v>
      </c>
      <c r="AB14" s="31">
        <f>IF(AB11=0,0,VLOOKUP(AB11,FAC_TOTALS_APTA!$A$4:$BQ$126,$L14,FALSE))</f>
        <v>832299.32539088395</v>
      </c>
      <c r="AC14" s="34">
        <f t="shared" ref="AC14:AC27" si="4">SUM(M14:AB14)</f>
        <v>-183423949.97478342</v>
      </c>
      <c r="AD14" s="35">
        <f>AC14/G30</f>
        <v>-0.17143780652954427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8927514.0518831294</v>
      </c>
      <c r="H15" s="31">
        <f>VLOOKUP(H11,FAC_TOTALS_APTA!$A$4:$BQ$126,$F15,FALSE)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4853380.7854699502</v>
      </c>
      <c r="N15" s="31">
        <f>IF(N11=0,0,VLOOKUP(N11,FAC_TOTALS_APTA!$A$4:$BQ$126,$L15,FALSE))</f>
        <v>7284382.8606649404</v>
      </c>
      <c r="O15" s="31">
        <f>IF(O11=0,0,VLOOKUP(O11,FAC_TOTALS_APTA!$A$4:$BQ$126,$L15,FALSE))</f>
        <v>7929703.7092467602</v>
      </c>
      <c r="P15" s="31">
        <f>IF(P11=0,0,VLOOKUP(P11,FAC_TOTALS_APTA!$A$4:$BQ$126,$L15,FALSE))</f>
        <v>10732196.4505248</v>
      </c>
      <c r="Q15" s="31">
        <f>IF(Q11=0,0,VLOOKUP(Q11,FAC_TOTALS_APTA!$A$4:$BQ$126,$L15,FALSE))</f>
        <v>3064534.51007532</v>
      </c>
      <c r="R15" s="31">
        <f>IF(R11=0,0,VLOOKUP(R11,FAC_TOTALS_APTA!$A$4:$BQ$126,$L15,FALSE))</f>
        <v>2571513.4577902602</v>
      </c>
      <c r="S15" s="31">
        <f>IF(S11=0,0,VLOOKUP(S11,FAC_TOTALS_APTA!$A$4:$BQ$126,$L15,FALSE))</f>
        <v>-841570.23322086001</v>
      </c>
      <c r="T15" s="31">
        <f>IF(T11=0,0,VLOOKUP(T11,FAC_TOTALS_APTA!$A$4:$BQ$126,$L15,FALSE))</f>
        <v>1145285.9250934699</v>
      </c>
      <c r="U15" s="31">
        <f>IF(U11=0,0,VLOOKUP(U11,FAC_TOTALS_APTA!$A$4:$BQ$126,$L15,FALSE))</f>
        <v>4268629.0691020396</v>
      </c>
      <c r="V15" s="31">
        <f>IF(V11=0,0,VLOOKUP(V11,FAC_TOTALS_APTA!$A$4:$BQ$126,$L15,FALSE))</f>
        <v>5415031.2106322097</v>
      </c>
      <c r="W15" s="31">
        <f>IF(W11=0,0,VLOOKUP(W11,FAC_TOTALS_APTA!$A$4:$BQ$126,$L15,FALSE))</f>
        <v>4906291.8778118202</v>
      </c>
      <c r="X15" s="31">
        <f>IF(X11=0,0,VLOOKUP(X11,FAC_TOTALS_APTA!$A$4:$BQ$126,$L15,FALSE))</f>
        <v>5789523.2995698396</v>
      </c>
      <c r="Y15" s="31">
        <f>IF(Y11=0,0,VLOOKUP(Y11,FAC_TOTALS_APTA!$A$4:$BQ$126,$L15,FALSE))</f>
        <v>5361613.1131416503</v>
      </c>
      <c r="Z15" s="31">
        <f>IF(Z11=0,0,VLOOKUP(Z11,FAC_TOTALS_APTA!$A$4:$BQ$126,$L15,FALSE))</f>
        <v>4038889.95820058</v>
      </c>
      <c r="AA15" s="31">
        <f>IF(AA11=0,0,VLOOKUP(AA11,FAC_TOTALS_APTA!$A$4:$BQ$126,$L15,FALSE))</f>
        <v>4941898.0863167401</v>
      </c>
      <c r="AB15" s="31">
        <f>IF(AB11=0,0,VLOOKUP(AB11,FAC_TOTALS_APTA!$A$4:$BQ$126,$L15,FALSE))</f>
        <v>4312233.4273979403</v>
      </c>
      <c r="AC15" s="34">
        <f t="shared" si="4"/>
        <v>75773537.507817462</v>
      </c>
      <c r="AD15" s="35">
        <f>AC15/G30</f>
        <v>7.0821989522689185E-2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0.51516486358284896</v>
      </c>
      <c r="H16" s="56">
        <f>VLOOKUP(H11,FAC_TOTALS_APTA!$A$4:$BQ$126,$F16,FALSE)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-847978.944170014</v>
      </c>
      <c r="N16" s="31">
        <f>IF(N11=0,0,VLOOKUP(N11,FAC_TOTALS_APTA!$A$4:$BQ$126,$L16,FALSE))</f>
        <v>-744568.74177594599</v>
      </c>
      <c r="O16" s="31">
        <f>IF(O11=0,0,VLOOKUP(O11,FAC_TOTALS_APTA!$A$4:$BQ$126,$L16,FALSE))</f>
        <v>-812430.93771633005</v>
      </c>
      <c r="P16" s="31">
        <f>IF(P11=0,0,VLOOKUP(P11,FAC_TOTALS_APTA!$A$4:$BQ$126,$L16,FALSE))</f>
        <v>-1187965.6633924099</v>
      </c>
      <c r="Q16" s="31">
        <f>IF(Q11=0,0,VLOOKUP(Q11,FAC_TOTALS_APTA!$A$4:$BQ$126,$L16,FALSE))</f>
        <v>-2873735.9751808201</v>
      </c>
      <c r="R16" s="31">
        <f>IF(R11=0,0,VLOOKUP(R11,FAC_TOTALS_APTA!$A$4:$BQ$126,$L16,FALSE))</f>
        <v>2277848.9034457901</v>
      </c>
      <c r="S16" s="31">
        <f>IF(S11=0,0,VLOOKUP(S11,FAC_TOTALS_APTA!$A$4:$BQ$126,$L16,FALSE))</f>
        <v>340883.362971141</v>
      </c>
      <c r="T16" s="31">
        <f>IF(T11=0,0,VLOOKUP(T11,FAC_TOTALS_APTA!$A$4:$BQ$126,$L16,FALSE))</f>
        <v>61510416.643244199</v>
      </c>
      <c r="U16" s="31">
        <f>IF(U11=0,0,VLOOKUP(U11,FAC_TOTALS_APTA!$A$4:$BQ$126,$L16,FALSE))</f>
        <v>-2071625.74220655</v>
      </c>
      <c r="V16" s="31">
        <f>IF(V11=0,0,VLOOKUP(V11,FAC_TOTALS_APTA!$A$4:$BQ$126,$L16,FALSE))</f>
        <v>-2867262.33370374</v>
      </c>
      <c r="W16" s="31">
        <f>IF(W11=0,0,VLOOKUP(W11,FAC_TOTALS_APTA!$A$4:$BQ$126,$L16,FALSE))</f>
        <v>550457.07627543097</v>
      </c>
      <c r="X16" s="31">
        <f>IF(X11=0,0,VLOOKUP(X11,FAC_TOTALS_APTA!$A$4:$BQ$126,$L16,FALSE))</f>
        <v>-847827.30626433506</v>
      </c>
      <c r="Y16" s="31">
        <f>IF(Y11=0,0,VLOOKUP(Y11,FAC_TOTALS_APTA!$A$4:$BQ$126,$L16,FALSE))</f>
        <v>707348.51953799499</v>
      </c>
      <c r="Z16" s="31">
        <f>IF(Z11=0,0,VLOOKUP(Z11,FAC_TOTALS_APTA!$A$4:$BQ$126,$L16,FALSE))</f>
        <v>-336077.02992741403</v>
      </c>
      <c r="AA16" s="31">
        <f>IF(AA11=0,0,VLOOKUP(AA11,FAC_TOTALS_APTA!$A$4:$BQ$126,$L16,FALSE))</f>
        <v>-1111979.2204458199</v>
      </c>
      <c r="AB16" s="31">
        <f>IF(AB11=0,0,VLOOKUP(AB11,FAC_TOTALS_APTA!$A$4:$BQ$126,$L16,FALSE))</f>
        <v>811011.78281421994</v>
      </c>
      <c r="AC16" s="34">
        <f t="shared" si="4"/>
        <v>52496514.393505387</v>
      </c>
      <c r="AD16" s="35">
        <f>AC16/G30</f>
        <v>4.9066042244246127E-2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1.94994096951705</v>
      </c>
      <c r="H17" s="36">
        <f>VLOOKUP(H11,FAC_TOTALS_APTA!$A$4:$BQ$126,$F17,FALSE)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21005490.101872001</v>
      </c>
      <c r="N17" s="31">
        <f>IF(N11=0,0,VLOOKUP(N11,FAC_TOTALS_APTA!$A$4:$BQ$126,$L17,FALSE))</f>
        <v>27130811.889990401</v>
      </c>
      <c r="O17" s="31">
        <f>IF(O11=0,0,VLOOKUP(O11,FAC_TOTALS_APTA!$A$4:$BQ$126,$L17,FALSE))</f>
        <v>36678180.006549798</v>
      </c>
      <c r="P17" s="31">
        <f>IF(P11=0,0,VLOOKUP(P11,FAC_TOTALS_APTA!$A$4:$BQ$126,$L17,FALSE))</f>
        <v>22208417.466524299</v>
      </c>
      <c r="Q17" s="31">
        <f>IF(Q11=0,0,VLOOKUP(Q11,FAC_TOTALS_APTA!$A$4:$BQ$126,$L17,FALSE))</f>
        <v>12202239.146436101</v>
      </c>
      <c r="R17" s="31">
        <f>IF(R11=0,0,VLOOKUP(R11,FAC_TOTALS_APTA!$A$4:$BQ$126,$L17,FALSE))</f>
        <v>31194652.025948498</v>
      </c>
      <c r="S17" s="31">
        <f>IF(S11=0,0,VLOOKUP(S11,FAC_TOTALS_APTA!$A$4:$BQ$126,$L17,FALSE))</f>
        <v>-83019853.397871599</v>
      </c>
      <c r="T17" s="31">
        <f>IF(T11=0,0,VLOOKUP(T11,FAC_TOTALS_APTA!$A$4:$BQ$126,$L17,FALSE))</f>
        <v>39249266.974924497</v>
      </c>
      <c r="U17" s="31">
        <f>IF(U11=0,0,VLOOKUP(U11,FAC_TOTALS_APTA!$A$4:$BQ$126,$L17,FALSE))</f>
        <v>56640763.6514052</v>
      </c>
      <c r="V17" s="31">
        <f>IF(V11=0,0,VLOOKUP(V11,FAC_TOTALS_APTA!$A$4:$BQ$126,$L17,FALSE))</f>
        <v>2091342.3975953099</v>
      </c>
      <c r="W17" s="31">
        <f>IF(W11=0,0,VLOOKUP(W11,FAC_TOTALS_APTA!$A$4:$BQ$126,$L17,FALSE))</f>
        <v>-11723836.671876701</v>
      </c>
      <c r="X17" s="31">
        <f>IF(X11=0,0,VLOOKUP(X11,FAC_TOTALS_APTA!$A$4:$BQ$126,$L17,FALSE))</f>
        <v>-16079932.6344305</v>
      </c>
      <c r="Y17" s="31">
        <f>IF(Y11=0,0,VLOOKUP(Y11,FAC_TOTALS_APTA!$A$4:$BQ$126,$L17,FALSE))</f>
        <v>-85652844.7943317</v>
      </c>
      <c r="Z17" s="31">
        <f>IF(Z11=0,0,VLOOKUP(Z11,FAC_TOTALS_APTA!$A$4:$BQ$126,$L17,FALSE))</f>
        <v>-31870057.834568299</v>
      </c>
      <c r="AA17" s="31">
        <f>IF(AA11=0,0,VLOOKUP(AA11,FAC_TOTALS_APTA!$A$4:$BQ$126,$L17,FALSE))</f>
        <v>22661711.676182199</v>
      </c>
      <c r="AB17" s="31">
        <f>IF(AB11=0,0,VLOOKUP(AB11,FAC_TOTALS_APTA!$A$4:$BQ$126,$L17,FALSE))</f>
        <v>27126547.134417899</v>
      </c>
      <c r="AC17" s="34">
        <f t="shared" si="4"/>
        <v>69842897.138767391</v>
      </c>
      <c r="AD17" s="35">
        <f>AC17/G30</f>
        <v>6.5278896724146301E-2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43176.306881081997</v>
      </c>
      <c r="H18" s="56">
        <f>VLOOKUP(H11,FAC_TOTALS_APTA!$A$4:$BQ$126,$F18,FALSE)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8662247.6072242893</v>
      </c>
      <c r="N18" s="31">
        <f>IF(N11=0,0,VLOOKUP(N11,FAC_TOTALS_APTA!$A$4:$BQ$126,$L18,FALSE))</f>
        <v>15962234.533317801</v>
      </c>
      <c r="O18" s="31">
        <f>IF(O11=0,0,VLOOKUP(O11,FAC_TOTALS_APTA!$A$4:$BQ$126,$L18,FALSE))</f>
        <v>15523771.634897299</v>
      </c>
      <c r="P18" s="31">
        <f>IF(P11=0,0,VLOOKUP(P11,FAC_TOTALS_APTA!$A$4:$BQ$126,$L18,FALSE))</f>
        <v>25508896.938880999</v>
      </c>
      <c r="Q18" s="31">
        <f>IF(Q11=0,0,VLOOKUP(Q11,FAC_TOTALS_APTA!$A$4:$BQ$126,$L18,FALSE))</f>
        <v>-7581398.3972476097</v>
      </c>
      <c r="R18" s="31">
        <f>IF(R11=0,0,VLOOKUP(R11,FAC_TOTALS_APTA!$A$4:$BQ$126,$L18,FALSE))</f>
        <v>557653.98191461095</v>
      </c>
      <c r="S18" s="31">
        <f>IF(S11=0,0,VLOOKUP(S11,FAC_TOTALS_APTA!$A$4:$BQ$126,$L18,FALSE))</f>
        <v>27094227.544290502</v>
      </c>
      <c r="T18" s="31">
        <f>IF(T11=0,0,VLOOKUP(T11,FAC_TOTALS_APTA!$A$4:$BQ$126,$L18,FALSE))</f>
        <v>14806614.3304471</v>
      </c>
      <c r="U18" s="31">
        <f>IF(U11=0,0,VLOOKUP(U11,FAC_TOTALS_APTA!$A$4:$BQ$126,$L18,FALSE))</f>
        <v>10319423.0419627</v>
      </c>
      <c r="V18" s="31">
        <f>IF(V11=0,0,VLOOKUP(V11,FAC_TOTALS_APTA!$A$4:$BQ$126,$L18,FALSE))</f>
        <v>5869558.4509421596</v>
      </c>
      <c r="W18" s="31">
        <f>IF(W11=0,0,VLOOKUP(W11,FAC_TOTALS_APTA!$A$4:$BQ$126,$L18,FALSE))</f>
        <v>-5600195.8157622498</v>
      </c>
      <c r="X18" s="31">
        <f>IF(X11=0,0,VLOOKUP(X11,FAC_TOTALS_APTA!$A$4:$BQ$126,$L18,FALSE))</f>
        <v>-3385031.1468003201</v>
      </c>
      <c r="Y18" s="31">
        <f>IF(Y11=0,0,VLOOKUP(Y11,FAC_TOTALS_APTA!$A$4:$BQ$126,$L18,FALSE))</f>
        <v>-19600932.295457199</v>
      </c>
      <c r="Z18" s="31">
        <f>IF(Z11=0,0,VLOOKUP(Z11,FAC_TOTALS_APTA!$A$4:$BQ$126,$L18,FALSE))</f>
        <v>-14319359.411304999</v>
      </c>
      <c r="AA18" s="31">
        <f>IF(AA11=0,0,VLOOKUP(AA11,FAC_TOTALS_APTA!$A$4:$BQ$126,$L18,FALSE))</f>
        <v>-14484686.5097387</v>
      </c>
      <c r="AB18" s="31">
        <f>IF(AB11=0,0,VLOOKUP(AB11,FAC_TOTALS_APTA!$A$4:$BQ$126,$L18,FALSE))</f>
        <v>-15309303.6359716</v>
      </c>
      <c r="AC18" s="34">
        <f t="shared" si="4"/>
        <v>44023720.851594768</v>
      </c>
      <c r="AD18" s="35">
        <f>AC18/G30</f>
        <v>4.1146917505069276E-2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11.1578924248098</v>
      </c>
      <c r="H19" s="31">
        <f>VLOOKUP(H11,FAC_TOTALS_APTA!$A$4:$BQ$126,$F19,FALSE)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-1291464.19356632</v>
      </c>
      <c r="N19" s="31">
        <f>IF(N11=0,0,VLOOKUP(N11,FAC_TOTALS_APTA!$A$4:$BQ$126,$L19,FALSE))</f>
        <v>-849419.25040224497</v>
      </c>
      <c r="O19" s="31">
        <f>IF(O11=0,0,VLOOKUP(O11,FAC_TOTALS_APTA!$A$4:$BQ$126,$L19,FALSE))</f>
        <v>-968007.55885659205</v>
      </c>
      <c r="P19" s="31">
        <f>IF(P11=0,0,VLOOKUP(P11,FAC_TOTALS_APTA!$A$4:$BQ$126,$L19,FALSE))</f>
        <v>-681670.52233590302</v>
      </c>
      <c r="Q19" s="31">
        <f>IF(Q11=0,0,VLOOKUP(Q11,FAC_TOTALS_APTA!$A$4:$BQ$126,$L19,FALSE))</f>
        <v>-1616028.4202497799</v>
      </c>
      <c r="R19" s="31">
        <f>IF(R11=0,0,VLOOKUP(R11,FAC_TOTALS_APTA!$A$4:$BQ$126,$L19,FALSE))</f>
        <v>1565648.18992316</v>
      </c>
      <c r="S19" s="31">
        <f>IF(S11=0,0,VLOOKUP(S11,FAC_TOTALS_APTA!$A$4:$BQ$126,$L19,FALSE))</f>
        <v>1512975.6506165101</v>
      </c>
      <c r="T19" s="31">
        <f>IF(T11=0,0,VLOOKUP(T11,FAC_TOTALS_APTA!$A$4:$BQ$126,$L19,FALSE))</f>
        <v>3146865.3958597099</v>
      </c>
      <c r="U19" s="31">
        <f>IF(U11=0,0,VLOOKUP(U11,FAC_TOTALS_APTA!$A$4:$BQ$126,$L19,FALSE))</f>
        <v>3384302.05158759</v>
      </c>
      <c r="V19" s="31">
        <f>IF(V11=0,0,VLOOKUP(V11,FAC_TOTALS_APTA!$A$4:$BQ$126,$L19,FALSE))</f>
        <v>-1330442.2994206799</v>
      </c>
      <c r="W19" s="31">
        <f>IF(W11=0,0,VLOOKUP(W11,FAC_TOTALS_APTA!$A$4:$BQ$126,$L19,FALSE))</f>
        <v>-4009197.2454760498</v>
      </c>
      <c r="X19" s="31">
        <f>IF(X11=0,0,VLOOKUP(X11,FAC_TOTALS_APTA!$A$4:$BQ$126,$L19,FALSE))</f>
        <v>-453056.63799082598</v>
      </c>
      <c r="Y19" s="31">
        <f>IF(Y11=0,0,VLOOKUP(Y11,FAC_TOTALS_APTA!$A$4:$BQ$126,$L19,FALSE))</f>
        <v>-148844.786414681</v>
      </c>
      <c r="Z19" s="31">
        <f>IF(Z11=0,0,VLOOKUP(Z11,FAC_TOTALS_APTA!$A$4:$BQ$126,$L19,FALSE))</f>
        <v>-1220951.90938945</v>
      </c>
      <c r="AA19" s="31">
        <f>IF(AA11=0,0,VLOOKUP(AA11,FAC_TOTALS_APTA!$A$4:$BQ$126,$L19,FALSE))</f>
        <v>-2022331.59498748</v>
      </c>
      <c r="AB19" s="31">
        <f>IF(AB11=0,0,VLOOKUP(AB11,FAC_TOTALS_APTA!$A$4:$BQ$126,$L19,FALSE))</f>
        <v>-1735084.94647352</v>
      </c>
      <c r="AC19" s="34">
        <f t="shared" si="4"/>
        <v>-6716708.0775765572</v>
      </c>
      <c r="AD19" s="35">
        <f>AC19/G30</f>
        <v>-6.2777936037104283E-3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3.9475414957497899</v>
      </c>
      <c r="H20" s="36">
        <f>VLOOKUP(H11,FAC_TOTALS_APTA!$A$4:$BQ$126,$F20,FALSE)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0</v>
      </c>
      <c r="N20" s="31">
        <f>IF(N11=0,0,VLOOKUP(N11,FAC_TOTALS_APTA!$A$4:$BQ$126,$L20,FALSE))</f>
        <v>0</v>
      </c>
      <c r="O20" s="31">
        <f>IF(O11=0,0,VLOOKUP(O11,FAC_TOTALS_APTA!$A$4:$BQ$126,$L20,FALSE))</f>
        <v>0</v>
      </c>
      <c r="P20" s="31">
        <f>IF(P11=0,0,VLOOKUP(P11,FAC_TOTALS_APTA!$A$4:$BQ$126,$L20,FALSE))</f>
        <v>53698.700221064697</v>
      </c>
      <c r="Q20" s="31">
        <f>IF(Q11=0,0,VLOOKUP(Q11,FAC_TOTALS_APTA!$A$4:$BQ$126,$L20,FALSE))</f>
        <v>45081.515131264001</v>
      </c>
      <c r="R20" s="31">
        <f>IF(R11=0,0,VLOOKUP(R11,FAC_TOTALS_APTA!$A$4:$BQ$126,$L20,FALSE))</f>
        <v>17993.6369935517</v>
      </c>
      <c r="S20" s="31">
        <f>IF(S11=0,0,VLOOKUP(S11,FAC_TOTALS_APTA!$A$4:$BQ$126,$L20,FALSE))</f>
        <v>39600.112627747403</v>
      </c>
      <c r="T20" s="31">
        <f>IF(T11=0,0,VLOOKUP(T11,FAC_TOTALS_APTA!$A$4:$BQ$126,$L20,FALSE))</f>
        <v>51928.701787437698</v>
      </c>
      <c r="U20" s="31">
        <f>IF(U11=0,0,VLOOKUP(U11,FAC_TOTALS_APTA!$A$4:$BQ$126,$L20,FALSE))</f>
        <v>-8728.48287697659</v>
      </c>
      <c r="V20" s="31">
        <f>IF(V11=0,0,VLOOKUP(V11,FAC_TOTALS_APTA!$A$4:$BQ$126,$L20,FALSE))</f>
        <v>14136.466543402899</v>
      </c>
      <c r="W20" s="31">
        <f>IF(W11=0,0,VLOOKUP(W11,FAC_TOTALS_APTA!$A$4:$BQ$126,$L20,FALSE))</f>
        <v>723.114402516209</v>
      </c>
      <c r="X20" s="31">
        <f>IF(X11=0,0,VLOOKUP(X11,FAC_TOTALS_APTA!$A$4:$BQ$126,$L20,FALSE))</f>
        <v>58546.543665718702</v>
      </c>
      <c r="Y20" s="31">
        <f>IF(Y11=0,0,VLOOKUP(Y11,FAC_TOTALS_APTA!$A$4:$BQ$126,$L20,FALSE))</f>
        <v>7744.2496619149997</v>
      </c>
      <c r="Z20" s="31">
        <f>IF(Z11=0,0,VLOOKUP(Z11,FAC_TOTALS_APTA!$A$4:$BQ$126,$L20,FALSE))</f>
        <v>122277.05768246501</v>
      </c>
      <c r="AA20" s="31">
        <f>IF(AA11=0,0,VLOOKUP(AA11,FAC_TOTALS_APTA!$A$4:$BQ$126,$L20,FALSE))</f>
        <v>36174.858704789498</v>
      </c>
      <c r="AB20" s="31">
        <f>IF(AB11=0,0,VLOOKUP(AB11,FAC_TOTALS_APTA!$A$4:$BQ$126,$L20,FALSE))</f>
        <v>56205.460709948296</v>
      </c>
      <c r="AC20" s="34">
        <f t="shared" si="4"/>
        <v>495381.93525484449</v>
      </c>
      <c r="AD20" s="35">
        <f>AC20/G30</f>
        <v>4.6301037779486698E-4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</v>
      </c>
      <c r="H24" s="36">
        <f>VLOOKUP(H11,FAC_TOTALS_APTA!$A$4:$BQ$126,$F24,FALSE)</f>
        <v>17.8013023366277</v>
      </c>
      <c r="I24" s="32" t="str">
        <f t="shared" si="1"/>
        <v>-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0</v>
      </c>
      <c r="N24" s="31">
        <f>IF(N11=0,0,VLOOKUP(N11,FAC_TOTALS_APTA!$A$4:$BQ$126,$L24,FALSE))</f>
        <v>0</v>
      </c>
      <c r="O24" s="31">
        <f>IF(O11=0,0,VLOOKUP(O11,FAC_TOTALS_APTA!$A$4:$BQ$126,$L24,FALSE))</f>
        <v>0</v>
      </c>
      <c r="P24" s="31">
        <f>IF(P11=0,0,VLOOKUP(P11,FAC_TOTALS_APTA!$A$4:$BQ$126,$L24,FALSE))</f>
        <v>0</v>
      </c>
      <c r="Q24" s="31">
        <f>IF(Q11=0,0,VLOOKUP(Q11,FAC_TOTALS_APTA!$A$4:$BQ$126,$L24,FALSE))</f>
        <v>0</v>
      </c>
      <c r="R24" s="31">
        <f>IF(R11=0,0,VLOOKUP(R11,FAC_TOTALS_APTA!$A$4:$BQ$126,$L24,FALSE))</f>
        <v>0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2263758.8217269802</v>
      </c>
      <c r="W24" s="31">
        <f>IF(W11=0,0,VLOOKUP(W11,FAC_TOTALS_APTA!$A$4:$BQ$126,$L24,FALSE))</f>
        <v>5251135.4177238001</v>
      </c>
      <c r="X24" s="31">
        <f>IF(X11=0,0,VLOOKUP(X11,FAC_TOTALS_APTA!$A$4:$BQ$126,$L24,FALSE))</f>
        <v>5609163.8005247004</v>
      </c>
      <c r="Y24" s="31">
        <f>IF(Y11=0,0,VLOOKUP(Y11,FAC_TOTALS_APTA!$A$4:$BQ$126,$L24,FALSE))</f>
        <v>9096855.3733719792</v>
      </c>
      <c r="Z24" s="31">
        <f>IF(Z11=0,0,VLOOKUP(Z11,FAC_TOTALS_APTA!$A$4:$BQ$126,$L24,FALSE))</f>
        <v>17608780.298547301</v>
      </c>
      <c r="AA24" s="31">
        <f>IF(AA11=0,0,VLOOKUP(AA11,FAC_TOTALS_APTA!$A$4:$BQ$126,$L24,FALSE))</f>
        <v>21517606.460188001</v>
      </c>
      <c r="AB24" s="31">
        <f>IF(AB11=0,0,VLOOKUP(AB11,FAC_TOTALS_APTA!$A$4:$BQ$126,$L24,FALSE))</f>
        <v>24676912.203591499</v>
      </c>
      <c r="AC24" s="34">
        <f t="shared" si="4"/>
        <v>86024212.375674263</v>
      </c>
      <c r="AD24" s="35">
        <f>AC24/G30</f>
        <v>8.0402816972073465E-2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</v>
      </c>
      <c r="H26" s="36">
        <f>VLOOKUP(H11,FAC_TOTALS_APTA!$A$4:$BQ$126,$F26,FALSE)</f>
        <v>1</v>
      </c>
      <c r="I26" s="32" t="str">
        <f t="shared" si="1"/>
        <v>-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0</v>
      </c>
      <c r="O26" s="31">
        <f>IF(O11=0,0,VLOOKUP(O11,FAC_TOTALS_APTA!$A$4:$BQ$126,$L26,FALSE))</f>
        <v>0</v>
      </c>
      <c r="P26" s="31">
        <f>IF(P11=0,0,VLOOKUP(P11,FAC_TOTALS_APTA!$A$4:$BQ$126,$L26,FALSE))</f>
        <v>0</v>
      </c>
      <c r="Q26" s="31">
        <f>IF(Q11=0,0,VLOOKUP(Q11,FAC_TOTALS_APTA!$A$4:$BQ$126,$L26,FALSE))</f>
        <v>0</v>
      </c>
      <c r="R26" s="31">
        <f>IF(R11=0,0,VLOOKUP(R11,FAC_TOTALS_APTA!$A$4:$BQ$126,$L26,FALSE))</f>
        <v>-2756071.2754656901</v>
      </c>
      <c r="S26" s="31">
        <f>IF(S11=0,0,VLOOKUP(S11,FAC_TOTALS_APTA!$A$4:$BQ$126,$L26,FALSE))</f>
        <v>0</v>
      </c>
      <c r="T26" s="31">
        <f>IF(T11=0,0,VLOOKUP(T11,FAC_TOTALS_APTA!$A$4:$BQ$126,$L26,FALSE))</f>
        <v>-287905.20991200802</v>
      </c>
      <c r="U26" s="31">
        <f>IF(U11=0,0,VLOOKUP(U11,FAC_TOTALS_APTA!$A$4:$BQ$126,$L26,FALSE))</f>
        <v>-2301216.9904304701</v>
      </c>
      <c r="V26" s="31">
        <f>IF(V11=0,0,VLOOKUP(V11,FAC_TOTALS_APTA!$A$4:$BQ$126,$L26,FALSE))</f>
        <v>-104600.62226703401</v>
      </c>
      <c r="W26" s="31">
        <f>IF(W11=0,0,VLOOKUP(W11,FAC_TOTALS_APTA!$A$4:$BQ$126,$L26,FALSE))</f>
        <v>0</v>
      </c>
      <c r="X26" s="31">
        <f>IF(X11=0,0,VLOOKUP(X11,FAC_TOTALS_APTA!$A$4:$BQ$126,$L26,FALSE))</f>
        <v>-3917497.5969548798</v>
      </c>
      <c r="Y26" s="31">
        <f>IF(Y11=0,0,VLOOKUP(Y11,FAC_TOTALS_APTA!$A$4:$BQ$126,$L26,FALSE))</f>
        <v>-5014197.0221133204</v>
      </c>
      <c r="Z26" s="31">
        <f>IF(Z11=0,0,VLOOKUP(Z11,FAC_TOTALS_APTA!$A$4:$BQ$126,$L26,FALSE))</f>
        <v>-1806645.86697292</v>
      </c>
      <c r="AA26" s="31">
        <f>IF(AA11=0,0,VLOOKUP(AA11,FAC_TOTALS_APTA!$A$4:$BQ$126,$L26,FALSE))</f>
        <v>0</v>
      </c>
      <c r="AB26" s="31">
        <f>IF(AB11=0,0,VLOOKUP(AB11,FAC_TOTALS_APTA!$A$4:$BQ$126,$L26,FALSE))</f>
        <v>-83932.744839891995</v>
      </c>
      <c r="AC26" s="34">
        <f t="shared" si="4"/>
        <v>-16272067.328956213</v>
      </c>
      <c r="AD26" s="35">
        <f>AC26/G30</f>
        <v>-1.5208741993402856E-2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0.57219218117369197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7695887</v>
      </c>
      <c r="O28" s="48">
        <f>IF(O11=0,0,VLOOKUP(O11,FAC_TOTALS_APTA!$A$4:$BQ$126,$L28,FALSE))</f>
        <v>41519322.999999903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11348341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60563550.999999903</v>
      </c>
      <c r="AD28" s="52">
        <f>AC28/G30</f>
        <v>5.6605924910610519E-2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916955630.64086998</v>
      </c>
      <c r="H29" s="76">
        <f>VLOOKUP(H11,FAC_TOTALS_APTA!$A$4:$BO$126,$F29,FALSE)</f>
        <v>1773295102.5497799</v>
      </c>
      <c r="I29" s="78">
        <f t="shared" ref="I29:I30" si="5">H29/G29-1</f>
        <v>0.93389412016632178</v>
      </c>
      <c r="J29" s="33"/>
      <c r="K29" s="33"/>
      <c r="L29" s="9"/>
      <c r="M29" s="31">
        <f t="shared" ref="M29:AB29" si="6">SUM(M13:M18)</f>
        <v>101457250.89559694</v>
      </c>
      <c r="N29" s="31">
        <f t="shared" si="6"/>
        <v>83452718.324674398</v>
      </c>
      <c r="O29" s="31">
        <f t="shared" si="6"/>
        <v>48583971.315765291</v>
      </c>
      <c r="P29" s="31">
        <f t="shared" si="6"/>
        <v>86318315.872055382</v>
      </c>
      <c r="Q29" s="31">
        <f t="shared" si="6"/>
        <v>84085021.138366804</v>
      </c>
      <c r="R29" s="31">
        <f t="shared" si="6"/>
        <v>51943782.446494758</v>
      </c>
      <c r="S29" s="31">
        <f t="shared" si="6"/>
        <v>-93764721.039812818</v>
      </c>
      <c r="T29" s="31">
        <f t="shared" si="6"/>
        <v>169190100.79673067</v>
      </c>
      <c r="U29" s="31">
        <f t="shared" si="6"/>
        <v>69727547.117504403</v>
      </c>
      <c r="V29" s="31">
        <f t="shared" si="6"/>
        <v>47672302.747739948</v>
      </c>
      <c r="W29" s="31">
        <f t="shared" si="6"/>
        <v>-24478225.647548698</v>
      </c>
      <c r="X29" s="31">
        <f t="shared" si="6"/>
        <v>48329362.63560579</v>
      </c>
      <c r="Y29" s="31">
        <f t="shared" si="6"/>
        <v>-122385074.90551436</v>
      </c>
      <c r="Z29" s="31">
        <f t="shared" si="6"/>
        <v>-24705379.706020232</v>
      </c>
      <c r="AA29" s="31">
        <f t="shared" si="6"/>
        <v>66676780.221234724</v>
      </c>
      <c r="AB29" s="31">
        <f t="shared" si="6"/>
        <v>33670442.984483741</v>
      </c>
      <c r="AC29" s="34">
        <f>H29-G29</f>
        <v>856339471.90890992</v>
      </c>
      <c r="AD29" s="35">
        <f>I29</f>
        <v>0.93389412016632178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1069915403.65499</v>
      </c>
      <c r="H30" s="77">
        <f>VLOOKUP(H11,FAC_TOTALS_APTA!$A$4:$BO$126,$F30,FALSE)</f>
        <v>1636184633.7979901</v>
      </c>
      <c r="I30" s="79">
        <f t="shared" si="5"/>
        <v>0.52926542435835611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566269230.14300013</v>
      </c>
      <c r="AD30" s="55">
        <f>I30</f>
        <v>0.52926542435835611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-0.40462869580796568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6" t="s">
        <v>59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63</v>
      </c>
      <c r="AD38" s="86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2002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1_2_2002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1_2_2003</v>
      </c>
      <c r="N41" s="9" t="str">
        <f t="shared" ref="N41:AB41" si="7">IF($G39+N40&gt;$H39,0,CONCATENATE($C36,"_",$C37,"_",$G39+N40))</f>
        <v>1_2_2004</v>
      </c>
      <c r="O41" s="9" t="str">
        <f t="shared" si="7"/>
        <v>1_2_2005</v>
      </c>
      <c r="P41" s="9" t="str">
        <f t="shared" si="7"/>
        <v>1_2_2006</v>
      </c>
      <c r="Q41" s="9" t="str">
        <f t="shared" si="7"/>
        <v>1_2_2007</v>
      </c>
      <c r="R41" s="9" t="str">
        <f t="shared" si="7"/>
        <v>1_2_2008</v>
      </c>
      <c r="S41" s="9" t="str">
        <f t="shared" si="7"/>
        <v>1_2_2009</v>
      </c>
      <c r="T41" s="9" t="str">
        <f t="shared" si="7"/>
        <v>1_2_2010</v>
      </c>
      <c r="U41" s="9" t="str">
        <f t="shared" si="7"/>
        <v>1_2_2011</v>
      </c>
      <c r="V41" s="9" t="str">
        <f t="shared" si="7"/>
        <v>1_2_2012</v>
      </c>
      <c r="W41" s="9" t="str">
        <f t="shared" si="7"/>
        <v>1_2_2013</v>
      </c>
      <c r="X41" s="9" t="str">
        <f t="shared" si="7"/>
        <v>1_2_2014</v>
      </c>
      <c r="Y41" s="9" t="str">
        <f t="shared" si="7"/>
        <v>1_2_2015</v>
      </c>
      <c r="Z41" s="9" t="str">
        <f t="shared" si="7"/>
        <v>1_2_2016</v>
      </c>
      <c r="AA41" s="9" t="str">
        <f t="shared" si="7"/>
        <v>1_2_2017</v>
      </c>
      <c r="AB41" s="9" t="str">
        <f t="shared" si="7"/>
        <v>1_2_2018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2962620.5000872598</v>
      </c>
      <c r="H43" s="31">
        <f>VLOOKUP(H41,FAC_TOTALS_APTA!$A$4:$BQ$126,$F43,FALSE)</f>
        <v>4711448.7649383796</v>
      </c>
      <c r="I43" s="32">
        <f>IFERROR(H43/G43-1,"-")</f>
        <v>0.59029776672361867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1016203.40134112</v>
      </c>
      <c r="N43" s="31">
        <f>IF(N41=0,0,VLOOKUP(N41,FAC_TOTALS_APTA!$A$4:$BQ$126,$L43,FALSE))</f>
        <v>1268050.6519116501</v>
      </c>
      <c r="O43" s="31">
        <f>IF(O41=0,0,VLOOKUP(O41,FAC_TOTALS_APTA!$A$4:$BQ$126,$L43,FALSE))</f>
        <v>3310337.1358996499</v>
      </c>
      <c r="P43" s="31">
        <f>IF(P41=0,0,VLOOKUP(P41,FAC_TOTALS_APTA!$A$4:$BQ$126,$L43,FALSE))</f>
        <v>3442680.5330368401</v>
      </c>
      <c r="Q43" s="31">
        <f>IF(Q41=0,0,VLOOKUP(Q41,FAC_TOTALS_APTA!$A$4:$BQ$126,$L43,FALSE))</f>
        <v>4740957.5350869503</v>
      </c>
      <c r="R43" s="31">
        <f>IF(R41=0,0,VLOOKUP(R41,FAC_TOTALS_APTA!$A$4:$BQ$126,$L43,FALSE))</f>
        <v>9456979.2061216608</v>
      </c>
      <c r="S43" s="31">
        <f>IF(S41=0,0,VLOOKUP(S41,FAC_TOTALS_APTA!$A$4:$BQ$126,$L43,FALSE))</f>
        <v>468769.41889948602</v>
      </c>
      <c r="T43" s="31">
        <f>IF(T41=0,0,VLOOKUP(T41,FAC_TOTALS_APTA!$A$4:$BQ$126,$L43,FALSE))</f>
        <v>689844.97148655006</v>
      </c>
      <c r="U43" s="31">
        <f>IF(U41=0,0,VLOOKUP(U41,FAC_TOTALS_APTA!$A$4:$BQ$126,$L43,FALSE))</f>
        <v>4595665.1834824197</v>
      </c>
      <c r="V43" s="31">
        <f>IF(V41=0,0,VLOOKUP(V41,FAC_TOTALS_APTA!$A$4:$BQ$126,$L43,FALSE))</f>
        <v>5541030.2039576601</v>
      </c>
      <c r="W43" s="31">
        <f>IF(W41=0,0,VLOOKUP(W41,FAC_TOTALS_APTA!$A$4:$BQ$126,$L43,FALSE))</f>
        <v>9216642.2142682206</v>
      </c>
      <c r="X43" s="31">
        <f>IF(X41=0,0,VLOOKUP(X41,FAC_TOTALS_APTA!$A$4:$BQ$126,$L43,FALSE))</f>
        <v>1968495.73386016</v>
      </c>
      <c r="Y43" s="31">
        <f>IF(Y41=0,0,VLOOKUP(Y41,FAC_TOTALS_APTA!$A$4:$BQ$126,$L43,FALSE))</f>
        <v>979877.41600709304</v>
      </c>
      <c r="Z43" s="31">
        <f>IF(Z41=0,0,VLOOKUP(Z41,FAC_TOTALS_APTA!$A$4:$BQ$126,$L43,FALSE))</f>
        <v>2384444.1518599601</v>
      </c>
      <c r="AA43" s="31">
        <f>IF(AA41=0,0,VLOOKUP(AA41,FAC_TOTALS_APTA!$A$4:$BQ$126,$L43,FALSE))</f>
        <v>569172.08155332995</v>
      </c>
      <c r="AB43" s="31">
        <f>IF(AB41=0,0,VLOOKUP(AB41,FAC_TOTALS_APTA!$A$4:$BQ$126,$L43,FALSE))</f>
        <v>2991113.49561108</v>
      </c>
      <c r="AC43" s="34">
        <f>SUM(M43:AB43)</f>
        <v>52640263.33438383</v>
      </c>
      <c r="AD43" s="35">
        <f>AC43/G60</f>
        <v>1.1070564889729724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1.2225813885152299</v>
      </c>
      <c r="H44" s="56">
        <f>VLOOKUP(H41,FAC_TOTALS_APTA!$A$4:$BQ$126,$F44,FALSE)</f>
        <v>1.26586607517489</v>
      </c>
      <c r="I44" s="32">
        <f t="shared" ref="I44:I57" si="8">IFERROR(H44/G44-1,"-")</f>
        <v>3.5404339593478884E-2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4272916.8616475398</v>
      </c>
      <c r="N44" s="31">
        <f>IF(N41=0,0,VLOOKUP(N41,FAC_TOTALS_APTA!$A$4:$BQ$126,$L44,FALSE))</f>
        <v>1210860.2850365101</v>
      </c>
      <c r="O44" s="31">
        <f>IF(O41=0,0,VLOOKUP(O41,FAC_TOTALS_APTA!$A$4:$BQ$126,$L44,FALSE))</f>
        <v>773414.55396257294</v>
      </c>
      <c r="P44" s="31">
        <f>IF(P41=0,0,VLOOKUP(P41,FAC_TOTALS_APTA!$A$4:$BQ$126,$L44,FALSE))</f>
        <v>516252.98386900499</v>
      </c>
      <c r="Q44" s="31">
        <f>IF(Q41=0,0,VLOOKUP(Q41,FAC_TOTALS_APTA!$A$4:$BQ$126,$L44,FALSE))</f>
        <v>-1479224.67742826</v>
      </c>
      <c r="R44" s="31">
        <f>IF(R41=0,0,VLOOKUP(R41,FAC_TOTALS_APTA!$A$4:$BQ$126,$L44,FALSE))</f>
        <v>-587397.02635866601</v>
      </c>
      <c r="S44" s="31">
        <f>IF(S41=0,0,VLOOKUP(S41,FAC_TOTALS_APTA!$A$4:$BQ$126,$L44,FALSE))</f>
        <v>-5244058.2876706896</v>
      </c>
      <c r="T44" s="31">
        <f>IF(T41=0,0,VLOOKUP(T41,FAC_TOTALS_APTA!$A$4:$BQ$126,$L44,FALSE))</f>
        <v>-502930.813879697</v>
      </c>
      <c r="U44" s="31">
        <f>IF(U41=0,0,VLOOKUP(U41,FAC_TOTALS_APTA!$A$4:$BQ$126,$L44,FALSE))</f>
        <v>-805984.645798543</v>
      </c>
      <c r="V44" s="31">
        <f>IF(V41=0,0,VLOOKUP(V41,FAC_TOTALS_APTA!$A$4:$BQ$126,$L44,FALSE))</f>
        <v>522628.73602883599</v>
      </c>
      <c r="W44" s="31">
        <f>IF(W41=0,0,VLOOKUP(W41,FAC_TOTALS_APTA!$A$4:$BQ$126,$L44,FALSE))</f>
        <v>-2050312.1635727901</v>
      </c>
      <c r="X44" s="31">
        <f>IF(X41=0,0,VLOOKUP(X41,FAC_TOTALS_APTA!$A$4:$BQ$126,$L44,FALSE))</f>
        <v>144396.35651364099</v>
      </c>
      <c r="Y44" s="31">
        <f>IF(Y41=0,0,VLOOKUP(Y41,FAC_TOTALS_APTA!$A$4:$BQ$126,$L44,FALSE))</f>
        <v>-764041.01432618697</v>
      </c>
      <c r="Z44" s="31">
        <f>IF(Z41=0,0,VLOOKUP(Z41,FAC_TOTALS_APTA!$A$4:$BQ$126,$L44,FALSE))</f>
        <v>1434827.1166298599</v>
      </c>
      <c r="AA44" s="31">
        <f>IF(AA41=0,0,VLOOKUP(AA41,FAC_TOTALS_APTA!$A$4:$BQ$126,$L44,FALSE))</f>
        <v>-178801.43044916299</v>
      </c>
      <c r="AB44" s="31">
        <f>IF(AB41=0,0,VLOOKUP(AB41,FAC_TOTALS_APTA!$A$4:$BQ$126,$L44,FALSE))</f>
        <v>662864.68544053705</v>
      </c>
      <c r="AC44" s="34">
        <f t="shared" ref="AC44:AC57" si="11">SUM(M44:AB44)</f>
        <v>-2074588.4803554951</v>
      </c>
      <c r="AD44" s="35">
        <f>AC44/G60</f>
        <v>-4.3629847072325867E-2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2768260.23772333</v>
      </c>
      <c r="H45" s="31">
        <f>VLOOKUP(H41,FAC_TOTALS_APTA!$A$4:$BQ$126,$F45,FALSE)</f>
        <v>3015744.4941639798</v>
      </c>
      <c r="I45" s="32">
        <f t="shared" si="8"/>
        <v>8.9400647044724835E-2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226567.22920690401</v>
      </c>
      <c r="N45" s="31">
        <f>IF(N41=0,0,VLOOKUP(N41,FAC_TOTALS_APTA!$A$4:$BQ$126,$L45,FALSE))</f>
        <v>245580.55229559701</v>
      </c>
      <c r="O45" s="31">
        <f>IF(O41=0,0,VLOOKUP(O41,FAC_TOTALS_APTA!$A$4:$BQ$126,$L45,FALSE))</f>
        <v>310339.15486569202</v>
      </c>
      <c r="P45" s="31">
        <f>IF(P41=0,0,VLOOKUP(P41,FAC_TOTALS_APTA!$A$4:$BQ$126,$L45,FALSE))</f>
        <v>403517.04058444599</v>
      </c>
      <c r="Q45" s="31">
        <f>IF(Q41=0,0,VLOOKUP(Q41,FAC_TOTALS_APTA!$A$4:$BQ$126,$L45,FALSE))</f>
        <v>125151.262453295</v>
      </c>
      <c r="R45" s="31">
        <f>IF(R41=0,0,VLOOKUP(R41,FAC_TOTALS_APTA!$A$4:$BQ$126,$L45,FALSE))</f>
        <v>26535.964859646901</v>
      </c>
      <c r="S45" s="31">
        <f>IF(S41=0,0,VLOOKUP(S41,FAC_TOTALS_APTA!$A$4:$BQ$126,$L45,FALSE))</f>
        <v>-142364.018061443</v>
      </c>
      <c r="T45" s="31">
        <f>IF(T41=0,0,VLOOKUP(T41,FAC_TOTALS_APTA!$A$4:$BQ$126,$L45,FALSE))</f>
        <v>56458.340714843303</v>
      </c>
      <c r="U45" s="31">
        <f>IF(U41=0,0,VLOOKUP(U41,FAC_TOTALS_APTA!$A$4:$BQ$126,$L45,FALSE))</f>
        <v>124842.479897179</v>
      </c>
      <c r="V45" s="31">
        <f>IF(V41=0,0,VLOOKUP(V41,FAC_TOTALS_APTA!$A$4:$BQ$126,$L45,FALSE))</f>
        <v>199757.35179617</v>
      </c>
      <c r="W45" s="31">
        <f>IF(W41=0,0,VLOOKUP(W41,FAC_TOTALS_APTA!$A$4:$BQ$126,$L45,FALSE))</f>
        <v>298185.29102403799</v>
      </c>
      <c r="X45" s="31">
        <f>IF(X41=0,0,VLOOKUP(X41,FAC_TOTALS_APTA!$A$4:$BQ$126,$L45,FALSE))</f>
        <v>253646.98478025399</v>
      </c>
      <c r="Y45" s="31">
        <f>IF(Y41=0,0,VLOOKUP(Y41,FAC_TOTALS_APTA!$A$4:$BQ$126,$L45,FALSE))</f>
        <v>279822.18082703999</v>
      </c>
      <c r="Z45" s="31">
        <f>IF(Z41=0,0,VLOOKUP(Z41,FAC_TOTALS_APTA!$A$4:$BQ$126,$L45,FALSE))</f>
        <v>245323.28247556501</v>
      </c>
      <c r="AA45" s="31">
        <f>IF(AA41=0,0,VLOOKUP(AA41,FAC_TOTALS_APTA!$A$4:$BQ$126,$L45,FALSE))</f>
        <v>255000.98396985</v>
      </c>
      <c r="AB45" s="31">
        <f>IF(AB41=0,0,VLOOKUP(AB41,FAC_TOTALS_APTA!$A$4:$BQ$126,$L45,FALSE))</f>
        <v>227601.33131191699</v>
      </c>
      <c r="AC45" s="34">
        <f t="shared" si="11"/>
        <v>3135965.4130009944</v>
      </c>
      <c r="AD45" s="35">
        <f>AC45/G60</f>
        <v>6.5951244157053862E-2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0.32365849183725298</v>
      </c>
      <c r="H46" s="56">
        <f>VLOOKUP(H41,FAC_TOTALS_APTA!$A$4:$BQ$126,$F46,FALSE)</f>
        <v>0.29219186593364799</v>
      </c>
      <c r="I46" s="32">
        <f t="shared" si="8"/>
        <v>-9.7221691063887006E-2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-26180.034361699301</v>
      </c>
      <c r="N46" s="31">
        <f>IF(N41=0,0,VLOOKUP(N41,FAC_TOTALS_APTA!$A$4:$BQ$126,$L46,FALSE))</f>
        <v>-72679.336593567699</v>
      </c>
      <c r="O46" s="31">
        <f>IF(O41=0,0,VLOOKUP(O41,FAC_TOTALS_APTA!$A$4:$BQ$126,$L46,FALSE))</f>
        <v>-78451.201831406404</v>
      </c>
      <c r="P46" s="31">
        <f>IF(P41=0,0,VLOOKUP(P41,FAC_TOTALS_APTA!$A$4:$BQ$126,$L46,FALSE))</f>
        <v>-1255.5991788635899</v>
      </c>
      <c r="Q46" s="31">
        <f>IF(Q41=0,0,VLOOKUP(Q41,FAC_TOTALS_APTA!$A$4:$BQ$126,$L46,FALSE))</f>
        <v>-140752.86764585</v>
      </c>
      <c r="R46" s="31">
        <f>IF(R41=0,0,VLOOKUP(R41,FAC_TOTALS_APTA!$A$4:$BQ$126,$L46,FALSE))</f>
        <v>-16723.2886740102</v>
      </c>
      <c r="S46" s="31">
        <f>IF(S41=0,0,VLOOKUP(S41,FAC_TOTALS_APTA!$A$4:$BQ$126,$L46,FALSE))</f>
        <v>175508.009741218</v>
      </c>
      <c r="T46" s="31">
        <f>IF(T41=0,0,VLOOKUP(T41,FAC_TOTALS_APTA!$A$4:$BQ$126,$L46,FALSE))</f>
        <v>72186.401271191193</v>
      </c>
      <c r="U46" s="31">
        <f>IF(U41=0,0,VLOOKUP(U41,FAC_TOTALS_APTA!$A$4:$BQ$126,$L46,FALSE))</f>
        <v>-128913.659260553</v>
      </c>
      <c r="V46" s="31">
        <f>IF(V41=0,0,VLOOKUP(V41,FAC_TOTALS_APTA!$A$4:$BQ$126,$L46,FALSE))</f>
        <v>-257726.78441401699</v>
      </c>
      <c r="W46" s="31">
        <f>IF(W41=0,0,VLOOKUP(W41,FAC_TOTALS_APTA!$A$4:$BQ$126,$L46,FALSE))</f>
        <v>-51308.977202417198</v>
      </c>
      <c r="X46" s="31">
        <f>IF(X41=0,0,VLOOKUP(X41,FAC_TOTALS_APTA!$A$4:$BQ$126,$L46,FALSE))</f>
        <v>-53764.347048971496</v>
      </c>
      <c r="Y46" s="31">
        <f>IF(Y41=0,0,VLOOKUP(Y41,FAC_TOTALS_APTA!$A$4:$BQ$126,$L46,FALSE))</f>
        <v>-22940.4160906303</v>
      </c>
      <c r="Z46" s="31">
        <f>IF(Z41=0,0,VLOOKUP(Z41,FAC_TOTALS_APTA!$A$4:$BQ$126,$L46,FALSE))</f>
        <v>-110224.789867999</v>
      </c>
      <c r="AA46" s="31">
        <f>IF(AA41=0,0,VLOOKUP(AA41,FAC_TOTALS_APTA!$A$4:$BQ$126,$L46,FALSE))</f>
        <v>-77254.761148939695</v>
      </c>
      <c r="AB46" s="31">
        <f>IF(AB41=0,0,VLOOKUP(AB41,FAC_TOTALS_APTA!$A$4:$BQ$126,$L46,FALSE))</f>
        <v>86957.418081489595</v>
      </c>
      <c r="AC46" s="34">
        <f t="shared" si="11"/>
        <v>-703524.2342250261</v>
      </c>
      <c r="AD46" s="35">
        <f>AC46/G60</f>
        <v>-1.4795538990775322E-2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1.9579725613818899</v>
      </c>
      <c r="H47" s="36">
        <f>VLOOKUP(H41,FAC_TOTALS_APTA!$A$4:$BQ$126,$F47,FALSE)</f>
        <v>2.8728320563110699</v>
      </c>
      <c r="I47" s="32">
        <f t="shared" si="8"/>
        <v>0.46724837363578486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902373.505053006</v>
      </c>
      <c r="N47" s="31">
        <f>IF(N41=0,0,VLOOKUP(N41,FAC_TOTALS_APTA!$A$4:$BQ$126,$L47,FALSE))</f>
        <v>961024.16011686705</v>
      </c>
      <c r="O47" s="31">
        <f>IF(O41=0,0,VLOOKUP(O41,FAC_TOTALS_APTA!$A$4:$BQ$126,$L47,FALSE))</f>
        <v>1427661.2980940901</v>
      </c>
      <c r="P47" s="31">
        <f>IF(P41=0,0,VLOOKUP(P41,FAC_TOTALS_APTA!$A$4:$BQ$126,$L47,FALSE))</f>
        <v>921686.80332332698</v>
      </c>
      <c r="Q47" s="31">
        <f>IF(Q41=0,0,VLOOKUP(Q41,FAC_TOTALS_APTA!$A$4:$BQ$126,$L47,FALSE))</f>
        <v>701727.62988940999</v>
      </c>
      <c r="R47" s="31">
        <f>IF(R41=0,0,VLOOKUP(R41,FAC_TOTALS_APTA!$A$4:$BQ$126,$L47,FALSE))</f>
        <v>1349190.4124891099</v>
      </c>
      <c r="S47" s="31">
        <f>IF(S41=0,0,VLOOKUP(S41,FAC_TOTALS_APTA!$A$4:$BQ$126,$L47,FALSE))</f>
        <v>-4568344.2764367396</v>
      </c>
      <c r="T47" s="31">
        <f>IF(T41=0,0,VLOOKUP(T41,FAC_TOTALS_APTA!$A$4:$BQ$126,$L47,FALSE))</f>
        <v>2017237.8555223499</v>
      </c>
      <c r="U47" s="31">
        <f>IF(U41=0,0,VLOOKUP(U41,FAC_TOTALS_APTA!$A$4:$BQ$126,$L47,FALSE))</f>
        <v>2592465.0255175498</v>
      </c>
      <c r="V47" s="31">
        <f>IF(V41=0,0,VLOOKUP(V41,FAC_TOTALS_APTA!$A$4:$BQ$126,$L47,FALSE))</f>
        <v>43173.829585181396</v>
      </c>
      <c r="W47" s="31">
        <f>IF(W41=0,0,VLOOKUP(W41,FAC_TOTALS_APTA!$A$4:$BQ$126,$L47,FALSE))</f>
        <v>-569815.90275228198</v>
      </c>
      <c r="X47" s="31">
        <f>IF(X41=0,0,VLOOKUP(X41,FAC_TOTALS_APTA!$A$4:$BQ$126,$L47,FALSE))</f>
        <v>-851113.46536079806</v>
      </c>
      <c r="Y47" s="31">
        <f>IF(Y41=0,0,VLOOKUP(Y41,FAC_TOTALS_APTA!$A$4:$BQ$126,$L47,FALSE))</f>
        <v>-4497066.6530757099</v>
      </c>
      <c r="Z47" s="31">
        <f>IF(Z41=0,0,VLOOKUP(Z41,FAC_TOTALS_APTA!$A$4:$BQ$126,$L47,FALSE))</f>
        <v>-1671455.9284703799</v>
      </c>
      <c r="AA47" s="31">
        <f>IF(AA41=0,0,VLOOKUP(AA41,FAC_TOTALS_APTA!$A$4:$BQ$126,$L47,FALSE))</f>
        <v>1218146.5515928699</v>
      </c>
      <c r="AB47" s="31">
        <f>IF(AB41=0,0,VLOOKUP(AB41,FAC_TOTALS_APTA!$A$4:$BQ$126,$L47,FALSE))</f>
        <v>1516799.16513349</v>
      </c>
      <c r="AC47" s="34">
        <f t="shared" si="11"/>
        <v>1493690.0102213414</v>
      </c>
      <c r="AD47" s="35">
        <f>AC47/G60</f>
        <v>3.1413201864617865E-2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35534.3786964147</v>
      </c>
      <c r="H48" s="56">
        <f>VLOOKUP(H41,FAC_TOTALS_APTA!$A$4:$BQ$126,$F48,FALSE)</f>
        <v>31758.584871931998</v>
      </c>
      <c r="I48" s="32">
        <f t="shared" si="8"/>
        <v>-0.10625748818463698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355425.13554129901</v>
      </c>
      <c r="N48" s="31">
        <f>IF(N41=0,0,VLOOKUP(N41,FAC_TOTALS_APTA!$A$4:$BQ$126,$L48,FALSE))</f>
        <v>511923.73133948201</v>
      </c>
      <c r="O48" s="31">
        <f>IF(O41=0,0,VLOOKUP(O41,FAC_TOTALS_APTA!$A$4:$BQ$126,$L48,FALSE))</f>
        <v>500296.35529160901</v>
      </c>
      <c r="P48" s="31">
        <f>IF(P41=0,0,VLOOKUP(P41,FAC_TOTALS_APTA!$A$4:$BQ$126,$L48,FALSE))</f>
        <v>952428.39973269997</v>
      </c>
      <c r="Q48" s="31">
        <f>IF(Q41=0,0,VLOOKUP(Q41,FAC_TOTALS_APTA!$A$4:$BQ$126,$L48,FALSE))</f>
        <v>-395385.76685839298</v>
      </c>
      <c r="R48" s="31">
        <f>IF(R41=0,0,VLOOKUP(R41,FAC_TOTALS_APTA!$A$4:$BQ$126,$L48,FALSE))</f>
        <v>278566.71183271002</v>
      </c>
      <c r="S48" s="31">
        <f>IF(S41=0,0,VLOOKUP(S41,FAC_TOTALS_APTA!$A$4:$BQ$126,$L48,FALSE))</f>
        <v>1332069.83363932</v>
      </c>
      <c r="T48" s="31">
        <f>IF(T41=0,0,VLOOKUP(T41,FAC_TOTALS_APTA!$A$4:$BQ$126,$L48,FALSE))</f>
        <v>759033.45264876296</v>
      </c>
      <c r="U48" s="31">
        <f>IF(U41=0,0,VLOOKUP(U41,FAC_TOTALS_APTA!$A$4:$BQ$126,$L48,FALSE))</f>
        <v>612718.444130591</v>
      </c>
      <c r="V48" s="31">
        <f>IF(V41=0,0,VLOOKUP(V41,FAC_TOTALS_APTA!$A$4:$BQ$126,$L48,FALSE))</f>
        <v>418948.82368471997</v>
      </c>
      <c r="W48" s="31">
        <f>IF(W41=0,0,VLOOKUP(W41,FAC_TOTALS_APTA!$A$4:$BQ$126,$L48,FALSE))</f>
        <v>-689167.85326123296</v>
      </c>
      <c r="X48" s="31">
        <f>IF(X41=0,0,VLOOKUP(X41,FAC_TOTALS_APTA!$A$4:$BQ$126,$L48,FALSE))</f>
        <v>-75966.474015071697</v>
      </c>
      <c r="Y48" s="31">
        <f>IF(Y41=0,0,VLOOKUP(Y41,FAC_TOTALS_APTA!$A$4:$BQ$126,$L48,FALSE))</f>
        <v>-1742804.85605058</v>
      </c>
      <c r="Z48" s="31">
        <f>IF(Z41=0,0,VLOOKUP(Z41,FAC_TOTALS_APTA!$A$4:$BQ$126,$L48,FALSE))</f>
        <v>-691318.62651377905</v>
      </c>
      <c r="AA48" s="31">
        <f>IF(AA41=0,0,VLOOKUP(AA41,FAC_TOTALS_APTA!$A$4:$BQ$126,$L48,FALSE))</f>
        <v>136408.71726733699</v>
      </c>
      <c r="AB48" s="31">
        <f>IF(AB41=0,0,VLOOKUP(AB41,FAC_TOTALS_APTA!$A$4:$BQ$126,$L48,FALSE))</f>
        <v>-200550.23830812101</v>
      </c>
      <c r="AC48" s="34">
        <f t="shared" si="11"/>
        <v>2062625.7901013531</v>
      </c>
      <c r="AD48" s="35">
        <f>AC48/G60</f>
        <v>4.3378264480740093E-2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7.6732557818507896</v>
      </c>
      <c r="H49" s="31">
        <f>VLOOKUP(H41,FAC_TOTALS_APTA!$A$4:$BQ$126,$F49,FALSE)</f>
        <v>7.0949716059104304</v>
      </c>
      <c r="I49" s="32">
        <f t="shared" si="8"/>
        <v>-7.5363599543775028E-2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14849.157983634201</v>
      </c>
      <c r="N49" s="31">
        <f>IF(N41=0,0,VLOOKUP(N41,FAC_TOTALS_APTA!$A$4:$BQ$126,$L49,FALSE))</f>
        <v>15748.4817203538</v>
      </c>
      <c r="O49" s="31">
        <f>IF(O41=0,0,VLOOKUP(O41,FAC_TOTALS_APTA!$A$4:$BQ$126,$L49,FALSE))</f>
        <v>8464.2045722753192</v>
      </c>
      <c r="P49" s="31">
        <f>IF(P41=0,0,VLOOKUP(P41,FAC_TOTALS_APTA!$A$4:$BQ$126,$L49,FALSE))</f>
        <v>47799.846883920698</v>
      </c>
      <c r="Q49" s="31">
        <f>IF(Q41=0,0,VLOOKUP(Q41,FAC_TOTALS_APTA!$A$4:$BQ$126,$L49,FALSE))</f>
        <v>-125589.510743541</v>
      </c>
      <c r="R49" s="31">
        <f>IF(R41=0,0,VLOOKUP(R41,FAC_TOTALS_APTA!$A$4:$BQ$126,$L49,FALSE))</f>
        <v>83898.853317202796</v>
      </c>
      <c r="S49" s="31">
        <f>IF(S41=0,0,VLOOKUP(S41,FAC_TOTALS_APTA!$A$4:$BQ$126,$L49,FALSE))</f>
        <v>208137.52544623299</v>
      </c>
      <c r="T49" s="31">
        <f>IF(T41=0,0,VLOOKUP(T41,FAC_TOTALS_APTA!$A$4:$BQ$126,$L49,FALSE))</f>
        <v>25381.7041615048</v>
      </c>
      <c r="U49" s="31">
        <f>IF(U41=0,0,VLOOKUP(U41,FAC_TOTALS_APTA!$A$4:$BQ$126,$L49,FALSE))</f>
        <v>250568.58007469101</v>
      </c>
      <c r="V49" s="31">
        <f>IF(V41=0,0,VLOOKUP(V41,FAC_TOTALS_APTA!$A$4:$BQ$126,$L49,FALSE))</f>
        <v>2748.3623765105699</v>
      </c>
      <c r="W49" s="31">
        <f>IF(W41=0,0,VLOOKUP(W41,FAC_TOTALS_APTA!$A$4:$BQ$126,$L49,FALSE))</f>
        <v>-101133.14555990401</v>
      </c>
      <c r="X49" s="31">
        <f>IF(X41=0,0,VLOOKUP(X41,FAC_TOTALS_APTA!$A$4:$BQ$126,$L49,FALSE))</f>
        <v>-5474.7777672116999</v>
      </c>
      <c r="Y49" s="31">
        <f>IF(Y41=0,0,VLOOKUP(Y41,FAC_TOTALS_APTA!$A$4:$BQ$126,$L49,FALSE))</f>
        <v>-138708.907272449</v>
      </c>
      <c r="Z49" s="31">
        <f>IF(Z41=0,0,VLOOKUP(Z41,FAC_TOTALS_APTA!$A$4:$BQ$126,$L49,FALSE))</f>
        <v>-200516.448826551</v>
      </c>
      <c r="AA49" s="31">
        <f>IF(AA41=0,0,VLOOKUP(AA41,FAC_TOTALS_APTA!$A$4:$BQ$126,$L49,FALSE))</f>
        <v>-157176.90487560499</v>
      </c>
      <c r="AB49" s="31">
        <f>IF(AB41=0,0,VLOOKUP(AB41,FAC_TOTALS_APTA!$A$4:$BQ$126,$L49,FALSE))</f>
        <v>-166809.98200121601</v>
      </c>
      <c r="AC49" s="34">
        <f t="shared" si="11"/>
        <v>-237812.96051015155</v>
      </c>
      <c r="AD49" s="35">
        <f>AC49/G60</f>
        <v>-5.0013500012768925E-3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3.5450752847825</v>
      </c>
      <c r="H50" s="36">
        <f>VLOOKUP(H41,FAC_TOTALS_APTA!$A$4:$BQ$126,$F50,FALSE)</f>
        <v>5.79903350338535</v>
      </c>
      <c r="I50" s="32">
        <f t="shared" si="8"/>
        <v>0.63579981736301439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0</v>
      </c>
      <c r="N50" s="31">
        <f>IF(N41=0,0,VLOOKUP(N41,FAC_TOTALS_APTA!$A$4:$BQ$126,$L50,FALSE))</f>
        <v>0</v>
      </c>
      <c r="O50" s="31">
        <f>IF(O41=0,0,VLOOKUP(O41,FAC_TOTALS_APTA!$A$4:$BQ$126,$L50,FALSE))</f>
        <v>0</v>
      </c>
      <c r="P50" s="31">
        <f>IF(P41=0,0,VLOOKUP(P41,FAC_TOTALS_APTA!$A$4:$BQ$126,$L50,FALSE))</f>
        <v>598.69384150465805</v>
      </c>
      <c r="Q50" s="31">
        <f>IF(Q41=0,0,VLOOKUP(Q41,FAC_TOTALS_APTA!$A$4:$BQ$126,$L50,FALSE))</f>
        <v>3305.8142409883499</v>
      </c>
      <c r="R50" s="31">
        <f>IF(R41=0,0,VLOOKUP(R41,FAC_TOTALS_APTA!$A$4:$BQ$126,$L50,FALSE))</f>
        <v>-140.949107532852</v>
      </c>
      <c r="S50" s="31">
        <f>IF(S41=0,0,VLOOKUP(S41,FAC_TOTALS_APTA!$A$4:$BQ$126,$L50,FALSE))</f>
        <v>909.21258557255203</v>
      </c>
      <c r="T50" s="31">
        <f>IF(T41=0,0,VLOOKUP(T41,FAC_TOTALS_APTA!$A$4:$BQ$126,$L50,FALSE))</f>
        <v>-864.19835577979097</v>
      </c>
      <c r="U50" s="31">
        <f>IF(U41=0,0,VLOOKUP(U41,FAC_TOTALS_APTA!$A$4:$BQ$126,$L50,FALSE))</f>
        <v>1036.9342546340599</v>
      </c>
      <c r="V50" s="31">
        <f>IF(V41=0,0,VLOOKUP(V41,FAC_TOTALS_APTA!$A$4:$BQ$126,$L50,FALSE))</f>
        <v>3168.57120703179</v>
      </c>
      <c r="W50" s="31">
        <f>IF(W41=0,0,VLOOKUP(W41,FAC_TOTALS_APTA!$A$4:$BQ$126,$L50,FALSE))</f>
        <v>212.93382233414599</v>
      </c>
      <c r="X50" s="31">
        <f>IF(X41=0,0,VLOOKUP(X41,FAC_TOTALS_APTA!$A$4:$BQ$126,$L50,FALSE))</f>
        <v>860.89962196306499</v>
      </c>
      <c r="Y50" s="31">
        <f>IF(Y41=0,0,VLOOKUP(Y41,FAC_TOTALS_APTA!$A$4:$BQ$126,$L50,FALSE))</f>
        <v>2244.3244174649299</v>
      </c>
      <c r="Z50" s="31">
        <f>IF(Z41=0,0,VLOOKUP(Z41,FAC_TOTALS_APTA!$A$4:$BQ$126,$L50,FALSE))</f>
        <v>8518.9387649558103</v>
      </c>
      <c r="AA50" s="31">
        <f>IF(AA41=0,0,VLOOKUP(AA41,FAC_TOTALS_APTA!$A$4:$BQ$126,$L50,FALSE))</f>
        <v>4018.3074026024401</v>
      </c>
      <c r="AB50" s="31">
        <f>IF(AB41=0,0,VLOOKUP(AB41,FAC_TOTALS_APTA!$A$4:$BQ$126,$L50,FALSE))</f>
        <v>5047.2336375856503</v>
      </c>
      <c r="AC50" s="34">
        <f t="shared" si="11"/>
        <v>28916.716333324806</v>
      </c>
      <c r="AD50" s="35">
        <f>AC50/G60</f>
        <v>6.0813598619838065E-4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2.8790566557786699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0</v>
      </c>
      <c r="N55" s="31">
        <f>IF(N41=0,0,VLOOKUP(N41,FAC_TOTALS_APTA!$A$4:$BQ$126,$L55,FALSE))</f>
        <v>0</v>
      </c>
      <c r="O55" s="31">
        <f>IF(O41=0,0,VLOOKUP(O41,FAC_TOTALS_APTA!$A$4:$BQ$126,$L55,FALSE))</f>
        <v>0</v>
      </c>
      <c r="P55" s="31">
        <f>IF(P41=0,0,VLOOKUP(P41,FAC_TOTALS_APTA!$A$4:$BQ$126,$L55,FALSE))</f>
        <v>0</v>
      </c>
      <c r="Q55" s="31">
        <f>IF(Q41=0,0,VLOOKUP(Q41,FAC_TOTALS_APTA!$A$4:$BQ$126,$L55,FALSE))</f>
        <v>0</v>
      </c>
      <c r="R55" s="31">
        <f>IF(R41=0,0,VLOOKUP(R41,FAC_TOTALS_APTA!$A$4:$BQ$126,$L55,FALSE))</f>
        <v>0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27967.971348092</v>
      </c>
      <c r="X55" s="31">
        <f>IF(X41=0,0,VLOOKUP(X41,FAC_TOTALS_APTA!$A$4:$BQ$126,$L55,FALSE))</f>
        <v>149311.996668876</v>
      </c>
      <c r="Y55" s="31">
        <f>IF(Y41=0,0,VLOOKUP(Y41,FAC_TOTALS_APTA!$A$4:$BQ$126,$L55,FALSE))</f>
        <v>143036.66518141801</v>
      </c>
      <c r="Z55" s="31">
        <f>IF(Z41=0,0,VLOOKUP(Z41,FAC_TOTALS_APTA!$A$4:$BQ$126,$L55,FALSE))</f>
        <v>256618.49987281</v>
      </c>
      <c r="AA55" s="31">
        <f>IF(AA41=0,0,VLOOKUP(AA41,FAC_TOTALS_APTA!$A$4:$BQ$126,$L55,FALSE))</f>
        <v>312675.087255052</v>
      </c>
      <c r="AB55" s="31">
        <f>IF(AB41=0,0,VLOOKUP(AB41,FAC_TOTALS_APTA!$A$4:$BQ$126,$L55,FALSE))</f>
        <v>366100.34885692998</v>
      </c>
      <c r="AC55" s="34">
        <f t="shared" si="11"/>
        <v>1255710.569183178</v>
      </c>
      <c r="AD55" s="35">
        <f>AC55/G60</f>
        <v>2.6408350677420749E-2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0.31426638102022397</v>
      </c>
      <c r="H56" s="36">
        <f>VLOOKUP(H41,FAC_TOTALS_APTA!$A$4:$BQ$126,$F56,FALSE)</f>
        <v>0.84257587959054803</v>
      </c>
      <c r="I56" s="32">
        <f t="shared" si="8"/>
        <v>1.681088180209533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0</v>
      </c>
      <c r="N56" s="31">
        <f>IF(N41=0,0,VLOOKUP(N41,FAC_TOTALS_APTA!$A$4:$BQ$126,$L56,FALSE))</f>
        <v>0</v>
      </c>
      <c r="O56" s="31">
        <f>IF(O41=0,0,VLOOKUP(O41,FAC_TOTALS_APTA!$A$4:$BQ$126,$L56,FALSE))</f>
        <v>0</v>
      </c>
      <c r="P56" s="31">
        <f>IF(P41=0,0,VLOOKUP(P41,FAC_TOTALS_APTA!$A$4:$BQ$126,$L56,FALSE))</f>
        <v>0</v>
      </c>
      <c r="Q56" s="31">
        <f>IF(Q41=0,0,VLOOKUP(Q41,FAC_TOTALS_APTA!$A$4:$BQ$126,$L56,FALSE))</f>
        <v>0</v>
      </c>
      <c r="R56" s="31">
        <f>IF(R41=0,0,VLOOKUP(R41,FAC_TOTALS_APTA!$A$4:$BQ$126,$L56,FALSE))</f>
        <v>0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-41877.302599451497</v>
      </c>
      <c r="W56" s="31">
        <f>IF(W41=0,0,VLOOKUP(W41,FAC_TOTALS_APTA!$A$4:$BQ$126,$L56,FALSE))</f>
        <v>-190712.804990137</v>
      </c>
      <c r="X56" s="31">
        <f>IF(X41=0,0,VLOOKUP(X41,FAC_TOTALS_APTA!$A$4:$BQ$126,$L56,FALSE))</f>
        <v>-2877.12660979463</v>
      </c>
      <c r="Y56" s="31">
        <f>IF(Y41=0,0,VLOOKUP(Y41,FAC_TOTALS_APTA!$A$4:$BQ$126,$L56,FALSE))</f>
        <v>-99656.022950313505</v>
      </c>
      <c r="Z56" s="31">
        <f>IF(Z41=0,0,VLOOKUP(Z41,FAC_TOTALS_APTA!$A$4:$BQ$126,$L56,FALSE))</f>
        <v>-73907.182573764294</v>
      </c>
      <c r="AA56" s="31">
        <f>IF(AA41=0,0,VLOOKUP(AA41,FAC_TOTALS_APTA!$A$4:$BQ$126,$L56,FALSE))</f>
        <v>-98611.2328195304</v>
      </c>
      <c r="AB56" s="31">
        <f>IF(AB41=0,0,VLOOKUP(AB41,FAC_TOTALS_APTA!$A$4:$BQ$126,$L56,FALSE))</f>
        <v>-21061.788571078599</v>
      </c>
      <c r="AC56" s="34">
        <f t="shared" si="11"/>
        <v>-528703.46111406991</v>
      </c>
      <c r="AD56" s="35">
        <f>AC56/G60</f>
        <v>-1.1118952685528998E-2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0.54244263891990796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0</v>
      </c>
      <c r="P58" s="48">
        <f>IF(P41=0,0,VLOOKUP(P41,FAC_TOTALS_APTA!$A$4:$BQ$126,$L58,FALSE))</f>
        <v>673108.99999999895</v>
      </c>
      <c r="Q58" s="48">
        <f>IF(Q41=0,0,VLOOKUP(Q41,FAC_TOTALS_APTA!$A$4:$BQ$126,$L58,FALSE))</f>
        <v>1817976.4890000001</v>
      </c>
      <c r="R58" s="48">
        <f>IF(R41=0,0,VLOOKUP(R41,FAC_TOTALS_APTA!$A$4:$BQ$126,$L58,FALSE))</f>
        <v>4486638.5929999901</v>
      </c>
      <c r="S58" s="48">
        <f>IF(S41=0,0,VLOOKUP(S41,FAC_TOTALS_APTA!$A$4:$BQ$126,$L58,FALSE))</f>
        <v>1351087</v>
      </c>
      <c r="T58" s="48">
        <f>IF(T41=0,0,VLOOKUP(T41,FAC_TOTALS_APTA!$A$4:$BQ$126,$L58,FALSE))</f>
        <v>0</v>
      </c>
      <c r="U58" s="48">
        <f>IF(U41=0,0,VLOOKUP(U41,FAC_TOTALS_APTA!$A$4:$BQ$126,$L58,FALSE))</f>
        <v>469328</v>
      </c>
      <c r="V58" s="48">
        <f>IF(V41=0,0,VLOOKUP(V41,FAC_TOTALS_APTA!$A$4:$BQ$126,$L58,FALSE))</f>
        <v>1651310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1955601.15419999</v>
      </c>
      <c r="Z58" s="48">
        <f>IF(Z41=0,0,VLOOKUP(Z41,FAC_TOTALS_APTA!$A$4:$BQ$126,$L58,FALSE))</f>
        <v>0</v>
      </c>
      <c r="AA58" s="48">
        <f>IF(AA41=0,0,VLOOKUP(AA41,FAC_TOTALS_APTA!$A$4:$BQ$126,$L58,FALSE))</f>
        <v>2057323</v>
      </c>
      <c r="AB58" s="48">
        <f>IF(AB41=0,0,VLOOKUP(AB41,FAC_TOTALS_APTA!$A$4:$BQ$126,$L58,FALSE))</f>
        <v>67552.984799999904</v>
      </c>
      <c r="AC58" s="51">
        <f>SUM(M58:AB58)</f>
        <v>14529926.220999978</v>
      </c>
      <c r="AD58" s="52">
        <f>AC58/G60</f>
        <v>0.30557311244964447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39748958.736858003</v>
      </c>
      <c r="H59" s="76">
        <f>VLOOKUP(H41,FAC_TOTALS_APTA!$A$4:$BO$126,$F59,FALSE)</f>
        <v>104465461.303092</v>
      </c>
      <c r="I59" s="78">
        <f t="shared" ref="I59:I60" si="12">H59/G59-1</f>
        <v>1.6281307642462681</v>
      </c>
      <c r="J59" s="33"/>
      <c r="K59" s="33"/>
      <c r="L59" s="9"/>
      <c r="M59" s="31">
        <f t="shared" ref="M59:AB59" si="13">SUM(M43:M48)</f>
        <v>6747306.0984281693</v>
      </c>
      <c r="N59" s="31">
        <f t="shared" si="13"/>
        <v>4124760.0441065384</v>
      </c>
      <c r="O59" s="31">
        <f t="shared" si="13"/>
        <v>6243597.2962822076</v>
      </c>
      <c r="P59" s="31">
        <f t="shared" si="13"/>
        <v>6235310.1613674536</v>
      </c>
      <c r="Q59" s="31">
        <f t="shared" si="13"/>
        <v>3552473.1154971523</v>
      </c>
      <c r="R59" s="31">
        <f t="shared" si="13"/>
        <v>10507151.980270453</v>
      </c>
      <c r="S59" s="31">
        <f t="shared" si="13"/>
        <v>-7978419.3198888488</v>
      </c>
      <c r="T59" s="31">
        <f t="shared" si="13"/>
        <v>3091830.2077640006</v>
      </c>
      <c r="U59" s="31">
        <f t="shared" si="13"/>
        <v>6990792.827968644</v>
      </c>
      <c r="V59" s="31">
        <f t="shared" si="13"/>
        <v>6467812.1606385512</v>
      </c>
      <c r="W59" s="31">
        <f t="shared" si="13"/>
        <v>6154222.6085035354</v>
      </c>
      <c r="X59" s="31">
        <f t="shared" si="13"/>
        <v>1385694.7887292139</v>
      </c>
      <c r="Y59" s="31">
        <f t="shared" si="13"/>
        <v>-5767153.3427089741</v>
      </c>
      <c r="Z59" s="31">
        <f t="shared" si="13"/>
        <v>1591595.2061132267</v>
      </c>
      <c r="AA59" s="31">
        <f t="shared" si="13"/>
        <v>1922672.1427852842</v>
      </c>
      <c r="AB59" s="31">
        <f t="shared" si="13"/>
        <v>5284785.8572703917</v>
      </c>
      <c r="AC59" s="34">
        <f>H59-G59</f>
        <v>64716502.566234</v>
      </c>
      <c r="AD59" s="35">
        <f>I59</f>
        <v>1.6281307642462681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47549753.656399898</v>
      </c>
      <c r="H60" s="77">
        <f>VLOOKUP(H41,FAC_TOTALS_APTA!$A$4:$BO$126,$F60,FALSE)</f>
        <v>86796528.468199894</v>
      </c>
      <c r="I60" s="79">
        <f t="shared" si="12"/>
        <v>0.82538334678664782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39246774.811799996</v>
      </c>
      <c r="AD60" s="55">
        <f>I60</f>
        <v>0.82538334678664782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-0.8027474174596203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6" t="s">
        <v>59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63</v>
      </c>
      <c r="AD69" s="86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2002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1_3_2002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1_3_2003</v>
      </c>
      <c r="N72" s="9" t="str">
        <f t="shared" ref="N72:AB72" si="14">IF($G70+N71&gt;$H70,0,CONCATENATE($C67,"_",$C68,"_",$G70+N71))</f>
        <v>1_3_2004</v>
      </c>
      <c r="O72" s="9" t="str">
        <f t="shared" si="14"/>
        <v>1_3_2005</v>
      </c>
      <c r="P72" s="9" t="str">
        <f t="shared" si="14"/>
        <v>1_3_2006</v>
      </c>
      <c r="Q72" s="9" t="str">
        <f t="shared" si="14"/>
        <v>1_3_2007</v>
      </c>
      <c r="R72" s="9" t="str">
        <f t="shared" si="14"/>
        <v>1_3_2008</v>
      </c>
      <c r="S72" s="9" t="str">
        <f t="shared" si="14"/>
        <v>1_3_2009</v>
      </c>
      <c r="T72" s="9" t="str">
        <f t="shared" si="14"/>
        <v>1_3_2010</v>
      </c>
      <c r="U72" s="9" t="str">
        <f t="shared" si="14"/>
        <v>1_3_2011</v>
      </c>
      <c r="V72" s="9" t="str">
        <f t="shared" si="14"/>
        <v>1_3_2012</v>
      </c>
      <c r="W72" s="9" t="str">
        <f t="shared" si="14"/>
        <v>1_3_2013</v>
      </c>
      <c r="X72" s="9" t="str">
        <f t="shared" si="14"/>
        <v>1_3_2014</v>
      </c>
      <c r="Y72" s="9" t="str">
        <f t="shared" si="14"/>
        <v>1_3_2015</v>
      </c>
      <c r="Z72" s="9" t="str">
        <f t="shared" si="14"/>
        <v>1_3_2016</v>
      </c>
      <c r="AA72" s="9" t="str">
        <f t="shared" si="14"/>
        <v>1_3_2017</v>
      </c>
      <c r="AB72" s="9" t="str">
        <f t="shared" si="14"/>
        <v>1_3_2018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 t="e">
        <f>VLOOKUP(G72,FAC_TOTALS_APTA!$A$4:$BQ$126,$F74,FALSE)</f>
        <v>#N/A</v>
      </c>
      <c r="H74" s="31" t="e">
        <f>VLOOKUP(H72,FAC_TOTALS_APTA!$A$4:$BQ$126,$F74,FALSE)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 t="e">
        <f>IF(M72=0,0,VLOOKUP(M72,FAC_TOTALS_APTA!$A$4:$BQ$126,$L74,FALSE))</f>
        <v>#N/A</v>
      </c>
      <c r="N74" s="31" t="e">
        <f>IF(N72=0,0,VLOOKUP(N72,FAC_TOTALS_APTA!$A$4:$BQ$126,$L74,FALSE))</f>
        <v>#N/A</v>
      </c>
      <c r="O74" s="31" t="e">
        <f>IF(O72=0,0,VLOOKUP(O72,FAC_TOTALS_APTA!$A$4:$BQ$126,$L74,FALSE))</f>
        <v>#N/A</v>
      </c>
      <c r="P74" s="31" t="e">
        <f>IF(P72=0,0,VLOOKUP(P72,FAC_TOTALS_APTA!$A$4:$BQ$126,$L74,FALSE))</f>
        <v>#N/A</v>
      </c>
      <c r="Q74" s="31" t="e">
        <f>IF(Q72=0,0,VLOOKUP(Q72,FAC_TOTALS_APTA!$A$4:$BQ$126,$L74,FALSE))</f>
        <v>#N/A</v>
      </c>
      <c r="R74" s="31" t="e">
        <f>IF(R72=0,0,VLOOKUP(R72,FAC_TOTALS_APTA!$A$4:$BQ$126,$L74,FALSE))</f>
        <v>#N/A</v>
      </c>
      <c r="S74" s="31" t="e">
        <f>IF(S72=0,0,VLOOKUP(S72,FAC_TOTALS_APTA!$A$4:$BQ$126,$L74,FALSE))</f>
        <v>#N/A</v>
      </c>
      <c r="T74" s="31" t="e">
        <f>IF(T72=0,0,VLOOKUP(T72,FAC_TOTALS_APTA!$A$4:$BQ$126,$L74,FALSE))</f>
        <v>#N/A</v>
      </c>
      <c r="U74" s="31" t="e">
        <f>IF(U72=0,0,VLOOKUP(U72,FAC_TOTALS_APTA!$A$4:$BQ$126,$L74,FALSE))</f>
        <v>#N/A</v>
      </c>
      <c r="V74" s="31" t="e">
        <f>IF(V72=0,0,VLOOKUP(V72,FAC_TOTALS_APTA!$A$4:$BQ$126,$L74,FALSE))</f>
        <v>#N/A</v>
      </c>
      <c r="W74" s="31" t="e">
        <f>IF(W72=0,0,VLOOKUP(W72,FAC_TOTALS_APTA!$A$4:$BQ$126,$L74,FALSE))</f>
        <v>#N/A</v>
      </c>
      <c r="X74" s="31" t="e">
        <f>IF(X72=0,0,VLOOKUP(X72,FAC_TOTALS_APTA!$A$4:$BQ$126,$L74,FALSE))</f>
        <v>#N/A</v>
      </c>
      <c r="Y74" s="31" t="e">
        <f>IF(Y72=0,0,VLOOKUP(Y72,FAC_TOTALS_APTA!$A$4:$BQ$126,$L74,FALSE))</f>
        <v>#N/A</v>
      </c>
      <c r="Z74" s="31" t="e">
        <f>IF(Z72=0,0,VLOOKUP(Z72,FAC_TOTALS_APTA!$A$4:$BQ$126,$L74,FALSE))</f>
        <v>#N/A</v>
      </c>
      <c r="AA74" s="31" t="e">
        <f>IF(AA72=0,0,VLOOKUP(AA72,FAC_TOTALS_APTA!$A$4:$BQ$126,$L74,FALSE))</f>
        <v>#N/A</v>
      </c>
      <c r="AB74" s="31" t="e">
        <f>IF(AB72=0,0,VLOOKUP(AB72,FAC_TOTALS_APTA!$A$4:$BQ$126,$L74,FALSE))</f>
        <v>#N/A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 t="e">
        <f>VLOOKUP(G72,FAC_TOTALS_APTA!$A$4:$BQ$126,$F75,FALSE)</f>
        <v>#N/A</v>
      </c>
      <c r="H75" s="56" t="e">
        <f>VLOOKUP(H72,FAC_TOTALS_APTA!$A$4:$BQ$126,$F75,FALSE)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 t="e">
        <f>IF(M72=0,0,VLOOKUP(M72,FAC_TOTALS_APTA!$A$4:$BQ$126,$L75,FALSE))</f>
        <v>#N/A</v>
      </c>
      <c r="N75" s="31" t="e">
        <f>IF(N72=0,0,VLOOKUP(N72,FAC_TOTALS_APTA!$A$4:$BQ$126,$L75,FALSE))</f>
        <v>#N/A</v>
      </c>
      <c r="O75" s="31" t="e">
        <f>IF(O72=0,0,VLOOKUP(O72,FAC_TOTALS_APTA!$A$4:$BQ$126,$L75,FALSE))</f>
        <v>#N/A</v>
      </c>
      <c r="P75" s="31" t="e">
        <f>IF(P72=0,0,VLOOKUP(P72,FAC_TOTALS_APTA!$A$4:$BQ$126,$L75,FALSE))</f>
        <v>#N/A</v>
      </c>
      <c r="Q75" s="31" t="e">
        <f>IF(Q72=0,0,VLOOKUP(Q72,FAC_TOTALS_APTA!$A$4:$BQ$126,$L75,FALSE))</f>
        <v>#N/A</v>
      </c>
      <c r="R75" s="31" t="e">
        <f>IF(R72=0,0,VLOOKUP(R72,FAC_TOTALS_APTA!$A$4:$BQ$126,$L75,FALSE))</f>
        <v>#N/A</v>
      </c>
      <c r="S75" s="31" t="e">
        <f>IF(S72=0,0,VLOOKUP(S72,FAC_TOTALS_APTA!$A$4:$BQ$126,$L75,FALSE))</f>
        <v>#N/A</v>
      </c>
      <c r="T75" s="31" t="e">
        <f>IF(T72=0,0,VLOOKUP(T72,FAC_TOTALS_APTA!$A$4:$BQ$126,$L75,FALSE))</f>
        <v>#N/A</v>
      </c>
      <c r="U75" s="31" t="e">
        <f>IF(U72=0,0,VLOOKUP(U72,FAC_TOTALS_APTA!$A$4:$BQ$126,$L75,FALSE))</f>
        <v>#N/A</v>
      </c>
      <c r="V75" s="31" t="e">
        <f>IF(V72=0,0,VLOOKUP(V72,FAC_TOTALS_APTA!$A$4:$BQ$126,$L75,FALSE))</f>
        <v>#N/A</v>
      </c>
      <c r="W75" s="31" t="e">
        <f>IF(W72=0,0,VLOOKUP(W72,FAC_TOTALS_APTA!$A$4:$BQ$126,$L75,FALSE))</f>
        <v>#N/A</v>
      </c>
      <c r="X75" s="31" t="e">
        <f>IF(X72=0,0,VLOOKUP(X72,FAC_TOTALS_APTA!$A$4:$BQ$126,$L75,FALSE))</f>
        <v>#N/A</v>
      </c>
      <c r="Y75" s="31" t="e">
        <f>IF(Y72=0,0,VLOOKUP(Y72,FAC_TOTALS_APTA!$A$4:$BQ$126,$L75,FALSE))</f>
        <v>#N/A</v>
      </c>
      <c r="Z75" s="31" t="e">
        <f>IF(Z72=0,0,VLOOKUP(Z72,FAC_TOTALS_APTA!$A$4:$BQ$126,$L75,FALSE))</f>
        <v>#N/A</v>
      </c>
      <c r="AA75" s="31" t="e">
        <f>IF(AA72=0,0,VLOOKUP(AA72,FAC_TOTALS_APTA!$A$4:$BQ$126,$L75,FALSE))</f>
        <v>#N/A</v>
      </c>
      <c r="AB75" s="31" t="e">
        <f>IF(AB72=0,0,VLOOKUP(AB72,FAC_TOTALS_APTA!$A$4:$BQ$126,$L75,FALSE))</f>
        <v>#N/A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 t="e">
        <f>VLOOKUP(G72,FAC_TOTALS_APTA!$A$4:$BQ$126,$F76,FALSE)</f>
        <v>#N/A</v>
      </c>
      <c r="H76" s="31" t="e">
        <f>VLOOKUP(H72,FAC_TOTALS_APTA!$A$4:$BQ$126,$F76,FALSE)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 t="e">
        <f>IF(M72=0,0,VLOOKUP(M72,FAC_TOTALS_APTA!$A$4:$BQ$126,$L76,FALSE))</f>
        <v>#N/A</v>
      </c>
      <c r="N76" s="31" t="e">
        <f>IF(N72=0,0,VLOOKUP(N72,FAC_TOTALS_APTA!$A$4:$BQ$126,$L76,FALSE))</f>
        <v>#N/A</v>
      </c>
      <c r="O76" s="31" t="e">
        <f>IF(O72=0,0,VLOOKUP(O72,FAC_TOTALS_APTA!$A$4:$BQ$126,$L76,FALSE))</f>
        <v>#N/A</v>
      </c>
      <c r="P76" s="31" t="e">
        <f>IF(P72=0,0,VLOOKUP(P72,FAC_TOTALS_APTA!$A$4:$BQ$126,$L76,FALSE))</f>
        <v>#N/A</v>
      </c>
      <c r="Q76" s="31" t="e">
        <f>IF(Q72=0,0,VLOOKUP(Q72,FAC_TOTALS_APTA!$A$4:$BQ$126,$L76,FALSE))</f>
        <v>#N/A</v>
      </c>
      <c r="R76" s="31" t="e">
        <f>IF(R72=0,0,VLOOKUP(R72,FAC_TOTALS_APTA!$A$4:$BQ$126,$L76,FALSE))</f>
        <v>#N/A</v>
      </c>
      <c r="S76" s="31" t="e">
        <f>IF(S72=0,0,VLOOKUP(S72,FAC_TOTALS_APTA!$A$4:$BQ$126,$L76,FALSE))</f>
        <v>#N/A</v>
      </c>
      <c r="T76" s="31" t="e">
        <f>IF(T72=0,0,VLOOKUP(T72,FAC_TOTALS_APTA!$A$4:$BQ$126,$L76,FALSE))</f>
        <v>#N/A</v>
      </c>
      <c r="U76" s="31" t="e">
        <f>IF(U72=0,0,VLOOKUP(U72,FAC_TOTALS_APTA!$A$4:$BQ$126,$L76,FALSE))</f>
        <v>#N/A</v>
      </c>
      <c r="V76" s="31" t="e">
        <f>IF(V72=0,0,VLOOKUP(V72,FAC_TOTALS_APTA!$A$4:$BQ$126,$L76,FALSE))</f>
        <v>#N/A</v>
      </c>
      <c r="W76" s="31" t="e">
        <f>IF(W72=0,0,VLOOKUP(W72,FAC_TOTALS_APTA!$A$4:$BQ$126,$L76,FALSE))</f>
        <v>#N/A</v>
      </c>
      <c r="X76" s="31" t="e">
        <f>IF(X72=0,0,VLOOKUP(X72,FAC_TOTALS_APTA!$A$4:$BQ$126,$L76,FALSE))</f>
        <v>#N/A</v>
      </c>
      <c r="Y76" s="31" t="e">
        <f>IF(Y72=0,0,VLOOKUP(Y72,FAC_TOTALS_APTA!$A$4:$BQ$126,$L76,FALSE))</f>
        <v>#N/A</v>
      </c>
      <c r="Z76" s="31" t="e">
        <f>IF(Z72=0,0,VLOOKUP(Z72,FAC_TOTALS_APTA!$A$4:$BQ$126,$L76,FALSE))</f>
        <v>#N/A</v>
      </c>
      <c r="AA76" s="31" t="e">
        <f>IF(AA72=0,0,VLOOKUP(AA72,FAC_TOTALS_APTA!$A$4:$BQ$126,$L76,FALSE))</f>
        <v>#N/A</v>
      </c>
      <c r="AB76" s="31" t="e">
        <f>IF(AB72=0,0,VLOOKUP(AB72,FAC_TOTALS_APTA!$A$4:$BQ$126,$L76,FALSE))</f>
        <v>#N/A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 t="e">
        <f>VLOOKUP(G72,FAC_TOTALS_APTA!$A$4:$BQ$126,$F77,FALSE)</f>
        <v>#N/A</v>
      </c>
      <c r="H77" s="56" t="e">
        <f>VLOOKUP(H72,FAC_TOTALS_APTA!$A$4:$BQ$126,$F77,FALSE)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 t="e">
        <f>IF(M72=0,0,VLOOKUP(M72,FAC_TOTALS_APTA!$A$4:$BQ$126,$L77,FALSE))</f>
        <v>#N/A</v>
      </c>
      <c r="N77" s="31" t="e">
        <f>IF(N72=0,0,VLOOKUP(N72,FAC_TOTALS_APTA!$A$4:$BQ$126,$L77,FALSE))</f>
        <v>#N/A</v>
      </c>
      <c r="O77" s="31" t="e">
        <f>IF(O72=0,0,VLOOKUP(O72,FAC_TOTALS_APTA!$A$4:$BQ$126,$L77,FALSE))</f>
        <v>#N/A</v>
      </c>
      <c r="P77" s="31" t="e">
        <f>IF(P72=0,0,VLOOKUP(P72,FAC_TOTALS_APTA!$A$4:$BQ$126,$L77,FALSE))</f>
        <v>#N/A</v>
      </c>
      <c r="Q77" s="31" t="e">
        <f>IF(Q72=0,0,VLOOKUP(Q72,FAC_TOTALS_APTA!$A$4:$BQ$126,$L77,FALSE))</f>
        <v>#N/A</v>
      </c>
      <c r="R77" s="31" t="e">
        <f>IF(R72=0,0,VLOOKUP(R72,FAC_TOTALS_APTA!$A$4:$BQ$126,$L77,FALSE))</f>
        <v>#N/A</v>
      </c>
      <c r="S77" s="31" t="e">
        <f>IF(S72=0,0,VLOOKUP(S72,FAC_TOTALS_APTA!$A$4:$BQ$126,$L77,FALSE))</f>
        <v>#N/A</v>
      </c>
      <c r="T77" s="31" t="e">
        <f>IF(T72=0,0,VLOOKUP(T72,FAC_TOTALS_APTA!$A$4:$BQ$126,$L77,FALSE))</f>
        <v>#N/A</v>
      </c>
      <c r="U77" s="31" t="e">
        <f>IF(U72=0,0,VLOOKUP(U72,FAC_TOTALS_APTA!$A$4:$BQ$126,$L77,FALSE))</f>
        <v>#N/A</v>
      </c>
      <c r="V77" s="31" t="e">
        <f>IF(V72=0,0,VLOOKUP(V72,FAC_TOTALS_APTA!$A$4:$BQ$126,$L77,FALSE))</f>
        <v>#N/A</v>
      </c>
      <c r="W77" s="31" t="e">
        <f>IF(W72=0,0,VLOOKUP(W72,FAC_TOTALS_APTA!$A$4:$BQ$126,$L77,FALSE))</f>
        <v>#N/A</v>
      </c>
      <c r="X77" s="31" t="e">
        <f>IF(X72=0,0,VLOOKUP(X72,FAC_TOTALS_APTA!$A$4:$BQ$126,$L77,FALSE))</f>
        <v>#N/A</v>
      </c>
      <c r="Y77" s="31" t="e">
        <f>IF(Y72=0,0,VLOOKUP(Y72,FAC_TOTALS_APTA!$A$4:$BQ$126,$L77,FALSE))</f>
        <v>#N/A</v>
      </c>
      <c r="Z77" s="31" t="e">
        <f>IF(Z72=0,0,VLOOKUP(Z72,FAC_TOTALS_APTA!$A$4:$BQ$126,$L77,FALSE))</f>
        <v>#N/A</v>
      </c>
      <c r="AA77" s="31" t="e">
        <f>IF(AA72=0,0,VLOOKUP(AA72,FAC_TOTALS_APTA!$A$4:$BQ$126,$L77,FALSE))</f>
        <v>#N/A</v>
      </c>
      <c r="AB77" s="31" t="e">
        <f>IF(AB72=0,0,VLOOKUP(AB72,FAC_TOTALS_APTA!$A$4:$BQ$126,$L77,FALSE))</f>
        <v>#N/A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 t="e">
        <f>VLOOKUP(G72,FAC_TOTALS_APTA!$A$4:$BQ$126,$F78,FALSE)</f>
        <v>#N/A</v>
      </c>
      <c r="H78" s="36" t="e">
        <f>VLOOKUP(H72,FAC_TOTALS_APTA!$A$4:$BQ$126,$F78,FALSE)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 t="e">
        <f>IF(M72=0,0,VLOOKUP(M72,FAC_TOTALS_APTA!$A$4:$BQ$126,$L78,FALSE))</f>
        <v>#N/A</v>
      </c>
      <c r="N78" s="31" t="e">
        <f>IF(N72=0,0,VLOOKUP(N72,FAC_TOTALS_APTA!$A$4:$BQ$126,$L78,FALSE))</f>
        <v>#N/A</v>
      </c>
      <c r="O78" s="31" t="e">
        <f>IF(O72=0,0,VLOOKUP(O72,FAC_TOTALS_APTA!$A$4:$BQ$126,$L78,FALSE))</f>
        <v>#N/A</v>
      </c>
      <c r="P78" s="31" t="e">
        <f>IF(P72=0,0,VLOOKUP(P72,FAC_TOTALS_APTA!$A$4:$BQ$126,$L78,FALSE))</f>
        <v>#N/A</v>
      </c>
      <c r="Q78" s="31" t="e">
        <f>IF(Q72=0,0,VLOOKUP(Q72,FAC_TOTALS_APTA!$A$4:$BQ$126,$L78,FALSE))</f>
        <v>#N/A</v>
      </c>
      <c r="R78" s="31" t="e">
        <f>IF(R72=0,0,VLOOKUP(R72,FAC_TOTALS_APTA!$A$4:$BQ$126,$L78,FALSE))</f>
        <v>#N/A</v>
      </c>
      <c r="S78" s="31" t="e">
        <f>IF(S72=0,0,VLOOKUP(S72,FAC_TOTALS_APTA!$A$4:$BQ$126,$L78,FALSE))</f>
        <v>#N/A</v>
      </c>
      <c r="T78" s="31" t="e">
        <f>IF(T72=0,0,VLOOKUP(T72,FAC_TOTALS_APTA!$A$4:$BQ$126,$L78,FALSE))</f>
        <v>#N/A</v>
      </c>
      <c r="U78" s="31" t="e">
        <f>IF(U72=0,0,VLOOKUP(U72,FAC_TOTALS_APTA!$A$4:$BQ$126,$L78,FALSE))</f>
        <v>#N/A</v>
      </c>
      <c r="V78" s="31" t="e">
        <f>IF(V72=0,0,VLOOKUP(V72,FAC_TOTALS_APTA!$A$4:$BQ$126,$L78,FALSE))</f>
        <v>#N/A</v>
      </c>
      <c r="W78" s="31" t="e">
        <f>IF(W72=0,0,VLOOKUP(W72,FAC_TOTALS_APTA!$A$4:$BQ$126,$L78,FALSE))</f>
        <v>#N/A</v>
      </c>
      <c r="X78" s="31" t="e">
        <f>IF(X72=0,0,VLOOKUP(X72,FAC_TOTALS_APTA!$A$4:$BQ$126,$L78,FALSE))</f>
        <v>#N/A</v>
      </c>
      <c r="Y78" s="31" t="e">
        <f>IF(Y72=0,0,VLOOKUP(Y72,FAC_TOTALS_APTA!$A$4:$BQ$126,$L78,FALSE))</f>
        <v>#N/A</v>
      </c>
      <c r="Z78" s="31" t="e">
        <f>IF(Z72=0,0,VLOOKUP(Z72,FAC_TOTALS_APTA!$A$4:$BQ$126,$L78,FALSE))</f>
        <v>#N/A</v>
      </c>
      <c r="AA78" s="31" t="e">
        <f>IF(AA72=0,0,VLOOKUP(AA72,FAC_TOTALS_APTA!$A$4:$BQ$126,$L78,FALSE))</f>
        <v>#N/A</v>
      </c>
      <c r="AB78" s="31" t="e">
        <f>IF(AB72=0,0,VLOOKUP(AB72,FAC_TOTALS_APTA!$A$4:$BQ$126,$L78,FALSE))</f>
        <v>#N/A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 t="e">
        <f>VLOOKUP(G72,FAC_TOTALS_APTA!$A$4:$BQ$126,$F79,FALSE)</f>
        <v>#N/A</v>
      </c>
      <c r="H79" s="56" t="e">
        <f>VLOOKUP(H72,FAC_TOTALS_APTA!$A$4:$BQ$126,$F79,FALSE)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 t="e">
        <f>IF(M72=0,0,VLOOKUP(M72,FAC_TOTALS_APTA!$A$4:$BQ$126,$L79,FALSE))</f>
        <v>#N/A</v>
      </c>
      <c r="N79" s="31" t="e">
        <f>IF(N72=0,0,VLOOKUP(N72,FAC_TOTALS_APTA!$A$4:$BQ$126,$L79,FALSE))</f>
        <v>#N/A</v>
      </c>
      <c r="O79" s="31" t="e">
        <f>IF(O72=0,0,VLOOKUP(O72,FAC_TOTALS_APTA!$A$4:$BQ$126,$L79,FALSE))</f>
        <v>#N/A</v>
      </c>
      <c r="P79" s="31" t="e">
        <f>IF(P72=0,0,VLOOKUP(P72,FAC_TOTALS_APTA!$A$4:$BQ$126,$L79,FALSE))</f>
        <v>#N/A</v>
      </c>
      <c r="Q79" s="31" t="e">
        <f>IF(Q72=0,0,VLOOKUP(Q72,FAC_TOTALS_APTA!$A$4:$BQ$126,$L79,FALSE))</f>
        <v>#N/A</v>
      </c>
      <c r="R79" s="31" t="e">
        <f>IF(R72=0,0,VLOOKUP(R72,FAC_TOTALS_APTA!$A$4:$BQ$126,$L79,FALSE))</f>
        <v>#N/A</v>
      </c>
      <c r="S79" s="31" t="e">
        <f>IF(S72=0,0,VLOOKUP(S72,FAC_TOTALS_APTA!$A$4:$BQ$126,$L79,FALSE))</f>
        <v>#N/A</v>
      </c>
      <c r="T79" s="31" t="e">
        <f>IF(T72=0,0,VLOOKUP(T72,FAC_TOTALS_APTA!$A$4:$BQ$126,$L79,FALSE))</f>
        <v>#N/A</v>
      </c>
      <c r="U79" s="31" t="e">
        <f>IF(U72=0,0,VLOOKUP(U72,FAC_TOTALS_APTA!$A$4:$BQ$126,$L79,FALSE))</f>
        <v>#N/A</v>
      </c>
      <c r="V79" s="31" t="e">
        <f>IF(V72=0,0,VLOOKUP(V72,FAC_TOTALS_APTA!$A$4:$BQ$126,$L79,FALSE))</f>
        <v>#N/A</v>
      </c>
      <c r="W79" s="31" t="e">
        <f>IF(W72=0,0,VLOOKUP(W72,FAC_TOTALS_APTA!$A$4:$BQ$126,$L79,FALSE))</f>
        <v>#N/A</v>
      </c>
      <c r="X79" s="31" t="e">
        <f>IF(X72=0,0,VLOOKUP(X72,FAC_TOTALS_APTA!$A$4:$BQ$126,$L79,FALSE))</f>
        <v>#N/A</v>
      </c>
      <c r="Y79" s="31" t="e">
        <f>IF(Y72=0,0,VLOOKUP(Y72,FAC_TOTALS_APTA!$A$4:$BQ$126,$L79,FALSE))</f>
        <v>#N/A</v>
      </c>
      <c r="Z79" s="31" t="e">
        <f>IF(Z72=0,0,VLOOKUP(Z72,FAC_TOTALS_APTA!$A$4:$BQ$126,$L79,FALSE))</f>
        <v>#N/A</v>
      </c>
      <c r="AA79" s="31" t="e">
        <f>IF(AA72=0,0,VLOOKUP(AA72,FAC_TOTALS_APTA!$A$4:$BQ$126,$L79,FALSE))</f>
        <v>#N/A</v>
      </c>
      <c r="AB79" s="31" t="e">
        <f>IF(AB72=0,0,VLOOKUP(AB72,FAC_TOTALS_APTA!$A$4:$BQ$126,$L79,FALSE))</f>
        <v>#N/A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 t="e">
        <f>VLOOKUP(G72,FAC_TOTALS_APTA!$A$4:$BQ$126,$F80,FALSE)</f>
        <v>#N/A</v>
      </c>
      <c r="H80" s="31" t="e">
        <f>VLOOKUP(H72,FAC_TOTALS_APTA!$A$4:$BQ$126,$F80,FALSE)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 t="e">
        <f>IF(M72=0,0,VLOOKUP(M72,FAC_TOTALS_APTA!$A$4:$BQ$126,$L80,FALSE))</f>
        <v>#N/A</v>
      </c>
      <c r="N80" s="31" t="e">
        <f>IF(N72=0,0,VLOOKUP(N72,FAC_TOTALS_APTA!$A$4:$BQ$126,$L80,FALSE))</f>
        <v>#N/A</v>
      </c>
      <c r="O80" s="31" t="e">
        <f>IF(O72=0,0,VLOOKUP(O72,FAC_TOTALS_APTA!$A$4:$BQ$126,$L80,FALSE))</f>
        <v>#N/A</v>
      </c>
      <c r="P80" s="31" t="e">
        <f>IF(P72=0,0,VLOOKUP(P72,FAC_TOTALS_APTA!$A$4:$BQ$126,$L80,FALSE))</f>
        <v>#N/A</v>
      </c>
      <c r="Q80" s="31" t="e">
        <f>IF(Q72=0,0,VLOOKUP(Q72,FAC_TOTALS_APTA!$A$4:$BQ$126,$L80,FALSE))</f>
        <v>#N/A</v>
      </c>
      <c r="R80" s="31" t="e">
        <f>IF(R72=0,0,VLOOKUP(R72,FAC_TOTALS_APTA!$A$4:$BQ$126,$L80,FALSE))</f>
        <v>#N/A</v>
      </c>
      <c r="S80" s="31" t="e">
        <f>IF(S72=0,0,VLOOKUP(S72,FAC_TOTALS_APTA!$A$4:$BQ$126,$L80,FALSE))</f>
        <v>#N/A</v>
      </c>
      <c r="T80" s="31" t="e">
        <f>IF(T72=0,0,VLOOKUP(T72,FAC_TOTALS_APTA!$A$4:$BQ$126,$L80,FALSE))</f>
        <v>#N/A</v>
      </c>
      <c r="U80" s="31" t="e">
        <f>IF(U72=0,0,VLOOKUP(U72,FAC_TOTALS_APTA!$A$4:$BQ$126,$L80,FALSE))</f>
        <v>#N/A</v>
      </c>
      <c r="V80" s="31" t="e">
        <f>IF(V72=0,0,VLOOKUP(V72,FAC_TOTALS_APTA!$A$4:$BQ$126,$L80,FALSE))</f>
        <v>#N/A</v>
      </c>
      <c r="W80" s="31" t="e">
        <f>IF(W72=0,0,VLOOKUP(W72,FAC_TOTALS_APTA!$A$4:$BQ$126,$L80,FALSE))</f>
        <v>#N/A</v>
      </c>
      <c r="X80" s="31" t="e">
        <f>IF(X72=0,0,VLOOKUP(X72,FAC_TOTALS_APTA!$A$4:$BQ$126,$L80,FALSE))</f>
        <v>#N/A</v>
      </c>
      <c r="Y80" s="31" t="e">
        <f>IF(Y72=0,0,VLOOKUP(Y72,FAC_TOTALS_APTA!$A$4:$BQ$126,$L80,FALSE))</f>
        <v>#N/A</v>
      </c>
      <c r="Z80" s="31" t="e">
        <f>IF(Z72=0,0,VLOOKUP(Z72,FAC_TOTALS_APTA!$A$4:$BQ$126,$L80,FALSE))</f>
        <v>#N/A</v>
      </c>
      <c r="AA80" s="31" t="e">
        <f>IF(AA72=0,0,VLOOKUP(AA72,FAC_TOTALS_APTA!$A$4:$BQ$126,$L80,FALSE))</f>
        <v>#N/A</v>
      </c>
      <c r="AB80" s="31" t="e">
        <f>IF(AB72=0,0,VLOOKUP(AB72,FAC_TOTALS_APTA!$A$4:$BQ$126,$L80,FALSE))</f>
        <v>#N/A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 t="e">
        <f>VLOOKUP(G72,FAC_TOTALS_APTA!$A$4:$BQ$126,$F81,FALSE)</f>
        <v>#N/A</v>
      </c>
      <c r="H81" s="36" t="e">
        <f>VLOOKUP(H72,FAC_TOTALS_APTA!$A$4:$BQ$126,$F81,FALSE)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 t="e">
        <f>IF(M72=0,0,VLOOKUP(M72,FAC_TOTALS_APTA!$A$4:$BQ$126,$L81,FALSE))</f>
        <v>#N/A</v>
      </c>
      <c r="N81" s="31" t="e">
        <f>IF(N72=0,0,VLOOKUP(N72,FAC_TOTALS_APTA!$A$4:$BQ$126,$L81,FALSE))</f>
        <v>#N/A</v>
      </c>
      <c r="O81" s="31" t="e">
        <f>IF(O72=0,0,VLOOKUP(O72,FAC_TOTALS_APTA!$A$4:$BQ$126,$L81,FALSE))</f>
        <v>#N/A</v>
      </c>
      <c r="P81" s="31" t="e">
        <f>IF(P72=0,0,VLOOKUP(P72,FAC_TOTALS_APTA!$A$4:$BQ$126,$L81,FALSE))</f>
        <v>#N/A</v>
      </c>
      <c r="Q81" s="31" t="e">
        <f>IF(Q72=0,0,VLOOKUP(Q72,FAC_TOTALS_APTA!$A$4:$BQ$126,$L81,FALSE))</f>
        <v>#N/A</v>
      </c>
      <c r="R81" s="31" t="e">
        <f>IF(R72=0,0,VLOOKUP(R72,FAC_TOTALS_APTA!$A$4:$BQ$126,$L81,FALSE))</f>
        <v>#N/A</v>
      </c>
      <c r="S81" s="31" t="e">
        <f>IF(S72=0,0,VLOOKUP(S72,FAC_TOTALS_APTA!$A$4:$BQ$126,$L81,FALSE))</f>
        <v>#N/A</v>
      </c>
      <c r="T81" s="31" t="e">
        <f>IF(T72=0,0,VLOOKUP(T72,FAC_TOTALS_APTA!$A$4:$BQ$126,$L81,FALSE))</f>
        <v>#N/A</v>
      </c>
      <c r="U81" s="31" t="e">
        <f>IF(U72=0,0,VLOOKUP(U72,FAC_TOTALS_APTA!$A$4:$BQ$126,$L81,FALSE))</f>
        <v>#N/A</v>
      </c>
      <c r="V81" s="31" t="e">
        <f>IF(V72=0,0,VLOOKUP(V72,FAC_TOTALS_APTA!$A$4:$BQ$126,$L81,FALSE))</f>
        <v>#N/A</v>
      </c>
      <c r="W81" s="31" t="e">
        <f>IF(W72=0,0,VLOOKUP(W72,FAC_TOTALS_APTA!$A$4:$BQ$126,$L81,FALSE))</f>
        <v>#N/A</v>
      </c>
      <c r="X81" s="31" t="e">
        <f>IF(X72=0,0,VLOOKUP(X72,FAC_TOTALS_APTA!$A$4:$BQ$126,$L81,FALSE))</f>
        <v>#N/A</v>
      </c>
      <c r="Y81" s="31" t="e">
        <f>IF(Y72=0,0,VLOOKUP(Y72,FAC_TOTALS_APTA!$A$4:$BQ$126,$L81,FALSE))</f>
        <v>#N/A</v>
      </c>
      <c r="Z81" s="31" t="e">
        <f>IF(Z72=0,0,VLOOKUP(Z72,FAC_TOTALS_APTA!$A$4:$BQ$126,$L81,FALSE))</f>
        <v>#N/A</v>
      </c>
      <c r="AA81" s="31" t="e">
        <f>IF(AA72=0,0,VLOOKUP(AA72,FAC_TOTALS_APTA!$A$4:$BQ$126,$L81,FALSE))</f>
        <v>#N/A</v>
      </c>
      <c r="AB81" s="31" t="e">
        <f>IF(AB72=0,0,VLOOKUP(AB72,FAC_TOTALS_APTA!$A$4:$BQ$126,$L81,FALSE))</f>
        <v>#N/A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 t="e">
        <f>VLOOKUP(G72,FAC_TOTALS_APTA!$A$4:$BQ$126,$F82,FALSE)</f>
        <v>#N/A</v>
      </c>
      <c r="H82" s="36" t="e">
        <f>VLOOKUP(H72,FAC_TOTALS_APTA!$A$4:$BQ$126,$F82,FALSE)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 t="e">
        <f>IF(M72=0,0,VLOOKUP(M72,FAC_TOTALS_APTA!$A$4:$BQ$126,$L82,FALSE))</f>
        <v>#N/A</v>
      </c>
      <c r="N82" s="31" t="e">
        <f>IF(N72=0,0,VLOOKUP(N72,FAC_TOTALS_APTA!$A$4:$BQ$126,$L82,FALSE))</f>
        <v>#N/A</v>
      </c>
      <c r="O82" s="31" t="e">
        <f>IF(O72=0,0,VLOOKUP(O72,FAC_TOTALS_APTA!$A$4:$BQ$126,$L82,FALSE))</f>
        <v>#N/A</v>
      </c>
      <c r="P82" s="31" t="e">
        <f>IF(P72=0,0,VLOOKUP(P72,FAC_TOTALS_APTA!$A$4:$BQ$126,$L82,FALSE))</f>
        <v>#N/A</v>
      </c>
      <c r="Q82" s="31" t="e">
        <f>IF(Q72=0,0,VLOOKUP(Q72,FAC_TOTALS_APTA!$A$4:$BQ$126,$L82,FALSE))</f>
        <v>#N/A</v>
      </c>
      <c r="R82" s="31" t="e">
        <f>IF(R72=0,0,VLOOKUP(R72,FAC_TOTALS_APTA!$A$4:$BQ$126,$L82,FALSE))</f>
        <v>#N/A</v>
      </c>
      <c r="S82" s="31" t="e">
        <f>IF(S72=0,0,VLOOKUP(S72,FAC_TOTALS_APTA!$A$4:$BQ$126,$L82,FALSE))</f>
        <v>#N/A</v>
      </c>
      <c r="T82" s="31" t="e">
        <f>IF(T72=0,0,VLOOKUP(T72,FAC_TOTALS_APTA!$A$4:$BQ$126,$L82,FALSE))</f>
        <v>#N/A</v>
      </c>
      <c r="U82" s="31" t="e">
        <f>IF(U72=0,0,VLOOKUP(U72,FAC_TOTALS_APTA!$A$4:$BQ$126,$L82,FALSE))</f>
        <v>#N/A</v>
      </c>
      <c r="V82" s="31" t="e">
        <f>IF(V72=0,0,VLOOKUP(V72,FAC_TOTALS_APTA!$A$4:$BQ$126,$L82,FALSE))</f>
        <v>#N/A</v>
      </c>
      <c r="W82" s="31" t="e">
        <f>IF(W72=0,0,VLOOKUP(W72,FAC_TOTALS_APTA!$A$4:$BQ$126,$L82,FALSE))</f>
        <v>#N/A</v>
      </c>
      <c r="X82" s="31" t="e">
        <f>IF(X72=0,0,VLOOKUP(X72,FAC_TOTALS_APTA!$A$4:$BQ$126,$L82,FALSE))</f>
        <v>#N/A</v>
      </c>
      <c r="Y82" s="31" t="e">
        <f>IF(Y72=0,0,VLOOKUP(Y72,FAC_TOTALS_APTA!$A$4:$BQ$126,$L82,FALSE))</f>
        <v>#N/A</v>
      </c>
      <c r="Z82" s="31" t="e">
        <f>IF(Z72=0,0,VLOOKUP(Z72,FAC_TOTALS_APTA!$A$4:$BQ$126,$L82,FALSE))</f>
        <v>#N/A</v>
      </c>
      <c r="AA82" s="31" t="e">
        <f>IF(AA72=0,0,VLOOKUP(AA72,FAC_TOTALS_APTA!$A$4:$BQ$126,$L82,FALSE))</f>
        <v>#N/A</v>
      </c>
      <c r="AB82" s="31" t="e">
        <f>IF(AB72=0,0,VLOOKUP(AB72,FAC_TOTALS_APTA!$A$4:$BQ$126,$L82,FALSE))</f>
        <v>#N/A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 t="e">
        <f>VLOOKUP(G72,FAC_TOTALS_APTA!$A$4:$BQ$126,$F83,FALSE)</f>
        <v>#N/A</v>
      </c>
      <c r="H83" s="36" t="e">
        <f>VLOOKUP(H72,FAC_TOTALS_APTA!$A$4:$BQ$126,$F83,FALSE)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 t="e">
        <f>IF(M72=0,0,VLOOKUP(M72,FAC_TOTALS_APTA!$A$4:$BQ$126,$L83,FALSE))</f>
        <v>#N/A</v>
      </c>
      <c r="N83" s="31" t="e">
        <f>IF(N72=0,0,VLOOKUP(N72,FAC_TOTALS_APTA!$A$4:$BQ$126,$L83,FALSE))</f>
        <v>#N/A</v>
      </c>
      <c r="O83" s="31" t="e">
        <f>IF(O72=0,0,VLOOKUP(O72,FAC_TOTALS_APTA!$A$4:$BQ$126,$L83,FALSE))</f>
        <v>#N/A</v>
      </c>
      <c r="P83" s="31" t="e">
        <f>IF(P72=0,0,VLOOKUP(P72,FAC_TOTALS_APTA!$A$4:$BQ$126,$L83,FALSE))</f>
        <v>#N/A</v>
      </c>
      <c r="Q83" s="31" t="e">
        <f>IF(Q72=0,0,VLOOKUP(Q72,FAC_TOTALS_APTA!$A$4:$BQ$126,$L83,FALSE))</f>
        <v>#N/A</v>
      </c>
      <c r="R83" s="31" t="e">
        <f>IF(R72=0,0,VLOOKUP(R72,FAC_TOTALS_APTA!$A$4:$BQ$126,$L83,FALSE))</f>
        <v>#N/A</v>
      </c>
      <c r="S83" s="31" t="e">
        <f>IF(S72=0,0,VLOOKUP(S72,FAC_TOTALS_APTA!$A$4:$BQ$126,$L83,FALSE))</f>
        <v>#N/A</v>
      </c>
      <c r="T83" s="31" t="e">
        <f>IF(T72=0,0,VLOOKUP(T72,FAC_TOTALS_APTA!$A$4:$BQ$126,$L83,FALSE))</f>
        <v>#N/A</v>
      </c>
      <c r="U83" s="31" t="e">
        <f>IF(U72=0,0,VLOOKUP(U72,FAC_TOTALS_APTA!$A$4:$BQ$126,$L83,FALSE))</f>
        <v>#N/A</v>
      </c>
      <c r="V83" s="31" t="e">
        <f>IF(V72=0,0,VLOOKUP(V72,FAC_TOTALS_APTA!$A$4:$BQ$126,$L83,FALSE))</f>
        <v>#N/A</v>
      </c>
      <c r="W83" s="31" t="e">
        <f>IF(W72=0,0,VLOOKUP(W72,FAC_TOTALS_APTA!$A$4:$BQ$126,$L83,FALSE))</f>
        <v>#N/A</v>
      </c>
      <c r="X83" s="31" t="e">
        <f>IF(X72=0,0,VLOOKUP(X72,FAC_TOTALS_APTA!$A$4:$BQ$126,$L83,FALSE))</f>
        <v>#N/A</v>
      </c>
      <c r="Y83" s="31" t="e">
        <f>IF(Y72=0,0,VLOOKUP(Y72,FAC_TOTALS_APTA!$A$4:$BQ$126,$L83,FALSE))</f>
        <v>#N/A</v>
      </c>
      <c r="Z83" s="31" t="e">
        <f>IF(Z72=0,0,VLOOKUP(Z72,FAC_TOTALS_APTA!$A$4:$BQ$126,$L83,FALSE))</f>
        <v>#N/A</v>
      </c>
      <c r="AA83" s="31" t="e">
        <f>IF(AA72=0,0,VLOOKUP(AA72,FAC_TOTALS_APTA!$A$4:$BQ$126,$L83,FALSE))</f>
        <v>#N/A</v>
      </c>
      <c r="AB83" s="31" t="e">
        <f>IF(AB72=0,0,VLOOKUP(AB72,FAC_TOTALS_APTA!$A$4:$BQ$126,$L83,FALSE))</f>
        <v>#N/A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 t="e">
        <f>VLOOKUP(G72,FAC_TOTALS_APTA!$A$4:$BQ$126,$F84,FALSE)</f>
        <v>#N/A</v>
      </c>
      <c r="H84" s="36" t="e">
        <f>VLOOKUP(H72,FAC_TOTALS_APTA!$A$4:$BQ$126,$F84,FALSE)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 t="e">
        <f>IF(M72=0,0,VLOOKUP(M72,FAC_TOTALS_APTA!$A$4:$BQ$126,$L84,FALSE))</f>
        <v>#N/A</v>
      </c>
      <c r="N84" s="31" t="e">
        <f>IF(N72=0,0,VLOOKUP(N72,FAC_TOTALS_APTA!$A$4:$BQ$126,$L84,FALSE))</f>
        <v>#N/A</v>
      </c>
      <c r="O84" s="31" t="e">
        <f>IF(O72=0,0,VLOOKUP(O72,FAC_TOTALS_APTA!$A$4:$BQ$126,$L84,FALSE))</f>
        <v>#N/A</v>
      </c>
      <c r="P84" s="31" t="e">
        <f>IF(P72=0,0,VLOOKUP(P72,FAC_TOTALS_APTA!$A$4:$BQ$126,$L84,FALSE))</f>
        <v>#N/A</v>
      </c>
      <c r="Q84" s="31" t="e">
        <f>IF(Q72=0,0,VLOOKUP(Q72,FAC_TOTALS_APTA!$A$4:$BQ$126,$L84,FALSE))</f>
        <v>#N/A</v>
      </c>
      <c r="R84" s="31" t="e">
        <f>IF(R72=0,0,VLOOKUP(R72,FAC_TOTALS_APTA!$A$4:$BQ$126,$L84,FALSE))</f>
        <v>#N/A</v>
      </c>
      <c r="S84" s="31" t="e">
        <f>IF(S72=0,0,VLOOKUP(S72,FAC_TOTALS_APTA!$A$4:$BQ$126,$L84,FALSE))</f>
        <v>#N/A</v>
      </c>
      <c r="T84" s="31" t="e">
        <f>IF(T72=0,0,VLOOKUP(T72,FAC_TOTALS_APTA!$A$4:$BQ$126,$L84,FALSE))</f>
        <v>#N/A</v>
      </c>
      <c r="U84" s="31" t="e">
        <f>IF(U72=0,0,VLOOKUP(U72,FAC_TOTALS_APTA!$A$4:$BQ$126,$L84,FALSE))</f>
        <v>#N/A</v>
      </c>
      <c r="V84" s="31" t="e">
        <f>IF(V72=0,0,VLOOKUP(V72,FAC_TOTALS_APTA!$A$4:$BQ$126,$L84,FALSE))</f>
        <v>#N/A</v>
      </c>
      <c r="W84" s="31" t="e">
        <f>IF(W72=0,0,VLOOKUP(W72,FAC_TOTALS_APTA!$A$4:$BQ$126,$L84,FALSE))</f>
        <v>#N/A</v>
      </c>
      <c r="X84" s="31" t="e">
        <f>IF(X72=0,0,VLOOKUP(X72,FAC_TOTALS_APTA!$A$4:$BQ$126,$L84,FALSE))</f>
        <v>#N/A</v>
      </c>
      <c r="Y84" s="31" t="e">
        <f>IF(Y72=0,0,VLOOKUP(Y72,FAC_TOTALS_APTA!$A$4:$BQ$126,$L84,FALSE))</f>
        <v>#N/A</v>
      </c>
      <c r="Z84" s="31" t="e">
        <f>IF(Z72=0,0,VLOOKUP(Z72,FAC_TOTALS_APTA!$A$4:$BQ$126,$L84,FALSE))</f>
        <v>#N/A</v>
      </c>
      <c r="AA84" s="31" t="e">
        <f>IF(AA72=0,0,VLOOKUP(AA72,FAC_TOTALS_APTA!$A$4:$BQ$126,$L84,FALSE))</f>
        <v>#N/A</v>
      </c>
      <c r="AB84" s="31" t="e">
        <f>IF(AB72=0,0,VLOOKUP(AB72,FAC_TOTALS_APTA!$A$4:$BQ$126,$L84,FALSE))</f>
        <v>#N/A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 t="e">
        <f>VLOOKUP(G72,FAC_TOTALS_APTA!$A$4:$BQ$126,$F85,FALSE)</f>
        <v>#N/A</v>
      </c>
      <c r="H85" s="36" t="e">
        <f>VLOOKUP(H72,FAC_TOTALS_APTA!$A$4:$BQ$126,$F85,FALSE)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 t="e">
        <f>IF(M72=0,0,VLOOKUP(M72,FAC_TOTALS_APTA!$A$4:$BQ$126,$L85,FALSE))</f>
        <v>#N/A</v>
      </c>
      <c r="N85" s="31" t="e">
        <f>IF(N72=0,0,VLOOKUP(N72,FAC_TOTALS_APTA!$A$4:$BQ$126,$L85,FALSE))</f>
        <v>#N/A</v>
      </c>
      <c r="O85" s="31" t="e">
        <f>IF(O72=0,0,VLOOKUP(O72,FAC_TOTALS_APTA!$A$4:$BQ$126,$L85,FALSE))</f>
        <v>#N/A</v>
      </c>
      <c r="P85" s="31" t="e">
        <f>IF(P72=0,0,VLOOKUP(P72,FAC_TOTALS_APTA!$A$4:$BQ$126,$L85,FALSE))</f>
        <v>#N/A</v>
      </c>
      <c r="Q85" s="31" t="e">
        <f>IF(Q72=0,0,VLOOKUP(Q72,FAC_TOTALS_APTA!$A$4:$BQ$126,$L85,FALSE))</f>
        <v>#N/A</v>
      </c>
      <c r="R85" s="31" t="e">
        <f>IF(R72=0,0,VLOOKUP(R72,FAC_TOTALS_APTA!$A$4:$BQ$126,$L85,FALSE))</f>
        <v>#N/A</v>
      </c>
      <c r="S85" s="31" t="e">
        <f>IF(S72=0,0,VLOOKUP(S72,FAC_TOTALS_APTA!$A$4:$BQ$126,$L85,FALSE))</f>
        <v>#N/A</v>
      </c>
      <c r="T85" s="31" t="e">
        <f>IF(T72=0,0,VLOOKUP(T72,FAC_TOTALS_APTA!$A$4:$BQ$126,$L85,FALSE))</f>
        <v>#N/A</v>
      </c>
      <c r="U85" s="31" t="e">
        <f>IF(U72=0,0,VLOOKUP(U72,FAC_TOTALS_APTA!$A$4:$BQ$126,$L85,FALSE))</f>
        <v>#N/A</v>
      </c>
      <c r="V85" s="31" t="e">
        <f>IF(V72=0,0,VLOOKUP(V72,FAC_TOTALS_APTA!$A$4:$BQ$126,$L85,FALSE))</f>
        <v>#N/A</v>
      </c>
      <c r="W85" s="31" t="e">
        <f>IF(W72=0,0,VLOOKUP(W72,FAC_TOTALS_APTA!$A$4:$BQ$126,$L85,FALSE))</f>
        <v>#N/A</v>
      </c>
      <c r="X85" s="31" t="e">
        <f>IF(X72=0,0,VLOOKUP(X72,FAC_TOTALS_APTA!$A$4:$BQ$126,$L85,FALSE))</f>
        <v>#N/A</v>
      </c>
      <c r="Y85" s="31" t="e">
        <f>IF(Y72=0,0,VLOOKUP(Y72,FAC_TOTALS_APTA!$A$4:$BQ$126,$L85,FALSE))</f>
        <v>#N/A</v>
      </c>
      <c r="Z85" s="31" t="e">
        <f>IF(Z72=0,0,VLOOKUP(Z72,FAC_TOTALS_APTA!$A$4:$BQ$126,$L85,FALSE))</f>
        <v>#N/A</v>
      </c>
      <c r="AA85" s="31" t="e">
        <f>IF(AA72=0,0,VLOOKUP(AA72,FAC_TOTALS_APTA!$A$4:$BQ$126,$L85,FALSE))</f>
        <v>#N/A</v>
      </c>
      <c r="AB85" s="31" t="e">
        <f>IF(AB72=0,0,VLOOKUP(AB72,FAC_TOTALS_APTA!$A$4:$BQ$126,$L85,FALSE))</f>
        <v>#N/A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 t="e">
        <f>VLOOKUP(G72,FAC_TOTALS_APTA!$A$4:$BQ$126,$F86,FALSE)</f>
        <v>#N/A</v>
      </c>
      <c r="H86" s="36" t="e">
        <f>VLOOKUP(H72,FAC_TOTALS_APTA!$A$4:$BQ$126,$F86,FALSE)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 t="e">
        <f>IF(M72=0,0,VLOOKUP(M72,FAC_TOTALS_APTA!$A$4:$BQ$126,$L86,FALSE))</f>
        <v>#N/A</v>
      </c>
      <c r="N86" s="31" t="e">
        <f>IF(N72=0,0,VLOOKUP(N72,FAC_TOTALS_APTA!$A$4:$BQ$126,$L86,FALSE))</f>
        <v>#N/A</v>
      </c>
      <c r="O86" s="31" t="e">
        <f>IF(O72=0,0,VLOOKUP(O72,FAC_TOTALS_APTA!$A$4:$BQ$126,$L86,FALSE))</f>
        <v>#N/A</v>
      </c>
      <c r="P86" s="31" t="e">
        <f>IF(P72=0,0,VLOOKUP(P72,FAC_TOTALS_APTA!$A$4:$BQ$126,$L86,FALSE))</f>
        <v>#N/A</v>
      </c>
      <c r="Q86" s="31" t="e">
        <f>IF(Q72=0,0,VLOOKUP(Q72,FAC_TOTALS_APTA!$A$4:$BQ$126,$L86,FALSE))</f>
        <v>#N/A</v>
      </c>
      <c r="R86" s="31" t="e">
        <f>IF(R72=0,0,VLOOKUP(R72,FAC_TOTALS_APTA!$A$4:$BQ$126,$L86,FALSE))</f>
        <v>#N/A</v>
      </c>
      <c r="S86" s="31" t="e">
        <f>IF(S72=0,0,VLOOKUP(S72,FAC_TOTALS_APTA!$A$4:$BQ$126,$L86,FALSE))</f>
        <v>#N/A</v>
      </c>
      <c r="T86" s="31" t="e">
        <f>IF(T72=0,0,VLOOKUP(T72,FAC_TOTALS_APTA!$A$4:$BQ$126,$L86,FALSE))</f>
        <v>#N/A</v>
      </c>
      <c r="U86" s="31" t="e">
        <f>IF(U72=0,0,VLOOKUP(U72,FAC_TOTALS_APTA!$A$4:$BQ$126,$L86,FALSE))</f>
        <v>#N/A</v>
      </c>
      <c r="V86" s="31" t="e">
        <f>IF(V72=0,0,VLOOKUP(V72,FAC_TOTALS_APTA!$A$4:$BQ$126,$L86,FALSE))</f>
        <v>#N/A</v>
      </c>
      <c r="W86" s="31" t="e">
        <f>IF(W72=0,0,VLOOKUP(W72,FAC_TOTALS_APTA!$A$4:$BQ$126,$L86,FALSE))</f>
        <v>#N/A</v>
      </c>
      <c r="X86" s="31" t="e">
        <f>IF(X72=0,0,VLOOKUP(X72,FAC_TOTALS_APTA!$A$4:$BQ$126,$L86,FALSE))</f>
        <v>#N/A</v>
      </c>
      <c r="Y86" s="31" t="e">
        <f>IF(Y72=0,0,VLOOKUP(Y72,FAC_TOTALS_APTA!$A$4:$BQ$126,$L86,FALSE))</f>
        <v>#N/A</v>
      </c>
      <c r="Z86" s="31" t="e">
        <f>IF(Z72=0,0,VLOOKUP(Z72,FAC_TOTALS_APTA!$A$4:$BQ$126,$L86,FALSE))</f>
        <v>#N/A</v>
      </c>
      <c r="AA86" s="31" t="e">
        <f>IF(AA72=0,0,VLOOKUP(AA72,FAC_TOTALS_APTA!$A$4:$BQ$126,$L86,FALSE))</f>
        <v>#N/A</v>
      </c>
      <c r="AB86" s="31" t="e">
        <f>IF(AB72=0,0,VLOOKUP(AB72,FAC_TOTALS_APTA!$A$4:$BQ$126,$L86,FALSE))</f>
        <v>#N/A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 t="e">
        <f>VLOOKUP(G72,FAC_TOTALS_APTA!$A$4:$BQ$126,$F87,FALSE)</f>
        <v>#N/A</v>
      </c>
      <c r="H87" s="36" t="e">
        <f>VLOOKUP(H72,FAC_TOTALS_APTA!$A$4:$BQ$126,$F87,FALSE)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 t="e">
        <f>IF(M72=0,0,VLOOKUP(M72,FAC_TOTALS_APTA!$A$4:$BQ$126,$L87,FALSE))</f>
        <v>#N/A</v>
      </c>
      <c r="N87" s="31" t="e">
        <f>IF(N72=0,0,VLOOKUP(N72,FAC_TOTALS_APTA!$A$4:$BQ$126,$L87,FALSE))</f>
        <v>#N/A</v>
      </c>
      <c r="O87" s="31" t="e">
        <f>IF(O72=0,0,VLOOKUP(O72,FAC_TOTALS_APTA!$A$4:$BQ$126,$L87,FALSE))</f>
        <v>#N/A</v>
      </c>
      <c r="P87" s="31" t="e">
        <f>IF(P72=0,0,VLOOKUP(P72,FAC_TOTALS_APTA!$A$4:$BQ$126,$L87,FALSE))</f>
        <v>#N/A</v>
      </c>
      <c r="Q87" s="31" t="e">
        <f>IF(Q72=0,0,VLOOKUP(Q72,FAC_TOTALS_APTA!$A$4:$BQ$126,$L87,FALSE))</f>
        <v>#N/A</v>
      </c>
      <c r="R87" s="31" t="e">
        <f>IF(R72=0,0,VLOOKUP(R72,FAC_TOTALS_APTA!$A$4:$BQ$126,$L87,FALSE))</f>
        <v>#N/A</v>
      </c>
      <c r="S87" s="31" t="e">
        <f>IF(S72=0,0,VLOOKUP(S72,FAC_TOTALS_APTA!$A$4:$BQ$126,$L87,FALSE))</f>
        <v>#N/A</v>
      </c>
      <c r="T87" s="31" t="e">
        <f>IF(T72=0,0,VLOOKUP(T72,FAC_TOTALS_APTA!$A$4:$BQ$126,$L87,FALSE))</f>
        <v>#N/A</v>
      </c>
      <c r="U87" s="31" t="e">
        <f>IF(U72=0,0,VLOOKUP(U72,FAC_TOTALS_APTA!$A$4:$BQ$126,$L87,FALSE))</f>
        <v>#N/A</v>
      </c>
      <c r="V87" s="31" t="e">
        <f>IF(V72=0,0,VLOOKUP(V72,FAC_TOTALS_APTA!$A$4:$BQ$126,$L87,FALSE))</f>
        <v>#N/A</v>
      </c>
      <c r="W87" s="31" t="e">
        <f>IF(W72=0,0,VLOOKUP(W72,FAC_TOTALS_APTA!$A$4:$BQ$126,$L87,FALSE))</f>
        <v>#N/A</v>
      </c>
      <c r="X87" s="31" t="e">
        <f>IF(X72=0,0,VLOOKUP(X72,FAC_TOTALS_APTA!$A$4:$BQ$126,$L87,FALSE))</f>
        <v>#N/A</v>
      </c>
      <c r="Y87" s="31" t="e">
        <f>IF(Y72=0,0,VLOOKUP(Y72,FAC_TOTALS_APTA!$A$4:$BQ$126,$L87,FALSE))</f>
        <v>#N/A</v>
      </c>
      <c r="Z87" s="31" t="e">
        <f>IF(Z72=0,0,VLOOKUP(Z72,FAC_TOTALS_APTA!$A$4:$BQ$126,$L87,FALSE))</f>
        <v>#N/A</v>
      </c>
      <c r="AA87" s="31" t="e">
        <f>IF(AA72=0,0,VLOOKUP(AA72,FAC_TOTALS_APTA!$A$4:$BQ$126,$L87,FALSE))</f>
        <v>#N/A</v>
      </c>
      <c r="AB87" s="31" t="e">
        <f>IF(AB72=0,0,VLOOKUP(AB72,FAC_TOTALS_APTA!$A$4:$BQ$126,$L87,FALSE))</f>
        <v>#N/A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 t="e">
        <f>VLOOKUP(G72,FAC_TOTALS_APTA!$A$4:$BQ$126,$F88,FALSE)</f>
        <v>#N/A</v>
      </c>
      <c r="H88" s="38" t="e">
        <f>VLOOKUP(H72,FAC_TOTALS_APTA!$A$4:$BQ$126,$F88,FALSE)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 t="e">
        <f>IF(M72=0,0,VLOOKUP(M72,FAC_TOTALS_APTA!$A$4:$BQ$126,$L89,FALSE))</f>
        <v>#N/A</v>
      </c>
      <c r="N89" s="48" t="e">
        <f>IF(N72=0,0,VLOOKUP(N72,FAC_TOTALS_APTA!$A$4:$BQ$126,$L89,FALSE))</f>
        <v>#N/A</v>
      </c>
      <c r="O89" s="48" t="e">
        <f>IF(O72=0,0,VLOOKUP(O72,FAC_TOTALS_APTA!$A$4:$BQ$126,$L89,FALSE))</f>
        <v>#N/A</v>
      </c>
      <c r="P89" s="48" t="e">
        <f>IF(P72=0,0,VLOOKUP(P72,FAC_TOTALS_APTA!$A$4:$BQ$126,$L89,FALSE))</f>
        <v>#N/A</v>
      </c>
      <c r="Q89" s="48" t="e">
        <f>IF(Q72=0,0,VLOOKUP(Q72,FAC_TOTALS_APTA!$A$4:$BQ$126,$L89,FALSE))</f>
        <v>#N/A</v>
      </c>
      <c r="R89" s="48" t="e">
        <f>IF(R72=0,0,VLOOKUP(R72,FAC_TOTALS_APTA!$A$4:$BQ$126,$L89,FALSE))</f>
        <v>#N/A</v>
      </c>
      <c r="S89" s="48" t="e">
        <f>IF(S72=0,0,VLOOKUP(S72,FAC_TOTALS_APTA!$A$4:$BQ$126,$L89,FALSE))</f>
        <v>#N/A</v>
      </c>
      <c r="T89" s="48" t="e">
        <f>IF(T72=0,0,VLOOKUP(T72,FAC_TOTALS_APTA!$A$4:$BQ$126,$L89,FALSE))</f>
        <v>#N/A</v>
      </c>
      <c r="U89" s="48" t="e">
        <f>IF(U72=0,0,VLOOKUP(U72,FAC_TOTALS_APTA!$A$4:$BQ$126,$L89,FALSE))</f>
        <v>#N/A</v>
      </c>
      <c r="V89" s="48" t="e">
        <f>IF(V72=0,0,VLOOKUP(V72,FAC_TOTALS_APTA!$A$4:$BQ$126,$L89,FALSE))</f>
        <v>#N/A</v>
      </c>
      <c r="W89" s="48" t="e">
        <f>IF(W72=0,0,VLOOKUP(W72,FAC_TOTALS_APTA!$A$4:$BQ$126,$L89,FALSE))</f>
        <v>#N/A</v>
      </c>
      <c r="X89" s="48" t="e">
        <f>IF(X72=0,0,VLOOKUP(X72,FAC_TOTALS_APTA!$A$4:$BQ$126,$L89,FALSE))</f>
        <v>#N/A</v>
      </c>
      <c r="Y89" s="48" t="e">
        <f>IF(Y72=0,0,VLOOKUP(Y72,FAC_TOTALS_APTA!$A$4:$BQ$126,$L89,FALSE))</f>
        <v>#N/A</v>
      </c>
      <c r="Z89" s="48" t="e">
        <f>IF(Z72=0,0,VLOOKUP(Z72,FAC_TOTALS_APTA!$A$4:$BQ$126,$L89,FALSE))</f>
        <v>#N/A</v>
      </c>
      <c r="AA89" s="48" t="e">
        <f>IF(AA72=0,0,VLOOKUP(AA72,FAC_TOTALS_APTA!$A$4:$BQ$126,$L89,FALSE))</f>
        <v>#N/A</v>
      </c>
      <c r="AB89" s="48" t="e">
        <f>IF(AB72=0,0,VLOOKUP(AB72,FAC_TOTALS_APTA!$A$4:$BQ$126,$L89,FALSE))</f>
        <v>#N/A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 t="e">
        <f>VLOOKUP(G72,FAC_TOTALS_APTA!$A$4:$BQ$126,$F90,FALSE)</f>
        <v>#N/A</v>
      </c>
      <c r="H90" s="76" t="e">
        <f>VLOOKUP(H72,FAC_TOTALS_APTA!$A$4:$BO$126,$F90,FALSE)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 t="e">
        <f t="shared" si="20"/>
        <v>#N/A</v>
      </c>
      <c r="T90" s="31" t="e">
        <f t="shared" si="20"/>
        <v>#N/A</v>
      </c>
      <c r="U90" s="31" t="e">
        <f t="shared" si="20"/>
        <v>#N/A</v>
      </c>
      <c r="V90" s="31" t="e">
        <f t="shared" si="20"/>
        <v>#N/A</v>
      </c>
      <c r="W90" s="31" t="e">
        <f t="shared" si="20"/>
        <v>#N/A</v>
      </c>
      <c r="X90" s="31" t="e">
        <f t="shared" si="20"/>
        <v>#N/A</v>
      </c>
      <c r="Y90" s="31" t="e">
        <f t="shared" si="20"/>
        <v>#N/A</v>
      </c>
      <c r="Z90" s="31" t="e">
        <f t="shared" si="20"/>
        <v>#N/A</v>
      </c>
      <c r="AA90" s="31" t="e">
        <f t="shared" si="20"/>
        <v>#N/A</v>
      </c>
      <c r="AB90" s="31" t="e">
        <f t="shared" si="20"/>
        <v>#N/A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 t="e">
        <f>VLOOKUP(G72,FAC_TOTALS_APTA!$A$4:$BO$126,$F91,FALSE)</f>
        <v>#N/A</v>
      </c>
      <c r="H91" s="77" t="e">
        <f>VLOOKUP(H72,FAC_TOTALS_APTA!$A$4:$BO$126,$F91,FALSE)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6" t="s">
        <v>59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63</v>
      </c>
      <c r="AD100" s="86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2002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1_10_2002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1_10_2003</v>
      </c>
      <c r="N103" s="9" t="str">
        <f t="shared" ref="N103:AB103" si="21">IF($G101+N102&gt;$H101,0,CONCATENATE($C98,"_",$C99,"_",$G101+N102))</f>
        <v>1_10_2004</v>
      </c>
      <c r="O103" s="9" t="str">
        <f t="shared" si="21"/>
        <v>1_10_2005</v>
      </c>
      <c r="P103" s="9" t="str">
        <f t="shared" si="21"/>
        <v>1_10_2006</v>
      </c>
      <c r="Q103" s="9" t="str">
        <f t="shared" si="21"/>
        <v>1_10_2007</v>
      </c>
      <c r="R103" s="9" t="str">
        <f t="shared" si="21"/>
        <v>1_10_2008</v>
      </c>
      <c r="S103" s="9" t="str">
        <f t="shared" si="21"/>
        <v>1_10_2009</v>
      </c>
      <c r="T103" s="9" t="str">
        <f t="shared" si="21"/>
        <v>1_10_2010</v>
      </c>
      <c r="U103" s="9" t="str">
        <f t="shared" si="21"/>
        <v>1_10_2011</v>
      </c>
      <c r="V103" s="9" t="str">
        <f t="shared" si="21"/>
        <v>1_10_2012</v>
      </c>
      <c r="W103" s="9" t="str">
        <f t="shared" si="21"/>
        <v>1_10_2013</v>
      </c>
      <c r="X103" s="9" t="str">
        <f t="shared" si="21"/>
        <v>1_10_2014</v>
      </c>
      <c r="Y103" s="9" t="str">
        <f t="shared" si="21"/>
        <v>1_10_2015</v>
      </c>
      <c r="Z103" s="9" t="str">
        <f t="shared" si="21"/>
        <v>1_10_2016</v>
      </c>
      <c r="AA103" s="9" t="str">
        <f t="shared" si="21"/>
        <v>1_10_2017</v>
      </c>
      <c r="AB103" s="9" t="str">
        <f t="shared" si="21"/>
        <v>1_10_2018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474570591.5</v>
      </c>
      <c r="H105" s="31">
        <f>VLOOKUP(H103,FAC_TOTALS_APTA!$A$4:$BQ$126,$F105,FALSE)</f>
        <v>560645667.79999995</v>
      </c>
      <c r="I105" s="32">
        <f>IFERROR(H105/G105-1,"-")</f>
        <v>0.18137465287922283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100104839.004798</v>
      </c>
      <c r="N105" s="31">
        <f>IF(N103=0,0,VLOOKUP(N103,FAC_TOTALS_APTA!$A$4:$BQ$126,$L105,FALSE))</f>
        <v>58886673.050127797</v>
      </c>
      <c r="O105" s="31">
        <f>IF(O103=0,0,VLOOKUP(O103,FAC_TOTALS_APTA!$A$4:$BQ$126,$L105,FALSE))</f>
        <v>20195823.159308001</v>
      </c>
      <c r="P105" s="31">
        <f>IF(P103=0,0,VLOOKUP(P103,FAC_TOTALS_APTA!$A$4:$BQ$126,$L105,FALSE))</f>
        <v>46068042.026040502</v>
      </c>
      <c r="Q105" s="31">
        <f>IF(Q103=0,0,VLOOKUP(Q103,FAC_TOTALS_APTA!$A$4:$BQ$126,$L105,FALSE))</f>
        <v>12315775.2387695</v>
      </c>
      <c r="R105" s="31">
        <f>IF(R103=0,0,VLOOKUP(R103,FAC_TOTALS_APTA!$A$4:$BQ$126,$L105,FALSE))</f>
        <v>62818089.370558701</v>
      </c>
      <c r="S105" s="31">
        <f>IF(S103=0,0,VLOOKUP(S103,FAC_TOTALS_APTA!$A$4:$BQ$126,$L105,FALSE))</f>
        <v>15446960.034763999</v>
      </c>
      <c r="T105" s="31">
        <f>IF(T103=0,0,VLOOKUP(T103,FAC_TOTALS_APTA!$A$4:$BQ$126,$L105,FALSE))</f>
        <v>-38252588.220922202</v>
      </c>
      <c r="U105" s="31">
        <f>IF(U103=0,0,VLOOKUP(U103,FAC_TOTALS_APTA!$A$4:$BQ$126,$L105,FALSE))</f>
        <v>-40072261.438683599</v>
      </c>
      <c r="V105" s="31">
        <f>IF(V103=0,0,VLOOKUP(V103,FAC_TOTALS_APTA!$A$4:$BQ$126,$L105,FALSE))</f>
        <v>-2035108.9827441201</v>
      </c>
      <c r="W105" s="31">
        <f>IF(W103=0,0,VLOOKUP(W103,FAC_TOTALS_APTA!$A$4:$BQ$126,$L105,FALSE))</f>
        <v>53031375.316393301</v>
      </c>
      <c r="X105" s="31">
        <f>IF(X103=0,0,VLOOKUP(X103,FAC_TOTALS_APTA!$A$4:$BQ$126,$L105,FALSE))</f>
        <v>30724983.090795401</v>
      </c>
      <c r="Y105" s="31">
        <f>IF(Y103=0,0,VLOOKUP(Y103,FAC_TOTALS_APTA!$A$4:$BQ$126,$L105,FALSE))</f>
        <v>5423329.5310300598</v>
      </c>
      <c r="Z105" s="31">
        <f>IF(Z103=0,0,VLOOKUP(Z103,FAC_TOTALS_APTA!$A$4:$BQ$126,$L105,FALSE))</f>
        <v>-2301015.7313450198</v>
      </c>
      <c r="AA105" s="31">
        <f>IF(AA103=0,0,VLOOKUP(AA103,FAC_TOTALS_APTA!$A$4:$BQ$126,$L105,FALSE))</f>
        <v>14354344.9659773</v>
      </c>
      <c r="AB105" s="31">
        <f>IF(AB103=0,0,VLOOKUP(AB103,FAC_TOTALS_APTA!$A$4:$BQ$126,$L105,FALSE))</f>
        <v>-20499410.706155799</v>
      </c>
      <c r="AC105" s="34">
        <f>SUM(M105:AB105)</f>
        <v>316209849.70871186</v>
      </c>
      <c r="AD105" s="35">
        <f>AC105/G122</f>
        <v>0.15588677690913444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1.7610024580000001</v>
      </c>
      <c r="H106" s="56">
        <f>VLOOKUP(H103,FAC_TOTALS_APTA!$A$4:$BQ$126,$F106,FALSE)</f>
        <v>1.9555512669999999</v>
      </c>
      <c r="I106" s="32">
        <f t="shared" ref="I106:I119" si="22">IFERROR(H106/G106-1,"-")</f>
        <v>0.11047617118090347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-82466686.628789797</v>
      </c>
      <c r="N106" s="31">
        <f>IF(N103=0,0,VLOOKUP(N103,FAC_TOTALS_APTA!$A$4:$BQ$126,$L106,FALSE))</f>
        <v>13147576.678148501</v>
      </c>
      <c r="O106" s="31">
        <f>IF(O103=0,0,VLOOKUP(O103,FAC_TOTALS_APTA!$A$4:$BQ$126,$L106,FALSE))</f>
        <v>164218386.73782301</v>
      </c>
      <c r="P106" s="31">
        <f>IF(P103=0,0,VLOOKUP(P103,FAC_TOTALS_APTA!$A$4:$BQ$126,$L106,FALSE))</f>
        <v>14298088.5019699</v>
      </c>
      <c r="Q106" s="31">
        <f>IF(Q103=0,0,VLOOKUP(Q103,FAC_TOTALS_APTA!$A$4:$BQ$126,$L106,FALSE))</f>
        <v>45952302.317004301</v>
      </c>
      <c r="R106" s="31">
        <f>IF(R103=0,0,VLOOKUP(R103,FAC_TOTALS_APTA!$A$4:$BQ$126,$L106,FALSE))</f>
        <v>-18961607.4677561</v>
      </c>
      <c r="S106" s="31">
        <f>IF(S103=0,0,VLOOKUP(S103,FAC_TOTALS_APTA!$A$4:$BQ$126,$L106,FALSE))</f>
        <v>-63090048.877565198</v>
      </c>
      <c r="T106" s="31">
        <f>IF(T103=0,0,VLOOKUP(T103,FAC_TOTALS_APTA!$A$4:$BQ$126,$L106,FALSE))</f>
        <v>-1057882.7105074499</v>
      </c>
      <c r="U106" s="31">
        <f>IF(U103=0,0,VLOOKUP(U103,FAC_TOTALS_APTA!$A$4:$BQ$126,$L106,FALSE))</f>
        <v>-76355450.944242701</v>
      </c>
      <c r="V106" s="31">
        <f>IF(V103=0,0,VLOOKUP(V103,FAC_TOTALS_APTA!$A$4:$BQ$126,$L106,FALSE))</f>
        <v>31972503.269043799</v>
      </c>
      <c r="W106" s="31">
        <f>IF(W103=0,0,VLOOKUP(W103,FAC_TOTALS_APTA!$A$4:$BQ$126,$L106,FALSE))</f>
        <v>-45816515.088115498</v>
      </c>
      <c r="X106" s="31">
        <f>IF(X103=0,0,VLOOKUP(X103,FAC_TOTALS_APTA!$A$4:$BQ$126,$L106,FALSE))</f>
        <v>7065946.66292339</v>
      </c>
      <c r="Y106" s="31">
        <f>IF(Y103=0,0,VLOOKUP(Y103,FAC_TOTALS_APTA!$A$4:$BQ$126,$L106,FALSE))</f>
        <v>-104171429.121493</v>
      </c>
      <c r="Z106" s="31">
        <f>IF(Z103=0,0,VLOOKUP(Z103,FAC_TOTALS_APTA!$A$4:$BQ$126,$L106,FALSE))</f>
        <v>-7271697.5748548899</v>
      </c>
      <c r="AA106" s="31">
        <f>IF(AA103=0,0,VLOOKUP(AA103,FAC_TOTALS_APTA!$A$4:$BQ$126,$L106,FALSE))</f>
        <v>-2931665.2388394899</v>
      </c>
      <c r="AB106" s="31">
        <f>IF(AB103=0,0,VLOOKUP(AB103,FAC_TOTALS_APTA!$A$4:$BQ$126,$L106,FALSE))</f>
        <v>-42517635.626824699</v>
      </c>
      <c r="AC106" s="34">
        <f t="shared" ref="AC106:AC119" si="25">SUM(M106:AB106)</f>
        <v>-167985815.11207595</v>
      </c>
      <c r="AD106" s="35">
        <f>AC106/G122</f>
        <v>-8.2814521142836564E-2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25697520.3899999</v>
      </c>
      <c r="H107" s="31">
        <f>VLOOKUP(H103,FAC_TOTALS_APTA!$A$4:$BQ$126,$F107,FALSE)</f>
        <v>29807700.839999899</v>
      </c>
      <c r="I107" s="32">
        <f t="shared" si="22"/>
        <v>0.15994463230777156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7073690.5187392896</v>
      </c>
      <c r="N107" s="31">
        <f>IF(N103=0,0,VLOOKUP(N103,FAC_TOTALS_APTA!$A$4:$BQ$126,$L107,FALSE))</f>
        <v>10386013.8682533</v>
      </c>
      <c r="O107" s="31">
        <f>IF(O103=0,0,VLOOKUP(O103,FAC_TOTALS_APTA!$A$4:$BQ$126,$L107,FALSE))</f>
        <v>10685709.346892901</v>
      </c>
      <c r="P107" s="31">
        <f>IF(P103=0,0,VLOOKUP(P103,FAC_TOTALS_APTA!$A$4:$BQ$126,$L107,FALSE))</f>
        <v>13771960.3596096</v>
      </c>
      <c r="Q107" s="31">
        <f>IF(Q103=0,0,VLOOKUP(Q103,FAC_TOTALS_APTA!$A$4:$BQ$126,$L107,FALSE))</f>
        <v>1452549.80898814</v>
      </c>
      <c r="R107" s="31">
        <f>IF(R103=0,0,VLOOKUP(R103,FAC_TOTALS_APTA!$A$4:$BQ$126,$L107,FALSE))</f>
        <v>6272818.9703772301</v>
      </c>
      <c r="S107" s="31">
        <f>IF(S103=0,0,VLOOKUP(S103,FAC_TOTALS_APTA!$A$4:$BQ$126,$L107,FALSE))</f>
        <v>-5871301.7028164901</v>
      </c>
      <c r="T107" s="31">
        <f>IF(T103=0,0,VLOOKUP(T103,FAC_TOTALS_APTA!$A$4:$BQ$126,$L107,FALSE))</f>
        <v>-4642246.7300539203</v>
      </c>
      <c r="U107" s="31">
        <f>IF(U103=0,0,VLOOKUP(U103,FAC_TOTALS_APTA!$A$4:$BQ$126,$L107,FALSE))</f>
        <v>3435191.5089725102</v>
      </c>
      <c r="V107" s="31">
        <f>IF(V103=0,0,VLOOKUP(V103,FAC_TOTALS_APTA!$A$4:$BQ$126,$L107,FALSE))</f>
        <v>6126971.3264216399</v>
      </c>
      <c r="W107" s="31">
        <f>IF(W103=0,0,VLOOKUP(W103,FAC_TOTALS_APTA!$A$4:$BQ$126,$L107,FALSE))</f>
        <v>24630050.2387699</v>
      </c>
      <c r="X107" s="31">
        <f>IF(X103=0,0,VLOOKUP(X103,FAC_TOTALS_APTA!$A$4:$BQ$126,$L107,FALSE))</f>
        <v>8002629.1567074703</v>
      </c>
      <c r="Y107" s="31">
        <f>IF(Y103=0,0,VLOOKUP(Y103,FAC_TOTALS_APTA!$A$4:$BQ$126,$L107,FALSE))</f>
        <v>7511788.21555355</v>
      </c>
      <c r="Z107" s="31">
        <f>IF(Z103=0,0,VLOOKUP(Z103,FAC_TOTALS_APTA!$A$4:$BQ$126,$L107,FALSE))</f>
        <v>1609248.8542290099</v>
      </c>
      <c r="AA107" s="31">
        <f>IF(AA103=0,0,VLOOKUP(AA103,FAC_TOTALS_APTA!$A$4:$BQ$126,$L107,FALSE))</f>
        <v>6271844.0909792697</v>
      </c>
      <c r="AB107" s="31">
        <f>IF(AB103=0,0,VLOOKUP(AB103,FAC_TOTALS_APTA!$A$4:$BQ$126,$L107,FALSE))</f>
        <v>3787833.10161399</v>
      </c>
      <c r="AC107" s="34">
        <f t="shared" si="25"/>
        <v>100504750.93323736</v>
      </c>
      <c r="AD107" s="35">
        <f>AC107/G122</f>
        <v>4.9547355028536431E-2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0.50002661492511502</v>
      </c>
      <c r="H108" s="56">
        <f>VLOOKUP(H103,FAC_TOTALS_APTA!$A$4:$BQ$126,$F108,FALSE)</f>
        <v>0.47627332414381301</v>
      </c>
      <c r="I108" s="32">
        <f t="shared" si="22"/>
        <v>-4.75040529289813E-2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-421117.97459686099</v>
      </c>
      <c r="N108" s="31">
        <f>IF(N103=0,0,VLOOKUP(N103,FAC_TOTALS_APTA!$A$4:$BQ$126,$L108,FALSE))</f>
        <v>-4176934.3603263502</v>
      </c>
      <c r="O108" s="31">
        <f>IF(O103=0,0,VLOOKUP(O103,FAC_TOTALS_APTA!$A$4:$BQ$126,$L108,FALSE))</f>
        <v>-3294302.0365488599</v>
      </c>
      <c r="P108" s="31">
        <f>IF(P103=0,0,VLOOKUP(P103,FAC_TOTALS_APTA!$A$4:$BQ$126,$L108,FALSE))</f>
        <v>2741893.13918145</v>
      </c>
      <c r="Q108" s="31">
        <f>IF(Q103=0,0,VLOOKUP(Q103,FAC_TOTALS_APTA!$A$4:$BQ$126,$L108,FALSE))</f>
        <v>-4754808.9517613603</v>
      </c>
      <c r="R108" s="31">
        <f>IF(R103=0,0,VLOOKUP(R103,FAC_TOTALS_APTA!$A$4:$BQ$126,$L108,FALSE))</f>
        <v>-1424004.6046046701</v>
      </c>
      <c r="S108" s="31">
        <f>IF(S103=0,0,VLOOKUP(S103,FAC_TOTALS_APTA!$A$4:$BQ$126,$L108,FALSE))</f>
        <v>-2459030.0399332601</v>
      </c>
      <c r="T108" s="31">
        <f>IF(T103=0,0,VLOOKUP(T103,FAC_TOTALS_APTA!$A$4:$BQ$126,$L108,FALSE))</f>
        <v>10296648.110060601</v>
      </c>
      <c r="U108" s="31">
        <f>IF(U103=0,0,VLOOKUP(U103,FAC_TOTALS_APTA!$A$4:$BQ$126,$L108,FALSE))</f>
        <v>-2851721.5578292599</v>
      </c>
      <c r="V108" s="31">
        <f>IF(V103=0,0,VLOOKUP(V103,FAC_TOTALS_APTA!$A$4:$BQ$126,$L108,FALSE))</f>
        <v>-14968837.7195969</v>
      </c>
      <c r="W108" s="31">
        <f>IF(W103=0,0,VLOOKUP(W103,FAC_TOTALS_APTA!$A$4:$BQ$126,$L108,FALSE))</f>
        <v>-287084.58690217102</v>
      </c>
      <c r="X108" s="31">
        <f>IF(X103=0,0,VLOOKUP(X103,FAC_TOTALS_APTA!$A$4:$BQ$126,$L108,FALSE))</f>
        <v>-702197.722762916</v>
      </c>
      <c r="Y108" s="31">
        <f>IF(Y103=0,0,VLOOKUP(Y103,FAC_TOTALS_APTA!$A$4:$BQ$126,$L108,FALSE))</f>
        <v>-1871652.33052847</v>
      </c>
      <c r="Z108" s="31">
        <f>IF(Z103=0,0,VLOOKUP(Z103,FAC_TOTALS_APTA!$A$4:$BQ$126,$L108,FALSE))</f>
        <v>622843.20619440801</v>
      </c>
      <c r="AA108" s="31">
        <f>IF(AA103=0,0,VLOOKUP(AA103,FAC_TOTALS_APTA!$A$4:$BQ$126,$L108,FALSE))</f>
        <v>-724520.897087891</v>
      </c>
      <c r="AB108" s="31">
        <f>IF(AB103=0,0,VLOOKUP(AB103,FAC_TOTALS_APTA!$A$4:$BQ$126,$L108,FALSE))</f>
        <v>267420.015367318</v>
      </c>
      <c r="AC108" s="34">
        <f t="shared" si="25"/>
        <v>-24007408.311675198</v>
      </c>
      <c r="AD108" s="35">
        <f>AC108/G122</f>
        <v>-1.1835297056989507E-2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1.974</v>
      </c>
      <c r="H109" s="36">
        <f>VLOOKUP(H103,FAC_TOTALS_APTA!$A$4:$BQ$126,$F109,FALSE)</f>
        <v>2.9199999999999902</v>
      </c>
      <c r="I109" s="32">
        <f t="shared" si="22"/>
        <v>0.4792299898682828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39338686.921213403</v>
      </c>
      <c r="N109" s="31">
        <f>IF(N103=0,0,VLOOKUP(N103,FAC_TOTALS_APTA!$A$4:$BQ$126,$L109,FALSE))</f>
        <v>41581080.512640998</v>
      </c>
      <c r="O109" s="31">
        <f>IF(O103=0,0,VLOOKUP(O103,FAC_TOTALS_APTA!$A$4:$BQ$126,$L109,FALSE))</f>
        <v>57447680.679799199</v>
      </c>
      <c r="P109" s="31">
        <f>IF(P103=0,0,VLOOKUP(P103,FAC_TOTALS_APTA!$A$4:$BQ$126,$L109,FALSE))</f>
        <v>42073255.488667801</v>
      </c>
      <c r="Q109" s="31">
        <f>IF(Q103=0,0,VLOOKUP(Q103,FAC_TOTALS_APTA!$A$4:$BQ$126,$L109,FALSE))</f>
        <v>14346563.248332201</v>
      </c>
      <c r="R109" s="31">
        <f>IF(R103=0,0,VLOOKUP(R103,FAC_TOTALS_APTA!$A$4:$BQ$126,$L109,FALSE))</f>
        <v>59595531.135195099</v>
      </c>
      <c r="S109" s="31">
        <f>IF(S103=0,0,VLOOKUP(S103,FAC_TOTALS_APTA!$A$4:$BQ$126,$L109,FALSE))</f>
        <v>-148285654.22660801</v>
      </c>
      <c r="T109" s="31">
        <f>IF(T103=0,0,VLOOKUP(T103,FAC_TOTALS_APTA!$A$4:$BQ$126,$L109,FALSE))</f>
        <v>66073934.153950199</v>
      </c>
      <c r="U109" s="31">
        <f>IF(U103=0,0,VLOOKUP(U103,FAC_TOTALS_APTA!$A$4:$BQ$126,$L109,FALSE))</f>
        <v>104337748.68398499</v>
      </c>
      <c r="V109" s="31">
        <f>IF(V103=0,0,VLOOKUP(V103,FAC_TOTALS_APTA!$A$4:$BQ$126,$L109,FALSE))</f>
        <v>5410928.2945343005</v>
      </c>
      <c r="W109" s="31">
        <f>IF(W103=0,0,VLOOKUP(W103,FAC_TOTALS_APTA!$A$4:$BQ$126,$L109,FALSE))</f>
        <v>-21267948.634600598</v>
      </c>
      <c r="X109" s="31">
        <f>IF(X103=0,0,VLOOKUP(X103,FAC_TOTALS_APTA!$A$4:$BQ$126,$L109,FALSE))</f>
        <v>-25821120.1933988</v>
      </c>
      <c r="Y109" s="31">
        <f>IF(Y103=0,0,VLOOKUP(Y103,FAC_TOTALS_APTA!$A$4:$BQ$126,$L109,FALSE))</f>
        <v>-166730479.120823</v>
      </c>
      <c r="Z109" s="31">
        <f>IF(Z103=0,0,VLOOKUP(Z103,FAC_TOTALS_APTA!$A$4:$BQ$126,$L109,FALSE))</f>
        <v>-51556584.828513801</v>
      </c>
      <c r="AA109" s="31">
        <f>IF(AA103=0,0,VLOOKUP(AA103,FAC_TOTALS_APTA!$A$4:$BQ$126,$L109,FALSE))</f>
        <v>50941658.1492064</v>
      </c>
      <c r="AB109" s="31">
        <f>IF(AB103=0,0,VLOOKUP(AB103,FAC_TOTALS_APTA!$A$4:$BQ$126,$L109,FALSE))</f>
        <v>40687418.894239902</v>
      </c>
      <c r="AC109" s="34">
        <f t="shared" si="25"/>
        <v>108172699.15782031</v>
      </c>
      <c r="AD109" s="35">
        <f>AC109/G122</f>
        <v>5.332754003965319E-2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42439.074999999903</v>
      </c>
      <c r="H110" s="56">
        <f>VLOOKUP(H103,FAC_TOTALS_APTA!$A$4:$BQ$126,$F110,FALSE)</f>
        <v>36801.5</v>
      </c>
      <c r="I110" s="32">
        <f t="shared" si="22"/>
        <v>-0.13283925250491235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24361176.7342536</v>
      </c>
      <c r="N110" s="31">
        <f>IF(N103=0,0,VLOOKUP(N103,FAC_TOTALS_APTA!$A$4:$BQ$126,$L110,FALSE))</f>
        <v>31238325.639054298</v>
      </c>
      <c r="O110" s="31">
        <f>IF(O103=0,0,VLOOKUP(O103,FAC_TOTALS_APTA!$A$4:$BQ$126,$L110,FALSE))</f>
        <v>30011067.8976206</v>
      </c>
      <c r="P110" s="31">
        <f>IF(P103=0,0,VLOOKUP(P103,FAC_TOTALS_APTA!$A$4:$BQ$126,$L110,FALSE))</f>
        <v>55211633.386676401</v>
      </c>
      <c r="Q110" s="31">
        <f>IF(Q103=0,0,VLOOKUP(Q103,FAC_TOTALS_APTA!$A$4:$BQ$126,$L110,FALSE))</f>
        <v>-17440938.617954601</v>
      </c>
      <c r="R110" s="31">
        <f>IF(R103=0,0,VLOOKUP(R103,FAC_TOTALS_APTA!$A$4:$BQ$126,$L110,FALSE))</f>
        <v>-1633351.5818173101</v>
      </c>
      <c r="S110" s="31">
        <f>IF(S103=0,0,VLOOKUP(S103,FAC_TOTALS_APTA!$A$4:$BQ$126,$L110,FALSE))</f>
        <v>37147828.700283803</v>
      </c>
      <c r="T110" s="31">
        <f>IF(T103=0,0,VLOOKUP(T103,FAC_TOTALS_APTA!$A$4:$BQ$126,$L110,FALSE))</f>
        <v>8371411.0459281802</v>
      </c>
      <c r="U110" s="31">
        <f>IF(U103=0,0,VLOOKUP(U103,FAC_TOTALS_APTA!$A$4:$BQ$126,$L110,FALSE))</f>
        <v>33606538.684625499</v>
      </c>
      <c r="V110" s="31">
        <f>IF(V103=0,0,VLOOKUP(V103,FAC_TOTALS_APTA!$A$4:$BQ$126,$L110,FALSE))</f>
        <v>6024816.0836204197</v>
      </c>
      <c r="W110" s="31">
        <f>IF(W103=0,0,VLOOKUP(W103,FAC_TOTALS_APTA!$A$4:$BQ$126,$L110,FALSE))</f>
        <v>8817336.6103683598</v>
      </c>
      <c r="X110" s="31">
        <f>IF(X103=0,0,VLOOKUP(X103,FAC_TOTALS_APTA!$A$4:$BQ$126,$L110,FALSE))</f>
        <v>4163050.8494146601</v>
      </c>
      <c r="Y110" s="31">
        <f>IF(Y103=0,0,VLOOKUP(Y103,FAC_TOTALS_APTA!$A$4:$BQ$126,$L110,FALSE))</f>
        <v>-21144523.454254799</v>
      </c>
      <c r="Z110" s="31">
        <f>IF(Z103=0,0,VLOOKUP(Z103,FAC_TOTALS_APTA!$A$4:$BQ$126,$L110,FALSE))</f>
        <v>-38077355.173036098</v>
      </c>
      <c r="AA110" s="31">
        <f>IF(AA103=0,0,VLOOKUP(AA103,FAC_TOTALS_APTA!$A$4:$BQ$126,$L110,FALSE))</f>
        <v>-21390988.5432074</v>
      </c>
      <c r="AB110" s="31">
        <f>IF(AB103=0,0,VLOOKUP(AB103,FAC_TOTALS_APTA!$A$4:$BQ$126,$L110,FALSE))</f>
        <v>-28007467.269359101</v>
      </c>
      <c r="AC110" s="34">
        <f t="shared" si="25"/>
        <v>111258560.99221651</v>
      </c>
      <c r="AD110" s="35">
        <f>AC110/G122</f>
        <v>5.4848824262121482E-2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31.71</v>
      </c>
      <c r="H111" s="31">
        <f>VLOOKUP(H103,FAC_TOTALS_APTA!$A$4:$BQ$126,$F111,FALSE)</f>
        <v>30.01</v>
      </c>
      <c r="I111" s="32">
        <f t="shared" si="22"/>
        <v>-5.3610848312835024E-2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-5064394.5993458396</v>
      </c>
      <c r="N111" s="31">
        <f>IF(N103=0,0,VLOOKUP(N103,FAC_TOTALS_APTA!$A$4:$BQ$126,$L111,FALSE))</f>
        <v>-5135443.5010544397</v>
      </c>
      <c r="O111" s="31">
        <f>IF(O103=0,0,VLOOKUP(O103,FAC_TOTALS_APTA!$A$4:$BQ$126,$L111,FALSE))</f>
        <v>-4828716.90396214</v>
      </c>
      <c r="P111" s="31">
        <f>IF(P103=0,0,VLOOKUP(P103,FAC_TOTALS_APTA!$A$4:$BQ$126,$L111,FALSE))</f>
        <v>-8937622.5226313695</v>
      </c>
      <c r="Q111" s="31">
        <f>IF(Q103=0,0,VLOOKUP(Q103,FAC_TOTALS_APTA!$A$4:$BQ$126,$L111,FALSE))</f>
        <v>4094324.3797035702</v>
      </c>
      <c r="R111" s="31">
        <f>IF(R103=0,0,VLOOKUP(R103,FAC_TOTALS_APTA!$A$4:$BQ$126,$L111,FALSE))</f>
        <v>392999.32612714998</v>
      </c>
      <c r="S111" s="31">
        <f>IF(S103=0,0,VLOOKUP(S103,FAC_TOTALS_APTA!$A$4:$BQ$126,$L111,FALSE))</f>
        <v>3827603.7524757702</v>
      </c>
      <c r="T111" s="31">
        <f>IF(T103=0,0,VLOOKUP(T103,FAC_TOTALS_APTA!$A$4:$BQ$126,$L111,FALSE))</f>
        <v>6217490.8279228304</v>
      </c>
      <c r="U111" s="31">
        <f>IF(U103=0,0,VLOOKUP(U103,FAC_TOTALS_APTA!$A$4:$BQ$126,$L111,FALSE))</f>
        <v>7442997.3112070505</v>
      </c>
      <c r="V111" s="31">
        <f>IF(V103=0,0,VLOOKUP(V103,FAC_TOTALS_APTA!$A$4:$BQ$126,$L111,FALSE))</f>
        <v>4316097.3621035703</v>
      </c>
      <c r="W111" s="31">
        <f>IF(W103=0,0,VLOOKUP(W103,FAC_TOTALS_APTA!$A$4:$BQ$126,$L111,FALSE))</f>
        <v>-32872948.490542799</v>
      </c>
      <c r="X111" s="31">
        <f>IF(X103=0,0,VLOOKUP(X103,FAC_TOTALS_APTA!$A$4:$BQ$126,$L111,FALSE))</f>
        <v>5846277.6143685803</v>
      </c>
      <c r="Y111" s="31">
        <f>IF(Y103=0,0,VLOOKUP(Y103,FAC_TOTALS_APTA!$A$4:$BQ$126,$L111,FALSE))</f>
        <v>-672169.03141049098</v>
      </c>
      <c r="Z111" s="31">
        <f>IF(Z103=0,0,VLOOKUP(Z103,FAC_TOTALS_APTA!$A$4:$BQ$126,$L111,FALSE))</f>
        <v>-6310758.0125429602</v>
      </c>
      <c r="AA111" s="31">
        <f>IF(AA103=0,0,VLOOKUP(AA103,FAC_TOTALS_APTA!$A$4:$BQ$126,$L111,FALSE))</f>
        <v>2634355.4991261698</v>
      </c>
      <c r="AB111" s="31">
        <f>IF(AB103=0,0,VLOOKUP(AB103,FAC_TOTALS_APTA!$A$4:$BQ$126,$L111,FALSE))</f>
        <v>220942.249239044</v>
      </c>
      <c r="AC111" s="34">
        <f t="shared" si="25"/>
        <v>-28828964.739216302</v>
      </c>
      <c r="AD111" s="35">
        <f>AC111/G122</f>
        <v>-1.421225303058515E-2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3.5</v>
      </c>
      <c r="H112" s="36">
        <f>VLOOKUP(H103,FAC_TOTALS_APTA!$A$4:$BQ$126,$F112,FALSE)</f>
        <v>4.5999999999999996</v>
      </c>
      <c r="I112" s="32">
        <f t="shared" si="22"/>
        <v>0.31428571428571428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0</v>
      </c>
      <c r="N112" s="31">
        <f>IF(N103=0,0,VLOOKUP(N103,FAC_TOTALS_APTA!$A$4:$BQ$126,$L112,FALSE))</f>
        <v>0</v>
      </c>
      <c r="O112" s="31">
        <f>IF(O103=0,0,VLOOKUP(O103,FAC_TOTALS_APTA!$A$4:$BQ$126,$L112,FALSE))</f>
        <v>0</v>
      </c>
      <c r="P112" s="31">
        <f>IF(P103=0,0,VLOOKUP(P103,FAC_TOTALS_APTA!$A$4:$BQ$126,$L112,FALSE))</f>
        <v>71264.921535539805</v>
      </c>
      <c r="Q112" s="31">
        <f>IF(Q103=0,0,VLOOKUP(Q103,FAC_TOTALS_APTA!$A$4:$BQ$126,$L112,FALSE))</f>
        <v>-37002.208081785102</v>
      </c>
      <c r="R112" s="31">
        <f>IF(R103=0,0,VLOOKUP(R103,FAC_TOTALS_APTA!$A$4:$BQ$126,$L112,FALSE))</f>
        <v>39097.256692106399</v>
      </c>
      <c r="S112" s="31">
        <f>IF(S103=0,0,VLOOKUP(S103,FAC_TOTALS_APTA!$A$4:$BQ$126,$L112,FALSE))</f>
        <v>80117.472156850505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81732.499348476995</v>
      </c>
      <c r="W112" s="31">
        <f>IF(W103=0,0,VLOOKUP(W103,FAC_TOTALS_APTA!$A$4:$BQ$126,$L112,FALSE))</f>
        <v>41633.720430504203</v>
      </c>
      <c r="X112" s="31">
        <f>IF(X103=0,0,VLOOKUP(X103,FAC_TOTALS_APTA!$A$4:$BQ$126,$L112,FALSE))</f>
        <v>0</v>
      </c>
      <c r="Y112" s="31">
        <f>IF(Y103=0,0,VLOOKUP(Y103,FAC_TOTALS_APTA!$A$4:$BQ$126,$L112,FALSE))</f>
        <v>-44587.497092836398</v>
      </c>
      <c r="Z112" s="31">
        <f>IF(Z103=0,0,VLOOKUP(Z103,FAC_TOTALS_APTA!$A$4:$BQ$126,$L112,FALSE))</f>
        <v>173387.57143774399</v>
      </c>
      <c r="AA112" s="31">
        <f>IF(AA103=0,0,VLOOKUP(AA103,FAC_TOTALS_APTA!$A$4:$BQ$126,$L112,FALSE))</f>
        <v>0</v>
      </c>
      <c r="AB112" s="31">
        <f>IF(AB103=0,0,VLOOKUP(AB103,FAC_TOTALS_APTA!$A$4:$BQ$126,$L112,FALSE))</f>
        <v>43962.133023048103</v>
      </c>
      <c r="AC112" s="34">
        <f t="shared" si="25"/>
        <v>449605.86944964848</v>
      </c>
      <c r="AD112" s="35">
        <f>AC112/G122</f>
        <v>2.2164904076358948E-4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0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0</v>
      </c>
      <c r="AD113" s="35">
        <f>AC113/G122</f>
        <v>0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</v>
      </c>
      <c r="H116" s="36">
        <f>VLOOKUP(H103,FAC_TOTALS_APTA!$A$4:$BQ$126,$F116,FALSE)</f>
        <v>12.31</v>
      </c>
      <c r="I116" s="32" t="str">
        <f t="shared" si="22"/>
        <v>-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0</v>
      </c>
      <c r="N116" s="31">
        <f>IF(N103=0,0,VLOOKUP(N103,FAC_TOTALS_APTA!$A$4:$BQ$126,$L116,FALSE))</f>
        <v>0</v>
      </c>
      <c r="O116" s="31">
        <f>IF(O103=0,0,VLOOKUP(O103,FAC_TOTALS_APTA!$A$4:$BQ$126,$L116,FALSE))</f>
        <v>0</v>
      </c>
      <c r="P116" s="31">
        <f>IF(P103=0,0,VLOOKUP(P103,FAC_TOTALS_APTA!$A$4:$BQ$126,$L116,FALSE))</f>
        <v>0</v>
      </c>
      <c r="Q116" s="31">
        <f>IF(Q103=0,0,VLOOKUP(Q103,FAC_TOTALS_APTA!$A$4:$BQ$126,$L116,FALSE))</f>
        <v>0</v>
      </c>
      <c r="R116" s="31">
        <f>IF(R103=0,0,VLOOKUP(R103,FAC_TOTALS_APTA!$A$4:$BQ$126,$L116,FALSE))</f>
        <v>0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2789461.3701385502</v>
      </c>
      <c r="W116" s="31">
        <f>IF(W103=0,0,VLOOKUP(W103,FAC_TOTALS_APTA!$A$4:$BQ$126,$L116,FALSE))</f>
        <v>6255748.5010643797</v>
      </c>
      <c r="X116" s="31">
        <f>IF(X103=0,0,VLOOKUP(X103,FAC_TOTALS_APTA!$A$4:$BQ$126,$L116,FALSE))</f>
        <v>6383564.5769125996</v>
      </c>
      <c r="Y116" s="31">
        <f>IF(Y103=0,0,VLOOKUP(Y103,FAC_TOTALS_APTA!$A$4:$BQ$126,$L116,FALSE))</f>
        <v>10970541.1875936</v>
      </c>
      <c r="Z116" s="31">
        <f>IF(Z103=0,0,VLOOKUP(Z103,FAC_TOTALS_APTA!$A$4:$BQ$126,$L116,FALSE))</f>
        <v>21026800.040363099</v>
      </c>
      <c r="AA116" s="31">
        <f>IF(AA103=0,0,VLOOKUP(AA103,FAC_TOTALS_APTA!$A$4:$BQ$126,$L116,FALSE))</f>
        <v>26327366.367954899</v>
      </c>
      <c r="AB116" s="31">
        <f>IF(AB103=0,0,VLOOKUP(AB103,FAC_TOTALS_APTA!$A$4:$BQ$126,$L116,FALSE))</f>
        <v>31091342.6559279</v>
      </c>
      <c r="AC116" s="34">
        <f t="shared" si="25"/>
        <v>104844824.69995502</v>
      </c>
      <c r="AD116" s="35">
        <f>AC116/G122</f>
        <v>5.1686947174906128E-2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0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-28404762.1811014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-28404762.1811014</v>
      </c>
      <c r="AD118" s="35">
        <f>AC118/G122</f>
        <v>-1.400312744641357E-2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2110042722.52684</v>
      </c>
      <c r="H121" s="76">
        <f>VLOOKUP(H103,FAC_TOTALS_APTA!$A$4:$BO$126,$F121,FALSE)</f>
        <v>2586537988.3687801</v>
      </c>
      <c r="I121" s="78">
        <f t="shared" ref="I121:I122" si="26">H121/G121-1</f>
        <v>0.22582256783470367</v>
      </c>
      <c r="J121" s="33"/>
      <c r="K121" s="33"/>
      <c r="L121" s="9"/>
      <c r="M121" s="31">
        <f t="shared" ref="M121:AB121" si="27">SUM(M105:M110)</f>
        <v>87990588.575617626</v>
      </c>
      <c r="N121" s="31">
        <f t="shared" si="27"/>
        <v>151062735.38789856</v>
      </c>
      <c r="O121" s="31">
        <f t="shared" si="27"/>
        <v>279264365.78489488</v>
      </c>
      <c r="P121" s="31">
        <f t="shared" si="27"/>
        <v>174164872.90214565</v>
      </c>
      <c r="Q121" s="31">
        <f t="shared" si="27"/>
        <v>51871443.043378189</v>
      </c>
      <c r="R121" s="31">
        <f t="shared" si="27"/>
        <v>106667475.82195295</v>
      </c>
      <c r="S121" s="31">
        <f t="shared" si="27"/>
        <v>-167111246.11187515</v>
      </c>
      <c r="T121" s="31">
        <f t="shared" si="27"/>
        <v>40789275.648455411</v>
      </c>
      <c r="U121" s="31">
        <f t="shared" si="27"/>
        <v>22100044.936827444</v>
      </c>
      <c r="V121" s="31">
        <f t="shared" si="27"/>
        <v>32531272.271279134</v>
      </c>
      <c r="W121" s="31">
        <f t="shared" si="27"/>
        <v>19107213.855913293</v>
      </c>
      <c r="X121" s="31">
        <f t="shared" si="27"/>
        <v>23433291.843679216</v>
      </c>
      <c r="Y121" s="31">
        <f t="shared" si="27"/>
        <v>-280982966.28051567</v>
      </c>
      <c r="Z121" s="31">
        <f t="shared" si="27"/>
        <v>-96974561.247326389</v>
      </c>
      <c r="AA121" s="31">
        <f t="shared" si="27"/>
        <v>46520672.527028181</v>
      </c>
      <c r="AB121" s="31">
        <f t="shared" si="27"/>
        <v>-46281841.59111838</v>
      </c>
      <c r="AC121" s="34">
        <f>H121-G121</f>
        <v>476495265.84194016</v>
      </c>
      <c r="AD121" s="35">
        <f>I121</f>
        <v>0.22582256783470367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2028458449</v>
      </c>
      <c r="H122" s="77">
        <f>VLOOKUP(H103,FAC_TOTALS_APTA!$A$4:$BO$126,$F122,FALSE)</f>
        <v>3028681761</v>
      </c>
      <c r="I122" s="79">
        <f t="shared" si="26"/>
        <v>0.49309529238476402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1000223312</v>
      </c>
      <c r="AD122" s="55">
        <f>I122</f>
        <v>0.49309529238476402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0.26727272455006035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447B-7C87-4641-9DD0-A2C9F6EE9FC6}">
  <dimension ref="A1:AE124"/>
  <sheetViews>
    <sheetView showGridLines="0" workbookViewId="0">
      <selection activeCell="AG28" sqref="AG28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2.33203125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78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6" t="s">
        <v>59</v>
      </c>
      <c r="H8" s="86"/>
      <c r="I8" s="86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6" t="s">
        <v>63</v>
      </c>
      <c r="AD8" s="86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VLOOKUP(G11,FAC_TOTALS_APTA!$A$4:$BQ$126,$F13,FALSE)</f>
        <v>62544163.9959426</v>
      </c>
      <c r="H13" s="31">
        <f>VLOOKUP(H11,FAC_TOTALS_APTA!$A$4:$BQ$126,$F13,FALSE)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26</v>
      </c>
      <c r="M13" s="31">
        <f>IF(M11=0,0,VLOOKUP(M11,FAC_TOTALS_APTA!$A$4:$BQ$126,$L13,FALSE))</f>
        <v>38175144.084508002</v>
      </c>
      <c r="N13" s="31">
        <f>IF(N11=0,0,VLOOKUP(N11,FAC_TOTALS_APTA!$A$4:$BQ$126,$L13,FALSE))</f>
        <v>52711671.4034537</v>
      </c>
      <c r="O13" s="31">
        <f>IF(O11=0,0,VLOOKUP(O11,FAC_TOTALS_APTA!$A$4:$BQ$126,$L13,FALSE))</f>
        <v>26496207.714567401</v>
      </c>
      <c r="P13" s="31">
        <f>IF(P11=0,0,VLOOKUP(P11,FAC_TOTALS_APTA!$A$4:$BQ$126,$L13,FALSE))</f>
        <v>33624686.892604798</v>
      </c>
      <c r="Q13" s="31">
        <f>IF(Q11=0,0,VLOOKUP(Q11,FAC_TOTALS_APTA!$A$4:$BQ$126,$L13,FALSE))</f>
        <v>42590740.040560201</v>
      </c>
      <c r="R13" s="31">
        <f>IF(R11=0,0,VLOOKUP(R11,FAC_TOTALS_APTA!$A$4:$BQ$126,$L13,FALSE))</f>
        <v>15897654.9504344</v>
      </c>
      <c r="S13" s="31">
        <f>IF(S11=0,0,VLOOKUP(S11,FAC_TOTALS_APTA!$A$4:$BQ$126,$L13,FALSE))</f>
        <v>0</v>
      </c>
      <c r="T13" s="31">
        <f>IF(T11=0,0,VLOOKUP(T11,FAC_TOTALS_APTA!$A$4:$BQ$126,$L13,FALSE))</f>
        <v>0</v>
      </c>
      <c r="U13" s="31">
        <f>IF(U11=0,0,VLOOKUP(U11,FAC_TOTALS_APTA!$A$4:$BQ$126,$L13,FALSE))</f>
        <v>0</v>
      </c>
      <c r="V13" s="31">
        <f>IF(V11=0,0,VLOOKUP(V11,FAC_TOTALS_APTA!$A$4:$BQ$126,$L13,FALSE))</f>
        <v>0</v>
      </c>
      <c r="W13" s="31">
        <f>IF(W11=0,0,VLOOKUP(W11,FAC_TOTALS_APTA!$A$4:$BQ$126,$L13,FALSE))</f>
        <v>0</v>
      </c>
      <c r="X13" s="31">
        <f>IF(X11=0,0,VLOOKUP(X11,FAC_TOTALS_APTA!$A$4:$BQ$126,$L13,FALSE))</f>
        <v>0</v>
      </c>
      <c r="Y13" s="31">
        <f>IF(Y11=0,0,VLOOKUP(Y11,FAC_TOTALS_APTA!$A$4:$BQ$126,$L13,FALSE))</f>
        <v>0</v>
      </c>
      <c r="Z13" s="31">
        <f>IF(Z11=0,0,VLOOKUP(Z11,FAC_TOTALS_APTA!$A$4:$BQ$126,$L13,FALSE))</f>
        <v>0</v>
      </c>
      <c r="AA13" s="31">
        <f>IF(AA11=0,0,VLOOKUP(AA11,FAC_TOTALS_APTA!$A$4:$BQ$126,$L13,FALSE))</f>
        <v>0</v>
      </c>
      <c r="AB13" s="31">
        <f>IF(AB11=0,0,VLOOKUP(AB11,FAC_TOTALS_APTA!$A$4:$BQ$126,$L13,FALSE))</f>
        <v>0</v>
      </c>
      <c r="AC13" s="34">
        <f>SUM(M13:AB13)</f>
        <v>209496105.08612847</v>
      </c>
      <c r="AD13" s="35">
        <f>AC13/G30</f>
        <v>0.12438093151582744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-0.70179999999999998</v>
      </c>
      <c r="F14" s="9">
        <f>MATCH($D14,FAC_TOTALS_APTA!$A$2:$BQ$2,)</f>
        <v>12</v>
      </c>
      <c r="G14" s="56">
        <f>VLOOKUP(G11,FAC_TOTALS_APTA!$A$4:$BQ$126,$F14,FALSE)</f>
        <v>1.94324876271848</v>
      </c>
      <c r="H14" s="56">
        <f>VLOOKUP(H11,FAC_TOTALS_APTA!$A$4:$BQ$126,$F14,FALSE)</f>
        <v>2.0770714924310698</v>
      </c>
      <c r="I14" s="32">
        <f t="shared" ref="I14:I27" si="1">IFERROR(H14/G14-1,"-")</f>
        <v>6.8865465029490203E-2</v>
      </c>
      <c r="J14" s="33" t="str">
        <f t="shared" ref="J14:J27" si="2">IF(C14="Log","_log","")</f>
        <v>_log</v>
      </c>
      <c r="K14" s="33" t="str">
        <f t="shared" ref="K14:K28" si="3">CONCATENATE(D14,J14,"_FAC")</f>
        <v>FARE_per_UPT_2018_log_FAC</v>
      </c>
      <c r="L14" s="9">
        <f>MATCH($K14,FAC_TOTALS_APTA!$A$2:$BO$2,)</f>
        <v>27</v>
      </c>
      <c r="M14" s="31">
        <f>IF(M11=0,0,VLOOKUP(M11,FAC_TOTALS_APTA!$A$4:$BQ$126,$L14,FALSE))</f>
        <v>-50786086.198504999</v>
      </c>
      <c r="N14" s="31">
        <f>IF(N11=0,0,VLOOKUP(N11,FAC_TOTALS_APTA!$A$4:$BQ$126,$L14,FALSE))</f>
        <v>10140959.0200774</v>
      </c>
      <c r="O14" s="31">
        <f>IF(O11=0,0,VLOOKUP(O11,FAC_TOTALS_APTA!$A$4:$BQ$126,$L14,FALSE))</f>
        <v>-49696467.162972502</v>
      </c>
      <c r="P14" s="31">
        <f>IF(P11=0,0,VLOOKUP(P11,FAC_TOTALS_APTA!$A$4:$BQ$126,$L14,FALSE))</f>
        <v>-15843462.281024899</v>
      </c>
      <c r="Q14" s="31">
        <f>IF(Q11=0,0,VLOOKUP(Q11,FAC_TOTALS_APTA!$A$4:$BQ$126,$L14,FALSE))</f>
        <v>12079096.1483601</v>
      </c>
      <c r="R14" s="31">
        <f>IF(R11=0,0,VLOOKUP(R11,FAC_TOTALS_APTA!$A$4:$BQ$126,$L14,FALSE))</f>
        <v>832299.32539088395</v>
      </c>
      <c r="S14" s="31">
        <f>IF(S11=0,0,VLOOKUP(S11,FAC_TOTALS_APTA!$A$4:$BQ$126,$L14,FALSE))</f>
        <v>0</v>
      </c>
      <c r="T14" s="31">
        <f>IF(T11=0,0,VLOOKUP(T11,FAC_TOTALS_APTA!$A$4:$BQ$126,$L14,FALSE))</f>
        <v>0</v>
      </c>
      <c r="U14" s="31">
        <f>IF(U11=0,0,VLOOKUP(U11,FAC_TOTALS_APTA!$A$4:$BQ$126,$L14,FALSE))</f>
        <v>0</v>
      </c>
      <c r="V14" s="31">
        <f>IF(V11=0,0,VLOOKUP(V11,FAC_TOTALS_APTA!$A$4:$BQ$126,$L14,FALSE))</f>
        <v>0</v>
      </c>
      <c r="W14" s="31">
        <f>IF(W11=0,0,VLOOKUP(W11,FAC_TOTALS_APTA!$A$4:$BQ$126,$L14,FALSE))</f>
        <v>0</v>
      </c>
      <c r="X14" s="31">
        <f>IF(X11=0,0,VLOOKUP(X11,FAC_TOTALS_APTA!$A$4:$BQ$126,$L14,FALSE))</f>
        <v>0</v>
      </c>
      <c r="Y14" s="31">
        <f>IF(Y11=0,0,VLOOKUP(Y11,FAC_TOTALS_APTA!$A$4:$BQ$126,$L14,FALSE))</f>
        <v>0</v>
      </c>
      <c r="Z14" s="31">
        <f>IF(Z11=0,0,VLOOKUP(Z11,FAC_TOTALS_APTA!$A$4:$BQ$126,$L14,FALSE))</f>
        <v>0</v>
      </c>
      <c r="AA14" s="31">
        <f>IF(AA11=0,0,VLOOKUP(AA11,FAC_TOTALS_APTA!$A$4:$BQ$126,$L14,FALSE))</f>
        <v>0</v>
      </c>
      <c r="AB14" s="31">
        <f>IF(AB11=0,0,VLOOKUP(AB11,FAC_TOTALS_APTA!$A$4:$BQ$126,$L14,FALSE))</f>
        <v>0</v>
      </c>
      <c r="AC14" s="34">
        <f t="shared" ref="AC14:AC27" si="4">SUM(M14:AB14)</f>
        <v>-93273661.148674011</v>
      </c>
      <c r="AD14" s="35">
        <f>AC14/G30</f>
        <v>-5.5377950128447963E-2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0.26119999999999999</v>
      </c>
      <c r="F15" s="9">
        <f>MATCH($D15,FAC_TOTALS_APTA!$A$2:$BQ$2,)</f>
        <v>13</v>
      </c>
      <c r="G15" s="31">
        <f>VLOOKUP(G11,FAC_TOTALS_APTA!$A$4:$BQ$126,$F15,FALSE)</f>
        <v>9731480.2621620595</v>
      </c>
      <c r="H15" s="31">
        <f>VLOOKUP(H11,FAC_TOTALS_APTA!$A$4:$BQ$126,$F15,FALSE)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28</v>
      </c>
      <c r="M15" s="31">
        <f>IF(M11=0,0,VLOOKUP(M11,FAC_TOTALS_APTA!$A$4:$BQ$126,$L15,FALSE))</f>
        <v>4906291.8778118202</v>
      </c>
      <c r="N15" s="31">
        <f>IF(N11=0,0,VLOOKUP(N11,FAC_TOTALS_APTA!$A$4:$BQ$126,$L15,FALSE))</f>
        <v>5789523.2995698396</v>
      </c>
      <c r="O15" s="31">
        <f>IF(O11=0,0,VLOOKUP(O11,FAC_TOTALS_APTA!$A$4:$BQ$126,$L15,FALSE))</f>
        <v>5361613.1131416503</v>
      </c>
      <c r="P15" s="31">
        <f>IF(P11=0,0,VLOOKUP(P11,FAC_TOTALS_APTA!$A$4:$BQ$126,$L15,FALSE))</f>
        <v>4038889.95820058</v>
      </c>
      <c r="Q15" s="31">
        <f>IF(Q11=0,0,VLOOKUP(Q11,FAC_TOTALS_APTA!$A$4:$BQ$126,$L15,FALSE))</f>
        <v>4941898.0863167401</v>
      </c>
      <c r="R15" s="31">
        <f>IF(R11=0,0,VLOOKUP(R11,FAC_TOTALS_APTA!$A$4:$BQ$126,$L15,FALSE))</f>
        <v>4312233.4273979403</v>
      </c>
      <c r="S15" s="31">
        <f>IF(S11=0,0,VLOOKUP(S11,FAC_TOTALS_APTA!$A$4:$BQ$126,$L15,FALSE))</f>
        <v>0</v>
      </c>
      <c r="T15" s="31">
        <f>IF(T11=0,0,VLOOKUP(T11,FAC_TOTALS_APTA!$A$4:$BQ$126,$L15,FALSE))</f>
        <v>0</v>
      </c>
      <c r="U15" s="31">
        <f>IF(U11=0,0,VLOOKUP(U11,FAC_TOTALS_APTA!$A$4:$BQ$126,$L15,FALSE))</f>
        <v>0</v>
      </c>
      <c r="V15" s="31">
        <f>IF(V11=0,0,VLOOKUP(V11,FAC_TOTALS_APTA!$A$4:$BQ$126,$L15,FALSE))</f>
        <v>0</v>
      </c>
      <c r="W15" s="31">
        <f>IF(W11=0,0,VLOOKUP(W11,FAC_TOTALS_APTA!$A$4:$BQ$126,$L15,FALSE))</f>
        <v>0</v>
      </c>
      <c r="X15" s="31">
        <f>IF(X11=0,0,VLOOKUP(X11,FAC_TOTALS_APTA!$A$4:$BQ$126,$L15,FALSE))</f>
        <v>0</v>
      </c>
      <c r="Y15" s="31">
        <f>IF(Y11=0,0,VLOOKUP(Y11,FAC_TOTALS_APTA!$A$4:$BQ$126,$L15,FALSE))</f>
        <v>0</v>
      </c>
      <c r="Z15" s="31">
        <f>IF(Z11=0,0,VLOOKUP(Z11,FAC_TOTALS_APTA!$A$4:$BQ$126,$L15,FALSE))</f>
        <v>0</v>
      </c>
      <c r="AA15" s="31">
        <f>IF(AA11=0,0,VLOOKUP(AA11,FAC_TOTALS_APTA!$A$4:$BQ$126,$L15,FALSE))</f>
        <v>0</v>
      </c>
      <c r="AB15" s="31">
        <f>IF(AB11=0,0,VLOOKUP(AB11,FAC_TOTALS_APTA!$A$4:$BQ$126,$L15,FALSE))</f>
        <v>0</v>
      </c>
      <c r="AC15" s="34">
        <f t="shared" si="4"/>
        <v>29350449.762438569</v>
      </c>
      <c r="AD15" s="35">
        <f>AC15/G30</f>
        <v>1.7425795483690488E-2</v>
      </c>
      <c r="AE15" s="9"/>
    </row>
    <row r="16" spans="1:31" s="16" customFormat="1" ht="30" x14ac:dyDescent="0.2">
      <c r="A16" s="9"/>
      <c r="B16" s="28" t="s">
        <v>83</v>
      </c>
      <c r="C16" s="30"/>
      <c r="D16" s="6" t="s">
        <v>79</v>
      </c>
      <c r="E16" s="57">
        <v>0.39179999999999998</v>
      </c>
      <c r="F16" s="9">
        <f>MATCH($D16,FAC_TOTALS_APTA!$A$2:$BQ$2,)</f>
        <v>17</v>
      </c>
      <c r="G16" s="56">
        <f>VLOOKUP(G11,FAC_TOTALS_APTA!$A$4:$BQ$126,$F16,FALSE)</f>
        <v>0.60637396278762301</v>
      </c>
      <c r="H16" s="56">
        <f>VLOOKUP(H11,FAC_TOTALS_APTA!$A$4:$BQ$126,$F16,FALSE)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32</v>
      </c>
      <c r="M16" s="31">
        <f>IF(M11=0,0,VLOOKUP(M11,FAC_TOTALS_APTA!$A$4:$BQ$126,$L16,FALSE))</f>
        <v>550457.07627543097</v>
      </c>
      <c r="N16" s="31">
        <f>IF(N11=0,0,VLOOKUP(N11,FAC_TOTALS_APTA!$A$4:$BQ$126,$L16,FALSE))</f>
        <v>-847827.30626433506</v>
      </c>
      <c r="O16" s="31">
        <f>IF(O11=0,0,VLOOKUP(O11,FAC_TOTALS_APTA!$A$4:$BQ$126,$L16,FALSE))</f>
        <v>707348.51953799499</v>
      </c>
      <c r="P16" s="31">
        <f>IF(P11=0,0,VLOOKUP(P11,FAC_TOTALS_APTA!$A$4:$BQ$126,$L16,FALSE))</f>
        <v>-336077.02992741403</v>
      </c>
      <c r="Q16" s="31">
        <f>IF(Q11=0,0,VLOOKUP(Q11,FAC_TOTALS_APTA!$A$4:$BQ$126,$L16,FALSE))</f>
        <v>-1111979.2204458199</v>
      </c>
      <c r="R16" s="31">
        <f>IF(R11=0,0,VLOOKUP(R11,FAC_TOTALS_APTA!$A$4:$BQ$126,$L16,FALSE))</f>
        <v>811011.78281421994</v>
      </c>
      <c r="S16" s="31">
        <f>IF(S11=0,0,VLOOKUP(S11,FAC_TOTALS_APTA!$A$4:$BQ$126,$L16,FALSE))</f>
        <v>0</v>
      </c>
      <c r="T16" s="31">
        <f>IF(T11=0,0,VLOOKUP(T11,FAC_TOTALS_APTA!$A$4:$BQ$126,$L16,FALSE))</f>
        <v>0</v>
      </c>
      <c r="U16" s="31">
        <f>IF(U11=0,0,VLOOKUP(U11,FAC_TOTALS_APTA!$A$4:$BQ$126,$L16,FALSE))</f>
        <v>0</v>
      </c>
      <c r="V16" s="31">
        <f>IF(V11=0,0,VLOOKUP(V11,FAC_TOTALS_APTA!$A$4:$BQ$126,$L16,FALSE))</f>
        <v>0</v>
      </c>
      <c r="W16" s="31">
        <f>IF(W11=0,0,VLOOKUP(W11,FAC_TOTALS_APTA!$A$4:$BQ$126,$L16,FALSE))</f>
        <v>0</v>
      </c>
      <c r="X16" s="31">
        <f>IF(X11=0,0,VLOOKUP(X11,FAC_TOTALS_APTA!$A$4:$BQ$126,$L16,FALSE))</f>
        <v>0</v>
      </c>
      <c r="Y16" s="31">
        <f>IF(Y11=0,0,VLOOKUP(Y11,FAC_TOTALS_APTA!$A$4:$BQ$126,$L16,FALSE))</f>
        <v>0</v>
      </c>
      <c r="Z16" s="31">
        <f>IF(Z11=0,0,VLOOKUP(Z11,FAC_TOTALS_APTA!$A$4:$BQ$126,$L16,FALSE))</f>
        <v>0</v>
      </c>
      <c r="AA16" s="31">
        <f>IF(AA11=0,0,VLOOKUP(AA11,FAC_TOTALS_APTA!$A$4:$BQ$126,$L16,FALSE))</f>
        <v>0</v>
      </c>
      <c r="AB16" s="31">
        <f>IF(AB11=0,0,VLOOKUP(AB11,FAC_TOTALS_APTA!$A$4:$BQ$126,$L16,FALSE))</f>
        <v>0</v>
      </c>
      <c r="AC16" s="34">
        <f t="shared" si="4"/>
        <v>-227066.17800992308</v>
      </c>
      <c r="AD16" s="35">
        <f>AC16/G30</f>
        <v>-1.3481254329287756E-4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0.21890000000000001</v>
      </c>
      <c r="F17" s="9">
        <f>MATCH($D17,FAC_TOTALS_APTA!$A$2:$BQ$2,)</f>
        <v>14</v>
      </c>
      <c r="G17" s="36">
        <f>VLOOKUP(G11,FAC_TOTALS_APTA!$A$4:$BQ$126,$F17,FALSE)</f>
        <v>4.0754961513705803</v>
      </c>
      <c r="H17" s="36">
        <f>VLOOKUP(H11,FAC_TOTALS_APTA!$A$4:$BQ$126,$F17,FALSE)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29</v>
      </c>
      <c r="M17" s="31">
        <f>IF(M11=0,0,VLOOKUP(M11,FAC_TOTALS_APTA!$A$4:$BQ$126,$L17,FALSE))</f>
        <v>-11723836.671876701</v>
      </c>
      <c r="N17" s="31">
        <f>IF(N11=0,0,VLOOKUP(N11,FAC_TOTALS_APTA!$A$4:$BQ$126,$L17,FALSE))</f>
        <v>-16079932.6344305</v>
      </c>
      <c r="O17" s="31">
        <f>IF(O11=0,0,VLOOKUP(O11,FAC_TOTALS_APTA!$A$4:$BQ$126,$L17,FALSE))</f>
        <v>-85652844.7943317</v>
      </c>
      <c r="P17" s="31">
        <f>IF(P11=0,0,VLOOKUP(P11,FAC_TOTALS_APTA!$A$4:$BQ$126,$L17,FALSE))</f>
        <v>-31870057.834568299</v>
      </c>
      <c r="Q17" s="31">
        <f>IF(Q11=0,0,VLOOKUP(Q11,FAC_TOTALS_APTA!$A$4:$BQ$126,$L17,FALSE))</f>
        <v>22661711.676182199</v>
      </c>
      <c r="R17" s="31">
        <f>IF(R11=0,0,VLOOKUP(R11,FAC_TOTALS_APTA!$A$4:$BQ$126,$L17,FALSE))</f>
        <v>27126547.134417899</v>
      </c>
      <c r="S17" s="31">
        <f>IF(S11=0,0,VLOOKUP(S11,FAC_TOTALS_APTA!$A$4:$BQ$126,$L17,FALSE))</f>
        <v>0</v>
      </c>
      <c r="T17" s="31">
        <f>IF(T11=0,0,VLOOKUP(T11,FAC_TOTALS_APTA!$A$4:$BQ$126,$L17,FALSE))</f>
        <v>0</v>
      </c>
      <c r="U17" s="31">
        <f>IF(U11=0,0,VLOOKUP(U11,FAC_TOTALS_APTA!$A$4:$BQ$126,$L17,FALSE))</f>
        <v>0</v>
      </c>
      <c r="V17" s="31">
        <f>IF(V11=0,0,VLOOKUP(V11,FAC_TOTALS_APTA!$A$4:$BQ$126,$L17,FALSE))</f>
        <v>0</v>
      </c>
      <c r="W17" s="31">
        <f>IF(W11=0,0,VLOOKUP(W11,FAC_TOTALS_APTA!$A$4:$BQ$126,$L17,FALSE))</f>
        <v>0</v>
      </c>
      <c r="X17" s="31">
        <f>IF(X11=0,0,VLOOKUP(X11,FAC_TOTALS_APTA!$A$4:$BQ$126,$L17,FALSE))</f>
        <v>0</v>
      </c>
      <c r="Y17" s="31">
        <f>IF(Y11=0,0,VLOOKUP(Y11,FAC_TOTALS_APTA!$A$4:$BQ$126,$L17,FALSE))</f>
        <v>0</v>
      </c>
      <c r="Z17" s="31">
        <f>IF(Z11=0,0,VLOOKUP(Z11,FAC_TOTALS_APTA!$A$4:$BQ$126,$L17,FALSE))</f>
        <v>0</v>
      </c>
      <c r="AA17" s="31">
        <f>IF(AA11=0,0,VLOOKUP(AA11,FAC_TOTALS_APTA!$A$4:$BQ$126,$L17,FALSE))</f>
        <v>0</v>
      </c>
      <c r="AB17" s="31">
        <f>IF(AB11=0,0,VLOOKUP(AB11,FAC_TOTALS_APTA!$A$4:$BQ$126,$L17,FALSE))</f>
        <v>0</v>
      </c>
      <c r="AC17" s="34">
        <f t="shared" si="4"/>
        <v>-95538413.124607086</v>
      </c>
      <c r="AD17" s="35">
        <f>AC17/G30</f>
        <v>-5.672256682336483E-2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-0.3866</v>
      </c>
      <c r="F18" s="9">
        <f>MATCH($D18,FAC_TOTALS_APTA!$A$2:$BQ$2,)</f>
        <v>15</v>
      </c>
      <c r="G18" s="56">
        <f>VLOOKUP(G11,FAC_TOTALS_APTA!$A$4:$BQ$126,$F18,FALSE)</f>
        <v>35229.195884779299</v>
      </c>
      <c r="H18" s="56">
        <f>VLOOKUP(H11,FAC_TOTALS_APTA!$A$4:$BQ$126,$F18,FALSE)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30</v>
      </c>
      <c r="M18" s="31">
        <f>IF(M11=0,0,VLOOKUP(M11,FAC_TOTALS_APTA!$A$4:$BQ$126,$L18,FALSE))</f>
        <v>-5600195.8157622498</v>
      </c>
      <c r="N18" s="31">
        <f>IF(N11=0,0,VLOOKUP(N11,FAC_TOTALS_APTA!$A$4:$BQ$126,$L18,FALSE))</f>
        <v>-3385031.1468003201</v>
      </c>
      <c r="O18" s="31">
        <f>IF(O11=0,0,VLOOKUP(O11,FAC_TOTALS_APTA!$A$4:$BQ$126,$L18,FALSE))</f>
        <v>-19600932.295457199</v>
      </c>
      <c r="P18" s="31">
        <f>IF(P11=0,0,VLOOKUP(P11,FAC_TOTALS_APTA!$A$4:$BQ$126,$L18,FALSE))</f>
        <v>-14319359.411304999</v>
      </c>
      <c r="Q18" s="31">
        <f>IF(Q11=0,0,VLOOKUP(Q11,FAC_TOTALS_APTA!$A$4:$BQ$126,$L18,FALSE))</f>
        <v>-14484686.5097387</v>
      </c>
      <c r="R18" s="31">
        <f>IF(R11=0,0,VLOOKUP(R11,FAC_TOTALS_APTA!$A$4:$BQ$126,$L18,FALSE))</f>
        <v>-15309303.6359716</v>
      </c>
      <c r="S18" s="31">
        <f>IF(S11=0,0,VLOOKUP(S11,FAC_TOTALS_APTA!$A$4:$BQ$126,$L18,FALSE))</f>
        <v>0</v>
      </c>
      <c r="T18" s="31">
        <f>IF(T11=0,0,VLOOKUP(T11,FAC_TOTALS_APTA!$A$4:$BQ$126,$L18,FALSE))</f>
        <v>0</v>
      </c>
      <c r="U18" s="31">
        <f>IF(U11=0,0,VLOOKUP(U11,FAC_TOTALS_APTA!$A$4:$BQ$126,$L18,FALSE))</f>
        <v>0</v>
      </c>
      <c r="V18" s="31">
        <f>IF(V11=0,0,VLOOKUP(V11,FAC_TOTALS_APTA!$A$4:$BQ$126,$L18,FALSE))</f>
        <v>0</v>
      </c>
      <c r="W18" s="31">
        <f>IF(W11=0,0,VLOOKUP(W11,FAC_TOTALS_APTA!$A$4:$BQ$126,$L18,FALSE))</f>
        <v>0</v>
      </c>
      <c r="X18" s="31">
        <f>IF(X11=0,0,VLOOKUP(X11,FAC_TOTALS_APTA!$A$4:$BQ$126,$L18,FALSE))</f>
        <v>0</v>
      </c>
      <c r="Y18" s="31">
        <f>IF(Y11=0,0,VLOOKUP(Y11,FAC_TOTALS_APTA!$A$4:$BQ$126,$L18,FALSE))</f>
        <v>0</v>
      </c>
      <c r="Z18" s="31">
        <f>IF(Z11=0,0,VLOOKUP(Z11,FAC_TOTALS_APTA!$A$4:$BQ$126,$L18,FALSE))</f>
        <v>0</v>
      </c>
      <c r="AA18" s="31">
        <f>IF(AA11=0,0,VLOOKUP(AA11,FAC_TOTALS_APTA!$A$4:$BQ$126,$L18,FALSE))</f>
        <v>0</v>
      </c>
      <c r="AB18" s="31">
        <f>IF(AB11=0,0,VLOOKUP(AB11,FAC_TOTALS_APTA!$A$4:$BQ$126,$L18,FALSE))</f>
        <v>0</v>
      </c>
      <c r="AC18" s="34">
        <f t="shared" si="4"/>
        <v>-72699508.815035075</v>
      </c>
      <c r="AD18" s="35">
        <f>AC18/G30</f>
        <v>-4.3162772040270754E-2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7.1000000000000004E-3</v>
      </c>
      <c r="F19" s="9">
        <f>MATCH($D19,FAC_TOTALS_APTA!$A$2:$BQ$2,)</f>
        <v>16</v>
      </c>
      <c r="G19" s="31">
        <f>VLOOKUP(G11,FAC_TOTALS_APTA!$A$4:$BQ$126,$F19,FALSE)</f>
        <v>10.860715302098599</v>
      </c>
      <c r="H19" s="31">
        <f>VLOOKUP(H11,FAC_TOTALS_APTA!$A$4:$BQ$126,$F19,FALSE)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31</v>
      </c>
      <c r="M19" s="31">
        <f>IF(M11=0,0,VLOOKUP(M11,FAC_TOTALS_APTA!$A$4:$BQ$126,$L19,FALSE))</f>
        <v>-4009197.2454760498</v>
      </c>
      <c r="N19" s="31">
        <f>IF(N11=0,0,VLOOKUP(N11,FAC_TOTALS_APTA!$A$4:$BQ$126,$L19,FALSE))</f>
        <v>-453056.63799082598</v>
      </c>
      <c r="O19" s="31">
        <f>IF(O11=0,0,VLOOKUP(O11,FAC_TOTALS_APTA!$A$4:$BQ$126,$L19,FALSE))</f>
        <v>-148844.786414681</v>
      </c>
      <c r="P19" s="31">
        <f>IF(P11=0,0,VLOOKUP(P11,FAC_TOTALS_APTA!$A$4:$BQ$126,$L19,FALSE))</f>
        <v>-1220951.90938945</v>
      </c>
      <c r="Q19" s="31">
        <f>IF(Q11=0,0,VLOOKUP(Q11,FAC_TOTALS_APTA!$A$4:$BQ$126,$L19,FALSE))</f>
        <v>-2022331.59498748</v>
      </c>
      <c r="R19" s="31">
        <f>IF(R11=0,0,VLOOKUP(R11,FAC_TOTALS_APTA!$A$4:$BQ$126,$L19,FALSE))</f>
        <v>-1735084.94647352</v>
      </c>
      <c r="S19" s="31">
        <f>IF(S11=0,0,VLOOKUP(S11,FAC_TOTALS_APTA!$A$4:$BQ$126,$L19,FALSE))</f>
        <v>0</v>
      </c>
      <c r="T19" s="31">
        <f>IF(T11=0,0,VLOOKUP(T11,FAC_TOTALS_APTA!$A$4:$BQ$126,$L19,FALSE))</f>
        <v>0</v>
      </c>
      <c r="U19" s="31">
        <f>IF(U11=0,0,VLOOKUP(U11,FAC_TOTALS_APTA!$A$4:$BQ$126,$L19,FALSE))</f>
        <v>0</v>
      </c>
      <c r="V19" s="31">
        <f>IF(V11=0,0,VLOOKUP(V11,FAC_TOTALS_APTA!$A$4:$BQ$126,$L19,FALSE))</f>
        <v>0</v>
      </c>
      <c r="W19" s="31">
        <f>IF(W11=0,0,VLOOKUP(W11,FAC_TOTALS_APTA!$A$4:$BQ$126,$L19,FALSE))</f>
        <v>0</v>
      </c>
      <c r="X19" s="31">
        <f>IF(X11=0,0,VLOOKUP(X11,FAC_TOTALS_APTA!$A$4:$BQ$126,$L19,FALSE))</f>
        <v>0</v>
      </c>
      <c r="Y19" s="31">
        <f>IF(Y11=0,0,VLOOKUP(Y11,FAC_TOTALS_APTA!$A$4:$BQ$126,$L19,FALSE))</f>
        <v>0</v>
      </c>
      <c r="Z19" s="31">
        <f>IF(Z11=0,0,VLOOKUP(Z11,FAC_TOTALS_APTA!$A$4:$BQ$126,$L19,FALSE))</f>
        <v>0</v>
      </c>
      <c r="AA19" s="31">
        <f>IF(AA11=0,0,VLOOKUP(AA11,FAC_TOTALS_APTA!$A$4:$BQ$126,$L19,FALSE))</f>
        <v>0</v>
      </c>
      <c r="AB19" s="31">
        <f>IF(AB11=0,0,VLOOKUP(AB11,FAC_TOTALS_APTA!$A$4:$BQ$126,$L19,FALSE))</f>
        <v>0</v>
      </c>
      <c r="AC19" s="34">
        <f t="shared" si="4"/>
        <v>-9589467.1207320075</v>
      </c>
      <c r="AD19" s="35">
        <f>AC19/G30</f>
        <v>-5.6934082508440058E-3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1E-4</v>
      </c>
      <c r="F20" s="9">
        <f>MATCH($D20,FAC_TOTALS_APTA!$A$2:$BQ$2,)</f>
        <v>18</v>
      </c>
      <c r="G20" s="36">
        <f>VLOOKUP(G11,FAC_TOTALS_APTA!$A$4:$BQ$126,$F20,FALSE)</f>
        <v>4.9899583171327002</v>
      </c>
      <c r="H20" s="36">
        <f>VLOOKUP(H11,FAC_TOTALS_APTA!$A$4:$BQ$126,$F20,FALSE)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33</v>
      </c>
      <c r="M20" s="31">
        <f>IF(M11=0,0,VLOOKUP(M11,FAC_TOTALS_APTA!$A$4:$BQ$126,$L20,FALSE))</f>
        <v>723.114402516209</v>
      </c>
      <c r="N20" s="31">
        <f>IF(N11=0,0,VLOOKUP(N11,FAC_TOTALS_APTA!$A$4:$BQ$126,$L20,FALSE))</f>
        <v>58546.543665718702</v>
      </c>
      <c r="O20" s="31">
        <f>IF(O11=0,0,VLOOKUP(O11,FAC_TOTALS_APTA!$A$4:$BQ$126,$L20,FALSE))</f>
        <v>7744.2496619149997</v>
      </c>
      <c r="P20" s="31">
        <f>IF(P11=0,0,VLOOKUP(P11,FAC_TOTALS_APTA!$A$4:$BQ$126,$L20,FALSE))</f>
        <v>122277.05768246501</v>
      </c>
      <c r="Q20" s="31">
        <f>IF(Q11=0,0,VLOOKUP(Q11,FAC_TOTALS_APTA!$A$4:$BQ$126,$L20,FALSE))</f>
        <v>36174.858704789498</v>
      </c>
      <c r="R20" s="31">
        <f>IF(R11=0,0,VLOOKUP(R11,FAC_TOTALS_APTA!$A$4:$BQ$126,$L20,FALSE))</f>
        <v>56205.460709948296</v>
      </c>
      <c r="S20" s="31">
        <f>IF(S11=0,0,VLOOKUP(S11,FAC_TOTALS_APTA!$A$4:$BQ$126,$L20,FALSE))</f>
        <v>0</v>
      </c>
      <c r="T20" s="31">
        <f>IF(T11=0,0,VLOOKUP(T11,FAC_TOTALS_APTA!$A$4:$BQ$126,$L20,FALSE))</f>
        <v>0</v>
      </c>
      <c r="U20" s="31">
        <f>IF(U11=0,0,VLOOKUP(U11,FAC_TOTALS_APTA!$A$4:$BQ$126,$L20,FALSE))</f>
        <v>0</v>
      </c>
      <c r="V20" s="31">
        <f>IF(V11=0,0,VLOOKUP(V11,FAC_TOTALS_APTA!$A$4:$BQ$126,$L20,FALSE))</f>
        <v>0</v>
      </c>
      <c r="W20" s="31">
        <f>IF(W11=0,0,VLOOKUP(W11,FAC_TOTALS_APTA!$A$4:$BQ$126,$L20,FALSE))</f>
        <v>0</v>
      </c>
      <c r="X20" s="31">
        <f>IF(X11=0,0,VLOOKUP(X11,FAC_TOTALS_APTA!$A$4:$BQ$126,$L20,FALSE))</f>
        <v>0</v>
      </c>
      <c r="Y20" s="31">
        <f>IF(Y11=0,0,VLOOKUP(Y11,FAC_TOTALS_APTA!$A$4:$BQ$126,$L20,FALSE))</f>
        <v>0</v>
      </c>
      <c r="Z20" s="31">
        <f>IF(Z11=0,0,VLOOKUP(Z11,FAC_TOTALS_APTA!$A$4:$BQ$126,$L20,FALSE))</f>
        <v>0</v>
      </c>
      <c r="AA20" s="31">
        <f>IF(AA11=0,0,VLOOKUP(AA11,FAC_TOTALS_APTA!$A$4:$BQ$126,$L20,FALSE))</f>
        <v>0</v>
      </c>
      <c r="AB20" s="31">
        <f>IF(AB11=0,0,VLOOKUP(AB11,FAC_TOTALS_APTA!$A$4:$BQ$126,$L20,FALSE))</f>
        <v>0</v>
      </c>
      <c r="AC20" s="34">
        <f t="shared" si="4"/>
        <v>281671.28482735273</v>
      </c>
      <c r="AD20" s="35">
        <f>AC20/G30</f>
        <v>1.6723240164146541E-4</v>
      </c>
      <c r="AE20" s="9"/>
    </row>
    <row r="21" spans="1:31" s="16" customFormat="1" ht="34" hidden="1" x14ac:dyDescent="0.2">
      <c r="A21" s="9"/>
      <c r="B21" s="14" t="s">
        <v>84</v>
      </c>
      <c r="C21" s="30"/>
      <c r="D21" s="6" t="s">
        <v>85</v>
      </c>
      <c r="E21" s="57">
        <v>-5.9999999999999995E-4</v>
      </c>
      <c r="F21" s="9">
        <f>MATCH($D21,FAC_TOTALS_APTA!$A$2:$BQ$2,)</f>
        <v>19</v>
      </c>
      <c r="G21" s="36">
        <f>VLOOKUP(G11,FAC_TOTALS_APTA!$A$4:$BQ$126,$F21,FALSE)</f>
        <v>0</v>
      </c>
      <c r="H21" s="36">
        <f>VLOOKUP(H11,FAC_TOTALS_APTA!$A$4:$BQ$126,$F21,FALSE)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PER_CAPITA_TNC_TRIPS_HINY_BUS_FAC</v>
      </c>
      <c r="L21" s="9">
        <f>MATCH($K21,FAC_TOTALS_APTA!$A$2:$BO$2,)</f>
        <v>34</v>
      </c>
      <c r="M21" s="31">
        <f>IF(M11=0,0,VLOOKUP(M11,FAC_TOTALS_APTA!$A$4:$BQ$126,$L21,FALSE))</f>
        <v>0</v>
      </c>
      <c r="N21" s="31">
        <f>IF(N11=0,0,VLOOKUP(N11,FAC_TOTALS_APTA!$A$4:$BQ$126,$L21,FALSE))</f>
        <v>0</v>
      </c>
      <c r="O21" s="31">
        <f>IF(O11=0,0,VLOOKUP(O11,FAC_TOTALS_APTA!$A$4:$BQ$126,$L21,FALSE))</f>
        <v>0</v>
      </c>
      <c r="P21" s="31">
        <f>IF(P11=0,0,VLOOKUP(P11,FAC_TOTALS_APTA!$A$4:$BQ$126,$L21,FALSE))</f>
        <v>0</v>
      </c>
      <c r="Q21" s="31">
        <f>IF(Q11=0,0,VLOOKUP(Q11,FAC_TOTALS_APTA!$A$4:$BQ$126,$L21,FALSE))</f>
        <v>0</v>
      </c>
      <c r="R21" s="31">
        <f>IF(R11=0,0,VLOOKUP(R11,FAC_TOTALS_APTA!$A$4:$BQ$126,$L21,FALSE))</f>
        <v>0</v>
      </c>
      <c r="S21" s="31">
        <f>IF(S11=0,0,VLOOKUP(S11,FAC_TOTALS_APTA!$A$4:$BQ$126,$L21,FALSE))</f>
        <v>0</v>
      </c>
      <c r="T21" s="31">
        <f>IF(T11=0,0,VLOOKUP(T11,FAC_TOTALS_APTA!$A$4:$BQ$126,$L21,FALSE))</f>
        <v>0</v>
      </c>
      <c r="U21" s="31">
        <f>IF(U11=0,0,VLOOKUP(U11,FAC_TOTALS_APTA!$A$4:$BQ$126,$L21,FALSE))</f>
        <v>0</v>
      </c>
      <c r="V21" s="31">
        <f>IF(V11=0,0,VLOOKUP(V11,FAC_TOTALS_APTA!$A$4:$BQ$126,$L21,FALSE))</f>
        <v>0</v>
      </c>
      <c r="W21" s="31">
        <f>IF(W11=0,0,VLOOKUP(W11,FAC_TOTALS_APTA!$A$4:$BQ$126,$L21,FALSE))</f>
        <v>0</v>
      </c>
      <c r="X21" s="31">
        <f>IF(X11=0,0,VLOOKUP(X11,FAC_TOTALS_APTA!$A$4:$BQ$126,$L21,FALSE))</f>
        <v>0</v>
      </c>
      <c r="Y21" s="31">
        <f>IF(Y11=0,0,VLOOKUP(Y11,FAC_TOTALS_APTA!$A$4:$BQ$126,$L21,FALSE))</f>
        <v>0</v>
      </c>
      <c r="Z21" s="31">
        <f>IF(Z11=0,0,VLOOKUP(Z11,FAC_TOTALS_APTA!$A$4:$BQ$126,$L21,FALSE))</f>
        <v>0</v>
      </c>
      <c r="AA21" s="31">
        <f>IF(AA11=0,0,VLOOKUP(AA11,FAC_TOTALS_APTA!$A$4:$BQ$126,$L21,FALSE))</f>
        <v>0</v>
      </c>
      <c r="AB21" s="31">
        <f>IF(AB11=0,0,VLOOKUP(AB11,FAC_TOTALS_APTA!$A$4:$BQ$126,$L21,FALSE))</f>
        <v>0</v>
      </c>
      <c r="AC21" s="34">
        <f t="shared" si="4"/>
        <v>0</v>
      </c>
      <c r="AD21" s="35">
        <f>AC21/G30</f>
        <v>0</v>
      </c>
      <c r="AE21" s="9"/>
    </row>
    <row r="22" spans="1:31" s="16" customFormat="1" ht="34" hidden="1" x14ac:dyDescent="0.2">
      <c r="A22" s="9"/>
      <c r="B22" s="14" t="s">
        <v>84</v>
      </c>
      <c r="C22" s="30"/>
      <c r="D22" s="6" t="s">
        <v>86</v>
      </c>
      <c r="E22" s="57">
        <v>-4.2099999999999999E-2</v>
      </c>
      <c r="F22" s="9">
        <f>MATCH($D22,FAC_TOTALS_APTA!$A$2:$BQ$2,)</f>
        <v>20</v>
      </c>
      <c r="G22" s="36">
        <f>VLOOKUP(G11,FAC_TOTALS_APTA!$A$4:$BQ$126,$F22,FALSE)</f>
        <v>0</v>
      </c>
      <c r="H22" s="36">
        <f>VLOOKUP(H11,FAC_TOTALS_APTA!$A$4:$BQ$126,$F22,FALSE)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PER_CAPITA_TNC_TRIPS_MID_OPEX_BUS_FAC</v>
      </c>
      <c r="L22" s="9">
        <f>MATCH($K22,FAC_TOTALS_APTA!$A$2:$BO$2,)</f>
        <v>35</v>
      </c>
      <c r="M22" s="31">
        <f>IF(M11=0,0,VLOOKUP(M11,FAC_TOTALS_APTA!$A$4:$BQ$126,$L22,FALSE))</f>
        <v>0</v>
      </c>
      <c r="N22" s="31">
        <f>IF(N11=0,0,VLOOKUP(N11,FAC_TOTALS_APTA!$A$4:$BQ$126,$L22,FALSE))</f>
        <v>0</v>
      </c>
      <c r="O22" s="31">
        <f>IF(O11=0,0,VLOOKUP(O11,FAC_TOTALS_APTA!$A$4:$BQ$126,$L22,FALSE))</f>
        <v>0</v>
      </c>
      <c r="P22" s="31">
        <f>IF(P11=0,0,VLOOKUP(P11,FAC_TOTALS_APTA!$A$4:$BQ$126,$L22,FALSE))</f>
        <v>0</v>
      </c>
      <c r="Q22" s="31">
        <f>IF(Q11=0,0,VLOOKUP(Q11,FAC_TOTALS_APTA!$A$4:$BQ$126,$L22,FALSE))</f>
        <v>0</v>
      </c>
      <c r="R22" s="31">
        <f>IF(R11=0,0,VLOOKUP(R11,FAC_TOTALS_APTA!$A$4:$BQ$126,$L22,FALSE))</f>
        <v>0</v>
      </c>
      <c r="S22" s="31">
        <f>IF(S11=0,0,VLOOKUP(S11,FAC_TOTALS_APTA!$A$4:$BQ$126,$L22,FALSE))</f>
        <v>0</v>
      </c>
      <c r="T22" s="31">
        <f>IF(T11=0,0,VLOOKUP(T11,FAC_TOTALS_APTA!$A$4:$BQ$126,$L22,FALSE))</f>
        <v>0</v>
      </c>
      <c r="U22" s="31">
        <f>IF(U11=0,0,VLOOKUP(U11,FAC_TOTALS_APTA!$A$4:$BQ$126,$L22,FALSE))</f>
        <v>0</v>
      </c>
      <c r="V22" s="31">
        <f>IF(V11=0,0,VLOOKUP(V11,FAC_TOTALS_APTA!$A$4:$BQ$126,$L22,FALSE))</f>
        <v>0</v>
      </c>
      <c r="W22" s="31">
        <f>IF(W11=0,0,VLOOKUP(W11,FAC_TOTALS_APTA!$A$4:$BQ$126,$L22,FALSE))</f>
        <v>0</v>
      </c>
      <c r="X22" s="31">
        <f>IF(X11=0,0,VLOOKUP(X11,FAC_TOTALS_APTA!$A$4:$BQ$126,$L22,FALSE))</f>
        <v>0</v>
      </c>
      <c r="Y22" s="31">
        <f>IF(Y11=0,0,VLOOKUP(Y11,FAC_TOTALS_APTA!$A$4:$BQ$126,$L22,FALSE))</f>
        <v>0</v>
      </c>
      <c r="Z22" s="31">
        <f>IF(Z11=0,0,VLOOKUP(Z11,FAC_TOTALS_APTA!$A$4:$BQ$126,$L22,FALSE))</f>
        <v>0</v>
      </c>
      <c r="AA22" s="31">
        <f>IF(AA11=0,0,VLOOKUP(AA11,FAC_TOTALS_APTA!$A$4:$BQ$126,$L22,FALSE))</f>
        <v>0</v>
      </c>
      <c r="AB22" s="31">
        <f>IF(AB11=0,0,VLOOKUP(AB11,FAC_TOTALS_APTA!$A$4:$BQ$126,$L22,FALSE))</f>
        <v>0</v>
      </c>
      <c r="AC22" s="34">
        <f t="shared" si="4"/>
        <v>0</v>
      </c>
      <c r="AD22" s="35">
        <f>AC22/G30</f>
        <v>0</v>
      </c>
      <c r="AE22" s="9"/>
    </row>
    <row r="23" spans="1:31" s="16" customFormat="1" ht="34" hidden="1" x14ac:dyDescent="0.2">
      <c r="A23" s="9"/>
      <c r="B23" s="14" t="s">
        <v>84</v>
      </c>
      <c r="C23" s="30"/>
      <c r="D23" s="6" t="s">
        <v>80</v>
      </c>
      <c r="E23" s="57">
        <v>-1.2E-2</v>
      </c>
      <c r="F23" s="9">
        <f>MATCH($D23,FAC_TOTALS_APTA!$A$2:$BQ$2,)</f>
        <v>21</v>
      </c>
      <c r="G23" s="36">
        <f>VLOOKUP(G11,FAC_TOTALS_APTA!$A$4:$BQ$126,$F23,FALSE)</f>
        <v>0</v>
      </c>
      <c r="H23" s="36">
        <f>VLOOKUP(H11,FAC_TOTALS_APTA!$A$4:$BQ$126,$F23,FALSE)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PER_CAPITA_TNC_TRIPS_LOW_OPEX_BUS_FAC</v>
      </c>
      <c r="L23" s="9">
        <f>MATCH($K23,FAC_TOTALS_APTA!$A$2:$BO$2,)</f>
        <v>36</v>
      </c>
      <c r="M23" s="31">
        <f>IF(M11=0,0,VLOOKUP(M11,FAC_TOTALS_APTA!$A$4:$BQ$126,$L23,FALSE))</f>
        <v>0</v>
      </c>
      <c r="N23" s="31">
        <f>IF(N11=0,0,VLOOKUP(N11,FAC_TOTALS_APTA!$A$4:$BQ$126,$L23,FALSE))</f>
        <v>0</v>
      </c>
      <c r="O23" s="31">
        <f>IF(O11=0,0,VLOOKUP(O11,FAC_TOTALS_APTA!$A$4:$BQ$126,$L23,FALSE))</f>
        <v>0</v>
      </c>
      <c r="P23" s="31">
        <f>IF(P11=0,0,VLOOKUP(P11,FAC_TOTALS_APTA!$A$4:$BQ$126,$L23,FALSE))</f>
        <v>0</v>
      </c>
      <c r="Q23" s="31">
        <f>IF(Q11=0,0,VLOOKUP(Q11,FAC_TOTALS_APTA!$A$4:$BQ$126,$L23,FALSE))</f>
        <v>0</v>
      </c>
      <c r="R23" s="31">
        <f>IF(R11=0,0,VLOOKUP(R11,FAC_TOTALS_APTA!$A$4:$BQ$126,$L23,FALSE))</f>
        <v>0</v>
      </c>
      <c r="S23" s="31">
        <f>IF(S11=0,0,VLOOKUP(S11,FAC_TOTALS_APTA!$A$4:$BQ$126,$L23,FALSE))</f>
        <v>0</v>
      </c>
      <c r="T23" s="31">
        <f>IF(T11=0,0,VLOOKUP(T11,FAC_TOTALS_APTA!$A$4:$BQ$126,$L23,FALSE))</f>
        <v>0</v>
      </c>
      <c r="U23" s="31">
        <f>IF(U11=0,0,VLOOKUP(U11,FAC_TOTALS_APTA!$A$4:$BQ$126,$L23,FALSE))</f>
        <v>0</v>
      </c>
      <c r="V23" s="31">
        <f>IF(V11=0,0,VLOOKUP(V11,FAC_TOTALS_APTA!$A$4:$BQ$126,$L23,FALSE))</f>
        <v>0</v>
      </c>
      <c r="W23" s="31">
        <f>IF(W11=0,0,VLOOKUP(W11,FAC_TOTALS_APTA!$A$4:$BQ$126,$L23,FALSE))</f>
        <v>0</v>
      </c>
      <c r="X23" s="31">
        <f>IF(X11=0,0,VLOOKUP(X11,FAC_TOTALS_APTA!$A$4:$BQ$126,$L23,FALSE))</f>
        <v>0</v>
      </c>
      <c r="Y23" s="31">
        <f>IF(Y11=0,0,VLOOKUP(Y11,FAC_TOTALS_APTA!$A$4:$BQ$126,$L23,FALSE))</f>
        <v>0</v>
      </c>
      <c r="Z23" s="31">
        <f>IF(Z11=0,0,VLOOKUP(Z11,FAC_TOTALS_APTA!$A$4:$BQ$126,$L23,FALSE))</f>
        <v>0</v>
      </c>
      <c r="AA23" s="31">
        <f>IF(AA11=0,0,VLOOKUP(AA11,FAC_TOTALS_APTA!$A$4:$BQ$126,$L23,FALSE))</f>
        <v>0</v>
      </c>
      <c r="AB23" s="31">
        <f>IF(AB11=0,0,VLOOKUP(AB11,FAC_TOTALS_APTA!$A$4:$BQ$126,$L23,FALSE))</f>
        <v>0</v>
      </c>
      <c r="AC23" s="34">
        <f t="shared" si="4"/>
        <v>0</v>
      </c>
      <c r="AD23" s="35">
        <f>AC23/G30</f>
        <v>0</v>
      </c>
      <c r="AE23" s="9"/>
    </row>
    <row r="24" spans="1:31" s="16" customFormat="1" ht="34" x14ac:dyDescent="0.2">
      <c r="A24" s="9"/>
      <c r="B24" s="14" t="s">
        <v>84</v>
      </c>
      <c r="C24" s="30"/>
      <c r="D24" s="6" t="s">
        <v>87</v>
      </c>
      <c r="E24" s="57">
        <v>2.8E-3</v>
      </c>
      <c r="F24" s="9">
        <f>MATCH($D24,FAC_TOTALS_APTA!$A$2:$BQ$2,)</f>
        <v>22</v>
      </c>
      <c r="G24" s="36">
        <f>VLOOKUP(G11,FAC_TOTALS_APTA!$A$4:$BQ$126,$F24,FALSE)</f>
        <v>0.47939053826717998</v>
      </c>
      <c r="H24" s="36">
        <f>VLOOKUP(H11,FAC_TOTALS_APTA!$A$4:$BQ$126,$F24,FALSE)</f>
        <v>17.8013023366277</v>
      </c>
      <c r="I24" s="32">
        <f t="shared" si="1"/>
        <v>36.133194995822912</v>
      </c>
      <c r="J24" s="33" t="str">
        <f t="shared" si="2"/>
        <v/>
      </c>
      <c r="K24" s="33" t="str">
        <f t="shared" si="3"/>
        <v>PER_CAPITA_TNC_TRIPS_HINY_RAIL_FAC</v>
      </c>
      <c r="L24" s="9">
        <f>MATCH($K24,FAC_TOTALS_APTA!$A$2:$BO$2,)</f>
        <v>37</v>
      </c>
      <c r="M24" s="31">
        <f>IF(M11=0,0,VLOOKUP(M11,FAC_TOTALS_APTA!$A$4:$BQ$126,$L24,FALSE))</f>
        <v>5251135.4177238001</v>
      </c>
      <c r="N24" s="31">
        <f>IF(N11=0,0,VLOOKUP(N11,FAC_TOTALS_APTA!$A$4:$BQ$126,$L24,FALSE))</f>
        <v>5609163.8005247004</v>
      </c>
      <c r="O24" s="31">
        <f>IF(O11=0,0,VLOOKUP(O11,FAC_TOTALS_APTA!$A$4:$BQ$126,$L24,FALSE))</f>
        <v>9096855.3733719792</v>
      </c>
      <c r="P24" s="31">
        <f>IF(P11=0,0,VLOOKUP(P11,FAC_TOTALS_APTA!$A$4:$BQ$126,$L24,FALSE))</f>
        <v>17608780.298547301</v>
      </c>
      <c r="Q24" s="31">
        <f>IF(Q11=0,0,VLOOKUP(Q11,FAC_TOTALS_APTA!$A$4:$BQ$126,$L24,FALSE))</f>
        <v>21517606.460188001</v>
      </c>
      <c r="R24" s="31">
        <f>IF(R11=0,0,VLOOKUP(R11,FAC_TOTALS_APTA!$A$4:$BQ$126,$L24,FALSE))</f>
        <v>24676912.203591499</v>
      </c>
      <c r="S24" s="31">
        <f>IF(S11=0,0,VLOOKUP(S11,FAC_TOTALS_APTA!$A$4:$BQ$126,$L24,FALSE))</f>
        <v>0</v>
      </c>
      <c r="T24" s="31">
        <f>IF(T11=0,0,VLOOKUP(T11,FAC_TOTALS_APTA!$A$4:$BQ$126,$L24,FALSE))</f>
        <v>0</v>
      </c>
      <c r="U24" s="31">
        <f>IF(U11=0,0,VLOOKUP(U11,FAC_TOTALS_APTA!$A$4:$BQ$126,$L24,FALSE))</f>
        <v>0</v>
      </c>
      <c r="V24" s="31">
        <f>IF(V11=0,0,VLOOKUP(V11,FAC_TOTALS_APTA!$A$4:$BQ$126,$L24,FALSE))</f>
        <v>0</v>
      </c>
      <c r="W24" s="31">
        <f>IF(W11=0,0,VLOOKUP(W11,FAC_TOTALS_APTA!$A$4:$BQ$126,$L24,FALSE))</f>
        <v>0</v>
      </c>
      <c r="X24" s="31">
        <f>IF(X11=0,0,VLOOKUP(X11,FAC_TOTALS_APTA!$A$4:$BQ$126,$L24,FALSE))</f>
        <v>0</v>
      </c>
      <c r="Y24" s="31">
        <f>IF(Y11=0,0,VLOOKUP(Y11,FAC_TOTALS_APTA!$A$4:$BQ$126,$L24,FALSE))</f>
        <v>0</v>
      </c>
      <c r="Z24" s="31">
        <f>IF(Z11=0,0,VLOOKUP(Z11,FAC_TOTALS_APTA!$A$4:$BQ$126,$L24,FALSE))</f>
        <v>0</v>
      </c>
      <c r="AA24" s="31">
        <f>IF(AA11=0,0,VLOOKUP(AA11,FAC_TOTALS_APTA!$A$4:$BQ$126,$L24,FALSE))</f>
        <v>0</v>
      </c>
      <c r="AB24" s="31">
        <f>IF(AB11=0,0,VLOOKUP(AB11,FAC_TOTALS_APTA!$A$4:$BQ$126,$L24,FALSE))</f>
        <v>0</v>
      </c>
      <c r="AC24" s="34">
        <f t="shared" si="4"/>
        <v>83760453.553947285</v>
      </c>
      <c r="AD24" s="35">
        <f>AC24/G30</f>
        <v>4.9729818284425902E-2</v>
      </c>
      <c r="AE24" s="9"/>
    </row>
    <row r="25" spans="1:31" s="16" customFormat="1" ht="34" hidden="1" x14ac:dyDescent="0.2">
      <c r="A25" s="9"/>
      <c r="B25" s="14" t="s">
        <v>84</v>
      </c>
      <c r="C25" s="30"/>
      <c r="D25" s="6" t="s">
        <v>88</v>
      </c>
      <c r="E25" s="57">
        <v>4.7999999999999996E-3</v>
      </c>
      <c r="F25" s="9">
        <f>MATCH($D25,FAC_TOTALS_APTA!$A$2:$BQ$2,)</f>
        <v>23</v>
      </c>
      <c r="G25" s="36">
        <f>VLOOKUP(G11,FAC_TOTALS_APTA!$A$4:$BQ$126,$F25,FALSE)</f>
        <v>0</v>
      </c>
      <c r="H25" s="36">
        <f>VLOOKUP(H11,FAC_TOTALS_APTA!$A$4:$BQ$126,$F25,FALSE)</f>
        <v>0</v>
      </c>
      <c r="I25" s="32" t="str">
        <f t="shared" si="1"/>
        <v>-</v>
      </c>
      <c r="J25" s="33" t="str">
        <f t="shared" si="2"/>
        <v/>
      </c>
      <c r="K25" s="33" t="str">
        <f t="shared" si="3"/>
        <v>PER_CAPITA_TNC_TRIPS_MIDLOW_RAIL_FAC</v>
      </c>
      <c r="L25" s="9">
        <f>MATCH($K25,FAC_TOTALS_APTA!$A$2:$BO$2,)</f>
        <v>38</v>
      </c>
      <c r="M25" s="31">
        <f>IF(M11=0,0,VLOOKUP(M11,FAC_TOTALS_APTA!$A$4:$BQ$126,$L25,FALSE))</f>
        <v>0</v>
      </c>
      <c r="N25" s="31">
        <f>IF(N11=0,0,VLOOKUP(N11,FAC_TOTALS_APTA!$A$4:$BQ$126,$L25,FALSE))</f>
        <v>0</v>
      </c>
      <c r="O25" s="31">
        <f>IF(O11=0,0,VLOOKUP(O11,FAC_TOTALS_APTA!$A$4:$BQ$126,$L25,FALSE))</f>
        <v>0</v>
      </c>
      <c r="P25" s="31">
        <f>IF(P11=0,0,VLOOKUP(P11,FAC_TOTALS_APTA!$A$4:$BQ$126,$L25,FALSE))</f>
        <v>0</v>
      </c>
      <c r="Q25" s="31">
        <f>IF(Q11=0,0,VLOOKUP(Q11,FAC_TOTALS_APTA!$A$4:$BQ$126,$L25,FALSE))</f>
        <v>0</v>
      </c>
      <c r="R25" s="31">
        <f>IF(R11=0,0,VLOOKUP(R11,FAC_TOTALS_APTA!$A$4:$BQ$126,$L25,FALSE))</f>
        <v>0</v>
      </c>
      <c r="S25" s="31">
        <f>IF(S11=0,0,VLOOKUP(S11,FAC_TOTALS_APTA!$A$4:$BQ$126,$L25,FALSE))</f>
        <v>0</v>
      </c>
      <c r="T25" s="31">
        <f>IF(T11=0,0,VLOOKUP(T11,FAC_TOTALS_APTA!$A$4:$BQ$126,$L25,FALSE))</f>
        <v>0</v>
      </c>
      <c r="U25" s="31">
        <f>IF(U11=0,0,VLOOKUP(U11,FAC_TOTALS_APTA!$A$4:$BQ$126,$L25,FALSE))</f>
        <v>0</v>
      </c>
      <c r="V25" s="31">
        <f>IF(V11=0,0,VLOOKUP(V11,FAC_TOTALS_APTA!$A$4:$BQ$126,$L25,FALSE))</f>
        <v>0</v>
      </c>
      <c r="W25" s="31">
        <f>IF(W11=0,0,VLOOKUP(W11,FAC_TOTALS_APTA!$A$4:$BQ$126,$L25,FALSE))</f>
        <v>0</v>
      </c>
      <c r="X25" s="31">
        <f>IF(X11=0,0,VLOOKUP(X11,FAC_TOTALS_APTA!$A$4:$BQ$126,$L25,FALSE))</f>
        <v>0</v>
      </c>
      <c r="Y25" s="31">
        <f>IF(Y11=0,0,VLOOKUP(Y11,FAC_TOTALS_APTA!$A$4:$BQ$126,$L25,FALSE))</f>
        <v>0</v>
      </c>
      <c r="Z25" s="31">
        <f>IF(Z11=0,0,VLOOKUP(Z11,FAC_TOTALS_APTA!$A$4:$BQ$126,$L25,FALSE))</f>
        <v>0</v>
      </c>
      <c r="AA25" s="31">
        <f>IF(AA11=0,0,VLOOKUP(AA11,FAC_TOTALS_APTA!$A$4:$BQ$126,$L25,FALSE))</f>
        <v>0</v>
      </c>
      <c r="AB25" s="31">
        <f>IF(AB11=0,0,VLOOKUP(AB11,FAC_TOTALS_APTA!$A$4:$BQ$126,$L25,FALSE))</f>
        <v>0</v>
      </c>
      <c r="AC25" s="34">
        <f t="shared" si="4"/>
        <v>0</v>
      </c>
      <c r="AD25" s="35">
        <f>AC25/G30</f>
        <v>0</v>
      </c>
      <c r="AE25" s="9"/>
    </row>
    <row r="26" spans="1:31" s="16" customFormat="1" ht="15" x14ac:dyDescent="0.2">
      <c r="A26" s="9"/>
      <c r="B26" s="28" t="s">
        <v>73</v>
      </c>
      <c r="C26" s="30"/>
      <c r="D26" s="9" t="s">
        <v>49</v>
      </c>
      <c r="E26" s="57">
        <v>-9.7000000000000003E-3</v>
      </c>
      <c r="F26" s="9">
        <f>MATCH($D26,FAC_TOTALS_APTA!$A$2:$BQ$2,)</f>
        <v>24</v>
      </c>
      <c r="G26" s="36">
        <f>VLOOKUP(G11,FAC_TOTALS_APTA!$A$4:$BQ$126,$F26,FALSE)</f>
        <v>0.24165270793861901</v>
      </c>
      <c r="H26" s="36">
        <f>VLOOKUP(H11,FAC_TOTALS_APTA!$A$4:$BQ$126,$F26,FALSE)</f>
        <v>1</v>
      </c>
      <c r="I26" s="32">
        <f t="shared" si="1"/>
        <v>3.1381700562362616</v>
      </c>
      <c r="J26" s="33" t="str">
        <f t="shared" si="2"/>
        <v/>
      </c>
      <c r="K26" s="33" t="str">
        <f t="shared" si="3"/>
        <v>BIKE_SHARE_FAC</v>
      </c>
      <c r="L26" s="9">
        <f>MATCH($K26,FAC_TOTALS_APTA!$A$2:$BO$2,)</f>
        <v>39</v>
      </c>
      <c r="M26" s="31">
        <f>IF(M11=0,0,VLOOKUP(M11,FAC_TOTALS_APTA!$A$4:$BQ$126,$L26,FALSE))</f>
        <v>0</v>
      </c>
      <c r="N26" s="31">
        <f>IF(N11=0,0,VLOOKUP(N11,FAC_TOTALS_APTA!$A$4:$BQ$126,$L26,FALSE))</f>
        <v>-3917497.5969548798</v>
      </c>
      <c r="O26" s="31">
        <f>IF(O11=0,0,VLOOKUP(O11,FAC_TOTALS_APTA!$A$4:$BQ$126,$L26,FALSE))</f>
        <v>-5014197.0221133204</v>
      </c>
      <c r="P26" s="31">
        <f>IF(P11=0,0,VLOOKUP(P11,FAC_TOTALS_APTA!$A$4:$BQ$126,$L26,FALSE))</f>
        <v>-1806645.86697292</v>
      </c>
      <c r="Q26" s="31">
        <f>IF(Q11=0,0,VLOOKUP(Q11,FAC_TOTALS_APTA!$A$4:$BQ$126,$L26,FALSE))</f>
        <v>0</v>
      </c>
      <c r="R26" s="31">
        <f>IF(R11=0,0,VLOOKUP(R11,FAC_TOTALS_APTA!$A$4:$BQ$126,$L26,FALSE))</f>
        <v>-83932.744839891995</v>
      </c>
      <c r="S26" s="31">
        <f>IF(S11=0,0,VLOOKUP(S11,FAC_TOTALS_APTA!$A$4:$BQ$126,$L26,FALSE))</f>
        <v>0</v>
      </c>
      <c r="T26" s="31">
        <f>IF(T11=0,0,VLOOKUP(T11,FAC_TOTALS_APTA!$A$4:$BQ$126,$L26,FALSE))</f>
        <v>0</v>
      </c>
      <c r="U26" s="31">
        <f>IF(U11=0,0,VLOOKUP(U11,FAC_TOTALS_APTA!$A$4:$BQ$126,$L26,FALSE))</f>
        <v>0</v>
      </c>
      <c r="V26" s="31">
        <f>IF(V11=0,0,VLOOKUP(V11,FAC_TOTALS_APTA!$A$4:$BQ$126,$L26,FALSE))</f>
        <v>0</v>
      </c>
      <c r="W26" s="31">
        <f>IF(W11=0,0,VLOOKUP(W11,FAC_TOTALS_APTA!$A$4:$BQ$126,$L26,FALSE))</f>
        <v>0</v>
      </c>
      <c r="X26" s="31">
        <f>IF(X11=0,0,VLOOKUP(X11,FAC_TOTALS_APTA!$A$4:$BQ$126,$L26,FALSE))</f>
        <v>0</v>
      </c>
      <c r="Y26" s="31">
        <f>IF(Y11=0,0,VLOOKUP(Y11,FAC_TOTALS_APTA!$A$4:$BQ$126,$L26,FALSE))</f>
        <v>0</v>
      </c>
      <c r="Z26" s="31">
        <f>IF(Z11=0,0,VLOOKUP(Z11,FAC_TOTALS_APTA!$A$4:$BQ$126,$L26,FALSE))</f>
        <v>0</v>
      </c>
      <c r="AA26" s="31">
        <f>IF(AA11=0,0,VLOOKUP(AA11,FAC_TOTALS_APTA!$A$4:$BQ$126,$L26,FALSE))</f>
        <v>0</v>
      </c>
      <c r="AB26" s="31">
        <f>IF(AB11=0,0,VLOOKUP(AB11,FAC_TOTALS_APTA!$A$4:$BQ$126,$L26,FALSE))</f>
        <v>0</v>
      </c>
      <c r="AC26" s="34">
        <f t="shared" si="4"/>
        <v>-10822273.230881011</v>
      </c>
      <c r="AD26" s="35">
        <f>AC26/G30</f>
        <v>-6.4253434450362622E-3</v>
      </c>
      <c r="AE26" s="9"/>
    </row>
    <row r="27" spans="1:31" s="16" customFormat="1" ht="15" x14ac:dyDescent="0.2">
      <c r="A27" s="9"/>
      <c r="B27" s="11" t="s">
        <v>74</v>
      </c>
      <c r="C27" s="29"/>
      <c r="D27" s="10" t="s">
        <v>50</v>
      </c>
      <c r="E27" s="58">
        <v>-4.1399999999999999E-2</v>
      </c>
      <c r="F27" s="10">
        <f>MATCH($D27,FAC_TOTALS_APTA!$A$2:$BQ$2,)</f>
        <v>25</v>
      </c>
      <c r="G27" s="38">
        <f>VLOOKUP(G11,FAC_TOTALS_APTA!$A$4:$BQ$126,$F27,FALSE)</f>
        <v>0</v>
      </c>
      <c r="H27" s="38">
        <f>VLOOKUP(H11,FAC_TOTALS_APTA!$A$4:$BQ$126,$F27,FALSE)</f>
        <v>0.57219218117369197</v>
      </c>
      <c r="I27" s="39" t="str">
        <f t="shared" si="1"/>
        <v>-</v>
      </c>
      <c r="J27" s="40" t="str">
        <f t="shared" si="2"/>
        <v/>
      </c>
      <c r="K27" s="40" t="str">
        <f t="shared" si="3"/>
        <v>scooter_flag_FAC</v>
      </c>
      <c r="L27" s="10">
        <f>MATCH($K27,FAC_TOTALS_APTA!$A$2:$BO$2,)</f>
        <v>40</v>
      </c>
      <c r="M27" s="41">
        <f>IF($M$11=0,0,VLOOKUP($M$11,FAC_TOTALS_APTA!$A$4:$BQ$126,$L27,FALSE))</f>
        <v>0</v>
      </c>
      <c r="N27" s="41">
        <f>IF($M$11=0,0,VLOOKUP($M$11,FAC_TOTALS_APTA!$A$4:$BQ$126,$L27,FALSE))</f>
        <v>0</v>
      </c>
      <c r="O27" s="41">
        <f>IF($M$11=0,0,VLOOKUP($M$11,FAC_TOTALS_APTA!$A$4:$BQ$126,$L27,FALSE))</f>
        <v>0</v>
      </c>
      <c r="P27" s="41">
        <f>IF($M$11=0,0,VLOOKUP($M$11,FAC_TOTALS_APTA!$A$4:$BQ$126,$L27,FALSE))</f>
        <v>0</v>
      </c>
      <c r="Q27" s="41">
        <f>IF($M$11=0,0,VLOOKUP($M$11,FAC_TOTALS_APTA!$A$4:$BQ$126,$L27,FALSE))</f>
        <v>0</v>
      </c>
      <c r="R27" s="41">
        <f>IF($M$11=0,0,VLOOKUP($M$11,FAC_TOTALS_APTA!$A$4:$BQ$126,$L27,FALSE))</f>
        <v>0</v>
      </c>
      <c r="S27" s="41">
        <f>IF($M$11=0,0,VLOOKUP($M$11,FAC_TOTALS_APTA!$A$4:$BQ$126,$L27,FALSE))</f>
        <v>0</v>
      </c>
      <c r="T27" s="41">
        <f>IF($M$11=0,0,VLOOKUP($M$11,FAC_TOTALS_APTA!$A$4:$BQ$126,$L27,FALSE))</f>
        <v>0</v>
      </c>
      <c r="U27" s="41">
        <f>IF($M$11=0,0,VLOOKUP($M$11,FAC_TOTALS_APTA!$A$4:$BQ$126,$L27,FALSE))</f>
        <v>0</v>
      </c>
      <c r="V27" s="41">
        <f>IF($M$11=0,0,VLOOKUP($M$11,FAC_TOTALS_APTA!$A$4:$BQ$126,$L27,FALSE))</f>
        <v>0</v>
      </c>
      <c r="W27" s="41">
        <f>IF($M$11=0,0,VLOOKUP($M$11,FAC_TOTALS_APTA!$A$4:$BQ$126,$L27,FALSE))</f>
        <v>0</v>
      </c>
      <c r="X27" s="41">
        <f>IF($M$11=0,0,VLOOKUP($M$11,FAC_TOTALS_APTA!$A$4:$BQ$126,$L27,FALSE))</f>
        <v>0</v>
      </c>
      <c r="Y27" s="41">
        <f>IF($M$11=0,0,VLOOKUP($M$11,FAC_TOTALS_APTA!$A$4:$BQ$126,$L27,FALSE))</f>
        <v>0</v>
      </c>
      <c r="Z27" s="41">
        <f>IF($M$11=0,0,VLOOKUP($M$11,FAC_TOTALS_APTA!$A$4:$BQ$126,$L27,FALSE))</f>
        <v>0</v>
      </c>
      <c r="AA27" s="41">
        <f>IF($M$11=0,0,VLOOKUP($M$11,FAC_TOTALS_APTA!$A$4:$BQ$126,$L27,FALSE))</f>
        <v>0</v>
      </c>
      <c r="AB27" s="41">
        <f>IF($M$11=0,0,VLOOKUP($M$11,FAC_TOTALS_APTA!$A$4:$BQ$126,$L27,FALSE))</f>
        <v>0</v>
      </c>
      <c r="AC27" s="42">
        <f t="shared" si="4"/>
        <v>0</v>
      </c>
      <c r="AD27" s="43">
        <f>AC27/G30</f>
        <v>0</v>
      </c>
      <c r="AE27" s="9"/>
    </row>
    <row r="28" spans="1:31" s="16" customFormat="1" ht="15" x14ac:dyDescent="0.2">
      <c r="A28" s="9"/>
      <c r="B28" s="44" t="s">
        <v>61</v>
      </c>
      <c r="C28" s="45"/>
      <c r="D28" s="44" t="s">
        <v>53</v>
      </c>
      <c r="E28" s="46"/>
      <c r="F28" s="47"/>
      <c r="G28" s="48"/>
      <c r="H28" s="48"/>
      <c r="I28" s="49"/>
      <c r="J28" s="50"/>
      <c r="K28" s="50" t="str">
        <f t="shared" si="3"/>
        <v>New_Reporter_FAC</v>
      </c>
      <c r="L28" s="47">
        <f>MATCH($K28,FAC_TOTALS_APTA!$A$2:$BO$2,)</f>
        <v>44</v>
      </c>
      <c r="M28" s="48">
        <f>IF(M11=0,0,VLOOKUP(M11,FAC_TOTALS_APTA!$A$4:$BQ$126,$L28,FALSE))</f>
        <v>0</v>
      </c>
      <c r="N28" s="48">
        <f>IF(N11=0,0,VLOOKUP(N11,FAC_TOTALS_APTA!$A$4:$BQ$126,$L28,FALSE))</f>
        <v>0</v>
      </c>
      <c r="O28" s="48">
        <f>IF(O11=0,0,VLOOKUP(O11,FAC_TOTALS_APTA!$A$4:$BQ$126,$L28,FALSE))</f>
        <v>0</v>
      </c>
      <c r="P28" s="48">
        <f>IF(P11=0,0,VLOOKUP(P11,FAC_TOTALS_APTA!$A$4:$BQ$126,$L28,FALSE))</f>
        <v>0</v>
      </c>
      <c r="Q28" s="48">
        <f>IF(Q11=0,0,VLOOKUP(Q11,FAC_TOTALS_APTA!$A$4:$BQ$126,$L28,FALSE))</f>
        <v>0</v>
      </c>
      <c r="R28" s="48">
        <f>IF(R11=0,0,VLOOKUP(R11,FAC_TOTALS_APTA!$A$4:$BQ$126,$L28,FALSE))</f>
        <v>0</v>
      </c>
      <c r="S28" s="48">
        <f>IF(S11=0,0,VLOOKUP(S11,FAC_TOTALS_APTA!$A$4:$BQ$126,$L28,FALSE))</f>
        <v>0</v>
      </c>
      <c r="T28" s="48">
        <f>IF(T11=0,0,VLOOKUP(T11,FAC_TOTALS_APTA!$A$4:$BQ$126,$L28,FALSE))</f>
        <v>0</v>
      </c>
      <c r="U28" s="48">
        <f>IF(U11=0,0,VLOOKUP(U11,FAC_TOTALS_APTA!$A$4:$BQ$126,$L28,FALSE))</f>
        <v>0</v>
      </c>
      <c r="V28" s="48">
        <f>IF(V11=0,0,VLOOKUP(V11,FAC_TOTALS_APTA!$A$4:$BQ$126,$L28,FALSE))</f>
        <v>0</v>
      </c>
      <c r="W28" s="48">
        <f>IF(W11=0,0,VLOOKUP(W11,FAC_TOTALS_APTA!$A$4:$BQ$126,$L28,FALSE))</f>
        <v>0</v>
      </c>
      <c r="X28" s="48">
        <f>IF(X11=0,0,VLOOKUP(X11,FAC_TOTALS_APTA!$A$4:$BQ$126,$L28,FALSE))</f>
        <v>0</v>
      </c>
      <c r="Y28" s="48">
        <f>IF(Y11=0,0,VLOOKUP(Y11,FAC_TOTALS_APTA!$A$4:$BQ$126,$L28,FALSE))</f>
        <v>0</v>
      </c>
      <c r="Z28" s="48">
        <f>IF(Z11=0,0,VLOOKUP(Z11,FAC_TOTALS_APTA!$A$4:$BQ$126,$L28,FALSE))</f>
        <v>0</v>
      </c>
      <c r="AA28" s="48">
        <f>IF(AA11=0,0,VLOOKUP(AA11,FAC_TOTALS_APTA!$A$4:$BQ$126,$L28,FALSE))</f>
        <v>0</v>
      </c>
      <c r="AB28" s="48">
        <f>IF(AB11=0,0,VLOOKUP(AB11,FAC_TOTALS_APTA!$A$4:$BQ$126,$L28,FALSE))</f>
        <v>0</v>
      </c>
      <c r="AC28" s="51">
        <f>SUM(M28:AB28)</f>
        <v>0</v>
      </c>
      <c r="AD28" s="52">
        <f>AC28/G30</f>
        <v>0</v>
      </c>
      <c r="AE28" s="9"/>
    </row>
    <row r="29" spans="1:31" s="75" customFormat="1" ht="15" x14ac:dyDescent="0.2">
      <c r="A29" s="74"/>
      <c r="B29" s="28" t="s">
        <v>75</v>
      </c>
      <c r="C29" s="30"/>
      <c r="D29" s="9" t="s">
        <v>6</v>
      </c>
      <c r="E29" s="57"/>
      <c r="F29" s="9">
        <f>MATCH($D29,FAC_TOTALS_APTA!$A$2:$BO$2,)</f>
        <v>9</v>
      </c>
      <c r="G29" s="76">
        <f>VLOOKUP(G11,FAC_TOTALS_APTA!$A$4:$BQ$126,$F29,FALSE)</f>
        <v>1775749696.7804699</v>
      </c>
      <c r="H29" s="76">
        <f>VLOOKUP(H11,FAC_TOTALS_APTA!$A$4:$BO$126,$F29,FALSE)</f>
        <v>1773295102.5497799</v>
      </c>
      <c r="I29" s="78">
        <f t="shared" ref="I29:I30" si="5">H29/G29-1</f>
        <v>-1.382286160679258E-3</v>
      </c>
      <c r="J29" s="33"/>
      <c r="K29" s="33"/>
      <c r="L29" s="9"/>
      <c r="M29" s="31">
        <f t="shared" ref="M29:AB29" si="6">SUM(M13:M18)</f>
        <v>-24478225.647548698</v>
      </c>
      <c r="N29" s="31">
        <f t="shared" si="6"/>
        <v>48329362.63560579</v>
      </c>
      <c r="O29" s="31">
        <f t="shared" si="6"/>
        <v>-122385074.90551436</v>
      </c>
      <c r="P29" s="31">
        <f t="shared" si="6"/>
        <v>-24705379.706020232</v>
      </c>
      <c r="Q29" s="31">
        <f t="shared" si="6"/>
        <v>66676780.221234724</v>
      </c>
      <c r="R29" s="31">
        <f t="shared" si="6"/>
        <v>33670442.984483741</v>
      </c>
      <c r="S29" s="31">
        <f t="shared" si="6"/>
        <v>0</v>
      </c>
      <c r="T29" s="31">
        <f t="shared" si="6"/>
        <v>0</v>
      </c>
      <c r="U29" s="31">
        <f t="shared" si="6"/>
        <v>0</v>
      </c>
      <c r="V29" s="31">
        <f t="shared" si="6"/>
        <v>0</v>
      </c>
      <c r="W29" s="31">
        <f t="shared" si="6"/>
        <v>0</v>
      </c>
      <c r="X29" s="31">
        <f t="shared" si="6"/>
        <v>0</v>
      </c>
      <c r="Y29" s="31">
        <f t="shared" si="6"/>
        <v>0</v>
      </c>
      <c r="Z29" s="31">
        <f t="shared" si="6"/>
        <v>0</v>
      </c>
      <c r="AA29" s="31">
        <f t="shared" si="6"/>
        <v>0</v>
      </c>
      <c r="AB29" s="31">
        <f t="shared" si="6"/>
        <v>0</v>
      </c>
      <c r="AC29" s="34">
        <f>H29-G29</f>
        <v>-2454594.2306900024</v>
      </c>
      <c r="AD29" s="35">
        <f>I29</f>
        <v>-1.382286160679258E-3</v>
      </c>
      <c r="AE29" s="74"/>
    </row>
    <row r="30" spans="1:31" ht="16" thickBot="1" x14ac:dyDescent="0.25">
      <c r="B30" s="12" t="s">
        <v>58</v>
      </c>
      <c r="C30" s="26"/>
      <c r="D30" s="26" t="s">
        <v>4</v>
      </c>
      <c r="E30" s="26"/>
      <c r="F30" s="26">
        <f>MATCH($D30,FAC_TOTALS_APTA!$A$2:$BO$2,)</f>
        <v>7</v>
      </c>
      <c r="G30" s="77">
        <f>VLOOKUP(G11,FAC_TOTALS_APTA!$A$4:$BO$126,$F30,FALSE)</f>
        <v>1684310468.9199901</v>
      </c>
      <c r="H30" s="77">
        <f>VLOOKUP(H11,FAC_TOTALS_APTA!$A$4:$BO$126,$F30,FALSE)</f>
        <v>1636184633.7979901</v>
      </c>
      <c r="I30" s="79">
        <f t="shared" si="5"/>
        <v>-2.8573019054414117E-2</v>
      </c>
      <c r="J30" s="53"/>
      <c r="K30" s="53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54">
        <f>H30-G30</f>
        <v>-48125835.121999979</v>
      </c>
      <c r="AD30" s="55">
        <f>I30</f>
        <v>-2.8573019054414117E-2</v>
      </c>
    </row>
    <row r="31" spans="1:31" ht="17" thickTop="1" thickBot="1" x14ac:dyDescent="0.25">
      <c r="B31" s="59" t="s">
        <v>76</v>
      </c>
      <c r="C31" s="60"/>
      <c r="D31" s="60"/>
      <c r="E31" s="61"/>
      <c r="F31" s="60"/>
      <c r="G31" s="60"/>
      <c r="H31" s="60"/>
      <c r="I31" s="6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55">
        <f>AD30-AD29</f>
        <v>-2.7190732893734859E-2</v>
      </c>
    </row>
    <row r="32" spans="1:31" ht="15" thickTop="1" x14ac:dyDescent="0.2"/>
    <row r="33" spans="1:31" s="13" customFormat="1" ht="15" x14ac:dyDescent="0.2">
      <c r="B33" s="21" t="s">
        <v>28</v>
      </c>
      <c r="E33" s="9"/>
      <c r="I33" s="20"/>
    </row>
    <row r="34" spans="1:31" ht="15" x14ac:dyDescent="0.2">
      <c r="B34" s="18" t="s">
        <v>19</v>
      </c>
      <c r="C34" s="19" t="s">
        <v>20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x14ac:dyDescent="0.2">
      <c r="B35" s="18"/>
      <c r="C35" s="19"/>
      <c r="D35" s="13"/>
      <c r="E35" s="9"/>
      <c r="F35" s="13"/>
      <c r="G35" s="13"/>
      <c r="H35" s="13"/>
      <c r="I35" s="20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1" ht="15" x14ac:dyDescent="0.2">
      <c r="B36" s="21" t="s">
        <v>78</v>
      </c>
      <c r="C36" s="22">
        <v>1</v>
      </c>
      <c r="D36" s="13"/>
      <c r="E36" s="9"/>
      <c r="F36" s="13"/>
      <c r="G36" s="13"/>
      <c r="H36" s="13"/>
      <c r="I36" s="20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1" ht="16" thickBot="1" x14ac:dyDescent="0.25">
      <c r="B37" s="23" t="s">
        <v>39</v>
      </c>
      <c r="C37" s="24">
        <v>2</v>
      </c>
      <c r="D37" s="25"/>
      <c r="E37" s="26"/>
      <c r="F37" s="25"/>
      <c r="G37" s="25"/>
      <c r="H37" s="25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 spans="1:31" ht="15" thickTop="1" x14ac:dyDescent="0.2">
      <c r="B38" s="63"/>
      <c r="C38" s="64"/>
      <c r="D38" s="64"/>
      <c r="E38" s="64"/>
      <c r="F38" s="64"/>
      <c r="G38" s="86" t="s">
        <v>59</v>
      </c>
      <c r="H38" s="86"/>
      <c r="I38" s="86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6" t="s">
        <v>63</v>
      </c>
      <c r="AD38" s="86"/>
    </row>
    <row r="39" spans="1:31" ht="15" x14ac:dyDescent="0.2">
      <c r="B39" s="11" t="s">
        <v>21</v>
      </c>
      <c r="C39" s="29" t="s">
        <v>22</v>
      </c>
      <c r="D39" s="10" t="s">
        <v>23</v>
      </c>
      <c r="E39" s="10" t="s">
        <v>29</v>
      </c>
      <c r="F39" s="10"/>
      <c r="G39" s="29">
        <f>$C$1</f>
        <v>2012</v>
      </c>
      <c r="H39" s="29">
        <f>$C$2</f>
        <v>2018</v>
      </c>
      <c r="I39" s="29" t="s">
        <v>25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 t="s">
        <v>27</v>
      </c>
      <c r="AD39" s="29" t="s">
        <v>25</v>
      </c>
    </row>
    <row r="40" spans="1:31" s="16" customFormat="1" x14ac:dyDescent="0.2">
      <c r="A40" s="9"/>
      <c r="B40" s="28"/>
      <c r="C40" s="30"/>
      <c r="D40" s="9"/>
      <c r="E40" s="9"/>
      <c r="F40" s="9"/>
      <c r="G40" s="9"/>
      <c r="H40" s="9"/>
      <c r="I40" s="30"/>
      <c r="J40" s="9"/>
      <c r="K40" s="9"/>
      <c r="L40" s="9"/>
      <c r="M40" s="9">
        <v>1</v>
      </c>
      <c r="N40" s="9">
        <v>2</v>
      </c>
      <c r="O40" s="9">
        <v>3</v>
      </c>
      <c r="P40" s="9">
        <v>4</v>
      </c>
      <c r="Q40" s="9">
        <v>5</v>
      </c>
      <c r="R40" s="9">
        <v>6</v>
      </c>
      <c r="S40" s="9">
        <v>7</v>
      </c>
      <c r="T40" s="9">
        <v>8</v>
      </c>
      <c r="U40" s="9">
        <v>9</v>
      </c>
      <c r="V40" s="9">
        <v>10</v>
      </c>
      <c r="W40" s="9">
        <v>11</v>
      </c>
      <c r="X40" s="9">
        <v>12</v>
      </c>
      <c r="Y40" s="9">
        <v>13</v>
      </c>
      <c r="Z40" s="9">
        <v>14</v>
      </c>
      <c r="AA40" s="9">
        <v>15</v>
      </c>
      <c r="AB40" s="9">
        <v>16</v>
      </c>
      <c r="AC40" s="9"/>
      <c r="AD40" s="9"/>
      <c r="AE40" s="9"/>
    </row>
    <row r="41" spans="1:31" x14ac:dyDescent="0.2">
      <c r="B41" s="28"/>
      <c r="C41" s="30"/>
      <c r="D41" s="9"/>
      <c r="E41" s="9"/>
      <c r="F41" s="9"/>
      <c r="G41" s="9" t="str">
        <f>CONCATENATE($C36,"_",$C37,"_",G39)</f>
        <v>1_2_2012</v>
      </c>
      <c r="H41" s="9" t="str">
        <f>CONCATENATE($C36,"_",$C37,"_",H39)</f>
        <v>1_2_2018</v>
      </c>
      <c r="I41" s="30"/>
      <c r="J41" s="9"/>
      <c r="K41" s="9"/>
      <c r="L41" s="9"/>
      <c r="M41" s="9" t="str">
        <f>IF($G39+M40&gt;$H39,0,CONCATENATE($C36,"_",$C37,"_",$G39+M40))</f>
        <v>1_2_2013</v>
      </c>
      <c r="N41" s="9" t="str">
        <f t="shared" ref="N41:AB41" si="7">IF($G39+N40&gt;$H39,0,CONCATENATE($C36,"_",$C37,"_",$G39+N40))</f>
        <v>1_2_2014</v>
      </c>
      <c r="O41" s="9" t="str">
        <f t="shared" si="7"/>
        <v>1_2_2015</v>
      </c>
      <c r="P41" s="9" t="str">
        <f t="shared" si="7"/>
        <v>1_2_2016</v>
      </c>
      <c r="Q41" s="9" t="str">
        <f t="shared" si="7"/>
        <v>1_2_2017</v>
      </c>
      <c r="R41" s="9" t="str">
        <f t="shared" si="7"/>
        <v>1_2_2018</v>
      </c>
      <c r="S41" s="9">
        <f t="shared" si="7"/>
        <v>0</v>
      </c>
      <c r="T41" s="9">
        <f t="shared" si="7"/>
        <v>0</v>
      </c>
      <c r="U41" s="9">
        <f t="shared" si="7"/>
        <v>0</v>
      </c>
      <c r="V41" s="9">
        <f t="shared" si="7"/>
        <v>0</v>
      </c>
      <c r="W41" s="9">
        <f t="shared" si="7"/>
        <v>0</v>
      </c>
      <c r="X41" s="9">
        <f t="shared" si="7"/>
        <v>0</v>
      </c>
      <c r="Y41" s="9">
        <f t="shared" si="7"/>
        <v>0</v>
      </c>
      <c r="Z41" s="9">
        <f t="shared" si="7"/>
        <v>0</v>
      </c>
      <c r="AA41" s="9">
        <f t="shared" si="7"/>
        <v>0</v>
      </c>
      <c r="AB41" s="9">
        <f t="shared" si="7"/>
        <v>0</v>
      </c>
      <c r="AC41" s="9"/>
      <c r="AD41" s="9"/>
    </row>
    <row r="42" spans="1:31" x14ac:dyDescent="0.2">
      <c r="B42" s="28"/>
      <c r="C42" s="30"/>
      <c r="D42" s="9"/>
      <c r="E42" s="9"/>
      <c r="F42" s="9" t="s">
        <v>26</v>
      </c>
      <c r="G42" s="31"/>
      <c r="H42" s="31"/>
      <c r="I42" s="30"/>
      <c r="J42" s="9"/>
      <c r="K42" s="9"/>
      <c r="L42" s="9" t="s">
        <v>26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1" s="16" customFormat="1" ht="15" x14ac:dyDescent="0.2">
      <c r="A43" s="9"/>
      <c r="B43" s="28" t="s">
        <v>37</v>
      </c>
      <c r="C43" s="30" t="s">
        <v>24</v>
      </c>
      <c r="D43" s="9" t="s">
        <v>8</v>
      </c>
      <c r="E43" s="57">
        <v>0.81299999999999994</v>
      </c>
      <c r="F43" s="9">
        <f>MATCH($D43,FAC_TOTALS_APTA!$A$2:$BQ$2,)</f>
        <v>11</v>
      </c>
      <c r="G43" s="31">
        <f>VLOOKUP(G41,FAC_TOTALS_APTA!$A$4:$BQ$126,$F43,FALSE)</f>
        <v>4088068.0343569699</v>
      </c>
      <c r="H43" s="31">
        <f>VLOOKUP(H41,FAC_TOTALS_APTA!$A$4:$BQ$126,$F43,FALSE)</f>
        <v>4711448.7649383796</v>
      </c>
      <c r="I43" s="32">
        <f>IFERROR(H43/G43-1,"-")</f>
        <v>0.1524878562055203</v>
      </c>
      <c r="J43" s="33" t="str">
        <f>IF(C43="Log","_log","")</f>
        <v>_log</v>
      </c>
      <c r="K43" s="33" t="str">
        <f>CONCATENATE(D43,J43,"_FAC")</f>
        <v>VRM_ADJ_log_FAC</v>
      </c>
      <c r="L43" s="9">
        <f>MATCH($K43,FAC_TOTALS_APTA!$A$2:$BO$2,)</f>
        <v>26</v>
      </c>
      <c r="M43" s="31">
        <f>IF(M41=0,0,VLOOKUP(M41,FAC_TOTALS_APTA!$A$4:$BQ$126,$L43,FALSE))</f>
        <v>9216642.2142682206</v>
      </c>
      <c r="N43" s="31">
        <f>IF(N41=0,0,VLOOKUP(N41,FAC_TOTALS_APTA!$A$4:$BQ$126,$L43,FALSE))</f>
        <v>1968495.73386016</v>
      </c>
      <c r="O43" s="31">
        <f>IF(O41=0,0,VLOOKUP(O41,FAC_TOTALS_APTA!$A$4:$BQ$126,$L43,FALSE))</f>
        <v>979877.41600709304</v>
      </c>
      <c r="P43" s="31">
        <f>IF(P41=0,0,VLOOKUP(P41,FAC_TOTALS_APTA!$A$4:$BQ$126,$L43,FALSE))</f>
        <v>2384444.1518599601</v>
      </c>
      <c r="Q43" s="31">
        <f>IF(Q41=0,0,VLOOKUP(Q41,FAC_TOTALS_APTA!$A$4:$BQ$126,$L43,FALSE))</f>
        <v>569172.08155332995</v>
      </c>
      <c r="R43" s="31">
        <f>IF(R41=0,0,VLOOKUP(R41,FAC_TOTALS_APTA!$A$4:$BQ$126,$L43,FALSE))</f>
        <v>2991113.49561108</v>
      </c>
      <c r="S43" s="31">
        <f>IF(S41=0,0,VLOOKUP(S41,FAC_TOTALS_APTA!$A$4:$BQ$126,$L43,FALSE))</f>
        <v>0</v>
      </c>
      <c r="T43" s="31">
        <f>IF(T41=0,0,VLOOKUP(T41,FAC_TOTALS_APTA!$A$4:$BQ$126,$L43,FALSE))</f>
        <v>0</v>
      </c>
      <c r="U43" s="31">
        <f>IF(U41=0,0,VLOOKUP(U41,FAC_TOTALS_APTA!$A$4:$BQ$126,$L43,FALSE))</f>
        <v>0</v>
      </c>
      <c r="V43" s="31">
        <f>IF(V41=0,0,VLOOKUP(V41,FAC_TOTALS_APTA!$A$4:$BQ$126,$L43,FALSE))</f>
        <v>0</v>
      </c>
      <c r="W43" s="31">
        <f>IF(W41=0,0,VLOOKUP(W41,FAC_TOTALS_APTA!$A$4:$BQ$126,$L43,FALSE))</f>
        <v>0</v>
      </c>
      <c r="X43" s="31">
        <f>IF(X41=0,0,VLOOKUP(X41,FAC_TOTALS_APTA!$A$4:$BQ$126,$L43,FALSE))</f>
        <v>0</v>
      </c>
      <c r="Y43" s="31">
        <f>IF(Y41=0,0,VLOOKUP(Y41,FAC_TOTALS_APTA!$A$4:$BQ$126,$L43,FALSE))</f>
        <v>0</v>
      </c>
      <c r="Z43" s="31">
        <f>IF(Z41=0,0,VLOOKUP(Z41,FAC_TOTALS_APTA!$A$4:$BQ$126,$L43,FALSE))</f>
        <v>0</v>
      </c>
      <c r="AA43" s="31">
        <f>IF(AA41=0,0,VLOOKUP(AA41,FAC_TOTALS_APTA!$A$4:$BQ$126,$L43,FALSE))</f>
        <v>0</v>
      </c>
      <c r="AB43" s="31">
        <f>IF(AB41=0,0,VLOOKUP(AB41,FAC_TOTALS_APTA!$A$4:$BQ$126,$L43,FALSE))</f>
        <v>0</v>
      </c>
      <c r="AC43" s="34">
        <f>SUM(M43:AB43)</f>
        <v>18109745.093159843</v>
      </c>
      <c r="AD43" s="35">
        <f>AC43/G60</f>
        <v>0.2105087719280998</v>
      </c>
      <c r="AE43" s="9"/>
    </row>
    <row r="44" spans="1:31" s="16" customFormat="1" ht="15" x14ac:dyDescent="0.2">
      <c r="A44" s="9"/>
      <c r="B44" s="28" t="s">
        <v>60</v>
      </c>
      <c r="C44" s="30" t="s">
        <v>24</v>
      </c>
      <c r="D44" s="9" t="s">
        <v>18</v>
      </c>
      <c r="E44" s="57">
        <v>-0.70179999999999998</v>
      </c>
      <c r="F44" s="9">
        <f>MATCH($D44,FAC_TOTALS_APTA!$A$2:$BQ$2,)</f>
        <v>12</v>
      </c>
      <c r="G44" s="56">
        <f>VLOOKUP(G41,FAC_TOTALS_APTA!$A$4:$BQ$126,$F44,FALSE)</f>
        <v>1.2171979060267299</v>
      </c>
      <c r="H44" s="56">
        <f>VLOOKUP(H41,FAC_TOTALS_APTA!$A$4:$BQ$126,$F44,FALSE)</f>
        <v>1.26586607517489</v>
      </c>
      <c r="I44" s="32">
        <f t="shared" ref="I44:I57" si="8">IFERROR(H44/G44-1,"-")</f>
        <v>3.9983776596384635E-2</v>
      </c>
      <c r="J44" s="33" t="str">
        <f t="shared" ref="J44:J57" si="9">IF(C44="Log","_log","")</f>
        <v>_log</v>
      </c>
      <c r="K44" s="33" t="str">
        <f t="shared" ref="K44:K58" si="10">CONCATENATE(D44,J44,"_FAC")</f>
        <v>FARE_per_UPT_2018_log_FAC</v>
      </c>
      <c r="L44" s="9">
        <f>MATCH($K44,FAC_TOTALS_APTA!$A$2:$BO$2,)</f>
        <v>27</v>
      </c>
      <c r="M44" s="31">
        <f>IF(M41=0,0,VLOOKUP(M41,FAC_TOTALS_APTA!$A$4:$BQ$126,$L44,FALSE))</f>
        <v>-2050312.1635727901</v>
      </c>
      <c r="N44" s="31">
        <f>IF(N41=0,0,VLOOKUP(N41,FAC_TOTALS_APTA!$A$4:$BQ$126,$L44,FALSE))</f>
        <v>144396.35651364099</v>
      </c>
      <c r="O44" s="31">
        <f>IF(O41=0,0,VLOOKUP(O41,FAC_TOTALS_APTA!$A$4:$BQ$126,$L44,FALSE))</f>
        <v>-764041.01432618697</v>
      </c>
      <c r="P44" s="31">
        <f>IF(P41=0,0,VLOOKUP(P41,FAC_TOTALS_APTA!$A$4:$BQ$126,$L44,FALSE))</f>
        <v>1434827.1166298599</v>
      </c>
      <c r="Q44" s="31">
        <f>IF(Q41=0,0,VLOOKUP(Q41,FAC_TOTALS_APTA!$A$4:$BQ$126,$L44,FALSE))</f>
        <v>-178801.43044916299</v>
      </c>
      <c r="R44" s="31">
        <f>IF(R41=0,0,VLOOKUP(R41,FAC_TOTALS_APTA!$A$4:$BQ$126,$L44,FALSE))</f>
        <v>662864.68544053705</v>
      </c>
      <c r="S44" s="31">
        <f>IF(S41=0,0,VLOOKUP(S41,FAC_TOTALS_APTA!$A$4:$BQ$126,$L44,FALSE))</f>
        <v>0</v>
      </c>
      <c r="T44" s="31">
        <f>IF(T41=0,0,VLOOKUP(T41,FAC_TOTALS_APTA!$A$4:$BQ$126,$L44,FALSE))</f>
        <v>0</v>
      </c>
      <c r="U44" s="31">
        <f>IF(U41=0,0,VLOOKUP(U41,FAC_TOTALS_APTA!$A$4:$BQ$126,$L44,FALSE))</f>
        <v>0</v>
      </c>
      <c r="V44" s="31">
        <f>IF(V41=0,0,VLOOKUP(V41,FAC_TOTALS_APTA!$A$4:$BQ$126,$L44,FALSE))</f>
        <v>0</v>
      </c>
      <c r="W44" s="31">
        <f>IF(W41=0,0,VLOOKUP(W41,FAC_TOTALS_APTA!$A$4:$BQ$126,$L44,FALSE))</f>
        <v>0</v>
      </c>
      <c r="X44" s="31">
        <f>IF(X41=0,0,VLOOKUP(X41,FAC_TOTALS_APTA!$A$4:$BQ$126,$L44,FALSE))</f>
        <v>0</v>
      </c>
      <c r="Y44" s="31">
        <f>IF(Y41=0,0,VLOOKUP(Y41,FAC_TOTALS_APTA!$A$4:$BQ$126,$L44,FALSE))</f>
        <v>0</v>
      </c>
      <c r="Z44" s="31">
        <f>IF(Z41=0,0,VLOOKUP(Z41,FAC_TOTALS_APTA!$A$4:$BQ$126,$L44,FALSE))</f>
        <v>0</v>
      </c>
      <c r="AA44" s="31">
        <f>IF(AA41=0,0,VLOOKUP(AA41,FAC_TOTALS_APTA!$A$4:$BQ$126,$L44,FALSE))</f>
        <v>0</v>
      </c>
      <c r="AB44" s="31">
        <f>IF(AB41=0,0,VLOOKUP(AB41,FAC_TOTALS_APTA!$A$4:$BQ$126,$L44,FALSE))</f>
        <v>0</v>
      </c>
      <c r="AC44" s="34">
        <f t="shared" ref="AC44:AC57" si="11">SUM(M44:AB44)</f>
        <v>-751066.44976410223</v>
      </c>
      <c r="AD44" s="35">
        <f>AC44/G60</f>
        <v>-8.7304418236100207E-3</v>
      </c>
      <c r="AE44" s="9"/>
    </row>
    <row r="45" spans="1:31" s="16" customFormat="1" ht="15" x14ac:dyDescent="0.2">
      <c r="A45" s="9"/>
      <c r="B45" s="28" t="s">
        <v>56</v>
      </c>
      <c r="C45" s="30" t="s">
        <v>24</v>
      </c>
      <c r="D45" s="9" t="s">
        <v>9</v>
      </c>
      <c r="E45" s="57">
        <v>0.26119999999999999</v>
      </c>
      <c r="F45" s="9">
        <f>MATCH($D45,FAC_TOTALS_APTA!$A$2:$BQ$2,)</f>
        <v>13</v>
      </c>
      <c r="G45" s="31">
        <f>VLOOKUP(G41,FAC_TOTALS_APTA!$A$4:$BQ$126,$F45,FALSE)</f>
        <v>2851080.6311976798</v>
      </c>
      <c r="H45" s="31">
        <f>VLOOKUP(H41,FAC_TOTALS_APTA!$A$4:$BQ$126,$F45,FALSE)</f>
        <v>3015744.4941639798</v>
      </c>
      <c r="I45" s="32">
        <f t="shared" si="8"/>
        <v>5.7754895166584053E-2</v>
      </c>
      <c r="J45" s="33" t="str">
        <f t="shared" si="9"/>
        <v>_log</v>
      </c>
      <c r="K45" s="33" t="str">
        <f t="shared" si="10"/>
        <v>POP_EMP_log_FAC</v>
      </c>
      <c r="L45" s="9">
        <f>MATCH($K45,FAC_TOTALS_APTA!$A$2:$BO$2,)</f>
        <v>28</v>
      </c>
      <c r="M45" s="31">
        <f>IF(M41=0,0,VLOOKUP(M41,FAC_TOTALS_APTA!$A$4:$BQ$126,$L45,FALSE))</f>
        <v>298185.29102403799</v>
      </c>
      <c r="N45" s="31">
        <f>IF(N41=0,0,VLOOKUP(N41,FAC_TOTALS_APTA!$A$4:$BQ$126,$L45,FALSE))</f>
        <v>253646.98478025399</v>
      </c>
      <c r="O45" s="31">
        <f>IF(O41=0,0,VLOOKUP(O41,FAC_TOTALS_APTA!$A$4:$BQ$126,$L45,FALSE))</f>
        <v>279822.18082703999</v>
      </c>
      <c r="P45" s="31">
        <f>IF(P41=0,0,VLOOKUP(P41,FAC_TOTALS_APTA!$A$4:$BQ$126,$L45,FALSE))</f>
        <v>245323.28247556501</v>
      </c>
      <c r="Q45" s="31">
        <f>IF(Q41=0,0,VLOOKUP(Q41,FAC_TOTALS_APTA!$A$4:$BQ$126,$L45,FALSE))</f>
        <v>255000.98396985</v>
      </c>
      <c r="R45" s="31">
        <f>IF(R41=0,0,VLOOKUP(R41,FAC_TOTALS_APTA!$A$4:$BQ$126,$L45,FALSE))</f>
        <v>227601.33131191699</v>
      </c>
      <c r="S45" s="31">
        <f>IF(S41=0,0,VLOOKUP(S41,FAC_TOTALS_APTA!$A$4:$BQ$126,$L45,FALSE))</f>
        <v>0</v>
      </c>
      <c r="T45" s="31">
        <f>IF(T41=0,0,VLOOKUP(T41,FAC_TOTALS_APTA!$A$4:$BQ$126,$L45,FALSE))</f>
        <v>0</v>
      </c>
      <c r="U45" s="31">
        <f>IF(U41=0,0,VLOOKUP(U41,FAC_TOTALS_APTA!$A$4:$BQ$126,$L45,FALSE))</f>
        <v>0</v>
      </c>
      <c r="V45" s="31">
        <f>IF(V41=0,0,VLOOKUP(V41,FAC_TOTALS_APTA!$A$4:$BQ$126,$L45,FALSE))</f>
        <v>0</v>
      </c>
      <c r="W45" s="31">
        <f>IF(W41=0,0,VLOOKUP(W41,FAC_TOTALS_APTA!$A$4:$BQ$126,$L45,FALSE))</f>
        <v>0</v>
      </c>
      <c r="X45" s="31">
        <f>IF(X41=0,0,VLOOKUP(X41,FAC_TOTALS_APTA!$A$4:$BQ$126,$L45,FALSE))</f>
        <v>0</v>
      </c>
      <c r="Y45" s="31">
        <f>IF(Y41=0,0,VLOOKUP(Y41,FAC_TOTALS_APTA!$A$4:$BQ$126,$L45,FALSE))</f>
        <v>0</v>
      </c>
      <c r="Z45" s="31">
        <f>IF(Z41=0,0,VLOOKUP(Z41,FAC_TOTALS_APTA!$A$4:$BQ$126,$L45,FALSE))</f>
        <v>0</v>
      </c>
      <c r="AA45" s="31">
        <f>IF(AA41=0,0,VLOOKUP(AA41,FAC_TOTALS_APTA!$A$4:$BQ$126,$L45,FALSE))</f>
        <v>0</v>
      </c>
      <c r="AB45" s="31">
        <f>IF(AB41=0,0,VLOOKUP(AB41,FAC_TOTALS_APTA!$A$4:$BQ$126,$L45,FALSE))</f>
        <v>0</v>
      </c>
      <c r="AC45" s="34">
        <f t="shared" si="11"/>
        <v>1559580.054388664</v>
      </c>
      <c r="AD45" s="35">
        <f>AC45/G60</f>
        <v>1.8128652848731681E-2</v>
      </c>
      <c r="AE45" s="9"/>
    </row>
    <row r="46" spans="1:31" s="16" customFormat="1" ht="30" x14ac:dyDescent="0.2">
      <c r="A46" s="9"/>
      <c r="B46" s="28" t="s">
        <v>83</v>
      </c>
      <c r="C46" s="30"/>
      <c r="D46" s="6" t="s">
        <v>79</v>
      </c>
      <c r="E46" s="57">
        <v>0.39179999999999998</v>
      </c>
      <c r="F46" s="9">
        <f>MATCH($D46,FAC_TOTALS_APTA!$A$2:$BQ$2,)</f>
        <v>17</v>
      </c>
      <c r="G46" s="56">
        <f>VLOOKUP(G41,FAC_TOTALS_APTA!$A$4:$BQ$126,$F46,FALSE)</f>
        <v>0.29882329225592202</v>
      </c>
      <c r="H46" s="56">
        <f>VLOOKUP(H41,FAC_TOTALS_APTA!$A$4:$BQ$126,$F46,FALSE)</f>
        <v>0.29219186593364799</v>
      </c>
      <c r="I46" s="32">
        <f t="shared" si="8"/>
        <v>-2.2191798611852054E-2</v>
      </c>
      <c r="J46" s="33" t="str">
        <f t="shared" si="9"/>
        <v/>
      </c>
      <c r="K46" s="33" t="str">
        <f t="shared" si="10"/>
        <v>TSD_POP_EMP_PCT_FAC</v>
      </c>
      <c r="L46" s="9">
        <f>MATCH($K46,FAC_TOTALS_APTA!$A$2:$BO$2,)</f>
        <v>32</v>
      </c>
      <c r="M46" s="31">
        <f>IF(M41=0,0,VLOOKUP(M41,FAC_TOTALS_APTA!$A$4:$BQ$126,$L46,FALSE))</f>
        <v>-51308.977202417198</v>
      </c>
      <c r="N46" s="31">
        <f>IF(N41=0,0,VLOOKUP(N41,FAC_TOTALS_APTA!$A$4:$BQ$126,$L46,FALSE))</f>
        <v>-53764.347048971496</v>
      </c>
      <c r="O46" s="31">
        <f>IF(O41=0,0,VLOOKUP(O41,FAC_TOTALS_APTA!$A$4:$BQ$126,$L46,FALSE))</f>
        <v>-22940.4160906303</v>
      </c>
      <c r="P46" s="31">
        <f>IF(P41=0,0,VLOOKUP(P41,FAC_TOTALS_APTA!$A$4:$BQ$126,$L46,FALSE))</f>
        <v>-110224.789867999</v>
      </c>
      <c r="Q46" s="31">
        <f>IF(Q41=0,0,VLOOKUP(Q41,FAC_TOTALS_APTA!$A$4:$BQ$126,$L46,FALSE))</f>
        <v>-77254.761148939695</v>
      </c>
      <c r="R46" s="31">
        <f>IF(R41=0,0,VLOOKUP(R41,FAC_TOTALS_APTA!$A$4:$BQ$126,$L46,FALSE))</f>
        <v>86957.418081489595</v>
      </c>
      <c r="S46" s="31">
        <f>IF(S41=0,0,VLOOKUP(S41,FAC_TOTALS_APTA!$A$4:$BQ$126,$L46,FALSE))</f>
        <v>0</v>
      </c>
      <c r="T46" s="31">
        <f>IF(T41=0,0,VLOOKUP(T41,FAC_TOTALS_APTA!$A$4:$BQ$126,$L46,FALSE))</f>
        <v>0</v>
      </c>
      <c r="U46" s="31">
        <f>IF(U41=0,0,VLOOKUP(U41,FAC_TOTALS_APTA!$A$4:$BQ$126,$L46,FALSE))</f>
        <v>0</v>
      </c>
      <c r="V46" s="31">
        <f>IF(V41=0,0,VLOOKUP(V41,FAC_TOTALS_APTA!$A$4:$BQ$126,$L46,FALSE))</f>
        <v>0</v>
      </c>
      <c r="W46" s="31">
        <f>IF(W41=0,0,VLOOKUP(W41,FAC_TOTALS_APTA!$A$4:$BQ$126,$L46,FALSE))</f>
        <v>0</v>
      </c>
      <c r="X46" s="31">
        <f>IF(X41=0,0,VLOOKUP(X41,FAC_TOTALS_APTA!$A$4:$BQ$126,$L46,FALSE))</f>
        <v>0</v>
      </c>
      <c r="Y46" s="31">
        <f>IF(Y41=0,0,VLOOKUP(Y41,FAC_TOTALS_APTA!$A$4:$BQ$126,$L46,FALSE))</f>
        <v>0</v>
      </c>
      <c r="Z46" s="31">
        <f>IF(Z41=0,0,VLOOKUP(Z41,FAC_TOTALS_APTA!$A$4:$BQ$126,$L46,FALSE))</f>
        <v>0</v>
      </c>
      <c r="AA46" s="31">
        <f>IF(AA41=0,0,VLOOKUP(AA41,FAC_TOTALS_APTA!$A$4:$BQ$126,$L46,FALSE))</f>
        <v>0</v>
      </c>
      <c r="AB46" s="31">
        <f>IF(AB41=0,0,VLOOKUP(AB41,FAC_TOTALS_APTA!$A$4:$BQ$126,$L46,FALSE))</f>
        <v>0</v>
      </c>
      <c r="AC46" s="34">
        <f t="shared" si="11"/>
        <v>-228535.87327746805</v>
      </c>
      <c r="AD46" s="35">
        <f>AC46/G60</f>
        <v>-2.6565148088874327E-3</v>
      </c>
      <c r="AE46" s="9"/>
    </row>
    <row r="47" spans="1:31" s="16" customFormat="1" ht="15" x14ac:dyDescent="0.2">
      <c r="A47" s="9"/>
      <c r="B47" s="28" t="s">
        <v>57</v>
      </c>
      <c r="C47" s="30" t="s">
        <v>24</v>
      </c>
      <c r="D47" s="37" t="s">
        <v>17</v>
      </c>
      <c r="E47" s="57">
        <v>0.21890000000000001</v>
      </c>
      <c r="F47" s="9">
        <f>MATCH($D47,FAC_TOTALS_APTA!$A$2:$BQ$2,)</f>
        <v>14</v>
      </c>
      <c r="G47" s="36">
        <f>VLOOKUP(G41,FAC_TOTALS_APTA!$A$4:$BQ$126,$F47,FALSE)</f>
        <v>4.0069159149387801</v>
      </c>
      <c r="H47" s="36">
        <f>VLOOKUP(H41,FAC_TOTALS_APTA!$A$4:$BQ$126,$F47,FALSE)</f>
        <v>2.8728320563110699</v>
      </c>
      <c r="I47" s="32">
        <f t="shared" si="8"/>
        <v>-0.28303160902367908</v>
      </c>
      <c r="J47" s="33" t="str">
        <f t="shared" si="9"/>
        <v>_log</v>
      </c>
      <c r="K47" s="33" t="str">
        <f t="shared" si="10"/>
        <v>GAS_PRICE_2018_log_FAC</v>
      </c>
      <c r="L47" s="9">
        <f>MATCH($K47,FAC_TOTALS_APTA!$A$2:$BO$2,)</f>
        <v>29</v>
      </c>
      <c r="M47" s="31">
        <f>IF(M41=0,0,VLOOKUP(M41,FAC_TOTALS_APTA!$A$4:$BQ$126,$L47,FALSE))</f>
        <v>-569815.90275228198</v>
      </c>
      <c r="N47" s="31">
        <f>IF(N41=0,0,VLOOKUP(N41,FAC_TOTALS_APTA!$A$4:$BQ$126,$L47,FALSE))</f>
        <v>-851113.46536079806</v>
      </c>
      <c r="O47" s="31">
        <f>IF(O41=0,0,VLOOKUP(O41,FAC_TOTALS_APTA!$A$4:$BQ$126,$L47,FALSE))</f>
        <v>-4497066.6530757099</v>
      </c>
      <c r="P47" s="31">
        <f>IF(P41=0,0,VLOOKUP(P41,FAC_TOTALS_APTA!$A$4:$BQ$126,$L47,FALSE))</f>
        <v>-1671455.9284703799</v>
      </c>
      <c r="Q47" s="31">
        <f>IF(Q41=0,0,VLOOKUP(Q41,FAC_TOTALS_APTA!$A$4:$BQ$126,$L47,FALSE))</f>
        <v>1218146.5515928699</v>
      </c>
      <c r="R47" s="31">
        <f>IF(R41=0,0,VLOOKUP(R41,FAC_TOTALS_APTA!$A$4:$BQ$126,$L47,FALSE))</f>
        <v>1516799.16513349</v>
      </c>
      <c r="S47" s="31">
        <f>IF(S41=0,0,VLOOKUP(S41,FAC_TOTALS_APTA!$A$4:$BQ$126,$L47,FALSE))</f>
        <v>0</v>
      </c>
      <c r="T47" s="31">
        <f>IF(T41=0,0,VLOOKUP(T41,FAC_TOTALS_APTA!$A$4:$BQ$126,$L47,FALSE))</f>
        <v>0</v>
      </c>
      <c r="U47" s="31">
        <f>IF(U41=0,0,VLOOKUP(U41,FAC_TOTALS_APTA!$A$4:$BQ$126,$L47,FALSE))</f>
        <v>0</v>
      </c>
      <c r="V47" s="31">
        <f>IF(V41=0,0,VLOOKUP(V41,FAC_TOTALS_APTA!$A$4:$BQ$126,$L47,FALSE))</f>
        <v>0</v>
      </c>
      <c r="W47" s="31">
        <f>IF(W41=0,0,VLOOKUP(W41,FAC_TOTALS_APTA!$A$4:$BQ$126,$L47,FALSE))</f>
        <v>0</v>
      </c>
      <c r="X47" s="31">
        <f>IF(X41=0,0,VLOOKUP(X41,FAC_TOTALS_APTA!$A$4:$BQ$126,$L47,FALSE))</f>
        <v>0</v>
      </c>
      <c r="Y47" s="31">
        <f>IF(Y41=0,0,VLOOKUP(Y41,FAC_TOTALS_APTA!$A$4:$BQ$126,$L47,FALSE))</f>
        <v>0</v>
      </c>
      <c r="Z47" s="31">
        <f>IF(Z41=0,0,VLOOKUP(Z41,FAC_TOTALS_APTA!$A$4:$BQ$126,$L47,FALSE))</f>
        <v>0</v>
      </c>
      <c r="AA47" s="31">
        <f>IF(AA41=0,0,VLOOKUP(AA41,FAC_TOTALS_APTA!$A$4:$BQ$126,$L47,FALSE))</f>
        <v>0</v>
      </c>
      <c r="AB47" s="31">
        <f>IF(AB41=0,0,VLOOKUP(AB41,FAC_TOTALS_APTA!$A$4:$BQ$126,$L47,FALSE))</f>
        <v>0</v>
      </c>
      <c r="AC47" s="34">
        <f t="shared" si="11"/>
        <v>-4854506.2329328097</v>
      </c>
      <c r="AD47" s="35">
        <f>AC47/G60</f>
        <v>-5.6429073968466602E-2</v>
      </c>
      <c r="AE47" s="9"/>
    </row>
    <row r="48" spans="1:31" s="16" customFormat="1" ht="15" x14ac:dyDescent="0.2">
      <c r="A48" s="9"/>
      <c r="B48" s="28" t="s">
        <v>54</v>
      </c>
      <c r="C48" s="30" t="s">
        <v>24</v>
      </c>
      <c r="D48" s="9" t="s">
        <v>16</v>
      </c>
      <c r="E48" s="57">
        <v>-0.3866</v>
      </c>
      <c r="F48" s="9">
        <f>MATCH($D48,FAC_TOTALS_APTA!$A$2:$BQ$2,)</f>
        <v>15</v>
      </c>
      <c r="G48" s="56">
        <f>VLOOKUP(G41,FAC_TOTALS_APTA!$A$4:$BQ$126,$F48,FALSE)</f>
        <v>29030.290235902899</v>
      </c>
      <c r="H48" s="56">
        <f>VLOOKUP(H41,FAC_TOTALS_APTA!$A$4:$BQ$126,$F48,FALSE)</f>
        <v>31758.584871931998</v>
      </c>
      <c r="I48" s="32">
        <f t="shared" si="8"/>
        <v>9.3980963120200212E-2</v>
      </c>
      <c r="J48" s="33" t="str">
        <f t="shared" si="9"/>
        <v>_log</v>
      </c>
      <c r="K48" s="33" t="str">
        <f t="shared" si="10"/>
        <v>TOTAL_MED_INC_INDIV_2018_log_FAC</v>
      </c>
      <c r="L48" s="9">
        <f>MATCH($K48,FAC_TOTALS_APTA!$A$2:$BO$2,)</f>
        <v>30</v>
      </c>
      <c r="M48" s="31">
        <f>IF(M41=0,0,VLOOKUP(M41,FAC_TOTALS_APTA!$A$4:$BQ$126,$L48,FALSE))</f>
        <v>-689167.85326123296</v>
      </c>
      <c r="N48" s="31">
        <f>IF(N41=0,0,VLOOKUP(N41,FAC_TOTALS_APTA!$A$4:$BQ$126,$L48,FALSE))</f>
        <v>-75966.474015071697</v>
      </c>
      <c r="O48" s="31">
        <f>IF(O41=0,0,VLOOKUP(O41,FAC_TOTALS_APTA!$A$4:$BQ$126,$L48,FALSE))</f>
        <v>-1742804.85605058</v>
      </c>
      <c r="P48" s="31">
        <f>IF(P41=0,0,VLOOKUP(P41,FAC_TOTALS_APTA!$A$4:$BQ$126,$L48,FALSE))</f>
        <v>-691318.62651377905</v>
      </c>
      <c r="Q48" s="31">
        <f>IF(Q41=0,0,VLOOKUP(Q41,FAC_TOTALS_APTA!$A$4:$BQ$126,$L48,FALSE))</f>
        <v>136408.71726733699</v>
      </c>
      <c r="R48" s="31">
        <f>IF(R41=0,0,VLOOKUP(R41,FAC_TOTALS_APTA!$A$4:$BQ$126,$L48,FALSE))</f>
        <v>-200550.23830812101</v>
      </c>
      <c r="S48" s="31">
        <f>IF(S41=0,0,VLOOKUP(S41,FAC_TOTALS_APTA!$A$4:$BQ$126,$L48,FALSE))</f>
        <v>0</v>
      </c>
      <c r="T48" s="31">
        <f>IF(T41=0,0,VLOOKUP(T41,FAC_TOTALS_APTA!$A$4:$BQ$126,$L48,FALSE))</f>
        <v>0</v>
      </c>
      <c r="U48" s="31">
        <f>IF(U41=0,0,VLOOKUP(U41,FAC_TOTALS_APTA!$A$4:$BQ$126,$L48,FALSE))</f>
        <v>0</v>
      </c>
      <c r="V48" s="31">
        <f>IF(V41=0,0,VLOOKUP(V41,FAC_TOTALS_APTA!$A$4:$BQ$126,$L48,FALSE))</f>
        <v>0</v>
      </c>
      <c r="W48" s="31">
        <f>IF(W41=0,0,VLOOKUP(W41,FAC_TOTALS_APTA!$A$4:$BQ$126,$L48,FALSE))</f>
        <v>0</v>
      </c>
      <c r="X48" s="31">
        <f>IF(X41=0,0,VLOOKUP(X41,FAC_TOTALS_APTA!$A$4:$BQ$126,$L48,FALSE))</f>
        <v>0</v>
      </c>
      <c r="Y48" s="31">
        <f>IF(Y41=0,0,VLOOKUP(Y41,FAC_TOTALS_APTA!$A$4:$BQ$126,$L48,FALSE))</f>
        <v>0</v>
      </c>
      <c r="Z48" s="31">
        <f>IF(Z41=0,0,VLOOKUP(Z41,FAC_TOTALS_APTA!$A$4:$BQ$126,$L48,FALSE))</f>
        <v>0</v>
      </c>
      <c r="AA48" s="31">
        <f>IF(AA41=0,0,VLOOKUP(AA41,FAC_TOTALS_APTA!$A$4:$BQ$126,$L48,FALSE))</f>
        <v>0</v>
      </c>
      <c r="AB48" s="31">
        <f>IF(AB41=0,0,VLOOKUP(AB41,FAC_TOTALS_APTA!$A$4:$BQ$126,$L48,FALSE))</f>
        <v>0</v>
      </c>
      <c r="AC48" s="34">
        <f t="shared" si="11"/>
        <v>-3263399.330881448</v>
      </c>
      <c r="AD48" s="35">
        <f>AC48/G60</f>
        <v>-3.7933951136303427E-2</v>
      </c>
      <c r="AE48" s="9"/>
    </row>
    <row r="49" spans="1:31" s="16" customFormat="1" ht="15" x14ac:dyDescent="0.2">
      <c r="A49" s="9"/>
      <c r="B49" s="28" t="s">
        <v>72</v>
      </c>
      <c r="C49" s="30"/>
      <c r="D49" s="9" t="s">
        <v>10</v>
      </c>
      <c r="E49" s="57">
        <v>7.1000000000000004E-3</v>
      </c>
      <c r="F49" s="9">
        <f>MATCH($D49,FAC_TOTALS_APTA!$A$2:$BQ$2,)</f>
        <v>16</v>
      </c>
      <c r="G49" s="31">
        <f>VLOOKUP(G41,FAC_TOTALS_APTA!$A$4:$BQ$126,$F49,FALSE)</f>
        <v>8.3433745771335595</v>
      </c>
      <c r="H49" s="31">
        <f>VLOOKUP(H41,FAC_TOTALS_APTA!$A$4:$BQ$126,$F49,FALSE)</f>
        <v>7.0949716059104304</v>
      </c>
      <c r="I49" s="32">
        <f t="shared" si="8"/>
        <v>-0.14962806232439696</v>
      </c>
      <c r="J49" s="33" t="str">
        <f t="shared" si="9"/>
        <v/>
      </c>
      <c r="K49" s="33" t="str">
        <f t="shared" si="10"/>
        <v>PCT_HH_NO_VEH_FAC</v>
      </c>
      <c r="L49" s="9">
        <f>MATCH($K49,FAC_TOTALS_APTA!$A$2:$BO$2,)</f>
        <v>31</v>
      </c>
      <c r="M49" s="31">
        <f>IF(M41=0,0,VLOOKUP(M41,FAC_TOTALS_APTA!$A$4:$BQ$126,$L49,FALSE))</f>
        <v>-101133.14555990401</v>
      </c>
      <c r="N49" s="31">
        <f>IF(N41=0,0,VLOOKUP(N41,FAC_TOTALS_APTA!$A$4:$BQ$126,$L49,FALSE))</f>
        <v>-5474.7777672116999</v>
      </c>
      <c r="O49" s="31">
        <f>IF(O41=0,0,VLOOKUP(O41,FAC_TOTALS_APTA!$A$4:$BQ$126,$L49,FALSE))</f>
        <v>-138708.907272449</v>
      </c>
      <c r="P49" s="31">
        <f>IF(P41=0,0,VLOOKUP(P41,FAC_TOTALS_APTA!$A$4:$BQ$126,$L49,FALSE))</f>
        <v>-200516.448826551</v>
      </c>
      <c r="Q49" s="31">
        <f>IF(Q41=0,0,VLOOKUP(Q41,FAC_TOTALS_APTA!$A$4:$BQ$126,$L49,FALSE))</f>
        <v>-157176.90487560499</v>
      </c>
      <c r="R49" s="31">
        <f>IF(R41=0,0,VLOOKUP(R41,FAC_TOTALS_APTA!$A$4:$BQ$126,$L49,FALSE))</f>
        <v>-166809.98200121601</v>
      </c>
      <c r="S49" s="31">
        <f>IF(S41=0,0,VLOOKUP(S41,FAC_TOTALS_APTA!$A$4:$BQ$126,$L49,FALSE))</f>
        <v>0</v>
      </c>
      <c r="T49" s="31">
        <f>IF(T41=0,0,VLOOKUP(T41,FAC_TOTALS_APTA!$A$4:$BQ$126,$L49,FALSE))</f>
        <v>0</v>
      </c>
      <c r="U49" s="31">
        <f>IF(U41=0,0,VLOOKUP(U41,FAC_TOTALS_APTA!$A$4:$BQ$126,$L49,FALSE))</f>
        <v>0</v>
      </c>
      <c r="V49" s="31">
        <f>IF(V41=0,0,VLOOKUP(V41,FAC_TOTALS_APTA!$A$4:$BQ$126,$L49,FALSE))</f>
        <v>0</v>
      </c>
      <c r="W49" s="31">
        <f>IF(W41=0,0,VLOOKUP(W41,FAC_TOTALS_APTA!$A$4:$BQ$126,$L49,FALSE))</f>
        <v>0</v>
      </c>
      <c r="X49" s="31">
        <f>IF(X41=0,0,VLOOKUP(X41,FAC_TOTALS_APTA!$A$4:$BQ$126,$L49,FALSE))</f>
        <v>0</v>
      </c>
      <c r="Y49" s="31">
        <f>IF(Y41=0,0,VLOOKUP(Y41,FAC_TOTALS_APTA!$A$4:$BQ$126,$L49,FALSE))</f>
        <v>0</v>
      </c>
      <c r="Z49" s="31">
        <f>IF(Z41=0,0,VLOOKUP(Z41,FAC_TOTALS_APTA!$A$4:$BQ$126,$L49,FALSE))</f>
        <v>0</v>
      </c>
      <c r="AA49" s="31">
        <f>IF(AA41=0,0,VLOOKUP(AA41,FAC_TOTALS_APTA!$A$4:$BQ$126,$L49,FALSE))</f>
        <v>0</v>
      </c>
      <c r="AB49" s="31">
        <f>IF(AB41=0,0,VLOOKUP(AB41,FAC_TOTALS_APTA!$A$4:$BQ$126,$L49,FALSE))</f>
        <v>0</v>
      </c>
      <c r="AC49" s="34">
        <f t="shared" si="11"/>
        <v>-769820.16630293673</v>
      </c>
      <c r="AD49" s="35">
        <f>AC49/G60</f>
        <v>-8.9484361585589339E-3</v>
      </c>
      <c r="AE49" s="9"/>
    </row>
    <row r="50" spans="1:31" s="16" customFormat="1" ht="15" x14ac:dyDescent="0.2">
      <c r="A50" s="9"/>
      <c r="B50" s="28" t="s">
        <v>55</v>
      </c>
      <c r="C50" s="30"/>
      <c r="D50" s="9" t="s">
        <v>32</v>
      </c>
      <c r="E50" s="57">
        <v>1E-4</v>
      </c>
      <c r="F50" s="9">
        <f>MATCH($D50,FAC_TOTALS_APTA!$A$2:$BQ$2,)</f>
        <v>18</v>
      </c>
      <c r="G50" s="36">
        <f>VLOOKUP(G41,FAC_TOTALS_APTA!$A$4:$BQ$126,$F50,FALSE)</f>
        <v>4.4038903254470103</v>
      </c>
      <c r="H50" s="36">
        <f>VLOOKUP(H41,FAC_TOTALS_APTA!$A$4:$BQ$126,$F50,FALSE)</f>
        <v>5.79903350338535</v>
      </c>
      <c r="I50" s="32">
        <f t="shared" si="8"/>
        <v>0.31679789341636888</v>
      </c>
      <c r="J50" s="33" t="str">
        <f t="shared" si="9"/>
        <v/>
      </c>
      <c r="K50" s="33" t="str">
        <f t="shared" si="10"/>
        <v>JTW_HOME_PCT_FAC</v>
      </c>
      <c r="L50" s="9">
        <f>MATCH($K50,FAC_TOTALS_APTA!$A$2:$BO$2,)</f>
        <v>33</v>
      </c>
      <c r="M50" s="31">
        <f>IF(M41=0,0,VLOOKUP(M41,FAC_TOTALS_APTA!$A$4:$BQ$126,$L50,FALSE))</f>
        <v>212.93382233414599</v>
      </c>
      <c r="N50" s="31">
        <f>IF(N41=0,0,VLOOKUP(N41,FAC_TOTALS_APTA!$A$4:$BQ$126,$L50,FALSE))</f>
        <v>860.89962196306499</v>
      </c>
      <c r="O50" s="31">
        <f>IF(O41=0,0,VLOOKUP(O41,FAC_TOTALS_APTA!$A$4:$BQ$126,$L50,FALSE))</f>
        <v>2244.3244174649299</v>
      </c>
      <c r="P50" s="31">
        <f>IF(P41=0,0,VLOOKUP(P41,FAC_TOTALS_APTA!$A$4:$BQ$126,$L50,FALSE))</f>
        <v>8518.9387649558103</v>
      </c>
      <c r="Q50" s="31">
        <f>IF(Q41=0,0,VLOOKUP(Q41,FAC_TOTALS_APTA!$A$4:$BQ$126,$L50,FALSE))</f>
        <v>4018.3074026024401</v>
      </c>
      <c r="R50" s="31">
        <f>IF(R41=0,0,VLOOKUP(R41,FAC_TOTALS_APTA!$A$4:$BQ$126,$L50,FALSE))</f>
        <v>5047.2336375856503</v>
      </c>
      <c r="S50" s="31">
        <f>IF(S41=0,0,VLOOKUP(S41,FAC_TOTALS_APTA!$A$4:$BQ$126,$L50,FALSE))</f>
        <v>0</v>
      </c>
      <c r="T50" s="31">
        <f>IF(T41=0,0,VLOOKUP(T41,FAC_TOTALS_APTA!$A$4:$BQ$126,$L50,FALSE))</f>
        <v>0</v>
      </c>
      <c r="U50" s="31">
        <f>IF(U41=0,0,VLOOKUP(U41,FAC_TOTALS_APTA!$A$4:$BQ$126,$L50,FALSE))</f>
        <v>0</v>
      </c>
      <c r="V50" s="31">
        <f>IF(V41=0,0,VLOOKUP(V41,FAC_TOTALS_APTA!$A$4:$BQ$126,$L50,FALSE))</f>
        <v>0</v>
      </c>
      <c r="W50" s="31">
        <f>IF(W41=0,0,VLOOKUP(W41,FAC_TOTALS_APTA!$A$4:$BQ$126,$L50,FALSE))</f>
        <v>0</v>
      </c>
      <c r="X50" s="31">
        <f>IF(X41=0,0,VLOOKUP(X41,FAC_TOTALS_APTA!$A$4:$BQ$126,$L50,FALSE))</f>
        <v>0</v>
      </c>
      <c r="Y50" s="31">
        <f>IF(Y41=0,0,VLOOKUP(Y41,FAC_TOTALS_APTA!$A$4:$BQ$126,$L50,FALSE))</f>
        <v>0</v>
      </c>
      <c r="Z50" s="31">
        <f>IF(Z41=0,0,VLOOKUP(Z41,FAC_TOTALS_APTA!$A$4:$BQ$126,$L50,FALSE))</f>
        <v>0</v>
      </c>
      <c r="AA50" s="31">
        <f>IF(AA41=0,0,VLOOKUP(AA41,FAC_TOTALS_APTA!$A$4:$BQ$126,$L50,FALSE))</f>
        <v>0</v>
      </c>
      <c r="AB50" s="31">
        <f>IF(AB41=0,0,VLOOKUP(AB41,FAC_TOTALS_APTA!$A$4:$BQ$126,$L50,FALSE))</f>
        <v>0</v>
      </c>
      <c r="AC50" s="34">
        <f t="shared" si="11"/>
        <v>20902.637666906041</v>
      </c>
      <c r="AD50" s="35">
        <f>AC50/G60</f>
        <v>2.4297352407132494E-4</v>
      </c>
      <c r="AE50" s="9"/>
    </row>
    <row r="51" spans="1:31" s="16" customFormat="1" ht="34" hidden="1" x14ac:dyDescent="0.2">
      <c r="A51" s="9"/>
      <c r="B51" s="14" t="s">
        <v>84</v>
      </c>
      <c r="C51" s="30"/>
      <c r="D51" s="6" t="s">
        <v>85</v>
      </c>
      <c r="E51" s="57">
        <v>-5.9999999999999995E-4</v>
      </c>
      <c r="F51" s="9">
        <f>MATCH($D51,FAC_TOTALS_APTA!$A$2:$BQ$2,)</f>
        <v>19</v>
      </c>
      <c r="G51" s="36">
        <f>VLOOKUP(G41,FAC_TOTALS_APTA!$A$4:$BQ$126,$F51,FALSE)</f>
        <v>0</v>
      </c>
      <c r="H51" s="36">
        <f>VLOOKUP(H41,FAC_TOTALS_APTA!$A$4:$BQ$126,$F51,FALSE)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PER_CAPITA_TNC_TRIPS_HINY_BUS_FAC</v>
      </c>
      <c r="L51" s="9">
        <f>MATCH($K51,FAC_TOTALS_APTA!$A$2:$BO$2,)</f>
        <v>34</v>
      </c>
      <c r="M51" s="31">
        <f>IF(M41=0,0,VLOOKUP(M41,FAC_TOTALS_APTA!$A$4:$BQ$126,$L51,FALSE))</f>
        <v>0</v>
      </c>
      <c r="N51" s="31">
        <f>IF(N41=0,0,VLOOKUP(N41,FAC_TOTALS_APTA!$A$4:$BQ$126,$L51,FALSE))</f>
        <v>0</v>
      </c>
      <c r="O51" s="31">
        <f>IF(O41=0,0,VLOOKUP(O41,FAC_TOTALS_APTA!$A$4:$BQ$126,$L51,FALSE))</f>
        <v>0</v>
      </c>
      <c r="P51" s="31">
        <f>IF(P41=0,0,VLOOKUP(P41,FAC_TOTALS_APTA!$A$4:$BQ$126,$L51,FALSE))</f>
        <v>0</v>
      </c>
      <c r="Q51" s="31">
        <f>IF(Q41=0,0,VLOOKUP(Q41,FAC_TOTALS_APTA!$A$4:$BQ$126,$L51,FALSE))</f>
        <v>0</v>
      </c>
      <c r="R51" s="31">
        <f>IF(R41=0,0,VLOOKUP(R41,FAC_TOTALS_APTA!$A$4:$BQ$126,$L51,FALSE))</f>
        <v>0</v>
      </c>
      <c r="S51" s="31">
        <f>IF(S41=0,0,VLOOKUP(S41,FAC_TOTALS_APTA!$A$4:$BQ$126,$L51,FALSE))</f>
        <v>0</v>
      </c>
      <c r="T51" s="31">
        <f>IF(T41=0,0,VLOOKUP(T41,FAC_TOTALS_APTA!$A$4:$BQ$126,$L51,FALSE))</f>
        <v>0</v>
      </c>
      <c r="U51" s="31">
        <f>IF(U41=0,0,VLOOKUP(U41,FAC_TOTALS_APTA!$A$4:$BQ$126,$L51,FALSE))</f>
        <v>0</v>
      </c>
      <c r="V51" s="31">
        <f>IF(V41=0,0,VLOOKUP(V41,FAC_TOTALS_APTA!$A$4:$BQ$126,$L51,FALSE))</f>
        <v>0</v>
      </c>
      <c r="W51" s="31">
        <f>IF(W41=0,0,VLOOKUP(W41,FAC_TOTALS_APTA!$A$4:$BQ$126,$L51,FALSE))</f>
        <v>0</v>
      </c>
      <c r="X51" s="31">
        <f>IF(X41=0,0,VLOOKUP(X41,FAC_TOTALS_APTA!$A$4:$BQ$126,$L51,FALSE))</f>
        <v>0</v>
      </c>
      <c r="Y51" s="31">
        <f>IF(Y41=0,0,VLOOKUP(Y41,FAC_TOTALS_APTA!$A$4:$BQ$126,$L51,FALSE))</f>
        <v>0</v>
      </c>
      <c r="Z51" s="31">
        <f>IF(Z41=0,0,VLOOKUP(Z41,FAC_TOTALS_APTA!$A$4:$BQ$126,$L51,FALSE))</f>
        <v>0</v>
      </c>
      <c r="AA51" s="31">
        <f>IF(AA41=0,0,VLOOKUP(AA41,FAC_TOTALS_APTA!$A$4:$BQ$126,$L51,FALSE))</f>
        <v>0</v>
      </c>
      <c r="AB51" s="31">
        <f>IF(AB41=0,0,VLOOKUP(AB41,FAC_TOTALS_APTA!$A$4:$BQ$126,$L51,FALSE))</f>
        <v>0</v>
      </c>
      <c r="AC51" s="34">
        <f t="shared" si="11"/>
        <v>0</v>
      </c>
      <c r="AD51" s="35">
        <f>AC51/G60</f>
        <v>0</v>
      </c>
      <c r="AE51" s="9"/>
    </row>
    <row r="52" spans="1:31" s="16" customFormat="1" ht="34" hidden="1" x14ac:dyDescent="0.2">
      <c r="A52" s="9"/>
      <c r="B52" s="14" t="s">
        <v>84</v>
      </c>
      <c r="C52" s="30"/>
      <c r="D52" s="6" t="s">
        <v>86</v>
      </c>
      <c r="E52" s="57">
        <v>-4.2099999999999999E-2</v>
      </c>
      <c r="F52" s="9">
        <f>MATCH($D52,FAC_TOTALS_APTA!$A$2:$BQ$2,)</f>
        <v>20</v>
      </c>
      <c r="G52" s="36">
        <f>VLOOKUP(G41,FAC_TOTALS_APTA!$A$4:$BQ$126,$F52,FALSE)</f>
        <v>0</v>
      </c>
      <c r="H52" s="36">
        <f>VLOOKUP(H41,FAC_TOTALS_APTA!$A$4:$BQ$126,$F52,FALSE)</f>
        <v>0</v>
      </c>
      <c r="I52" s="32" t="str">
        <f t="shared" si="8"/>
        <v>-</v>
      </c>
      <c r="J52" s="33" t="str">
        <f t="shared" si="9"/>
        <v/>
      </c>
      <c r="K52" s="33" t="str">
        <f t="shared" si="10"/>
        <v>PER_CAPITA_TNC_TRIPS_MID_OPEX_BUS_FAC</v>
      </c>
      <c r="L52" s="9">
        <f>MATCH($K52,FAC_TOTALS_APTA!$A$2:$BO$2,)</f>
        <v>35</v>
      </c>
      <c r="M52" s="31">
        <f>IF(M41=0,0,VLOOKUP(M41,FAC_TOTALS_APTA!$A$4:$BQ$126,$L52,FALSE))</f>
        <v>0</v>
      </c>
      <c r="N52" s="31">
        <f>IF(N41=0,0,VLOOKUP(N41,FAC_TOTALS_APTA!$A$4:$BQ$126,$L52,FALSE))</f>
        <v>0</v>
      </c>
      <c r="O52" s="31">
        <f>IF(O41=0,0,VLOOKUP(O41,FAC_TOTALS_APTA!$A$4:$BQ$126,$L52,FALSE))</f>
        <v>0</v>
      </c>
      <c r="P52" s="31">
        <f>IF(P41=0,0,VLOOKUP(P41,FAC_TOTALS_APTA!$A$4:$BQ$126,$L52,FALSE))</f>
        <v>0</v>
      </c>
      <c r="Q52" s="31">
        <f>IF(Q41=0,0,VLOOKUP(Q41,FAC_TOTALS_APTA!$A$4:$BQ$126,$L52,FALSE))</f>
        <v>0</v>
      </c>
      <c r="R52" s="31">
        <f>IF(R41=0,0,VLOOKUP(R41,FAC_TOTALS_APTA!$A$4:$BQ$126,$L52,FALSE))</f>
        <v>0</v>
      </c>
      <c r="S52" s="31">
        <f>IF(S41=0,0,VLOOKUP(S41,FAC_TOTALS_APTA!$A$4:$BQ$126,$L52,FALSE))</f>
        <v>0</v>
      </c>
      <c r="T52" s="31">
        <f>IF(T41=0,0,VLOOKUP(T41,FAC_TOTALS_APTA!$A$4:$BQ$126,$L52,FALSE))</f>
        <v>0</v>
      </c>
      <c r="U52" s="31">
        <f>IF(U41=0,0,VLOOKUP(U41,FAC_TOTALS_APTA!$A$4:$BQ$126,$L52,FALSE))</f>
        <v>0</v>
      </c>
      <c r="V52" s="31">
        <f>IF(V41=0,0,VLOOKUP(V41,FAC_TOTALS_APTA!$A$4:$BQ$126,$L52,FALSE))</f>
        <v>0</v>
      </c>
      <c r="W52" s="31">
        <f>IF(W41=0,0,VLOOKUP(W41,FAC_TOTALS_APTA!$A$4:$BQ$126,$L52,FALSE))</f>
        <v>0</v>
      </c>
      <c r="X52" s="31">
        <f>IF(X41=0,0,VLOOKUP(X41,FAC_TOTALS_APTA!$A$4:$BQ$126,$L52,FALSE))</f>
        <v>0</v>
      </c>
      <c r="Y52" s="31">
        <f>IF(Y41=0,0,VLOOKUP(Y41,FAC_TOTALS_APTA!$A$4:$BQ$126,$L52,FALSE))</f>
        <v>0</v>
      </c>
      <c r="Z52" s="31">
        <f>IF(Z41=0,0,VLOOKUP(Z41,FAC_TOTALS_APTA!$A$4:$BQ$126,$L52,FALSE))</f>
        <v>0</v>
      </c>
      <c r="AA52" s="31">
        <f>IF(AA41=0,0,VLOOKUP(AA41,FAC_TOTALS_APTA!$A$4:$BQ$126,$L52,FALSE))</f>
        <v>0</v>
      </c>
      <c r="AB52" s="31">
        <f>IF(AB41=0,0,VLOOKUP(AB41,FAC_TOTALS_APTA!$A$4:$BQ$126,$L52,FALSE))</f>
        <v>0</v>
      </c>
      <c r="AC52" s="34">
        <f t="shared" si="11"/>
        <v>0</v>
      </c>
      <c r="AD52" s="35">
        <f>AC52/G60</f>
        <v>0</v>
      </c>
      <c r="AE52" s="9"/>
    </row>
    <row r="53" spans="1:31" s="16" customFormat="1" ht="34" hidden="1" x14ac:dyDescent="0.2">
      <c r="A53" s="9"/>
      <c r="B53" s="14" t="s">
        <v>84</v>
      </c>
      <c r="C53" s="30"/>
      <c r="D53" s="6" t="s">
        <v>80</v>
      </c>
      <c r="E53" s="57">
        <v>-1.2E-2</v>
      </c>
      <c r="F53" s="9">
        <f>MATCH($D53,FAC_TOTALS_APTA!$A$2:$BQ$2,)</f>
        <v>21</v>
      </c>
      <c r="G53" s="36">
        <f>VLOOKUP(G41,FAC_TOTALS_APTA!$A$4:$BQ$126,$F53,FALSE)</f>
        <v>0</v>
      </c>
      <c r="H53" s="36">
        <f>VLOOKUP(H41,FAC_TOTALS_APTA!$A$4:$BQ$126,$F53,FALSE)</f>
        <v>0</v>
      </c>
      <c r="I53" s="32" t="str">
        <f t="shared" si="8"/>
        <v>-</v>
      </c>
      <c r="J53" s="33" t="str">
        <f t="shared" si="9"/>
        <v/>
      </c>
      <c r="K53" s="33" t="str">
        <f t="shared" si="10"/>
        <v>PER_CAPITA_TNC_TRIPS_LOW_OPEX_BUS_FAC</v>
      </c>
      <c r="L53" s="9">
        <f>MATCH($K53,FAC_TOTALS_APTA!$A$2:$BO$2,)</f>
        <v>36</v>
      </c>
      <c r="M53" s="31">
        <f>IF(M41=0,0,VLOOKUP(M41,FAC_TOTALS_APTA!$A$4:$BQ$126,$L53,FALSE))</f>
        <v>0</v>
      </c>
      <c r="N53" s="31">
        <f>IF(N41=0,0,VLOOKUP(N41,FAC_TOTALS_APTA!$A$4:$BQ$126,$L53,FALSE))</f>
        <v>0</v>
      </c>
      <c r="O53" s="31">
        <f>IF(O41=0,0,VLOOKUP(O41,FAC_TOTALS_APTA!$A$4:$BQ$126,$L53,FALSE))</f>
        <v>0</v>
      </c>
      <c r="P53" s="31">
        <f>IF(P41=0,0,VLOOKUP(P41,FAC_TOTALS_APTA!$A$4:$BQ$126,$L53,FALSE))</f>
        <v>0</v>
      </c>
      <c r="Q53" s="31">
        <f>IF(Q41=0,0,VLOOKUP(Q41,FAC_TOTALS_APTA!$A$4:$BQ$126,$L53,FALSE))</f>
        <v>0</v>
      </c>
      <c r="R53" s="31">
        <f>IF(R41=0,0,VLOOKUP(R41,FAC_TOTALS_APTA!$A$4:$BQ$126,$L53,FALSE))</f>
        <v>0</v>
      </c>
      <c r="S53" s="31">
        <f>IF(S41=0,0,VLOOKUP(S41,FAC_TOTALS_APTA!$A$4:$BQ$126,$L53,FALSE))</f>
        <v>0</v>
      </c>
      <c r="T53" s="31">
        <f>IF(T41=0,0,VLOOKUP(T41,FAC_TOTALS_APTA!$A$4:$BQ$126,$L53,FALSE))</f>
        <v>0</v>
      </c>
      <c r="U53" s="31">
        <f>IF(U41=0,0,VLOOKUP(U41,FAC_TOTALS_APTA!$A$4:$BQ$126,$L53,FALSE))</f>
        <v>0</v>
      </c>
      <c r="V53" s="31">
        <f>IF(V41=0,0,VLOOKUP(V41,FAC_TOTALS_APTA!$A$4:$BQ$126,$L53,FALSE))</f>
        <v>0</v>
      </c>
      <c r="W53" s="31">
        <f>IF(W41=0,0,VLOOKUP(W41,FAC_TOTALS_APTA!$A$4:$BQ$126,$L53,FALSE))</f>
        <v>0</v>
      </c>
      <c r="X53" s="31">
        <f>IF(X41=0,0,VLOOKUP(X41,FAC_TOTALS_APTA!$A$4:$BQ$126,$L53,FALSE))</f>
        <v>0</v>
      </c>
      <c r="Y53" s="31">
        <f>IF(Y41=0,0,VLOOKUP(Y41,FAC_TOTALS_APTA!$A$4:$BQ$126,$L53,FALSE))</f>
        <v>0</v>
      </c>
      <c r="Z53" s="31">
        <f>IF(Z41=0,0,VLOOKUP(Z41,FAC_TOTALS_APTA!$A$4:$BQ$126,$L53,FALSE))</f>
        <v>0</v>
      </c>
      <c r="AA53" s="31">
        <f>IF(AA41=0,0,VLOOKUP(AA41,FAC_TOTALS_APTA!$A$4:$BQ$126,$L53,FALSE))</f>
        <v>0</v>
      </c>
      <c r="AB53" s="31">
        <f>IF(AB41=0,0,VLOOKUP(AB41,FAC_TOTALS_APTA!$A$4:$BQ$126,$L53,FALSE))</f>
        <v>0</v>
      </c>
      <c r="AC53" s="34">
        <f t="shared" si="11"/>
        <v>0</v>
      </c>
      <c r="AD53" s="35">
        <f>AC53/G60</f>
        <v>0</v>
      </c>
      <c r="AE53" s="9"/>
    </row>
    <row r="54" spans="1:31" s="16" customFormat="1" ht="34" hidden="1" x14ac:dyDescent="0.2">
      <c r="A54" s="9"/>
      <c r="B54" s="14" t="s">
        <v>84</v>
      </c>
      <c r="C54" s="30"/>
      <c r="D54" s="6" t="s">
        <v>87</v>
      </c>
      <c r="E54" s="57">
        <v>2.8E-3</v>
      </c>
      <c r="F54" s="9">
        <f>MATCH($D54,FAC_TOTALS_APTA!$A$2:$BQ$2,)</f>
        <v>22</v>
      </c>
      <c r="G54" s="36">
        <f>VLOOKUP(G41,FAC_TOTALS_APTA!$A$4:$BQ$126,$F54,FALSE)</f>
        <v>0</v>
      </c>
      <c r="H54" s="36">
        <f>VLOOKUP(H41,FAC_TOTALS_APTA!$A$4:$BQ$126,$F54,FALSE)</f>
        <v>0</v>
      </c>
      <c r="I54" s="32" t="str">
        <f t="shared" si="8"/>
        <v>-</v>
      </c>
      <c r="J54" s="33" t="str">
        <f t="shared" si="9"/>
        <v/>
      </c>
      <c r="K54" s="33" t="str">
        <f t="shared" si="10"/>
        <v>PER_CAPITA_TNC_TRIPS_HINY_RAIL_FAC</v>
      </c>
      <c r="L54" s="9">
        <f>MATCH($K54,FAC_TOTALS_APTA!$A$2:$BO$2,)</f>
        <v>37</v>
      </c>
      <c r="M54" s="31">
        <f>IF(M41=0,0,VLOOKUP(M41,FAC_TOTALS_APTA!$A$4:$BQ$126,$L54,FALSE))</f>
        <v>0</v>
      </c>
      <c r="N54" s="31">
        <f>IF(N41=0,0,VLOOKUP(N41,FAC_TOTALS_APTA!$A$4:$BQ$126,$L54,FALSE))</f>
        <v>0</v>
      </c>
      <c r="O54" s="31">
        <f>IF(O41=0,0,VLOOKUP(O41,FAC_TOTALS_APTA!$A$4:$BQ$126,$L54,FALSE))</f>
        <v>0</v>
      </c>
      <c r="P54" s="31">
        <f>IF(P41=0,0,VLOOKUP(P41,FAC_TOTALS_APTA!$A$4:$BQ$126,$L54,FALSE))</f>
        <v>0</v>
      </c>
      <c r="Q54" s="31">
        <f>IF(Q41=0,0,VLOOKUP(Q41,FAC_TOTALS_APTA!$A$4:$BQ$126,$L54,FALSE))</f>
        <v>0</v>
      </c>
      <c r="R54" s="31">
        <f>IF(R41=0,0,VLOOKUP(R41,FAC_TOTALS_APTA!$A$4:$BQ$126,$L54,FALSE))</f>
        <v>0</v>
      </c>
      <c r="S54" s="31">
        <f>IF(S41=0,0,VLOOKUP(S41,FAC_TOTALS_APTA!$A$4:$BQ$126,$L54,FALSE))</f>
        <v>0</v>
      </c>
      <c r="T54" s="31">
        <f>IF(T41=0,0,VLOOKUP(T41,FAC_TOTALS_APTA!$A$4:$BQ$126,$L54,FALSE))</f>
        <v>0</v>
      </c>
      <c r="U54" s="31">
        <f>IF(U41=0,0,VLOOKUP(U41,FAC_TOTALS_APTA!$A$4:$BQ$126,$L54,FALSE))</f>
        <v>0</v>
      </c>
      <c r="V54" s="31">
        <f>IF(V41=0,0,VLOOKUP(V41,FAC_TOTALS_APTA!$A$4:$BQ$126,$L54,FALSE))</f>
        <v>0</v>
      </c>
      <c r="W54" s="31">
        <f>IF(W41=0,0,VLOOKUP(W41,FAC_TOTALS_APTA!$A$4:$BQ$126,$L54,FALSE))</f>
        <v>0</v>
      </c>
      <c r="X54" s="31">
        <f>IF(X41=0,0,VLOOKUP(X41,FAC_TOTALS_APTA!$A$4:$BQ$126,$L54,FALSE))</f>
        <v>0</v>
      </c>
      <c r="Y54" s="31">
        <f>IF(Y41=0,0,VLOOKUP(Y41,FAC_TOTALS_APTA!$A$4:$BQ$126,$L54,FALSE))</f>
        <v>0</v>
      </c>
      <c r="Z54" s="31">
        <f>IF(Z41=0,0,VLOOKUP(Z41,FAC_TOTALS_APTA!$A$4:$BQ$126,$L54,FALSE))</f>
        <v>0</v>
      </c>
      <c r="AA54" s="31">
        <f>IF(AA41=0,0,VLOOKUP(AA41,FAC_TOTALS_APTA!$A$4:$BQ$126,$L54,FALSE))</f>
        <v>0</v>
      </c>
      <c r="AB54" s="31">
        <f>IF(AB41=0,0,VLOOKUP(AB41,FAC_TOTALS_APTA!$A$4:$BQ$126,$L54,FALSE))</f>
        <v>0</v>
      </c>
      <c r="AC54" s="34">
        <f t="shared" si="11"/>
        <v>0</v>
      </c>
      <c r="AD54" s="35">
        <f>AC54/G60</f>
        <v>0</v>
      </c>
      <c r="AE54" s="9"/>
    </row>
    <row r="55" spans="1:31" s="16" customFormat="1" ht="34" x14ac:dyDescent="0.2">
      <c r="A55" s="9"/>
      <c r="B55" s="14" t="s">
        <v>84</v>
      </c>
      <c r="C55" s="30"/>
      <c r="D55" s="6" t="s">
        <v>88</v>
      </c>
      <c r="E55" s="57">
        <v>4.7999999999999996E-3</v>
      </c>
      <c r="F55" s="9">
        <f>MATCH($D55,FAC_TOTALS_APTA!$A$2:$BQ$2,)</f>
        <v>23</v>
      </c>
      <c r="G55" s="36">
        <f>VLOOKUP(G41,FAC_TOTALS_APTA!$A$4:$BQ$126,$F55,FALSE)</f>
        <v>0</v>
      </c>
      <c r="H55" s="36">
        <f>VLOOKUP(H41,FAC_TOTALS_APTA!$A$4:$BQ$126,$F55,FALSE)</f>
        <v>2.8790566557786699</v>
      </c>
      <c r="I55" s="32" t="str">
        <f t="shared" si="8"/>
        <v>-</v>
      </c>
      <c r="J55" s="33" t="str">
        <f t="shared" si="9"/>
        <v/>
      </c>
      <c r="K55" s="33" t="str">
        <f t="shared" si="10"/>
        <v>PER_CAPITA_TNC_TRIPS_MIDLOW_RAIL_FAC</v>
      </c>
      <c r="L55" s="9">
        <f>MATCH($K55,FAC_TOTALS_APTA!$A$2:$BO$2,)</f>
        <v>38</v>
      </c>
      <c r="M55" s="31">
        <f>IF(M41=0,0,VLOOKUP(M41,FAC_TOTALS_APTA!$A$4:$BQ$126,$L55,FALSE))</f>
        <v>27967.971348092</v>
      </c>
      <c r="N55" s="31">
        <f>IF(N41=0,0,VLOOKUP(N41,FAC_TOTALS_APTA!$A$4:$BQ$126,$L55,FALSE))</f>
        <v>149311.996668876</v>
      </c>
      <c r="O55" s="31">
        <f>IF(O41=0,0,VLOOKUP(O41,FAC_TOTALS_APTA!$A$4:$BQ$126,$L55,FALSE))</f>
        <v>143036.66518141801</v>
      </c>
      <c r="P55" s="31">
        <f>IF(P41=0,0,VLOOKUP(P41,FAC_TOTALS_APTA!$A$4:$BQ$126,$L55,FALSE))</f>
        <v>256618.49987281</v>
      </c>
      <c r="Q55" s="31">
        <f>IF(Q41=0,0,VLOOKUP(Q41,FAC_TOTALS_APTA!$A$4:$BQ$126,$L55,FALSE))</f>
        <v>312675.087255052</v>
      </c>
      <c r="R55" s="31">
        <f>IF(R41=0,0,VLOOKUP(R41,FAC_TOTALS_APTA!$A$4:$BQ$126,$L55,FALSE))</f>
        <v>366100.34885692998</v>
      </c>
      <c r="S55" s="31">
        <f>IF(S41=0,0,VLOOKUP(S41,FAC_TOTALS_APTA!$A$4:$BQ$126,$L55,FALSE))</f>
        <v>0</v>
      </c>
      <c r="T55" s="31">
        <f>IF(T41=0,0,VLOOKUP(T41,FAC_TOTALS_APTA!$A$4:$BQ$126,$L55,FALSE))</f>
        <v>0</v>
      </c>
      <c r="U55" s="31">
        <f>IF(U41=0,0,VLOOKUP(U41,FAC_TOTALS_APTA!$A$4:$BQ$126,$L55,FALSE))</f>
        <v>0</v>
      </c>
      <c r="V55" s="31">
        <f>IF(V41=0,0,VLOOKUP(V41,FAC_TOTALS_APTA!$A$4:$BQ$126,$L55,FALSE))</f>
        <v>0</v>
      </c>
      <c r="W55" s="31">
        <f>IF(W41=0,0,VLOOKUP(W41,FAC_TOTALS_APTA!$A$4:$BQ$126,$L55,FALSE))</f>
        <v>0</v>
      </c>
      <c r="X55" s="31">
        <f>IF(X41=0,0,VLOOKUP(X41,FAC_TOTALS_APTA!$A$4:$BQ$126,$L55,FALSE))</f>
        <v>0</v>
      </c>
      <c r="Y55" s="31">
        <f>IF(Y41=0,0,VLOOKUP(Y41,FAC_TOTALS_APTA!$A$4:$BQ$126,$L55,FALSE))</f>
        <v>0</v>
      </c>
      <c r="Z55" s="31">
        <f>IF(Z41=0,0,VLOOKUP(Z41,FAC_TOTALS_APTA!$A$4:$BQ$126,$L55,FALSE))</f>
        <v>0</v>
      </c>
      <c r="AA55" s="31">
        <f>IF(AA41=0,0,VLOOKUP(AA41,FAC_TOTALS_APTA!$A$4:$BQ$126,$L55,FALSE))</f>
        <v>0</v>
      </c>
      <c r="AB55" s="31">
        <f>IF(AB41=0,0,VLOOKUP(AB41,FAC_TOTALS_APTA!$A$4:$BQ$126,$L55,FALSE))</f>
        <v>0</v>
      </c>
      <c r="AC55" s="34">
        <f t="shared" si="11"/>
        <v>1255710.569183178</v>
      </c>
      <c r="AD55" s="35">
        <f>AC55/G60</f>
        <v>1.459645557991471E-2</v>
      </c>
      <c r="AE55" s="9"/>
    </row>
    <row r="56" spans="1:31" s="16" customFormat="1" ht="15" x14ac:dyDescent="0.2">
      <c r="A56" s="9"/>
      <c r="B56" s="28" t="s">
        <v>73</v>
      </c>
      <c r="C56" s="30"/>
      <c r="D56" s="9" t="s">
        <v>49</v>
      </c>
      <c r="E56" s="57">
        <v>-9.7000000000000003E-3</v>
      </c>
      <c r="F56" s="9">
        <f>MATCH($D56,FAC_TOTALS_APTA!$A$2:$BQ$2,)</f>
        <v>24</v>
      </c>
      <c r="G56" s="36">
        <f>VLOOKUP(G41,FAC_TOTALS_APTA!$A$4:$BQ$126,$F56,FALSE)</f>
        <v>0.33500335652262098</v>
      </c>
      <c r="H56" s="36">
        <f>VLOOKUP(H41,FAC_TOTALS_APTA!$A$4:$BQ$126,$F56,FALSE)</f>
        <v>0.84257587959054803</v>
      </c>
      <c r="I56" s="32">
        <f t="shared" si="8"/>
        <v>1.5151266791371789</v>
      </c>
      <c r="J56" s="33" t="str">
        <f t="shared" si="9"/>
        <v/>
      </c>
      <c r="K56" s="33" t="str">
        <f t="shared" si="10"/>
        <v>BIKE_SHARE_FAC</v>
      </c>
      <c r="L56" s="9">
        <f>MATCH($K56,FAC_TOTALS_APTA!$A$2:$BO$2,)</f>
        <v>39</v>
      </c>
      <c r="M56" s="31">
        <f>IF(M41=0,0,VLOOKUP(M41,FAC_TOTALS_APTA!$A$4:$BQ$126,$L56,FALSE))</f>
        <v>-190712.804990137</v>
      </c>
      <c r="N56" s="31">
        <f>IF(N41=0,0,VLOOKUP(N41,FAC_TOTALS_APTA!$A$4:$BQ$126,$L56,FALSE))</f>
        <v>-2877.12660979463</v>
      </c>
      <c r="O56" s="31">
        <f>IF(O41=0,0,VLOOKUP(O41,FAC_TOTALS_APTA!$A$4:$BQ$126,$L56,FALSE))</f>
        <v>-99656.022950313505</v>
      </c>
      <c r="P56" s="31">
        <f>IF(P41=0,0,VLOOKUP(P41,FAC_TOTALS_APTA!$A$4:$BQ$126,$L56,FALSE))</f>
        <v>-73907.182573764294</v>
      </c>
      <c r="Q56" s="31">
        <f>IF(Q41=0,0,VLOOKUP(Q41,FAC_TOTALS_APTA!$A$4:$BQ$126,$L56,FALSE))</f>
        <v>-98611.2328195304</v>
      </c>
      <c r="R56" s="31">
        <f>IF(R41=0,0,VLOOKUP(R41,FAC_TOTALS_APTA!$A$4:$BQ$126,$L56,FALSE))</f>
        <v>-21061.788571078599</v>
      </c>
      <c r="S56" s="31">
        <f>IF(S41=0,0,VLOOKUP(S41,FAC_TOTALS_APTA!$A$4:$BQ$126,$L56,FALSE))</f>
        <v>0</v>
      </c>
      <c r="T56" s="31">
        <f>IF(T41=0,0,VLOOKUP(T41,FAC_TOTALS_APTA!$A$4:$BQ$126,$L56,FALSE))</f>
        <v>0</v>
      </c>
      <c r="U56" s="31">
        <f>IF(U41=0,0,VLOOKUP(U41,FAC_TOTALS_APTA!$A$4:$BQ$126,$L56,FALSE))</f>
        <v>0</v>
      </c>
      <c r="V56" s="31">
        <f>IF(V41=0,0,VLOOKUP(V41,FAC_TOTALS_APTA!$A$4:$BQ$126,$L56,FALSE))</f>
        <v>0</v>
      </c>
      <c r="W56" s="31">
        <f>IF(W41=0,0,VLOOKUP(W41,FAC_TOTALS_APTA!$A$4:$BQ$126,$L56,FALSE))</f>
        <v>0</v>
      </c>
      <c r="X56" s="31">
        <f>IF(X41=0,0,VLOOKUP(X41,FAC_TOTALS_APTA!$A$4:$BQ$126,$L56,FALSE))</f>
        <v>0</v>
      </c>
      <c r="Y56" s="31">
        <f>IF(Y41=0,0,VLOOKUP(Y41,FAC_TOTALS_APTA!$A$4:$BQ$126,$L56,FALSE))</f>
        <v>0</v>
      </c>
      <c r="Z56" s="31">
        <f>IF(Z41=0,0,VLOOKUP(Z41,FAC_TOTALS_APTA!$A$4:$BQ$126,$L56,FALSE))</f>
        <v>0</v>
      </c>
      <c r="AA56" s="31">
        <f>IF(AA41=0,0,VLOOKUP(AA41,FAC_TOTALS_APTA!$A$4:$BQ$126,$L56,FALSE))</f>
        <v>0</v>
      </c>
      <c r="AB56" s="31">
        <f>IF(AB41=0,0,VLOOKUP(AB41,FAC_TOTALS_APTA!$A$4:$BQ$126,$L56,FALSE))</f>
        <v>0</v>
      </c>
      <c r="AC56" s="34">
        <f t="shared" si="11"/>
        <v>-486826.15851461847</v>
      </c>
      <c r="AD56" s="35">
        <f>AC56/G60</f>
        <v>-5.6588967014281457E-3</v>
      </c>
      <c r="AE56" s="9"/>
    </row>
    <row r="57" spans="1:31" s="16" customFormat="1" ht="15" x14ac:dyDescent="0.2">
      <c r="A57" s="9"/>
      <c r="B57" s="11" t="s">
        <v>74</v>
      </c>
      <c r="C57" s="29"/>
      <c r="D57" s="10" t="s">
        <v>50</v>
      </c>
      <c r="E57" s="58">
        <v>-4.1399999999999999E-2</v>
      </c>
      <c r="F57" s="10">
        <f>MATCH($D57,FAC_TOTALS_APTA!$A$2:$BQ$2,)</f>
        <v>25</v>
      </c>
      <c r="G57" s="38">
        <f>VLOOKUP(G41,FAC_TOTALS_APTA!$A$4:$BQ$126,$F57,FALSE)</f>
        <v>0</v>
      </c>
      <c r="H57" s="38">
        <f>VLOOKUP(H41,FAC_TOTALS_APTA!$A$4:$BQ$126,$F57,FALSE)</f>
        <v>0.54244263891990796</v>
      </c>
      <c r="I57" s="39" t="str">
        <f t="shared" si="8"/>
        <v>-</v>
      </c>
      <c r="J57" s="40" t="str">
        <f t="shared" si="9"/>
        <v/>
      </c>
      <c r="K57" s="40" t="str">
        <f t="shared" si="10"/>
        <v>scooter_flag_FAC</v>
      </c>
      <c r="L57" s="10">
        <f>MATCH($K57,FAC_TOTALS_APTA!$A$2:$BO$2,)</f>
        <v>40</v>
      </c>
      <c r="M57" s="41">
        <f>IF($M$11=0,0,VLOOKUP($M$11,FAC_TOTALS_APTA!$A$4:$BQ$126,$L57,FALSE))</f>
        <v>0</v>
      </c>
      <c r="N57" s="41">
        <f>IF($M$11=0,0,VLOOKUP($M$11,FAC_TOTALS_APTA!$A$4:$BQ$126,$L57,FALSE))</f>
        <v>0</v>
      </c>
      <c r="O57" s="41">
        <f>IF($M$11=0,0,VLOOKUP($M$11,FAC_TOTALS_APTA!$A$4:$BQ$126,$L57,FALSE))</f>
        <v>0</v>
      </c>
      <c r="P57" s="41">
        <f>IF($M$11=0,0,VLOOKUP($M$11,FAC_TOTALS_APTA!$A$4:$BQ$126,$L57,FALSE))</f>
        <v>0</v>
      </c>
      <c r="Q57" s="41">
        <f>IF($M$11=0,0,VLOOKUP($M$11,FAC_TOTALS_APTA!$A$4:$BQ$126,$L57,FALSE))</f>
        <v>0</v>
      </c>
      <c r="R57" s="41">
        <f>IF($M$11=0,0,VLOOKUP($M$11,FAC_TOTALS_APTA!$A$4:$BQ$126,$L57,FALSE))</f>
        <v>0</v>
      </c>
      <c r="S57" s="41">
        <f>IF($M$11=0,0,VLOOKUP($M$11,FAC_TOTALS_APTA!$A$4:$BQ$126,$L57,FALSE))</f>
        <v>0</v>
      </c>
      <c r="T57" s="41">
        <f>IF($M$11=0,0,VLOOKUP($M$11,FAC_TOTALS_APTA!$A$4:$BQ$126,$L57,FALSE))</f>
        <v>0</v>
      </c>
      <c r="U57" s="41">
        <f>IF($M$11=0,0,VLOOKUP($M$11,FAC_TOTALS_APTA!$A$4:$BQ$126,$L57,FALSE))</f>
        <v>0</v>
      </c>
      <c r="V57" s="41">
        <f>IF($M$11=0,0,VLOOKUP($M$11,FAC_TOTALS_APTA!$A$4:$BQ$126,$L57,FALSE))</f>
        <v>0</v>
      </c>
      <c r="W57" s="41">
        <f>IF($M$11=0,0,VLOOKUP($M$11,FAC_TOTALS_APTA!$A$4:$BQ$126,$L57,FALSE))</f>
        <v>0</v>
      </c>
      <c r="X57" s="41">
        <f>IF($M$11=0,0,VLOOKUP($M$11,FAC_TOTALS_APTA!$A$4:$BQ$126,$L57,FALSE))</f>
        <v>0</v>
      </c>
      <c r="Y57" s="41">
        <f>IF($M$11=0,0,VLOOKUP($M$11,FAC_TOTALS_APTA!$A$4:$BQ$126,$L57,FALSE))</f>
        <v>0</v>
      </c>
      <c r="Z57" s="41">
        <f>IF($M$11=0,0,VLOOKUP($M$11,FAC_TOTALS_APTA!$A$4:$BQ$126,$L57,FALSE))</f>
        <v>0</v>
      </c>
      <c r="AA57" s="41">
        <f>IF($M$11=0,0,VLOOKUP($M$11,FAC_TOTALS_APTA!$A$4:$BQ$126,$L57,FALSE))</f>
        <v>0</v>
      </c>
      <c r="AB57" s="41">
        <f>IF($M$11=0,0,VLOOKUP($M$11,FAC_TOTALS_APTA!$A$4:$BQ$126,$L57,FALSE))</f>
        <v>0</v>
      </c>
      <c r="AC57" s="42">
        <f t="shared" si="11"/>
        <v>0</v>
      </c>
      <c r="AD57" s="43">
        <f>AC57/G60</f>
        <v>0</v>
      </c>
      <c r="AE57" s="9"/>
    </row>
    <row r="58" spans="1:31" s="16" customFormat="1" ht="15" x14ac:dyDescent="0.2">
      <c r="A58" s="9"/>
      <c r="B58" s="44" t="s">
        <v>61</v>
      </c>
      <c r="C58" s="45"/>
      <c r="D58" s="44" t="s">
        <v>53</v>
      </c>
      <c r="E58" s="46"/>
      <c r="F58" s="47"/>
      <c r="G58" s="48"/>
      <c r="H58" s="48"/>
      <c r="I58" s="49"/>
      <c r="J58" s="50"/>
      <c r="K58" s="50" t="str">
        <f t="shared" si="10"/>
        <v>New_Reporter_FAC</v>
      </c>
      <c r="L58" s="47">
        <f>MATCH($K58,FAC_TOTALS_APTA!$A$2:$BO$2,)</f>
        <v>44</v>
      </c>
      <c r="M58" s="48">
        <f>IF(M41=0,0,VLOOKUP(M41,FAC_TOTALS_APTA!$A$4:$BQ$126,$L58,FALSE))</f>
        <v>0</v>
      </c>
      <c r="N58" s="48">
        <f>IF(N41=0,0,VLOOKUP(N41,FAC_TOTALS_APTA!$A$4:$BQ$126,$L58,FALSE))</f>
        <v>0</v>
      </c>
      <c r="O58" s="48">
        <f>IF(O41=0,0,VLOOKUP(O41,FAC_TOTALS_APTA!$A$4:$BQ$126,$L58,FALSE))</f>
        <v>1955601.15419999</v>
      </c>
      <c r="P58" s="48">
        <f>IF(P41=0,0,VLOOKUP(P41,FAC_TOTALS_APTA!$A$4:$BQ$126,$L58,FALSE))</f>
        <v>0</v>
      </c>
      <c r="Q58" s="48">
        <f>IF(Q41=0,0,VLOOKUP(Q41,FAC_TOTALS_APTA!$A$4:$BQ$126,$L58,FALSE))</f>
        <v>2057323</v>
      </c>
      <c r="R58" s="48">
        <f>IF(R41=0,0,VLOOKUP(R41,FAC_TOTALS_APTA!$A$4:$BQ$126,$L58,FALSE))</f>
        <v>67552.984799999904</v>
      </c>
      <c r="S58" s="48">
        <f>IF(S41=0,0,VLOOKUP(S41,FAC_TOTALS_APTA!$A$4:$BQ$126,$L58,FALSE))</f>
        <v>0</v>
      </c>
      <c r="T58" s="48">
        <f>IF(T41=0,0,VLOOKUP(T41,FAC_TOTALS_APTA!$A$4:$BQ$126,$L58,FALSE))</f>
        <v>0</v>
      </c>
      <c r="U58" s="48">
        <f>IF(U41=0,0,VLOOKUP(U41,FAC_TOTALS_APTA!$A$4:$BQ$126,$L58,FALSE))</f>
        <v>0</v>
      </c>
      <c r="V58" s="48">
        <f>IF(V41=0,0,VLOOKUP(V41,FAC_TOTALS_APTA!$A$4:$BQ$126,$L58,FALSE))</f>
        <v>0</v>
      </c>
      <c r="W58" s="48">
        <f>IF(W41=0,0,VLOOKUP(W41,FAC_TOTALS_APTA!$A$4:$BQ$126,$L58,FALSE))</f>
        <v>0</v>
      </c>
      <c r="X58" s="48">
        <f>IF(X41=0,0,VLOOKUP(X41,FAC_TOTALS_APTA!$A$4:$BQ$126,$L58,FALSE))</f>
        <v>0</v>
      </c>
      <c r="Y58" s="48">
        <f>IF(Y41=0,0,VLOOKUP(Y41,FAC_TOTALS_APTA!$A$4:$BQ$126,$L58,FALSE))</f>
        <v>0</v>
      </c>
      <c r="Z58" s="48">
        <f>IF(Z41=0,0,VLOOKUP(Z41,FAC_TOTALS_APTA!$A$4:$BQ$126,$L58,FALSE))</f>
        <v>0</v>
      </c>
      <c r="AA58" s="48">
        <f>IF(AA41=0,0,VLOOKUP(AA41,FAC_TOTALS_APTA!$A$4:$BQ$126,$L58,FALSE))</f>
        <v>0</v>
      </c>
      <c r="AB58" s="48">
        <f>IF(AB41=0,0,VLOOKUP(AB41,FAC_TOTALS_APTA!$A$4:$BQ$126,$L58,FALSE))</f>
        <v>0</v>
      </c>
      <c r="AC58" s="51">
        <f>SUM(M58:AB58)</f>
        <v>4080477.1389999897</v>
      </c>
      <c r="AD58" s="52">
        <f>AC58/G60</f>
        <v>4.743171298065451E-2</v>
      </c>
      <c r="AE58" s="9"/>
    </row>
    <row r="59" spans="1:31" s="75" customFormat="1" ht="15" x14ac:dyDescent="0.2">
      <c r="A59" s="74"/>
      <c r="B59" s="28" t="s">
        <v>75</v>
      </c>
      <c r="C59" s="30"/>
      <c r="D59" s="9" t="s">
        <v>6</v>
      </c>
      <c r="E59" s="57"/>
      <c r="F59" s="9">
        <f>MATCH($D59,FAC_TOTALS_APTA!$A$2:$BO$2,)</f>
        <v>9</v>
      </c>
      <c r="G59" s="76">
        <f>VLOOKUP(G41,FAC_TOTALS_APTA!$A$4:$BQ$126,$F59,FALSE)</f>
        <v>91575821.755292803</v>
      </c>
      <c r="H59" s="76">
        <f>VLOOKUP(H41,FAC_TOTALS_APTA!$A$4:$BO$126,$F59,FALSE)</f>
        <v>104465461.303092</v>
      </c>
      <c r="I59" s="78">
        <f t="shared" ref="I59:I60" si="12">H59/G59-1</f>
        <v>0.14075374155246623</v>
      </c>
      <c r="J59" s="33"/>
      <c r="K59" s="33"/>
      <c r="L59" s="9"/>
      <c r="M59" s="31">
        <f t="shared" ref="M59:AB59" si="13">SUM(M43:M48)</f>
        <v>6154222.6085035354</v>
      </c>
      <c r="N59" s="31">
        <f t="shared" si="13"/>
        <v>1385694.7887292139</v>
      </c>
      <c r="O59" s="31">
        <f t="shared" si="13"/>
        <v>-5767153.3427089741</v>
      </c>
      <c r="P59" s="31">
        <f t="shared" si="13"/>
        <v>1591595.2061132267</v>
      </c>
      <c r="Q59" s="31">
        <f t="shared" si="13"/>
        <v>1922672.1427852842</v>
      </c>
      <c r="R59" s="31">
        <f t="shared" si="13"/>
        <v>5284785.8572703917</v>
      </c>
      <c r="S59" s="31">
        <f t="shared" si="13"/>
        <v>0</v>
      </c>
      <c r="T59" s="31">
        <f t="shared" si="13"/>
        <v>0</v>
      </c>
      <c r="U59" s="31">
        <f t="shared" si="13"/>
        <v>0</v>
      </c>
      <c r="V59" s="31">
        <f t="shared" si="13"/>
        <v>0</v>
      </c>
      <c r="W59" s="31">
        <f t="shared" si="13"/>
        <v>0</v>
      </c>
      <c r="X59" s="31">
        <f t="shared" si="13"/>
        <v>0</v>
      </c>
      <c r="Y59" s="31">
        <f t="shared" si="13"/>
        <v>0</v>
      </c>
      <c r="Z59" s="31">
        <f t="shared" si="13"/>
        <v>0</v>
      </c>
      <c r="AA59" s="31">
        <f t="shared" si="13"/>
        <v>0</v>
      </c>
      <c r="AB59" s="31">
        <f t="shared" si="13"/>
        <v>0</v>
      </c>
      <c r="AC59" s="34">
        <f>H59-G59</f>
        <v>12889639.5477992</v>
      </c>
      <c r="AD59" s="35">
        <f>I59</f>
        <v>0.14075374155246623</v>
      </c>
      <c r="AE59" s="74"/>
    </row>
    <row r="60" spans="1:31" ht="16" thickBot="1" x14ac:dyDescent="0.25">
      <c r="B60" s="12" t="s">
        <v>58</v>
      </c>
      <c r="C60" s="26"/>
      <c r="D60" s="26" t="s">
        <v>4</v>
      </c>
      <c r="E60" s="26"/>
      <c r="F60" s="26">
        <f>MATCH($D60,FAC_TOTALS_APTA!$A$2:$BO$2,)</f>
        <v>7</v>
      </c>
      <c r="G60" s="77">
        <f>VLOOKUP(G41,FAC_TOTALS_APTA!$A$4:$BO$126,$F60,FALSE)</f>
        <v>86028458.231399998</v>
      </c>
      <c r="H60" s="77">
        <f>VLOOKUP(H41,FAC_TOTALS_APTA!$A$4:$BO$126,$F60,FALSE)</f>
        <v>86796528.468199894</v>
      </c>
      <c r="I60" s="79">
        <f t="shared" si="12"/>
        <v>8.9280948722099129E-3</v>
      </c>
      <c r="J60" s="53"/>
      <c r="K60" s="53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54">
        <f>H60-G60</f>
        <v>768070.23679989576</v>
      </c>
      <c r="AD60" s="55">
        <f>I60</f>
        <v>8.9280948722099129E-3</v>
      </c>
    </row>
    <row r="61" spans="1:31" ht="17" thickTop="1" thickBot="1" x14ac:dyDescent="0.25">
      <c r="B61" s="59" t="s">
        <v>76</v>
      </c>
      <c r="C61" s="60"/>
      <c r="D61" s="60"/>
      <c r="E61" s="61"/>
      <c r="F61" s="60"/>
      <c r="G61" s="60"/>
      <c r="H61" s="60"/>
      <c r="I61" s="62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5">
        <f>AD60-AD59</f>
        <v>-0.13182564668025631</v>
      </c>
    </row>
    <row r="62" spans="1:31" ht="15" thickTop="1" x14ac:dyDescent="0.2">
      <c r="B62" s="18"/>
      <c r="C62" s="13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35"/>
    </row>
    <row r="63" spans="1:31" x14ac:dyDescent="0.2">
      <c r="B63" s="18"/>
      <c r="C63" s="13"/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35"/>
    </row>
    <row r="64" spans="1:31" s="13" customFormat="1" ht="15" x14ac:dyDescent="0.2">
      <c r="B64" s="21" t="s">
        <v>28</v>
      </c>
      <c r="E64" s="9"/>
      <c r="I64" s="20"/>
    </row>
    <row r="65" spans="1:31" ht="15" x14ac:dyDescent="0.2">
      <c r="B65" s="18" t="s">
        <v>19</v>
      </c>
      <c r="C65" s="19" t="s">
        <v>20</v>
      </c>
      <c r="D65" s="13"/>
      <c r="E65" s="9"/>
      <c r="F65" s="13"/>
      <c r="G65" s="13"/>
      <c r="H65" s="13"/>
      <c r="I65" s="20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1" x14ac:dyDescent="0.2">
      <c r="B66" s="18"/>
      <c r="C66" s="19"/>
      <c r="D66" s="13"/>
      <c r="E66" s="9"/>
      <c r="F66" s="13"/>
      <c r="G66" s="13"/>
      <c r="H66" s="13"/>
      <c r="I66" s="20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1" ht="15" x14ac:dyDescent="0.2">
      <c r="B67" s="21" t="s">
        <v>78</v>
      </c>
      <c r="C67" s="22">
        <v>1</v>
      </c>
      <c r="D67" s="13"/>
      <c r="E67" s="9"/>
      <c r="F67" s="13"/>
      <c r="G67" s="13"/>
      <c r="H67" s="13"/>
      <c r="I67" s="20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1" ht="16" thickBot="1" x14ac:dyDescent="0.25">
      <c r="B68" s="23" t="s">
        <v>40</v>
      </c>
      <c r="C68" s="24">
        <v>3</v>
      </c>
      <c r="D68" s="25"/>
      <c r="E68" s="26"/>
      <c r="F68" s="25"/>
      <c r="G68" s="25"/>
      <c r="H68" s="25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 spans="1:31" ht="15" thickTop="1" x14ac:dyDescent="0.2">
      <c r="B69" s="63"/>
      <c r="C69" s="64"/>
      <c r="D69" s="64"/>
      <c r="E69" s="64"/>
      <c r="F69" s="64"/>
      <c r="G69" s="86" t="s">
        <v>59</v>
      </c>
      <c r="H69" s="86"/>
      <c r="I69" s="86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6" t="s">
        <v>63</v>
      </c>
      <c r="AD69" s="86"/>
    </row>
    <row r="70" spans="1:31" ht="15" x14ac:dyDescent="0.2">
      <c r="B70" s="11" t="s">
        <v>21</v>
      </c>
      <c r="C70" s="29" t="s">
        <v>22</v>
      </c>
      <c r="D70" s="10" t="s">
        <v>23</v>
      </c>
      <c r="E70" s="10" t="s">
        <v>29</v>
      </c>
      <c r="F70" s="10"/>
      <c r="G70" s="29">
        <f>$C$1</f>
        <v>2012</v>
      </c>
      <c r="H70" s="29">
        <f>$C$2</f>
        <v>2018</v>
      </c>
      <c r="I70" s="29" t="s">
        <v>25</v>
      </c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 t="s">
        <v>27</v>
      </c>
      <c r="AD70" s="29" t="s">
        <v>25</v>
      </c>
    </row>
    <row r="71" spans="1:31" s="16" customFormat="1" x14ac:dyDescent="0.2">
      <c r="A71" s="9"/>
      <c r="B71" s="28"/>
      <c r="C71" s="30"/>
      <c r="D71" s="9"/>
      <c r="E71" s="9"/>
      <c r="F71" s="9"/>
      <c r="G71" s="9"/>
      <c r="H71" s="9"/>
      <c r="I71" s="30"/>
      <c r="J71" s="9"/>
      <c r="K71" s="9"/>
      <c r="L71" s="9"/>
      <c r="M71" s="9">
        <v>1</v>
      </c>
      <c r="N71" s="9">
        <v>2</v>
      </c>
      <c r="O71" s="9">
        <v>3</v>
      </c>
      <c r="P71" s="9">
        <v>4</v>
      </c>
      <c r="Q71" s="9">
        <v>5</v>
      </c>
      <c r="R71" s="9">
        <v>6</v>
      </c>
      <c r="S71" s="9">
        <v>7</v>
      </c>
      <c r="T71" s="9">
        <v>8</v>
      </c>
      <c r="U71" s="9">
        <v>9</v>
      </c>
      <c r="V71" s="9">
        <v>10</v>
      </c>
      <c r="W71" s="9">
        <v>11</v>
      </c>
      <c r="X71" s="9">
        <v>12</v>
      </c>
      <c r="Y71" s="9">
        <v>13</v>
      </c>
      <c r="Z71" s="9">
        <v>14</v>
      </c>
      <c r="AA71" s="9">
        <v>15</v>
      </c>
      <c r="AB71" s="9">
        <v>16</v>
      </c>
      <c r="AC71" s="9"/>
      <c r="AD71" s="9"/>
      <c r="AE71" s="9"/>
    </row>
    <row r="72" spans="1:31" x14ac:dyDescent="0.2">
      <c r="B72" s="28"/>
      <c r="C72" s="30"/>
      <c r="D72" s="9"/>
      <c r="E72" s="9"/>
      <c r="F72" s="9"/>
      <c r="G72" s="9" t="str">
        <f>CONCATENATE($C67,"_",$C68,"_",G70)</f>
        <v>1_3_2012</v>
      </c>
      <c r="H72" s="9" t="str">
        <f>CONCATENATE($C67,"_",$C68,"_",H70)</f>
        <v>1_3_2018</v>
      </c>
      <c r="I72" s="30"/>
      <c r="J72" s="9"/>
      <c r="K72" s="9"/>
      <c r="L72" s="9"/>
      <c r="M72" s="9" t="str">
        <f>IF($G70+M71&gt;$H70,0,CONCATENATE($C67,"_",$C68,"_",$G70+M71))</f>
        <v>1_3_2013</v>
      </c>
      <c r="N72" s="9" t="str">
        <f t="shared" ref="N72:AB72" si="14">IF($G70+N71&gt;$H70,0,CONCATENATE($C67,"_",$C68,"_",$G70+N71))</f>
        <v>1_3_2014</v>
      </c>
      <c r="O72" s="9" t="str">
        <f t="shared" si="14"/>
        <v>1_3_2015</v>
      </c>
      <c r="P72" s="9" t="str">
        <f t="shared" si="14"/>
        <v>1_3_2016</v>
      </c>
      <c r="Q72" s="9" t="str">
        <f t="shared" si="14"/>
        <v>1_3_2017</v>
      </c>
      <c r="R72" s="9" t="str">
        <f t="shared" si="14"/>
        <v>1_3_2018</v>
      </c>
      <c r="S72" s="9">
        <f t="shared" si="14"/>
        <v>0</v>
      </c>
      <c r="T72" s="9">
        <f t="shared" si="14"/>
        <v>0</v>
      </c>
      <c r="U72" s="9">
        <f t="shared" si="14"/>
        <v>0</v>
      </c>
      <c r="V72" s="9">
        <f t="shared" si="14"/>
        <v>0</v>
      </c>
      <c r="W72" s="9">
        <f t="shared" si="14"/>
        <v>0</v>
      </c>
      <c r="X72" s="9">
        <f t="shared" si="14"/>
        <v>0</v>
      </c>
      <c r="Y72" s="9">
        <f t="shared" si="14"/>
        <v>0</v>
      </c>
      <c r="Z72" s="9">
        <f t="shared" si="14"/>
        <v>0</v>
      </c>
      <c r="AA72" s="9">
        <f t="shared" si="14"/>
        <v>0</v>
      </c>
      <c r="AB72" s="9">
        <f t="shared" si="14"/>
        <v>0</v>
      </c>
      <c r="AC72" s="9"/>
      <c r="AD72" s="9"/>
    </row>
    <row r="73" spans="1:31" x14ac:dyDescent="0.2">
      <c r="B73" s="28"/>
      <c r="C73" s="30"/>
      <c r="D73" s="9"/>
      <c r="E73" s="9"/>
      <c r="F73" s="9" t="s">
        <v>26</v>
      </c>
      <c r="G73" s="31"/>
      <c r="H73" s="31"/>
      <c r="I73" s="30"/>
      <c r="J73" s="9"/>
      <c r="K73" s="9"/>
      <c r="L73" s="9" t="s">
        <v>26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1" s="16" customFormat="1" ht="15" x14ac:dyDescent="0.2">
      <c r="A74" s="9"/>
      <c r="B74" s="28" t="s">
        <v>37</v>
      </c>
      <c r="C74" s="30" t="s">
        <v>24</v>
      </c>
      <c r="D74" s="9" t="s">
        <v>8</v>
      </c>
      <c r="E74" s="57">
        <v>0.81299999999999994</v>
      </c>
      <c r="F74" s="9">
        <f>MATCH($D74,FAC_TOTALS_APTA!$A$2:$BQ$2,)</f>
        <v>11</v>
      </c>
      <c r="G74" s="31" t="e">
        <f>VLOOKUP(G72,FAC_TOTALS_APTA!$A$4:$BQ$126,$F74,FALSE)</f>
        <v>#N/A</v>
      </c>
      <c r="H74" s="31" t="e">
        <f>VLOOKUP(H72,FAC_TOTALS_APTA!$A$4:$BQ$126,$F74,FALSE)</f>
        <v>#N/A</v>
      </c>
      <c r="I74" s="32" t="str">
        <f>IFERROR(H74/G74-1,"-")</f>
        <v>-</v>
      </c>
      <c r="J74" s="33" t="str">
        <f>IF(C74="Log","_log","")</f>
        <v>_log</v>
      </c>
      <c r="K74" s="33" t="str">
        <f>CONCATENATE(D74,J74,"_FAC")</f>
        <v>VRM_ADJ_log_FAC</v>
      </c>
      <c r="L74" s="9">
        <f>MATCH($K74,FAC_TOTALS_APTA!$A$2:$BO$2,)</f>
        <v>26</v>
      </c>
      <c r="M74" s="31" t="e">
        <f>IF(M72=0,0,VLOOKUP(M72,FAC_TOTALS_APTA!$A$4:$BQ$126,$L74,FALSE))</f>
        <v>#N/A</v>
      </c>
      <c r="N74" s="31" t="e">
        <f>IF(N72=0,0,VLOOKUP(N72,FAC_TOTALS_APTA!$A$4:$BQ$126,$L74,FALSE))</f>
        <v>#N/A</v>
      </c>
      <c r="O74" s="31" t="e">
        <f>IF(O72=0,0,VLOOKUP(O72,FAC_TOTALS_APTA!$A$4:$BQ$126,$L74,FALSE))</f>
        <v>#N/A</v>
      </c>
      <c r="P74" s="31" t="e">
        <f>IF(P72=0,0,VLOOKUP(P72,FAC_TOTALS_APTA!$A$4:$BQ$126,$L74,FALSE))</f>
        <v>#N/A</v>
      </c>
      <c r="Q74" s="31" t="e">
        <f>IF(Q72=0,0,VLOOKUP(Q72,FAC_TOTALS_APTA!$A$4:$BQ$126,$L74,FALSE))</f>
        <v>#N/A</v>
      </c>
      <c r="R74" s="31" t="e">
        <f>IF(R72=0,0,VLOOKUP(R72,FAC_TOTALS_APTA!$A$4:$BQ$126,$L74,FALSE))</f>
        <v>#N/A</v>
      </c>
      <c r="S74" s="31">
        <f>IF(S72=0,0,VLOOKUP(S72,FAC_TOTALS_APTA!$A$4:$BQ$126,$L74,FALSE))</f>
        <v>0</v>
      </c>
      <c r="T74" s="31">
        <f>IF(T72=0,0,VLOOKUP(T72,FAC_TOTALS_APTA!$A$4:$BQ$126,$L74,FALSE))</f>
        <v>0</v>
      </c>
      <c r="U74" s="31">
        <f>IF(U72=0,0,VLOOKUP(U72,FAC_TOTALS_APTA!$A$4:$BQ$126,$L74,FALSE))</f>
        <v>0</v>
      </c>
      <c r="V74" s="31">
        <f>IF(V72=0,0,VLOOKUP(V72,FAC_TOTALS_APTA!$A$4:$BQ$126,$L74,FALSE))</f>
        <v>0</v>
      </c>
      <c r="W74" s="31">
        <f>IF(W72=0,0,VLOOKUP(W72,FAC_TOTALS_APTA!$A$4:$BQ$126,$L74,FALSE))</f>
        <v>0</v>
      </c>
      <c r="X74" s="31">
        <f>IF(X72=0,0,VLOOKUP(X72,FAC_TOTALS_APTA!$A$4:$BQ$126,$L74,FALSE))</f>
        <v>0</v>
      </c>
      <c r="Y74" s="31">
        <f>IF(Y72=0,0,VLOOKUP(Y72,FAC_TOTALS_APTA!$A$4:$BQ$126,$L74,FALSE))</f>
        <v>0</v>
      </c>
      <c r="Z74" s="31">
        <f>IF(Z72=0,0,VLOOKUP(Z72,FAC_TOTALS_APTA!$A$4:$BQ$126,$L74,FALSE))</f>
        <v>0</v>
      </c>
      <c r="AA74" s="31">
        <f>IF(AA72=0,0,VLOOKUP(AA72,FAC_TOTALS_APTA!$A$4:$BQ$126,$L74,FALSE))</f>
        <v>0</v>
      </c>
      <c r="AB74" s="31">
        <f>IF(AB72=0,0,VLOOKUP(AB72,FAC_TOTALS_APTA!$A$4:$BQ$126,$L74,FALSE))</f>
        <v>0</v>
      </c>
      <c r="AC74" s="34" t="e">
        <f>SUM(M74:AB74)</f>
        <v>#N/A</v>
      </c>
      <c r="AD74" s="35" t="e">
        <f>AC74/G91</f>
        <v>#N/A</v>
      </c>
      <c r="AE74" s="9"/>
    </row>
    <row r="75" spans="1:31" s="16" customFormat="1" ht="15" x14ac:dyDescent="0.2">
      <c r="A75" s="9"/>
      <c r="B75" s="28" t="s">
        <v>60</v>
      </c>
      <c r="C75" s="30" t="s">
        <v>24</v>
      </c>
      <c r="D75" s="9" t="s">
        <v>18</v>
      </c>
      <c r="E75" s="57">
        <v>-0.70179999999999998</v>
      </c>
      <c r="F75" s="9">
        <f>MATCH($D75,FAC_TOTALS_APTA!$A$2:$BQ$2,)</f>
        <v>12</v>
      </c>
      <c r="G75" s="56" t="e">
        <f>VLOOKUP(G72,FAC_TOTALS_APTA!$A$4:$BQ$126,$F75,FALSE)</f>
        <v>#N/A</v>
      </c>
      <c r="H75" s="56" t="e">
        <f>VLOOKUP(H72,FAC_TOTALS_APTA!$A$4:$BQ$126,$F75,FALSE)</f>
        <v>#N/A</v>
      </c>
      <c r="I75" s="32" t="str">
        <f t="shared" ref="I75:I88" si="15">IFERROR(H75/G75-1,"-")</f>
        <v>-</v>
      </c>
      <c r="J75" s="33" t="str">
        <f t="shared" ref="J75:J88" si="16">IF(C75="Log","_log","")</f>
        <v>_log</v>
      </c>
      <c r="K75" s="33" t="str">
        <f t="shared" ref="K75:K89" si="17">CONCATENATE(D75,J75,"_FAC")</f>
        <v>FARE_per_UPT_2018_log_FAC</v>
      </c>
      <c r="L75" s="9">
        <f>MATCH($K75,FAC_TOTALS_APTA!$A$2:$BO$2,)</f>
        <v>27</v>
      </c>
      <c r="M75" s="31" t="e">
        <f>IF(M72=0,0,VLOOKUP(M72,FAC_TOTALS_APTA!$A$4:$BQ$126,$L75,FALSE))</f>
        <v>#N/A</v>
      </c>
      <c r="N75" s="31" t="e">
        <f>IF(N72=0,0,VLOOKUP(N72,FAC_TOTALS_APTA!$A$4:$BQ$126,$L75,FALSE))</f>
        <v>#N/A</v>
      </c>
      <c r="O75" s="31" t="e">
        <f>IF(O72=0,0,VLOOKUP(O72,FAC_TOTALS_APTA!$A$4:$BQ$126,$L75,FALSE))</f>
        <v>#N/A</v>
      </c>
      <c r="P75" s="31" t="e">
        <f>IF(P72=0,0,VLOOKUP(P72,FAC_TOTALS_APTA!$A$4:$BQ$126,$L75,FALSE))</f>
        <v>#N/A</v>
      </c>
      <c r="Q75" s="31" t="e">
        <f>IF(Q72=0,0,VLOOKUP(Q72,FAC_TOTALS_APTA!$A$4:$BQ$126,$L75,FALSE))</f>
        <v>#N/A</v>
      </c>
      <c r="R75" s="31" t="e">
        <f>IF(R72=0,0,VLOOKUP(R72,FAC_TOTALS_APTA!$A$4:$BQ$126,$L75,FALSE))</f>
        <v>#N/A</v>
      </c>
      <c r="S75" s="31">
        <f>IF(S72=0,0,VLOOKUP(S72,FAC_TOTALS_APTA!$A$4:$BQ$126,$L75,FALSE))</f>
        <v>0</v>
      </c>
      <c r="T75" s="31">
        <f>IF(T72=0,0,VLOOKUP(T72,FAC_TOTALS_APTA!$A$4:$BQ$126,$L75,FALSE))</f>
        <v>0</v>
      </c>
      <c r="U75" s="31">
        <f>IF(U72=0,0,VLOOKUP(U72,FAC_TOTALS_APTA!$A$4:$BQ$126,$L75,FALSE))</f>
        <v>0</v>
      </c>
      <c r="V75" s="31">
        <f>IF(V72=0,0,VLOOKUP(V72,FAC_TOTALS_APTA!$A$4:$BQ$126,$L75,FALSE))</f>
        <v>0</v>
      </c>
      <c r="W75" s="31">
        <f>IF(W72=0,0,VLOOKUP(W72,FAC_TOTALS_APTA!$A$4:$BQ$126,$L75,FALSE))</f>
        <v>0</v>
      </c>
      <c r="X75" s="31">
        <f>IF(X72=0,0,VLOOKUP(X72,FAC_TOTALS_APTA!$A$4:$BQ$126,$L75,FALSE))</f>
        <v>0</v>
      </c>
      <c r="Y75" s="31">
        <f>IF(Y72=0,0,VLOOKUP(Y72,FAC_TOTALS_APTA!$A$4:$BQ$126,$L75,FALSE))</f>
        <v>0</v>
      </c>
      <c r="Z75" s="31">
        <f>IF(Z72=0,0,VLOOKUP(Z72,FAC_TOTALS_APTA!$A$4:$BQ$126,$L75,FALSE))</f>
        <v>0</v>
      </c>
      <c r="AA75" s="31">
        <f>IF(AA72=0,0,VLOOKUP(AA72,FAC_TOTALS_APTA!$A$4:$BQ$126,$L75,FALSE))</f>
        <v>0</v>
      </c>
      <c r="AB75" s="31">
        <f>IF(AB72=0,0,VLOOKUP(AB72,FAC_TOTALS_APTA!$A$4:$BQ$126,$L75,FALSE))</f>
        <v>0</v>
      </c>
      <c r="AC75" s="34" t="e">
        <f t="shared" ref="AC75:AC88" si="18">SUM(M75:AB75)</f>
        <v>#N/A</v>
      </c>
      <c r="AD75" s="35" t="e">
        <f>AC75/G91</f>
        <v>#N/A</v>
      </c>
      <c r="AE75" s="9"/>
    </row>
    <row r="76" spans="1:31" s="16" customFormat="1" ht="15" x14ac:dyDescent="0.2">
      <c r="A76" s="9"/>
      <c r="B76" s="28" t="s">
        <v>56</v>
      </c>
      <c r="C76" s="30" t="s">
        <v>24</v>
      </c>
      <c r="D76" s="9" t="s">
        <v>9</v>
      </c>
      <c r="E76" s="57">
        <v>0.26119999999999999</v>
      </c>
      <c r="F76" s="9">
        <f>MATCH($D76,FAC_TOTALS_APTA!$A$2:$BQ$2,)</f>
        <v>13</v>
      </c>
      <c r="G76" s="31" t="e">
        <f>VLOOKUP(G72,FAC_TOTALS_APTA!$A$4:$BQ$126,$F76,FALSE)</f>
        <v>#N/A</v>
      </c>
      <c r="H76" s="31" t="e">
        <f>VLOOKUP(H72,FAC_TOTALS_APTA!$A$4:$BQ$126,$F76,FALSE)</f>
        <v>#N/A</v>
      </c>
      <c r="I76" s="32" t="str">
        <f t="shared" si="15"/>
        <v>-</v>
      </c>
      <c r="J76" s="33" t="str">
        <f t="shared" si="16"/>
        <v>_log</v>
      </c>
      <c r="K76" s="33" t="str">
        <f t="shared" si="17"/>
        <v>POP_EMP_log_FAC</v>
      </c>
      <c r="L76" s="9">
        <f>MATCH($K76,FAC_TOTALS_APTA!$A$2:$BO$2,)</f>
        <v>28</v>
      </c>
      <c r="M76" s="31" t="e">
        <f>IF(M72=0,0,VLOOKUP(M72,FAC_TOTALS_APTA!$A$4:$BQ$126,$L76,FALSE))</f>
        <v>#N/A</v>
      </c>
      <c r="N76" s="31" t="e">
        <f>IF(N72=0,0,VLOOKUP(N72,FAC_TOTALS_APTA!$A$4:$BQ$126,$L76,FALSE))</f>
        <v>#N/A</v>
      </c>
      <c r="O76" s="31" t="e">
        <f>IF(O72=0,0,VLOOKUP(O72,FAC_TOTALS_APTA!$A$4:$BQ$126,$L76,FALSE))</f>
        <v>#N/A</v>
      </c>
      <c r="P76" s="31" t="e">
        <f>IF(P72=0,0,VLOOKUP(P72,FAC_TOTALS_APTA!$A$4:$BQ$126,$L76,FALSE))</f>
        <v>#N/A</v>
      </c>
      <c r="Q76" s="31" t="e">
        <f>IF(Q72=0,0,VLOOKUP(Q72,FAC_TOTALS_APTA!$A$4:$BQ$126,$L76,FALSE))</f>
        <v>#N/A</v>
      </c>
      <c r="R76" s="31" t="e">
        <f>IF(R72=0,0,VLOOKUP(R72,FAC_TOTALS_APTA!$A$4:$BQ$126,$L76,FALSE))</f>
        <v>#N/A</v>
      </c>
      <c r="S76" s="31">
        <f>IF(S72=0,0,VLOOKUP(S72,FAC_TOTALS_APTA!$A$4:$BQ$126,$L76,FALSE))</f>
        <v>0</v>
      </c>
      <c r="T76" s="31">
        <f>IF(T72=0,0,VLOOKUP(T72,FAC_TOTALS_APTA!$A$4:$BQ$126,$L76,FALSE))</f>
        <v>0</v>
      </c>
      <c r="U76" s="31">
        <f>IF(U72=0,0,VLOOKUP(U72,FAC_TOTALS_APTA!$A$4:$BQ$126,$L76,FALSE))</f>
        <v>0</v>
      </c>
      <c r="V76" s="31">
        <f>IF(V72=0,0,VLOOKUP(V72,FAC_TOTALS_APTA!$A$4:$BQ$126,$L76,FALSE))</f>
        <v>0</v>
      </c>
      <c r="W76" s="31">
        <f>IF(W72=0,0,VLOOKUP(W72,FAC_TOTALS_APTA!$A$4:$BQ$126,$L76,FALSE))</f>
        <v>0</v>
      </c>
      <c r="X76" s="31">
        <f>IF(X72=0,0,VLOOKUP(X72,FAC_TOTALS_APTA!$A$4:$BQ$126,$L76,FALSE))</f>
        <v>0</v>
      </c>
      <c r="Y76" s="31">
        <f>IF(Y72=0,0,VLOOKUP(Y72,FAC_TOTALS_APTA!$A$4:$BQ$126,$L76,FALSE))</f>
        <v>0</v>
      </c>
      <c r="Z76" s="31">
        <f>IF(Z72=0,0,VLOOKUP(Z72,FAC_TOTALS_APTA!$A$4:$BQ$126,$L76,FALSE))</f>
        <v>0</v>
      </c>
      <c r="AA76" s="31">
        <f>IF(AA72=0,0,VLOOKUP(AA72,FAC_TOTALS_APTA!$A$4:$BQ$126,$L76,FALSE))</f>
        <v>0</v>
      </c>
      <c r="AB76" s="31">
        <f>IF(AB72=0,0,VLOOKUP(AB72,FAC_TOTALS_APTA!$A$4:$BQ$126,$L76,FALSE))</f>
        <v>0</v>
      </c>
      <c r="AC76" s="34" t="e">
        <f t="shared" si="18"/>
        <v>#N/A</v>
      </c>
      <c r="AD76" s="35" t="e">
        <f>AC76/G91</f>
        <v>#N/A</v>
      </c>
      <c r="AE76" s="9"/>
    </row>
    <row r="77" spans="1:31" s="16" customFormat="1" ht="30" x14ac:dyDescent="0.2">
      <c r="A77" s="9"/>
      <c r="B77" s="28" t="s">
        <v>83</v>
      </c>
      <c r="C77" s="30"/>
      <c r="D77" s="6" t="s">
        <v>79</v>
      </c>
      <c r="E77" s="57">
        <v>0.39179999999999998</v>
      </c>
      <c r="F77" s="9">
        <f>MATCH($D77,FAC_TOTALS_APTA!$A$2:$BQ$2,)</f>
        <v>17</v>
      </c>
      <c r="G77" s="56" t="e">
        <f>VLOOKUP(G72,FAC_TOTALS_APTA!$A$4:$BQ$126,$F77,FALSE)</f>
        <v>#N/A</v>
      </c>
      <c r="H77" s="56" t="e">
        <f>VLOOKUP(H72,FAC_TOTALS_APTA!$A$4:$BQ$126,$F77,FALSE)</f>
        <v>#N/A</v>
      </c>
      <c r="I77" s="32" t="str">
        <f t="shared" si="15"/>
        <v>-</v>
      </c>
      <c r="J77" s="33" t="str">
        <f t="shared" si="16"/>
        <v/>
      </c>
      <c r="K77" s="33" t="str">
        <f t="shared" si="17"/>
        <v>TSD_POP_EMP_PCT_FAC</v>
      </c>
      <c r="L77" s="9">
        <f>MATCH($K77,FAC_TOTALS_APTA!$A$2:$BO$2,)</f>
        <v>32</v>
      </c>
      <c r="M77" s="31" t="e">
        <f>IF(M72=0,0,VLOOKUP(M72,FAC_TOTALS_APTA!$A$4:$BQ$126,$L77,FALSE))</f>
        <v>#N/A</v>
      </c>
      <c r="N77" s="31" t="e">
        <f>IF(N72=0,0,VLOOKUP(N72,FAC_TOTALS_APTA!$A$4:$BQ$126,$L77,FALSE))</f>
        <v>#N/A</v>
      </c>
      <c r="O77" s="31" t="e">
        <f>IF(O72=0,0,VLOOKUP(O72,FAC_TOTALS_APTA!$A$4:$BQ$126,$L77,FALSE))</f>
        <v>#N/A</v>
      </c>
      <c r="P77" s="31" t="e">
        <f>IF(P72=0,0,VLOOKUP(P72,FAC_TOTALS_APTA!$A$4:$BQ$126,$L77,FALSE))</f>
        <v>#N/A</v>
      </c>
      <c r="Q77" s="31" t="e">
        <f>IF(Q72=0,0,VLOOKUP(Q72,FAC_TOTALS_APTA!$A$4:$BQ$126,$L77,FALSE))</f>
        <v>#N/A</v>
      </c>
      <c r="R77" s="31" t="e">
        <f>IF(R72=0,0,VLOOKUP(R72,FAC_TOTALS_APTA!$A$4:$BQ$126,$L77,FALSE))</f>
        <v>#N/A</v>
      </c>
      <c r="S77" s="31">
        <f>IF(S72=0,0,VLOOKUP(S72,FAC_TOTALS_APTA!$A$4:$BQ$126,$L77,FALSE))</f>
        <v>0</v>
      </c>
      <c r="T77" s="31">
        <f>IF(T72=0,0,VLOOKUP(T72,FAC_TOTALS_APTA!$A$4:$BQ$126,$L77,FALSE))</f>
        <v>0</v>
      </c>
      <c r="U77" s="31">
        <f>IF(U72=0,0,VLOOKUP(U72,FAC_TOTALS_APTA!$A$4:$BQ$126,$L77,FALSE))</f>
        <v>0</v>
      </c>
      <c r="V77" s="31">
        <f>IF(V72=0,0,VLOOKUP(V72,FAC_TOTALS_APTA!$A$4:$BQ$126,$L77,FALSE))</f>
        <v>0</v>
      </c>
      <c r="W77" s="31">
        <f>IF(W72=0,0,VLOOKUP(W72,FAC_TOTALS_APTA!$A$4:$BQ$126,$L77,FALSE))</f>
        <v>0</v>
      </c>
      <c r="X77" s="31">
        <f>IF(X72=0,0,VLOOKUP(X72,FAC_TOTALS_APTA!$A$4:$BQ$126,$L77,FALSE))</f>
        <v>0</v>
      </c>
      <c r="Y77" s="31">
        <f>IF(Y72=0,0,VLOOKUP(Y72,FAC_TOTALS_APTA!$A$4:$BQ$126,$L77,FALSE))</f>
        <v>0</v>
      </c>
      <c r="Z77" s="31">
        <f>IF(Z72=0,0,VLOOKUP(Z72,FAC_TOTALS_APTA!$A$4:$BQ$126,$L77,FALSE))</f>
        <v>0</v>
      </c>
      <c r="AA77" s="31">
        <f>IF(AA72=0,0,VLOOKUP(AA72,FAC_TOTALS_APTA!$A$4:$BQ$126,$L77,FALSE))</f>
        <v>0</v>
      </c>
      <c r="AB77" s="31">
        <f>IF(AB72=0,0,VLOOKUP(AB72,FAC_TOTALS_APTA!$A$4:$BQ$126,$L77,FALSE))</f>
        <v>0</v>
      </c>
      <c r="AC77" s="34" t="e">
        <f t="shared" si="18"/>
        <v>#N/A</v>
      </c>
      <c r="AD77" s="35" t="e">
        <f>AC77/G91</f>
        <v>#N/A</v>
      </c>
      <c r="AE77" s="9"/>
    </row>
    <row r="78" spans="1:31" s="16" customFormat="1" ht="15" x14ac:dyDescent="0.2">
      <c r="A78" s="9"/>
      <c r="B78" s="28" t="s">
        <v>57</v>
      </c>
      <c r="C78" s="30" t="s">
        <v>24</v>
      </c>
      <c r="D78" s="37" t="s">
        <v>17</v>
      </c>
      <c r="E78" s="57">
        <v>0.21890000000000001</v>
      </c>
      <c r="F78" s="9">
        <f>MATCH($D78,FAC_TOTALS_APTA!$A$2:$BQ$2,)</f>
        <v>14</v>
      </c>
      <c r="G78" s="36" t="e">
        <f>VLOOKUP(G72,FAC_TOTALS_APTA!$A$4:$BQ$126,$F78,FALSE)</f>
        <v>#N/A</v>
      </c>
      <c r="H78" s="36" t="e">
        <f>VLOOKUP(H72,FAC_TOTALS_APTA!$A$4:$BQ$126,$F78,FALSE)</f>
        <v>#N/A</v>
      </c>
      <c r="I78" s="32" t="str">
        <f t="shared" si="15"/>
        <v>-</v>
      </c>
      <c r="J78" s="33" t="str">
        <f t="shared" si="16"/>
        <v>_log</v>
      </c>
      <c r="K78" s="33" t="str">
        <f t="shared" si="17"/>
        <v>GAS_PRICE_2018_log_FAC</v>
      </c>
      <c r="L78" s="9">
        <f>MATCH($K78,FAC_TOTALS_APTA!$A$2:$BO$2,)</f>
        <v>29</v>
      </c>
      <c r="M78" s="31" t="e">
        <f>IF(M72=0,0,VLOOKUP(M72,FAC_TOTALS_APTA!$A$4:$BQ$126,$L78,FALSE))</f>
        <v>#N/A</v>
      </c>
      <c r="N78" s="31" t="e">
        <f>IF(N72=0,0,VLOOKUP(N72,FAC_TOTALS_APTA!$A$4:$BQ$126,$L78,FALSE))</f>
        <v>#N/A</v>
      </c>
      <c r="O78" s="31" t="e">
        <f>IF(O72=0,0,VLOOKUP(O72,FAC_TOTALS_APTA!$A$4:$BQ$126,$L78,FALSE))</f>
        <v>#N/A</v>
      </c>
      <c r="P78" s="31" t="e">
        <f>IF(P72=0,0,VLOOKUP(P72,FAC_TOTALS_APTA!$A$4:$BQ$126,$L78,FALSE))</f>
        <v>#N/A</v>
      </c>
      <c r="Q78" s="31" t="e">
        <f>IF(Q72=0,0,VLOOKUP(Q72,FAC_TOTALS_APTA!$A$4:$BQ$126,$L78,FALSE))</f>
        <v>#N/A</v>
      </c>
      <c r="R78" s="31" t="e">
        <f>IF(R72=0,0,VLOOKUP(R72,FAC_TOTALS_APTA!$A$4:$BQ$126,$L78,FALSE))</f>
        <v>#N/A</v>
      </c>
      <c r="S78" s="31">
        <f>IF(S72=0,0,VLOOKUP(S72,FAC_TOTALS_APTA!$A$4:$BQ$126,$L78,FALSE))</f>
        <v>0</v>
      </c>
      <c r="T78" s="31">
        <f>IF(T72=0,0,VLOOKUP(T72,FAC_TOTALS_APTA!$A$4:$BQ$126,$L78,FALSE))</f>
        <v>0</v>
      </c>
      <c r="U78" s="31">
        <f>IF(U72=0,0,VLOOKUP(U72,FAC_TOTALS_APTA!$A$4:$BQ$126,$L78,FALSE))</f>
        <v>0</v>
      </c>
      <c r="V78" s="31">
        <f>IF(V72=0,0,VLOOKUP(V72,FAC_TOTALS_APTA!$A$4:$BQ$126,$L78,FALSE))</f>
        <v>0</v>
      </c>
      <c r="W78" s="31">
        <f>IF(W72=0,0,VLOOKUP(W72,FAC_TOTALS_APTA!$A$4:$BQ$126,$L78,FALSE))</f>
        <v>0</v>
      </c>
      <c r="X78" s="31">
        <f>IF(X72=0,0,VLOOKUP(X72,FAC_TOTALS_APTA!$A$4:$BQ$126,$L78,FALSE))</f>
        <v>0</v>
      </c>
      <c r="Y78" s="31">
        <f>IF(Y72=0,0,VLOOKUP(Y72,FAC_TOTALS_APTA!$A$4:$BQ$126,$L78,FALSE))</f>
        <v>0</v>
      </c>
      <c r="Z78" s="31">
        <f>IF(Z72=0,0,VLOOKUP(Z72,FAC_TOTALS_APTA!$A$4:$BQ$126,$L78,FALSE))</f>
        <v>0</v>
      </c>
      <c r="AA78" s="31">
        <f>IF(AA72=0,0,VLOOKUP(AA72,FAC_TOTALS_APTA!$A$4:$BQ$126,$L78,FALSE))</f>
        <v>0</v>
      </c>
      <c r="AB78" s="31">
        <f>IF(AB72=0,0,VLOOKUP(AB72,FAC_TOTALS_APTA!$A$4:$BQ$126,$L78,FALSE))</f>
        <v>0</v>
      </c>
      <c r="AC78" s="34" t="e">
        <f t="shared" si="18"/>
        <v>#N/A</v>
      </c>
      <c r="AD78" s="35" t="e">
        <f>AC78/G91</f>
        <v>#N/A</v>
      </c>
      <c r="AE78" s="9"/>
    </row>
    <row r="79" spans="1:31" s="16" customFormat="1" ht="15" x14ac:dyDescent="0.2">
      <c r="A79" s="9"/>
      <c r="B79" s="28" t="s">
        <v>54</v>
      </c>
      <c r="C79" s="30" t="s">
        <v>24</v>
      </c>
      <c r="D79" s="9" t="s">
        <v>16</v>
      </c>
      <c r="E79" s="57">
        <v>-0.3866</v>
      </c>
      <c r="F79" s="9">
        <f>MATCH($D79,FAC_TOTALS_APTA!$A$2:$BQ$2,)</f>
        <v>15</v>
      </c>
      <c r="G79" s="56" t="e">
        <f>VLOOKUP(G72,FAC_TOTALS_APTA!$A$4:$BQ$126,$F79,FALSE)</f>
        <v>#N/A</v>
      </c>
      <c r="H79" s="56" t="e">
        <f>VLOOKUP(H72,FAC_TOTALS_APTA!$A$4:$BQ$126,$F79,FALSE)</f>
        <v>#N/A</v>
      </c>
      <c r="I79" s="32" t="str">
        <f t="shared" si="15"/>
        <v>-</v>
      </c>
      <c r="J79" s="33" t="str">
        <f t="shared" si="16"/>
        <v>_log</v>
      </c>
      <c r="K79" s="33" t="str">
        <f t="shared" si="17"/>
        <v>TOTAL_MED_INC_INDIV_2018_log_FAC</v>
      </c>
      <c r="L79" s="9">
        <f>MATCH($K79,FAC_TOTALS_APTA!$A$2:$BO$2,)</f>
        <v>30</v>
      </c>
      <c r="M79" s="31" t="e">
        <f>IF(M72=0,0,VLOOKUP(M72,FAC_TOTALS_APTA!$A$4:$BQ$126,$L79,FALSE))</f>
        <v>#N/A</v>
      </c>
      <c r="N79" s="31" t="e">
        <f>IF(N72=0,0,VLOOKUP(N72,FAC_TOTALS_APTA!$A$4:$BQ$126,$L79,FALSE))</f>
        <v>#N/A</v>
      </c>
      <c r="O79" s="31" t="e">
        <f>IF(O72=0,0,VLOOKUP(O72,FAC_TOTALS_APTA!$A$4:$BQ$126,$L79,FALSE))</f>
        <v>#N/A</v>
      </c>
      <c r="P79" s="31" t="e">
        <f>IF(P72=0,0,VLOOKUP(P72,FAC_TOTALS_APTA!$A$4:$BQ$126,$L79,FALSE))</f>
        <v>#N/A</v>
      </c>
      <c r="Q79" s="31" t="e">
        <f>IF(Q72=0,0,VLOOKUP(Q72,FAC_TOTALS_APTA!$A$4:$BQ$126,$L79,FALSE))</f>
        <v>#N/A</v>
      </c>
      <c r="R79" s="31" t="e">
        <f>IF(R72=0,0,VLOOKUP(R72,FAC_TOTALS_APTA!$A$4:$BQ$126,$L79,FALSE))</f>
        <v>#N/A</v>
      </c>
      <c r="S79" s="31">
        <f>IF(S72=0,0,VLOOKUP(S72,FAC_TOTALS_APTA!$A$4:$BQ$126,$L79,FALSE))</f>
        <v>0</v>
      </c>
      <c r="T79" s="31">
        <f>IF(T72=0,0,VLOOKUP(T72,FAC_TOTALS_APTA!$A$4:$BQ$126,$L79,FALSE))</f>
        <v>0</v>
      </c>
      <c r="U79" s="31">
        <f>IF(U72=0,0,VLOOKUP(U72,FAC_TOTALS_APTA!$A$4:$BQ$126,$L79,FALSE))</f>
        <v>0</v>
      </c>
      <c r="V79" s="31">
        <f>IF(V72=0,0,VLOOKUP(V72,FAC_TOTALS_APTA!$A$4:$BQ$126,$L79,FALSE))</f>
        <v>0</v>
      </c>
      <c r="W79" s="31">
        <f>IF(W72=0,0,VLOOKUP(W72,FAC_TOTALS_APTA!$A$4:$BQ$126,$L79,FALSE))</f>
        <v>0</v>
      </c>
      <c r="X79" s="31">
        <f>IF(X72=0,0,VLOOKUP(X72,FAC_TOTALS_APTA!$A$4:$BQ$126,$L79,FALSE))</f>
        <v>0</v>
      </c>
      <c r="Y79" s="31">
        <f>IF(Y72=0,0,VLOOKUP(Y72,FAC_TOTALS_APTA!$A$4:$BQ$126,$L79,FALSE))</f>
        <v>0</v>
      </c>
      <c r="Z79" s="31">
        <f>IF(Z72=0,0,VLOOKUP(Z72,FAC_TOTALS_APTA!$A$4:$BQ$126,$L79,FALSE))</f>
        <v>0</v>
      </c>
      <c r="AA79" s="31">
        <f>IF(AA72=0,0,VLOOKUP(AA72,FAC_TOTALS_APTA!$A$4:$BQ$126,$L79,FALSE))</f>
        <v>0</v>
      </c>
      <c r="AB79" s="31">
        <f>IF(AB72=0,0,VLOOKUP(AB72,FAC_TOTALS_APTA!$A$4:$BQ$126,$L79,FALSE))</f>
        <v>0</v>
      </c>
      <c r="AC79" s="34" t="e">
        <f t="shared" si="18"/>
        <v>#N/A</v>
      </c>
      <c r="AD79" s="35" t="e">
        <f>AC79/G91</f>
        <v>#N/A</v>
      </c>
      <c r="AE79" s="9"/>
    </row>
    <row r="80" spans="1:31" s="16" customFormat="1" ht="15" x14ac:dyDescent="0.2">
      <c r="A80" s="9"/>
      <c r="B80" s="28" t="s">
        <v>72</v>
      </c>
      <c r="C80" s="30"/>
      <c r="D80" s="9" t="s">
        <v>10</v>
      </c>
      <c r="E80" s="57">
        <v>7.1000000000000004E-3</v>
      </c>
      <c r="F80" s="9">
        <f>MATCH($D80,FAC_TOTALS_APTA!$A$2:$BQ$2,)</f>
        <v>16</v>
      </c>
      <c r="G80" s="31" t="e">
        <f>VLOOKUP(G72,FAC_TOTALS_APTA!$A$4:$BQ$126,$F80,FALSE)</f>
        <v>#N/A</v>
      </c>
      <c r="H80" s="31" t="e">
        <f>VLOOKUP(H72,FAC_TOTALS_APTA!$A$4:$BQ$126,$F80,FALSE)</f>
        <v>#N/A</v>
      </c>
      <c r="I80" s="32" t="str">
        <f t="shared" si="15"/>
        <v>-</v>
      </c>
      <c r="J80" s="33" t="str">
        <f t="shared" si="16"/>
        <v/>
      </c>
      <c r="K80" s="33" t="str">
        <f t="shared" si="17"/>
        <v>PCT_HH_NO_VEH_FAC</v>
      </c>
      <c r="L80" s="9">
        <f>MATCH($K80,FAC_TOTALS_APTA!$A$2:$BO$2,)</f>
        <v>31</v>
      </c>
      <c r="M80" s="31" t="e">
        <f>IF(M72=0,0,VLOOKUP(M72,FAC_TOTALS_APTA!$A$4:$BQ$126,$L80,FALSE))</f>
        <v>#N/A</v>
      </c>
      <c r="N80" s="31" t="e">
        <f>IF(N72=0,0,VLOOKUP(N72,FAC_TOTALS_APTA!$A$4:$BQ$126,$L80,FALSE))</f>
        <v>#N/A</v>
      </c>
      <c r="O80" s="31" t="e">
        <f>IF(O72=0,0,VLOOKUP(O72,FAC_TOTALS_APTA!$A$4:$BQ$126,$L80,FALSE))</f>
        <v>#N/A</v>
      </c>
      <c r="P80" s="31" t="e">
        <f>IF(P72=0,0,VLOOKUP(P72,FAC_TOTALS_APTA!$A$4:$BQ$126,$L80,FALSE))</f>
        <v>#N/A</v>
      </c>
      <c r="Q80" s="31" t="e">
        <f>IF(Q72=0,0,VLOOKUP(Q72,FAC_TOTALS_APTA!$A$4:$BQ$126,$L80,FALSE))</f>
        <v>#N/A</v>
      </c>
      <c r="R80" s="31" t="e">
        <f>IF(R72=0,0,VLOOKUP(R72,FAC_TOTALS_APTA!$A$4:$BQ$126,$L80,FALSE))</f>
        <v>#N/A</v>
      </c>
      <c r="S80" s="31">
        <f>IF(S72=0,0,VLOOKUP(S72,FAC_TOTALS_APTA!$A$4:$BQ$126,$L80,FALSE))</f>
        <v>0</v>
      </c>
      <c r="T80" s="31">
        <f>IF(T72=0,0,VLOOKUP(T72,FAC_TOTALS_APTA!$A$4:$BQ$126,$L80,FALSE))</f>
        <v>0</v>
      </c>
      <c r="U80" s="31">
        <f>IF(U72=0,0,VLOOKUP(U72,FAC_TOTALS_APTA!$A$4:$BQ$126,$L80,FALSE))</f>
        <v>0</v>
      </c>
      <c r="V80" s="31">
        <f>IF(V72=0,0,VLOOKUP(V72,FAC_TOTALS_APTA!$A$4:$BQ$126,$L80,FALSE))</f>
        <v>0</v>
      </c>
      <c r="W80" s="31">
        <f>IF(W72=0,0,VLOOKUP(W72,FAC_TOTALS_APTA!$A$4:$BQ$126,$L80,FALSE))</f>
        <v>0</v>
      </c>
      <c r="X80" s="31">
        <f>IF(X72=0,0,VLOOKUP(X72,FAC_TOTALS_APTA!$A$4:$BQ$126,$L80,FALSE))</f>
        <v>0</v>
      </c>
      <c r="Y80" s="31">
        <f>IF(Y72=0,0,VLOOKUP(Y72,FAC_TOTALS_APTA!$A$4:$BQ$126,$L80,FALSE))</f>
        <v>0</v>
      </c>
      <c r="Z80" s="31">
        <f>IF(Z72=0,0,VLOOKUP(Z72,FAC_TOTALS_APTA!$A$4:$BQ$126,$L80,FALSE))</f>
        <v>0</v>
      </c>
      <c r="AA80" s="31">
        <f>IF(AA72=0,0,VLOOKUP(AA72,FAC_TOTALS_APTA!$A$4:$BQ$126,$L80,FALSE))</f>
        <v>0</v>
      </c>
      <c r="AB80" s="31">
        <f>IF(AB72=0,0,VLOOKUP(AB72,FAC_TOTALS_APTA!$A$4:$BQ$126,$L80,FALSE))</f>
        <v>0</v>
      </c>
      <c r="AC80" s="34" t="e">
        <f t="shared" si="18"/>
        <v>#N/A</v>
      </c>
      <c r="AD80" s="35" t="e">
        <f>AC80/G91</f>
        <v>#N/A</v>
      </c>
      <c r="AE80" s="9"/>
    </row>
    <row r="81" spans="1:31" s="16" customFormat="1" ht="15" x14ac:dyDescent="0.2">
      <c r="A81" s="9"/>
      <c r="B81" s="28" t="s">
        <v>55</v>
      </c>
      <c r="C81" s="30"/>
      <c r="D81" s="9" t="s">
        <v>32</v>
      </c>
      <c r="E81" s="57">
        <v>1E-4</v>
      </c>
      <c r="F81" s="9">
        <f>MATCH($D81,FAC_TOTALS_APTA!$A$2:$BQ$2,)</f>
        <v>18</v>
      </c>
      <c r="G81" s="36" t="e">
        <f>VLOOKUP(G72,FAC_TOTALS_APTA!$A$4:$BQ$126,$F81,FALSE)</f>
        <v>#N/A</v>
      </c>
      <c r="H81" s="36" t="e">
        <f>VLOOKUP(H72,FAC_TOTALS_APTA!$A$4:$BQ$126,$F81,FALSE)</f>
        <v>#N/A</v>
      </c>
      <c r="I81" s="32" t="str">
        <f t="shared" si="15"/>
        <v>-</v>
      </c>
      <c r="J81" s="33" t="str">
        <f t="shared" si="16"/>
        <v/>
      </c>
      <c r="K81" s="33" t="str">
        <f t="shared" si="17"/>
        <v>JTW_HOME_PCT_FAC</v>
      </c>
      <c r="L81" s="9">
        <f>MATCH($K81,FAC_TOTALS_APTA!$A$2:$BO$2,)</f>
        <v>33</v>
      </c>
      <c r="M81" s="31" t="e">
        <f>IF(M72=0,0,VLOOKUP(M72,FAC_TOTALS_APTA!$A$4:$BQ$126,$L81,FALSE))</f>
        <v>#N/A</v>
      </c>
      <c r="N81" s="31" t="e">
        <f>IF(N72=0,0,VLOOKUP(N72,FAC_TOTALS_APTA!$A$4:$BQ$126,$L81,FALSE))</f>
        <v>#N/A</v>
      </c>
      <c r="O81" s="31" t="e">
        <f>IF(O72=0,0,VLOOKUP(O72,FAC_TOTALS_APTA!$A$4:$BQ$126,$L81,FALSE))</f>
        <v>#N/A</v>
      </c>
      <c r="P81" s="31" t="e">
        <f>IF(P72=0,0,VLOOKUP(P72,FAC_TOTALS_APTA!$A$4:$BQ$126,$L81,FALSE))</f>
        <v>#N/A</v>
      </c>
      <c r="Q81" s="31" t="e">
        <f>IF(Q72=0,0,VLOOKUP(Q72,FAC_TOTALS_APTA!$A$4:$BQ$126,$L81,FALSE))</f>
        <v>#N/A</v>
      </c>
      <c r="R81" s="31" t="e">
        <f>IF(R72=0,0,VLOOKUP(R72,FAC_TOTALS_APTA!$A$4:$BQ$126,$L81,FALSE))</f>
        <v>#N/A</v>
      </c>
      <c r="S81" s="31">
        <f>IF(S72=0,0,VLOOKUP(S72,FAC_TOTALS_APTA!$A$4:$BQ$126,$L81,FALSE))</f>
        <v>0</v>
      </c>
      <c r="T81" s="31">
        <f>IF(T72=0,0,VLOOKUP(T72,FAC_TOTALS_APTA!$A$4:$BQ$126,$L81,FALSE))</f>
        <v>0</v>
      </c>
      <c r="U81" s="31">
        <f>IF(U72=0,0,VLOOKUP(U72,FAC_TOTALS_APTA!$A$4:$BQ$126,$L81,FALSE))</f>
        <v>0</v>
      </c>
      <c r="V81" s="31">
        <f>IF(V72=0,0,VLOOKUP(V72,FAC_TOTALS_APTA!$A$4:$BQ$126,$L81,FALSE))</f>
        <v>0</v>
      </c>
      <c r="W81" s="31">
        <f>IF(W72=0,0,VLOOKUP(W72,FAC_TOTALS_APTA!$A$4:$BQ$126,$L81,FALSE))</f>
        <v>0</v>
      </c>
      <c r="X81" s="31">
        <f>IF(X72=0,0,VLOOKUP(X72,FAC_TOTALS_APTA!$A$4:$BQ$126,$L81,FALSE))</f>
        <v>0</v>
      </c>
      <c r="Y81" s="31">
        <f>IF(Y72=0,0,VLOOKUP(Y72,FAC_TOTALS_APTA!$A$4:$BQ$126,$L81,FALSE))</f>
        <v>0</v>
      </c>
      <c r="Z81" s="31">
        <f>IF(Z72=0,0,VLOOKUP(Z72,FAC_TOTALS_APTA!$A$4:$BQ$126,$L81,FALSE))</f>
        <v>0</v>
      </c>
      <c r="AA81" s="31">
        <f>IF(AA72=0,0,VLOOKUP(AA72,FAC_TOTALS_APTA!$A$4:$BQ$126,$L81,FALSE))</f>
        <v>0</v>
      </c>
      <c r="AB81" s="31">
        <f>IF(AB72=0,0,VLOOKUP(AB72,FAC_TOTALS_APTA!$A$4:$BQ$126,$L81,FALSE))</f>
        <v>0</v>
      </c>
      <c r="AC81" s="34" t="e">
        <f t="shared" si="18"/>
        <v>#N/A</v>
      </c>
      <c r="AD81" s="35" t="e">
        <f>AC81/G91</f>
        <v>#N/A</v>
      </c>
      <c r="AE81" s="9"/>
    </row>
    <row r="82" spans="1:31" s="16" customFormat="1" ht="34" x14ac:dyDescent="0.2">
      <c r="A82" s="9"/>
      <c r="B82" s="14" t="s">
        <v>84</v>
      </c>
      <c r="C82" s="30"/>
      <c r="D82" s="6" t="s">
        <v>85</v>
      </c>
      <c r="E82" s="57">
        <v>-5.9999999999999995E-4</v>
      </c>
      <c r="F82" s="9">
        <f>MATCH($D82,FAC_TOTALS_APTA!$A$2:$BQ$2,)</f>
        <v>19</v>
      </c>
      <c r="G82" s="36" t="e">
        <f>VLOOKUP(G72,FAC_TOTALS_APTA!$A$4:$BQ$126,$F82,FALSE)</f>
        <v>#N/A</v>
      </c>
      <c r="H82" s="36" t="e">
        <f>VLOOKUP(H72,FAC_TOTALS_APTA!$A$4:$BQ$126,$F82,FALSE)</f>
        <v>#N/A</v>
      </c>
      <c r="I82" s="32" t="str">
        <f t="shared" si="15"/>
        <v>-</v>
      </c>
      <c r="J82" s="33" t="str">
        <f t="shared" si="16"/>
        <v/>
      </c>
      <c r="K82" s="33" t="str">
        <f t="shared" si="17"/>
        <v>PER_CAPITA_TNC_TRIPS_HINY_BUS_FAC</v>
      </c>
      <c r="L82" s="9">
        <f>MATCH($K82,FAC_TOTALS_APTA!$A$2:$BO$2,)</f>
        <v>34</v>
      </c>
      <c r="M82" s="31" t="e">
        <f>IF(M72=0,0,VLOOKUP(M72,FAC_TOTALS_APTA!$A$4:$BQ$126,$L82,FALSE))</f>
        <v>#N/A</v>
      </c>
      <c r="N82" s="31" t="e">
        <f>IF(N72=0,0,VLOOKUP(N72,FAC_TOTALS_APTA!$A$4:$BQ$126,$L82,FALSE))</f>
        <v>#N/A</v>
      </c>
      <c r="O82" s="31" t="e">
        <f>IF(O72=0,0,VLOOKUP(O72,FAC_TOTALS_APTA!$A$4:$BQ$126,$L82,FALSE))</f>
        <v>#N/A</v>
      </c>
      <c r="P82" s="31" t="e">
        <f>IF(P72=0,0,VLOOKUP(P72,FAC_TOTALS_APTA!$A$4:$BQ$126,$L82,FALSE))</f>
        <v>#N/A</v>
      </c>
      <c r="Q82" s="31" t="e">
        <f>IF(Q72=0,0,VLOOKUP(Q72,FAC_TOTALS_APTA!$A$4:$BQ$126,$L82,FALSE))</f>
        <v>#N/A</v>
      </c>
      <c r="R82" s="31" t="e">
        <f>IF(R72=0,0,VLOOKUP(R72,FAC_TOTALS_APTA!$A$4:$BQ$126,$L82,FALSE))</f>
        <v>#N/A</v>
      </c>
      <c r="S82" s="31">
        <f>IF(S72=0,0,VLOOKUP(S72,FAC_TOTALS_APTA!$A$4:$BQ$126,$L82,FALSE))</f>
        <v>0</v>
      </c>
      <c r="T82" s="31">
        <f>IF(T72=0,0,VLOOKUP(T72,FAC_TOTALS_APTA!$A$4:$BQ$126,$L82,FALSE))</f>
        <v>0</v>
      </c>
      <c r="U82" s="31">
        <f>IF(U72=0,0,VLOOKUP(U72,FAC_TOTALS_APTA!$A$4:$BQ$126,$L82,FALSE))</f>
        <v>0</v>
      </c>
      <c r="V82" s="31">
        <f>IF(V72=0,0,VLOOKUP(V72,FAC_TOTALS_APTA!$A$4:$BQ$126,$L82,FALSE))</f>
        <v>0</v>
      </c>
      <c r="W82" s="31">
        <f>IF(W72=0,0,VLOOKUP(W72,FAC_TOTALS_APTA!$A$4:$BQ$126,$L82,FALSE))</f>
        <v>0</v>
      </c>
      <c r="X82" s="31">
        <f>IF(X72=0,0,VLOOKUP(X72,FAC_TOTALS_APTA!$A$4:$BQ$126,$L82,FALSE))</f>
        <v>0</v>
      </c>
      <c r="Y82" s="31">
        <f>IF(Y72=0,0,VLOOKUP(Y72,FAC_TOTALS_APTA!$A$4:$BQ$126,$L82,FALSE))</f>
        <v>0</v>
      </c>
      <c r="Z82" s="31">
        <f>IF(Z72=0,0,VLOOKUP(Z72,FAC_TOTALS_APTA!$A$4:$BQ$126,$L82,FALSE))</f>
        <v>0</v>
      </c>
      <c r="AA82" s="31">
        <f>IF(AA72=0,0,VLOOKUP(AA72,FAC_TOTALS_APTA!$A$4:$BQ$126,$L82,FALSE))</f>
        <v>0</v>
      </c>
      <c r="AB82" s="31">
        <f>IF(AB72=0,0,VLOOKUP(AB72,FAC_TOTALS_APTA!$A$4:$BQ$126,$L82,FALSE))</f>
        <v>0</v>
      </c>
      <c r="AC82" s="34" t="e">
        <f t="shared" si="18"/>
        <v>#N/A</v>
      </c>
      <c r="AD82" s="35" t="e">
        <f>AC82/G91</f>
        <v>#N/A</v>
      </c>
      <c r="AE82" s="9"/>
    </row>
    <row r="83" spans="1:31" s="16" customFormat="1" ht="34" hidden="1" x14ac:dyDescent="0.2">
      <c r="A83" s="9"/>
      <c r="B83" s="14" t="s">
        <v>84</v>
      </c>
      <c r="C83" s="30"/>
      <c r="D83" s="6" t="s">
        <v>86</v>
      </c>
      <c r="E83" s="57">
        <v>-4.2099999999999999E-2</v>
      </c>
      <c r="F83" s="9">
        <f>MATCH($D83,FAC_TOTALS_APTA!$A$2:$BQ$2,)</f>
        <v>20</v>
      </c>
      <c r="G83" s="36" t="e">
        <f>VLOOKUP(G72,FAC_TOTALS_APTA!$A$4:$BQ$126,$F83,FALSE)</f>
        <v>#N/A</v>
      </c>
      <c r="H83" s="36" t="e">
        <f>VLOOKUP(H72,FAC_TOTALS_APTA!$A$4:$BQ$126,$F83,FALSE)</f>
        <v>#N/A</v>
      </c>
      <c r="I83" s="32" t="str">
        <f t="shared" si="15"/>
        <v>-</v>
      </c>
      <c r="J83" s="33" t="str">
        <f t="shared" si="16"/>
        <v/>
      </c>
      <c r="K83" s="33" t="str">
        <f t="shared" si="17"/>
        <v>PER_CAPITA_TNC_TRIPS_MID_OPEX_BUS_FAC</v>
      </c>
      <c r="L83" s="9">
        <f>MATCH($K83,FAC_TOTALS_APTA!$A$2:$BO$2,)</f>
        <v>35</v>
      </c>
      <c r="M83" s="31" t="e">
        <f>IF(M72=0,0,VLOOKUP(M72,FAC_TOTALS_APTA!$A$4:$BQ$126,$L83,FALSE))</f>
        <v>#N/A</v>
      </c>
      <c r="N83" s="31" t="e">
        <f>IF(N72=0,0,VLOOKUP(N72,FAC_TOTALS_APTA!$A$4:$BQ$126,$L83,FALSE))</f>
        <v>#N/A</v>
      </c>
      <c r="O83" s="31" t="e">
        <f>IF(O72=0,0,VLOOKUP(O72,FAC_TOTALS_APTA!$A$4:$BQ$126,$L83,FALSE))</f>
        <v>#N/A</v>
      </c>
      <c r="P83" s="31" t="e">
        <f>IF(P72=0,0,VLOOKUP(P72,FAC_TOTALS_APTA!$A$4:$BQ$126,$L83,FALSE))</f>
        <v>#N/A</v>
      </c>
      <c r="Q83" s="31" t="e">
        <f>IF(Q72=0,0,VLOOKUP(Q72,FAC_TOTALS_APTA!$A$4:$BQ$126,$L83,FALSE))</f>
        <v>#N/A</v>
      </c>
      <c r="R83" s="31" t="e">
        <f>IF(R72=0,0,VLOOKUP(R72,FAC_TOTALS_APTA!$A$4:$BQ$126,$L83,FALSE))</f>
        <v>#N/A</v>
      </c>
      <c r="S83" s="31">
        <f>IF(S72=0,0,VLOOKUP(S72,FAC_TOTALS_APTA!$A$4:$BQ$126,$L83,FALSE))</f>
        <v>0</v>
      </c>
      <c r="T83" s="31">
        <f>IF(T72=0,0,VLOOKUP(T72,FAC_TOTALS_APTA!$A$4:$BQ$126,$L83,FALSE))</f>
        <v>0</v>
      </c>
      <c r="U83" s="31">
        <f>IF(U72=0,0,VLOOKUP(U72,FAC_TOTALS_APTA!$A$4:$BQ$126,$L83,FALSE))</f>
        <v>0</v>
      </c>
      <c r="V83" s="31">
        <f>IF(V72=0,0,VLOOKUP(V72,FAC_TOTALS_APTA!$A$4:$BQ$126,$L83,FALSE))</f>
        <v>0</v>
      </c>
      <c r="W83" s="31">
        <f>IF(W72=0,0,VLOOKUP(W72,FAC_TOTALS_APTA!$A$4:$BQ$126,$L83,FALSE))</f>
        <v>0</v>
      </c>
      <c r="X83" s="31">
        <f>IF(X72=0,0,VLOOKUP(X72,FAC_TOTALS_APTA!$A$4:$BQ$126,$L83,FALSE))</f>
        <v>0</v>
      </c>
      <c r="Y83" s="31">
        <f>IF(Y72=0,0,VLOOKUP(Y72,FAC_TOTALS_APTA!$A$4:$BQ$126,$L83,FALSE))</f>
        <v>0</v>
      </c>
      <c r="Z83" s="31">
        <f>IF(Z72=0,0,VLOOKUP(Z72,FAC_TOTALS_APTA!$A$4:$BQ$126,$L83,FALSE))</f>
        <v>0</v>
      </c>
      <c r="AA83" s="31">
        <f>IF(AA72=0,0,VLOOKUP(AA72,FAC_TOTALS_APTA!$A$4:$BQ$126,$L83,FALSE))</f>
        <v>0</v>
      </c>
      <c r="AB83" s="31">
        <f>IF(AB72=0,0,VLOOKUP(AB72,FAC_TOTALS_APTA!$A$4:$BQ$126,$L83,FALSE))</f>
        <v>0</v>
      </c>
      <c r="AC83" s="34" t="e">
        <f t="shared" si="18"/>
        <v>#N/A</v>
      </c>
      <c r="AD83" s="35" t="e">
        <f>AC83/G91</f>
        <v>#N/A</v>
      </c>
      <c r="AE83" s="9"/>
    </row>
    <row r="84" spans="1:31" s="16" customFormat="1" ht="34" hidden="1" x14ac:dyDescent="0.2">
      <c r="A84" s="9"/>
      <c r="B84" s="14" t="s">
        <v>84</v>
      </c>
      <c r="C84" s="30"/>
      <c r="D84" s="6" t="s">
        <v>80</v>
      </c>
      <c r="E84" s="57">
        <v>-1.2E-2</v>
      </c>
      <c r="F84" s="9">
        <f>MATCH($D84,FAC_TOTALS_APTA!$A$2:$BQ$2,)</f>
        <v>21</v>
      </c>
      <c r="G84" s="36" t="e">
        <f>VLOOKUP(G72,FAC_TOTALS_APTA!$A$4:$BQ$126,$F84,FALSE)</f>
        <v>#N/A</v>
      </c>
      <c r="H84" s="36" t="e">
        <f>VLOOKUP(H72,FAC_TOTALS_APTA!$A$4:$BQ$126,$F84,FALSE)</f>
        <v>#N/A</v>
      </c>
      <c r="I84" s="32" t="str">
        <f t="shared" si="15"/>
        <v>-</v>
      </c>
      <c r="J84" s="33" t="str">
        <f t="shared" si="16"/>
        <v/>
      </c>
      <c r="K84" s="33" t="str">
        <f t="shared" si="17"/>
        <v>PER_CAPITA_TNC_TRIPS_LOW_OPEX_BUS_FAC</v>
      </c>
      <c r="L84" s="9">
        <f>MATCH($K84,FAC_TOTALS_APTA!$A$2:$BO$2,)</f>
        <v>36</v>
      </c>
      <c r="M84" s="31" t="e">
        <f>IF(M72=0,0,VLOOKUP(M72,FAC_TOTALS_APTA!$A$4:$BQ$126,$L84,FALSE))</f>
        <v>#N/A</v>
      </c>
      <c r="N84" s="31" t="e">
        <f>IF(N72=0,0,VLOOKUP(N72,FAC_TOTALS_APTA!$A$4:$BQ$126,$L84,FALSE))</f>
        <v>#N/A</v>
      </c>
      <c r="O84" s="31" t="e">
        <f>IF(O72=0,0,VLOOKUP(O72,FAC_TOTALS_APTA!$A$4:$BQ$126,$L84,FALSE))</f>
        <v>#N/A</v>
      </c>
      <c r="P84" s="31" t="e">
        <f>IF(P72=0,0,VLOOKUP(P72,FAC_TOTALS_APTA!$A$4:$BQ$126,$L84,FALSE))</f>
        <v>#N/A</v>
      </c>
      <c r="Q84" s="31" t="e">
        <f>IF(Q72=0,0,VLOOKUP(Q72,FAC_TOTALS_APTA!$A$4:$BQ$126,$L84,FALSE))</f>
        <v>#N/A</v>
      </c>
      <c r="R84" s="31" t="e">
        <f>IF(R72=0,0,VLOOKUP(R72,FAC_TOTALS_APTA!$A$4:$BQ$126,$L84,FALSE))</f>
        <v>#N/A</v>
      </c>
      <c r="S84" s="31">
        <f>IF(S72=0,0,VLOOKUP(S72,FAC_TOTALS_APTA!$A$4:$BQ$126,$L84,FALSE))</f>
        <v>0</v>
      </c>
      <c r="T84" s="31">
        <f>IF(T72=0,0,VLOOKUP(T72,FAC_TOTALS_APTA!$A$4:$BQ$126,$L84,FALSE))</f>
        <v>0</v>
      </c>
      <c r="U84" s="31">
        <f>IF(U72=0,0,VLOOKUP(U72,FAC_TOTALS_APTA!$A$4:$BQ$126,$L84,FALSE))</f>
        <v>0</v>
      </c>
      <c r="V84" s="31">
        <f>IF(V72=0,0,VLOOKUP(V72,FAC_TOTALS_APTA!$A$4:$BQ$126,$L84,FALSE))</f>
        <v>0</v>
      </c>
      <c r="W84" s="31">
        <f>IF(W72=0,0,VLOOKUP(W72,FAC_TOTALS_APTA!$A$4:$BQ$126,$L84,FALSE))</f>
        <v>0</v>
      </c>
      <c r="X84" s="31">
        <f>IF(X72=0,0,VLOOKUP(X72,FAC_TOTALS_APTA!$A$4:$BQ$126,$L84,FALSE))</f>
        <v>0</v>
      </c>
      <c r="Y84" s="31">
        <f>IF(Y72=0,0,VLOOKUP(Y72,FAC_TOTALS_APTA!$A$4:$BQ$126,$L84,FALSE))</f>
        <v>0</v>
      </c>
      <c r="Z84" s="31">
        <f>IF(Z72=0,0,VLOOKUP(Z72,FAC_TOTALS_APTA!$A$4:$BQ$126,$L84,FALSE))</f>
        <v>0</v>
      </c>
      <c r="AA84" s="31">
        <f>IF(AA72=0,0,VLOOKUP(AA72,FAC_TOTALS_APTA!$A$4:$BQ$126,$L84,FALSE))</f>
        <v>0</v>
      </c>
      <c r="AB84" s="31">
        <f>IF(AB72=0,0,VLOOKUP(AB72,FAC_TOTALS_APTA!$A$4:$BQ$126,$L84,FALSE))</f>
        <v>0</v>
      </c>
      <c r="AC84" s="34" t="e">
        <f t="shared" si="18"/>
        <v>#N/A</v>
      </c>
      <c r="AD84" s="35" t="e">
        <f>AC84/G91</f>
        <v>#N/A</v>
      </c>
      <c r="AE84" s="9"/>
    </row>
    <row r="85" spans="1:31" s="16" customFormat="1" ht="34" hidden="1" x14ac:dyDescent="0.2">
      <c r="A85" s="9"/>
      <c r="B85" s="14" t="s">
        <v>84</v>
      </c>
      <c r="C85" s="30"/>
      <c r="D85" s="6" t="s">
        <v>87</v>
      </c>
      <c r="E85" s="57">
        <v>2.8E-3</v>
      </c>
      <c r="F85" s="9">
        <f>MATCH($D85,FAC_TOTALS_APTA!$A$2:$BQ$2,)</f>
        <v>22</v>
      </c>
      <c r="G85" s="36" t="e">
        <f>VLOOKUP(G72,FAC_TOTALS_APTA!$A$4:$BQ$126,$F85,FALSE)</f>
        <v>#N/A</v>
      </c>
      <c r="H85" s="36" t="e">
        <f>VLOOKUP(H72,FAC_TOTALS_APTA!$A$4:$BQ$126,$F85,FALSE)</f>
        <v>#N/A</v>
      </c>
      <c r="I85" s="32" t="str">
        <f t="shared" si="15"/>
        <v>-</v>
      </c>
      <c r="J85" s="33" t="str">
        <f t="shared" si="16"/>
        <v/>
      </c>
      <c r="K85" s="33" t="str">
        <f t="shared" si="17"/>
        <v>PER_CAPITA_TNC_TRIPS_HINY_RAIL_FAC</v>
      </c>
      <c r="L85" s="9">
        <f>MATCH($K85,FAC_TOTALS_APTA!$A$2:$BO$2,)</f>
        <v>37</v>
      </c>
      <c r="M85" s="31" t="e">
        <f>IF(M72=0,0,VLOOKUP(M72,FAC_TOTALS_APTA!$A$4:$BQ$126,$L85,FALSE))</f>
        <v>#N/A</v>
      </c>
      <c r="N85" s="31" t="e">
        <f>IF(N72=0,0,VLOOKUP(N72,FAC_TOTALS_APTA!$A$4:$BQ$126,$L85,FALSE))</f>
        <v>#N/A</v>
      </c>
      <c r="O85" s="31" t="e">
        <f>IF(O72=0,0,VLOOKUP(O72,FAC_TOTALS_APTA!$A$4:$BQ$126,$L85,FALSE))</f>
        <v>#N/A</v>
      </c>
      <c r="P85" s="31" t="e">
        <f>IF(P72=0,0,VLOOKUP(P72,FAC_TOTALS_APTA!$A$4:$BQ$126,$L85,FALSE))</f>
        <v>#N/A</v>
      </c>
      <c r="Q85" s="31" t="e">
        <f>IF(Q72=0,0,VLOOKUP(Q72,FAC_TOTALS_APTA!$A$4:$BQ$126,$L85,FALSE))</f>
        <v>#N/A</v>
      </c>
      <c r="R85" s="31" t="e">
        <f>IF(R72=0,0,VLOOKUP(R72,FAC_TOTALS_APTA!$A$4:$BQ$126,$L85,FALSE))</f>
        <v>#N/A</v>
      </c>
      <c r="S85" s="31">
        <f>IF(S72=0,0,VLOOKUP(S72,FAC_TOTALS_APTA!$A$4:$BQ$126,$L85,FALSE))</f>
        <v>0</v>
      </c>
      <c r="T85" s="31">
        <f>IF(T72=0,0,VLOOKUP(T72,FAC_TOTALS_APTA!$A$4:$BQ$126,$L85,FALSE))</f>
        <v>0</v>
      </c>
      <c r="U85" s="31">
        <f>IF(U72=0,0,VLOOKUP(U72,FAC_TOTALS_APTA!$A$4:$BQ$126,$L85,FALSE))</f>
        <v>0</v>
      </c>
      <c r="V85" s="31">
        <f>IF(V72=0,0,VLOOKUP(V72,FAC_TOTALS_APTA!$A$4:$BQ$126,$L85,FALSE))</f>
        <v>0</v>
      </c>
      <c r="W85" s="31">
        <f>IF(W72=0,0,VLOOKUP(W72,FAC_TOTALS_APTA!$A$4:$BQ$126,$L85,FALSE))</f>
        <v>0</v>
      </c>
      <c r="X85" s="31">
        <f>IF(X72=0,0,VLOOKUP(X72,FAC_TOTALS_APTA!$A$4:$BQ$126,$L85,FALSE))</f>
        <v>0</v>
      </c>
      <c r="Y85" s="31">
        <f>IF(Y72=0,0,VLOOKUP(Y72,FAC_TOTALS_APTA!$A$4:$BQ$126,$L85,FALSE))</f>
        <v>0</v>
      </c>
      <c r="Z85" s="31">
        <f>IF(Z72=0,0,VLOOKUP(Z72,FAC_TOTALS_APTA!$A$4:$BQ$126,$L85,FALSE))</f>
        <v>0</v>
      </c>
      <c r="AA85" s="31">
        <f>IF(AA72=0,0,VLOOKUP(AA72,FAC_TOTALS_APTA!$A$4:$BQ$126,$L85,FALSE))</f>
        <v>0</v>
      </c>
      <c r="AB85" s="31">
        <f>IF(AB72=0,0,VLOOKUP(AB72,FAC_TOTALS_APTA!$A$4:$BQ$126,$L85,FALSE))</f>
        <v>0</v>
      </c>
      <c r="AC85" s="34" t="e">
        <f t="shared" si="18"/>
        <v>#N/A</v>
      </c>
      <c r="AD85" s="35" t="e">
        <f>AC85/G91</f>
        <v>#N/A</v>
      </c>
      <c r="AE85" s="9"/>
    </row>
    <row r="86" spans="1:31" s="16" customFormat="1" ht="34" hidden="1" x14ac:dyDescent="0.2">
      <c r="A86" s="9"/>
      <c r="B86" s="14" t="s">
        <v>84</v>
      </c>
      <c r="C86" s="30"/>
      <c r="D86" s="6" t="s">
        <v>88</v>
      </c>
      <c r="E86" s="57">
        <v>4.7999999999999996E-3</v>
      </c>
      <c r="F86" s="9">
        <f>MATCH($D86,FAC_TOTALS_APTA!$A$2:$BQ$2,)</f>
        <v>23</v>
      </c>
      <c r="G86" s="36" t="e">
        <f>VLOOKUP(G72,FAC_TOTALS_APTA!$A$4:$BQ$126,$F86,FALSE)</f>
        <v>#N/A</v>
      </c>
      <c r="H86" s="36" t="e">
        <f>VLOOKUP(H72,FAC_TOTALS_APTA!$A$4:$BQ$126,$F86,FALSE)</f>
        <v>#N/A</v>
      </c>
      <c r="I86" s="32" t="str">
        <f t="shared" si="15"/>
        <v>-</v>
      </c>
      <c r="J86" s="33" t="str">
        <f t="shared" si="16"/>
        <v/>
      </c>
      <c r="K86" s="33" t="str">
        <f t="shared" si="17"/>
        <v>PER_CAPITA_TNC_TRIPS_MIDLOW_RAIL_FAC</v>
      </c>
      <c r="L86" s="9">
        <f>MATCH($K86,FAC_TOTALS_APTA!$A$2:$BO$2,)</f>
        <v>38</v>
      </c>
      <c r="M86" s="31" t="e">
        <f>IF(M72=0,0,VLOOKUP(M72,FAC_TOTALS_APTA!$A$4:$BQ$126,$L86,FALSE))</f>
        <v>#N/A</v>
      </c>
      <c r="N86" s="31" t="e">
        <f>IF(N72=0,0,VLOOKUP(N72,FAC_TOTALS_APTA!$A$4:$BQ$126,$L86,FALSE))</f>
        <v>#N/A</v>
      </c>
      <c r="O86" s="31" t="e">
        <f>IF(O72=0,0,VLOOKUP(O72,FAC_TOTALS_APTA!$A$4:$BQ$126,$L86,FALSE))</f>
        <v>#N/A</v>
      </c>
      <c r="P86" s="31" t="e">
        <f>IF(P72=0,0,VLOOKUP(P72,FAC_TOTALS_APTA!$A$4:$BQ$126,$L86,FALSE))</f>
        <v>#N/A</v>
      </c>
      <c r="Q86" s="31" t="e">
        <f>IF(Q72=0,0,VLOOKUP(Q72,FAC_TOTALS_APTA!$A$4:$BQ$126,$L86,FALSE))</f>
        <v>#N/A</v>
      </c>
      <c r="R86" s="31" t="e">
        <f>IF(R72=0,0,VLOOKUP(R72,FAC_TOTALS_APTA!$A$4:$BQ$126,$L86,FALSE))</f>
        <v>#N/A</v>
      </c>
      <c r="S86" s="31">
        <f>IF(S72=0,0,VLOOKUP(S72,FAC_TOTALS_APTA!$A$4:$BQ$126,$L86,FALSE))</f>
        <v>0</v>
      </c>
      <c r="T86" s="31">
        <f>IF(T72=0,0,VLOOKUP(T72,FAC_TOTALS_APTA!$A$4:$BQ$126,$L86,FALSE))</f>
        <v>0</v>
      </c>
      <c r="U86" s="31">
        <f>IF(U72=0,0,VLOOKUP(U72,FAC_TOTALS_APTA!$A$4:$BQ$126,$L86,FALSE))</f>
        <v>0</v>
      </c>
      <c r="V86" s="31">
        <f>IF(V72=0,0,VLOOKUP(V72,FAC_TOTALS_APTA!$A$4:$BQ$126,$L86,FALSE))</f>
        <v>0</v>
      </c>
      <c r="W86" s="31">
        <f>IF(W72=0,0,VLOOKUP(W72,FAC_TOTALS_APTA!$A$4:$BQ$126,$L86,FALSE))</f>
        <v>0</v>
      </c>
      <c r="X86" s="31">
        <f>IF(X72=0,0,VLOOKUP(X72,FAC_TOTALS_APTA!$A$4:$BQ$126,$L86,FALSE))</f>
        <v>0</v>
      </c>
      <c r="Y86" s="31">
        <f>IF(Y72=0,0,VLOOKUP(Y72,FAC_TOTALS_APTA!$A$4:$BQ$126,$L86,FALSE))</f>
        <v>0</v>
      </c>
      <c r="Z86" s="31">
        <f>IF(Z72=0,0,VLOOKUP(Z72,FAC_TOTALS_APTA!$A$4:$BQ$126,$L86,FALSE))</f>
        <v>0</v>
      </c>
      <c r="AA86" s="31">
        <f>IF(AA72=0,0,VLOOKUP(AA72,FAC_TOTALS_APTA!$A$4:$BQ$126,$L86,FALSE))</f>
        <v>0</v>
      </c>
      <c r="AB86" s="31">
        <f>IF(AB72=0,0,VLOOKUP(AB72,FAC_TOTALS_APTA!$A$4:$BQ$126,$L86,FALSE))</f>
        <v>0</v>
      </c>
      <c r="AC86" s="34" t="e">
        <f t="shared" si="18"/>
        <v>#N/A</v>
      </c>
      <c r="AD86" s="35" t="e">
        <f>AC86/G91</f>
        <v>#N/A</v>
      </c>
      <c r="AE86" s="9"/>
    </row>
    <row r="87" spans="1:31" s="16" customFormat="1" ht="15" x14ac:dyDescent="0.2">
      <c r="A87" s="9"/>
      <c r="B87" s="28" t="s">
        <v>73</v>
      </c>
      <c r="C87" s="30"/>
      <c r="D87" s="9" t="s">
        <v>49</v>
      </c>
      <c r="E87" s="57">
        <v>-9.7000000000000003E-3</v>
      </c>
      <c r="F87" s="9">
        <f>MATCH($D87,FAC_TOTALS_APTA!$A$2:$BQ$2,)</f>
        <v>24</v>
      </c>
      <c r="G87" s="36" t="e">
        <f>VLOOKUP(G72,FAC_TOTALS_APTA!$A$4:$BQ$126,$F87,FALSE)</f>
        <v>#N/A</v>
      </c>
      <c r="H87" s="36" t="e">
        <f>VLOOKUP(H72,FAC_TOTALS_APTA!$A$4:$BQ$126,$F87,FALSE)</f>
        <v>#N/A</v>
      </c>
      <c r="I87" s="32" t="str">
        <f t="shared" si="15"/>
        <v>-</v>
      </c>
      <c r="J87" s="33" t="str">
        <f t="shared" si="16"/>
        <v/>
      </c>
      <c r="K87" s="33" t="str">
        <f t="shared" si="17"/>
        <v>BIKE_SHARE_FAC</v>
      </c>
      <c r="L87" s="9">
        <f>MATCH($K87,FAC_TOTALS_APTA!$A$2:$BO$2,)</f>
        <v>39</v>
      </c>
      <c r="M87" s="31" t="e">
        <f>IF(M72=0,0,VLOOKUP(M72,FAC_TOTALS_APTA!$A$4:$BQ$126,$L87,FALSE))</f>
        <v>#N/A</v>
      </c>
      <c r="N87" s="31" t="e">
        <f>IF(N72=0,0,VLOOKUP(N72,FAC_TOTALS_APTA!$A$4:$BQ$126,$L87,FALSE))</f>
        <v>#N/A</v>
      </c>
      <c r="O87" s="31" t="e">
        <f>IF(O72=0,0,VLOOKUP(O72,FAC_TOTALS_APTA!$A$4:$BQ$126,$L87,FALSE))</f>
        <v>#N/A</v>
      </c>
      <c r="P87" s="31" t="e">
        <f>IF(P72=0,0,VLOOKUP(P72,FAC_TOTALS_APTA!$A$4:$BQ$126,$L87,FALSE))</f>
        <v>#N/A</v>
      </c>
      <c r="Q87" s="31" t="e">
        <f>IF(Q72=0,0,VLOOKUP(Q72,FAC_TOTALS_APTA!$A$4:$BQ$126,$L87,FALSE))</f>
        <v>#N/A</v>
      </c>
      <c r="R87" s="31" t="e">
        <f>IF(R72=0,0,VLOOKUP(R72,FAC_TOTALS_APTA!$A$4:$BQ$126,$L87,FALSE))</f>
        <v>#N/A</v>
      </c>
      <c r="S87" s="31">
        <f>IF(S72=0,0,VLOOKUP(S72,FAC_TOTALS_APTA!$A$4:$BQ$126,$L87,FALSE))</f>
        <v>0</v>
      </c>
      <c r="T87" s="31">
        <f>IF(T72=0,0,VLOOKUP(T72,FAC_TOTALS_APTA!$A$4:$BQ$126,$L87,FALSE))</f>
        <v>0</v>
      </c>
      <c r="U87" s="31">
        <f>IF(U72=0,0,VLOOKUP(U72,FAC_TOTALS_APTA!$A$4:$BQ$126,$L87,FALSE))</f>
        <v>0</v>
      </c>
      <c r="V87" s="31">
        <f>IF(V72=0,0,VLOOKUP(V72,FAC_TOTALS_APTA!$A$4:$BQ$126,$L87,FALSE))</f>
        <v>0</v>
      </c>
      <c r="W87" s="31">
        <f>IF(W72=0,0,VLOOKUP(W72,FAC_TOTALS_APTA!$A$4:$BQ$126,$L87,FALSE))</f>
        <v>0</v>
      </c>
      <c r="X87" s="31">
        <f>IF(X72=0,0,VLOOKUP(X72,FAC_TOTALS_APTA!$A$4:$BQ$126,$L87,FALSE))</f>
        <v>0</v>
      </c>
      <c r="Y87" s="31">
        <f>IF(Y72=0,0,VLOOKUP(Y72,FAC_TOTALS_APTA!$A$4:$BQ$126,$L87,FALSE))</f>
        <v>0</v>
      </c>
      <c r="Z87" s="31">
        <f>IF(Z72=0,0,VLOOKUP(Z72,FAC_TOTALS_APTA!$A$4:$BQ$126,$L87,FALSE))</f>
        <v>0</v>
      </c>
      <c r="AA87" s="31">
        <f>IF(AA72=0,0,VLOOKUP(AA72,FAC_TOTALS_APTA!$A$4:$BQ$126,$L87,FALSE))</f>
        <v>0</v>
      </c>
      <c r="AB87" s="31">
        <f>IF(AB72=0,0,VLOOKUP(AB72,FAC_TOTALS_APTA!$A$4:$BQ$126,$L87,FALSE))</f>
        <v>0</v>
      </c>
      <c r="AC87" s="34" t="e">
        <f t="shared" si="18"/>
        <v>#N/A</v>
      </c>
      <c r="AD87" s="35" t="e">
        <f>AC87/G91</f>
        <v>#N/A</v>
      </c>
      <c r="AE87" s="9"/>
    </row>
    <row r="88" spans="1:31" s="16" customFormat="1" ht="15" x14ac:dyDescent="0.2">
      <c r="A88" s="9"/>
      <c r="B88" s="11" t="s">
        <v>74</v>
      </c>
      <c r="C88" s="29"/>
      <c r="D88" s="10" t="s">
        <v>50</v>
      </c>
      <c r="E88" s="58">
        <v>-4.1399999999999999E-2</v>
      </c>
      <c r="F88" s="10">
        <f>MATCH($D88,FAC_TOTALS_APTA!$A$2:$BQ$2,)</f>
        <v>25</v>
      </c>
      <c r="G88" s="38" t="e">
        <f>VLOOKUP(G72,FAC_TOTALS_APTA!$A$4:$BQ$126,$F88,FALSE)</f>
        <v>#N/A</v>
      </c>
      <c r="H88" s="38" t="e">
        <f>VLOOKUP(H72,FAC_TOTALS_APTA!$A$4:$BQ$126,$F88,FALSE)</f>
        <v>#N/A</v>
      </c>
      <c r="I88" s="39" t="str">
        <f t="shared" si="15"/>
        <v>-</v>
      </c>
      <c r="J88" s="40" t="str">
        <f t="shared" si="16"/>
        <v/>
      </c>
      <c r="K88" s="40" t="str">
        <f t="shared" si="17"/>
        <v>scooter_flag_FAC</v>
      </c>
      <c r="L88" s="10">
        <f>MATCH($K88,FAC_TOTALS_APTA!$A$2:$BO$2,)</f>
        <v>40</v>
      </c>
      <c r="M88" s="41">
        <f>IF($M$11=0,0,VLOOKUP($M$11,FAC_TOTALS_APTA!$A$4:$BQ$126,$L88,FALSE))</f>
        <v>0</v>
      </c>
      <c r="N88" s="41">
        <f>IF($M$11=0,0,VLOOKUP($M$11,FAC_TOTALS_APTA!$A$4:$BQ$126,$L88,FALSE))</f>
        <v>0</v>
      </c>
      <c r="O88" s="41">
        <f>IF($M$11=0,0,VLOOKUP($M$11,FAC_TOTALS_APTA!$A$4:$BQ$126,$L88,FALSE))</f>
        <v>0</v>
      </c>
      <c r="P88" s="41">
        <f>IF($M$11=0,0,VLOOKUP($M$11,FAC_TOTALS_APTA!$A$4:$BQ$126,$L88,FALSE))</f>
        <v>0</v>
      </c>
      <c r="Q88" s="41">
        <f>IF($M$11=0,0,VLOOKUP($M$11,FAC_TOTALS_APTA!$A$4:$BQ$126,$L88,FALSE))</f>
        <v>0</v>
      </c>
      <c r="R88" s="41">
        <f>IF($M$11=0,0,VLOOKUP($M$11,FAC_TOTALS_APTA!$A$4:$BQ$126,$L88,FALSE))</f>
        <v>0</v>
      </c>
      <c r="S88" s="41">
        <f>IF($M$11=0,0,VLOOKUP($M$11,FAC_TOTALS_APTA!$A$4:$BQ$126,$L88,FALSE))</f>
        <v>0</v>
      </c>
      <c r="T88" s="41">
        <f>IF($M$11=0,0,VLOOKUP($M$11,FAC_TOTALS_APTA!$A$4:$BQ$126,$L88,FALSE))</f>
        <v>0</v>
      </c>
      <c r="U88" s="41">
        <f>IF($M$11=0,0,VLOOKUP($M$11,FAC_TOTALS_APTA!$A$4:$BQ$126,$L88,FALSE))</f>
        <v>0</v>
      </c>
      <c r="V88" s="41">
        <f>IF($M$11=0,0,VLOOKUP($M$11,FAC_TOTALS_APTA!$A$4:$BQ$126,$L88,FALSE))</f>
        <v>0</v>
      </c>
      <c r="W88" s="41">
        <f>IF($M$11=0,0,VLOOKUP($M$11,FAC_TOTALS_APTA!$A$4:$BQ$126,$L88,FALSE))</f>
        <v>0</v>
      </c>
      <c r="X88" s="41">
        <f>IF($M$11=0,0,VLOOKUP($M$11,FAC_TOTALS_APTA!$A$4:$BQ$126,$L88,FALSE))</f>
        <v>0</v>
      </c>
      <c r="Y88" s="41">
        <f>IF($M$11=0,0,VLOOKUP($M$11,FAC_TOTALS_APTA!$A$4:$BQ$126,$L88,FALSE))</f>
        <v>0</v>
      </c>
      <c r="Z88" s="41">
        <f>IF($M$11=0,0,VLOOKUP($M$11,FAC_TOTALS_APTA!$A$4:$BQ$126,$L88,FALSE))</f>
        <v>0</v>
      </c>
      <c r="AA88" s="41">
        <f>IF($M$11=0,0,VLOOKUP($M$11,FAC_TOTALS_APTA!$A$4:$BQ$126,$L88,FALSE))</f>
        <v>0</v>
      </c>
      <c r="AB88" s="41">
        <f>IF($M$11=0,0,VLOOKUP($M$11,FAC_TOTALS_APTA!$A$4:$BQ$126,$L88,FALSE))</f>
        <v>0</v>
      </c>
      <c r="AC88" s="42">
        <f t="shared" si="18"/>
        <v>0</v>
      </c>
      <c r="AD88" s="43" t="e">
        <f>AC88/G91</f>
        <v>#N/A</v>
      </c>
      <c r="AE88" s="9"/>
    </row>
    <row r="89" spans="1:31" s="16" customFormat="1" ht="15" x14ac:dyDescent="0.2">
      <c r="A89" s="9"/>
      <c r="B89" s="44" t="s">
        <v>61</v>
      </c>
      <c r="C89" s="45"/>
      <c r="D89" s="44" t="s">
        <v>53</v>
      </c>
      <c r="E89" s="46"/>
      <c r="F89" s="47"/>
      <c r="G89" s="48"/>
      <c r="H89" s="48"/>
      <c r="I89" s="49"/>
      <c r="J89" s="50"/>
      <c r="K89" s="50" t="str">
        <f t="shared" si="17"/>
        <v>New_Reporter_FAC</v>
      </c>
      <c r="L89" s="47">
        <f>MATCH($K89,FAC_TOTALS_APTA!$A$2:$BO$2,)</f>
        <v>44</v>
      </c>
      <c r="M89" s="48" t="e">
        <f>IF(M72=0,0,VLOOKUP(M72,FAC_TOTALS_APTA!$A$4:$BQ$126,$L89,FALSE))</f>
        <v>#N/A</v>
      </c>
      <c r="N89" s="48" t="e">
        <f>IF(N72=0,0,VLOOKUP(N72,FAC_TOTALS_APTA!$A$4:$BQ$126,$L89,FALSE))</f>
        <v>#N/A</v>
      </c>
      <c r="O89" s="48" t="e">
        <f>IF(O72=0,0,VLOOKUP(O72,FAC_TOTALS_APTA!$A$4:$BQ$126,$L89,FALSE))</f>
        <v>#N/A</v>
      </c>
      <c r="P89" s="48" t="e">
        <f>IF(P72=0,0,VLOOKUP(P72,FAC_TOTALS_APTA!$A$4:$BQ$126,$L89,FALSE))</f>
        <v>#N/A</v>
      </c>
      <c r="Q89" s="48" t="e">
        <f>IF(Q72=0,0,VLOOKUP(Q72,FAC_TOTALS_APTA!$A$4:$BQ$126,$L89,FALSE))</f>
        <v>#N/A</v>
      </c>
      <c r="R89" s="48" t="e">
        <f>IF(R72=0,0,VLOOKUP(R72,FAC_TOTALS_APTA!$A$4:$BQ$126,$L89,FALSE))</f>
        <v>#N/A</v>
      </c>
      <c r="S89" s="48">
        <f>IF(S72=0,0,VLOOKUP(S72,FAC_TOTALS_APTA!$A$4:$BQ$126,$L89,FALSE))</f>
        <v>0</v>
      </c>
      <c r="T89" s="48">
        <f>IF(T72=0,0,VLOOKUP(T72,FAC_TOTALS_APTA!$A$4:$BQ$126,$L89,FALSE))</f>
        <v>0</v>
      </c>
      <c r="U89" s="48">
        <f>IF(U72=0,0,VLOOKUP(U72,FAC_TOTALS_APTA!$A$4:$BQ$126,$L89,FALSE))</f>
        <v>0</v>
      </c>
      <c r="V89" s="48">
        <f>IF(V72=0,0,VLOOKUP(V72,FAC_TOTALS_APTA!$A$4:$BQ$126,$L89,FALSE))</f>
        <v>0</v>
      </c>
      <c r="W89" s="48">
        <f>IF(W72=0,0,VLOOKUP(W72,FAC_TOTALS_APTA!$A$4:$BQ$126,$L89,FALSE))</f>
        <v>0</v>
      </c>
      <c r="X89" s="48">
        <f>IF(X72=0,0,VLOOKUP(X72,FAC_TOTALS_APTA!$A$4:$BQ$126,$L89,FALSE))</f>
        <v>0</v>
      </c>
      <c r="Y89" s="48">
        <f>IF(Y72=0,0,VLOOKUP(Y72,FAC_TOTALS_APTA!$A$4:$BQ$126,$L89,FALSE))</f>
        <v>0</v>
      </c>
      <c r="Z89" s="48">
        <f>IF(Z72=0,0,VLOOKUP(Z72,FAC_TOTALS_APTA!$A$4:$BQ$126,$L89,FALSE))</f>
        <v>0</v>
      </c>
      <c r="AA89" s="48">
        <f>IF(AA72=0,0,VLOOKUP(AA72,FAC_TOTALS_APTA!$A$4:$BQ$126,$L89,FALSE))</f>
        <v>0</v>
      </c>
      <c r="AB89" s="48">
        <f>IF(AB72=0,0,VLOOKUP(AB72,FAC_TOTALS_APTA!$A$4:$BQ$126,$L89,FALSE))</f>
        <v>0</v>
      </c>
      <c r="AC89" s="51" t="e">
        <f>SUM(M89:AB89)</f>
        <v>#N/A</v>
      </c>
      <c r="AD89" s="52" t="e">
        <f>AC89/G91</f>
        <v>#N/A</v>
      </c>
      <c r="AE89" s="9"/>
    </row>
    <row r="90" spans="1:31" s="75" customFormat="1" ht="15" x14ac:dyDescent="0.2">
      <c r="A90" s="74"/>
      <c r="B90" s="28" t="s">
        <v>75</v>
      </c>
      <c r="C90" s="30"/>
      <c r="D90" s="9" t="s">
        <v>6</v>
      </c>
      <c r="E90" s="57"/>
      <c r="F90" s="9">
        <f>MATCH($D90,FAC_TOTALS_APTA!$A$2:$BO$2,)</f>
        <v>9</v>
      </c>
      <c r="G90" s="76" t="e">
        <f>VLOOKUP(G72,FAC_TOTALS_APTA!$A$4:$BQ$126,$F90,FALSE)</f>
        <v>#N/A</v>
      </c>
      <c r="H90" s="76" t="e">
        <f>VLOOKUP(H72,FAC_TOTALS_APTA!$A$4:$BO$126,$F90,FALSE)</f>
        <v>#N/A</v>
      </c>
      <c r="I90" s="78" t="e">
        <f t="shared" ref="I90:I91" si="19">H90/G90-1</f>
        <v>#N/A</v>
      </c>
      <c r="J90" s="33"/>
      <c r="K90" s="33"/>
      <c r="L90" s="9"/>
      <c r="M90" s="31" t="e">
        <f t="shared" ref="M90:AB90" si="20">SUM(M74:M79)</f>
        <v>#N/A</v>
      </c>
      <c r="N90" s="31" t="e">
        <f t="shared" si="20"/>
        <v>#N/A</v>
      </c>
      <c r="O90" s="31" t="e">
        <f t="shared" si="20"/>
        <v>#N/A</v>
      </c>
      <c r="P90" s="31" t="e">
        <f t="shared" si="20"/>
        <v>#N/A</v>
      </c>
      <c r="Q90" s="31" t="e">
        <f t="shared" si="20"/>
        <v>#N/A</v>
      </c>
      <c r="R90" s="31" t="e">
        <f t="shared" si="20"/>
        <v>#N/A</v>
      </c>
      <c r="S90" s="31">
        <f t="shared" si="20"/>
        <v>0</v>
      </c>
      <c r="T90" s="31">
        <f t="shared" si="20"/>
        <v>0</v>
      </c>
      <c r="U90" s="31">
        <f t="shared" si="20"/>
        <v>0</v>
      </c>
      <c r="V90" s="31">
        <f t="shared" si="20"/>
        <v>0</v>
      </c>
      <c r="W90" s="31">
        <f t="shared" si="20"/>
        <v>0</v>
      </c>
      <c r="X90" s="31">
        <f t="shared" si="20"/>
        <v>0</v>
      </c>
      <c r="Y90" s="31">
        <f t="shared" si="20"/>
        <v>0</v>
      </c>
      <c r="Z90" s="31">
        <f t="shared" si="20"/>
        <v>0</v>
      </c>
      <c r="AA90" s="31">
        <f t="shared" si="20"/>
        <v>0</v>
      </c>
      <c r="AB90" s="31">
        <f t="shared" si="20"/>
        <v>0</v>
      </c>
      <c r="AC90" s="34" t="e">
        <f>H90-G90</f>
        <v>#N/A</v>
      </c>
      <c r="AD90" s="35" t="e">
        <f>I90</f>
        <v>#N/A</v>
      </c>
      <c r="AE90" s="74"/>
    </row>
    <row r="91" spans="1:31" ht="16" thickBot="1" x14ac:dyDescent="0.25">
      <c r="B91" s="12" t="s">
        <v>58</v>
      </c>
      <c r="C91" s="26"/>
      <c r="D91" s="26" t="s">
        <v>4</v>
      </c>
      <c r="E91" s="26"/>
      <c r="F91" s="26">
        <f>MATCH($D91,FAC_TOTALS_APTA!$A$2:$BO$2,)</f>
        <v>7</v>
      </c>
      <c r="G91" s="77" t="e">
        <f>VLOOKUP(G72,FAC_TOTALS_APTA!$A$4:$BO$126,$F91,FALSE)</f>
        <v>#N/A</v>
      </c>
      <c r="H91" s="77" t="e">
        <f>VLOOKUP(H72,FAC_TOTALS_APTA!$A$4:$BO$126,$F91,FALSE)</f>
        <v>#N/A</v>
      </c>
      <c r="I91" s="79" t="e">
        <f t="shared" si="19"/>
        <v>#N/A</v>
      </c>
      <c r="J91" s="53"/>
      <c r="K91" s="53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54" t="e">
        <f>H91-G91</f>
        <v>#N/A</v>
      </c>
      <c r="AD91" s="55" t="e">
        <f>I91</f>
        <v>#N/A</v>
      </c>
    </row>
    <row r="92" spans="1:31" ht="17" thickTop="1" thickBot="1" x14ac:dyDescent="0.25">
      <c r="B92" s="59" t="s">
        <v>76</v>
      </c>
      <c r="C92" s="60"/>
      <c r="D92" s="60"/>
      <c r="E92" s="61"/>
      <c r="F92" s="60"/>
      <c r="G92" s="60"/>
      <c r="H92" s="60"/>
      <c r="I92" s="62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55" t="e">
        <f>AD91-AD90</f>
        <v>#N/A</v>
      </c>
    </row>
    <row r="93" spans="1:31" ht="15" thickTop="1" x14ac:dyDescent="0.2">
      <c r="B93" s="18"/>
      <c r="C93" s="13"/>
      <c r="D93" s="13"/>
      <c r="E93" s="9"/>
      <c r="F93" s="13"/>
      <c r="G93" s="13"/>
      <c r="H93" s="13"/>
      <c r="I93" s="20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35"/>
    </row>
    <row r="94" spans="1:31" x14ac:dyDescent="0.2">
      <c r="B94" s="18"/>
      <c r="C94" s="13"/>
      <c r="D94" s="13"/>
      <c r="E94" s="9"/>
      <c r="F94" s="13"/>
      <c r="G94" s="13"/>
      <c r="H94" s="13"/>
      <c r="I94" s="20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35"/>
    </row>
    <row r="95" spans="1:31" s="13" customFormat="1" ht="15" x14ac:dyDescent="0.2">
      <c r="B95" s="21" t="s">
        <v>28</v>
      </c>
      <c r="E95" s="9"/>
      <c r="I95" s="20"/>
    </row>
    <row r="96" spans="1:31" ht="15" x14ac:dyDescent="0.2">
      <c r="B96" s="18" t="s">
        <v>19</v>
      </c>
      <c r="C96" s="19" t="s">
        <v>20</v>
      </c>
      <c r="D96" s="13"/>
      <c r="E96" s="9"/>
      <c r="F96" s="13"/>
      <c r="G96" s="13"/>
      <c r="H96" s="13"/>
      <c r="I96" s="20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1" x14ac:dyDescent="0.2">
      <c r="B97" s="18"/>
      <c r="C97" s="19"/>
      <c r="D97" s="13"/>
      <c r="E97" s="9"/>
      <c r="F97" s="13"/>
      <c r="G97" s="13"/>
      <c r="H97" s="13"/>
      <c r="I97" s="20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1" ht="15" x14ac:dyDescent="0.2">
      <c r="B98" s="21" t="s">
        <v>78</v>
      </c>
      <c r="C98" s="22">
        <v>1</v>
      </c>
      <c r="D98" s="13"/>
      <c r="E98" s="9"/>
      <c r="F98" s="13"/>
      <c r="G98" s="13"/>
      <c r="H98" s="13"/>
      <c r="I98" s="20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1" ht="16" thickBot="1" x14ac:dyDescent="0.25">
      <c r="B99" s="23" t="s">
        <v>41</v>
      </c>
      <c r="C99" s="24">
        <v>10</v>
      </c>
      <c r="D99" s="25"/>
      <c r="E99" s="26"/>
      <c r="F99" s="25"/>
      <c r="G99" s="25"/>
      <c r="H99" s="25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 spans="1:31" ht="15" thickTop="1" x14ac:dyDescent="0.2">
      <c r="B100" s="63"/>
      <c r="C100" s="64"/>
      <c r="D100" s="64"/>
      <c r="E100" s="64"/>
      <c r="F100" s="64"/>
      <c r="G100" s="86" t="s">
        <v>59</v>
      </c>
      <c r="H100" s="86"/>
      <c r="I100" s="86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6" t="s">
        <v>63</v>
      </c>
      <c r="AD100" s="86"/>
    </row>
    <row r="101" spans="1:31" ht="15" x14ac:dyDescent="0.2">
      <c r="B101" s="11" t="s">
        <v>21</v>
      </c>
      <c r="C101" s="29" t="s">
        <v>22</v>
      </c>
      <c r="D101" s="10" t="s">
        <v>23</v>
      </c>
      <c r="E101" s="10" t="s">
        <v>29</v>
      </c>
      <c r="F101" s="10"/>
      <c r="G101" s="29">
        <f>$C$1</f>
        <v>2012</v>
      </c>
      <c r="H101" s="29">
        <f>$C$2</f>
        <v>2018</v>
      </c>
      <c r="I101" s="29" t="s">
        <v>25</v>
      </c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 t="s">
        <v>27</v>
      </c>
      <c r="AD101" s="29" t="s">
        <v>25</v>
      </c>
    </row>
    <row r="102" spans="1:31" s="16" customFormat="1" x14ac:dyDescent="0.2">
      <c r="A102" s="9"/>
      <c r="B102" s="28"/>
      <c r="C102" s="30"/>
      <c r="D102" s="9"/>
      <c r="E102" s="9"/>
      <c r="F102" s="9"/>
      <c r="G102" s="9"/>
      <c r="H102" s="9"/>
      <c r="I102" s="30"/>
      <c r="J102" s="9"/>
      <c r="K102" s="9"/>
      <c r="L102" s="9"/>
      <c r="M102" s="9">
        <v>1</v>
      </c>
      <c r="N102" s="9">
        <v>2</v>
      </c>
      <c r="O102" s="9">
        <v>3</v>
      </c>
      <c r="P102" s="9">
        <v>4</v>
      </c>
      <c r="Q102" s="9">
        <v>5</v>
      </c>
      <c r="R102" s="9">
        <v>6</v>
      </c>
      <c r="S102" s="9">
        <v>7</v>
      </c>
      <c r="T102" s="9">
        <v>8</v>
      </c>
      <c r="U102" s="9">
        <v>9</v>
      </c>
      <c r="V102" s="9">
        <v>10</v>
      </c>
      <c r="W102" s="9">
        <v>11</v>
      </c>
      <c r="X102" s="9">
        <v>12</v>
      </c>
      <c r="Y102" s="9">
        <v>13</v>
      </c>
      <c r="Z102" s="9">
        <v>14</v>
      </c>
      <c r="AA102" s="9">
        <v>15</v>
      </c>
      <c r="AB102" s="9">
        <v>16</v>
      </c>
      <c r="AC102" s="9"/>
      <c r="AD102" s="9"/>
      <c r="AE102" s="9"/>
    </row>
    <row r="103" spans="1:31" x14ac:dyDescent="0.2">
      <c r="B103" s="28"/>
      <c r="C103" s="30"/>
      <c r="D103" s="9"/>
      <c r="E103" s="9"/>
      <c r="F103" s="9"/>
      <c r="G103" s="9" t="str">
        <f>CONCATENATE($C98,"_",$C99,"_",G101)</f>
        <v>1_10_2012</v>
      </c>
      <c r="H103" s="9" t="str">
        <f>CONCATENATE($C98,"_",$C99,"_",H101)</f>
        <v>1_10_2018</v>
      </c>
      <c r="I103" s="30"/>
      <c r="J103" s="9"/>
      <c r="K103" s="9"/>
      <c r="L103" s="9"/>
      <c r="M103" s="9" t="str">
        <f>IF($G101+M102&gt;$H101,0,CONCATENATE($C98,"_",$C99,"_",$G101+M102))</f>
        <v>1_10_2013</v>
      </c>
      <c r="N103" s="9" t="str">
        <f t="shared" ref="N103:AB103" si="21">IF($G101+N102&gt;$H101,0,CONCATENATE($C98,"_",$C99,"_",$G101+N102))</f>
        <v>1_10_2014</v>
      </c>
      <c r="O103" s="9" t="str">
        <f t="shared" si="21"/>
        <v>1_10_2015</v>
      </c>
      <c r="P103" s="9" t="str">
        <f t="shared" si="21"/>
        <v>1_10_2016</v>
      </c>
      <c r="Q103" s="9" t="str">
        <f t="shared" si="21"/>
        <v>1_10_2017</v>
      </c>
      <c r="R103" s="9" t="str">
        <f t="shared" si="21"/>
        <v>1_10_2018</v>
      </c>
      <c r="S103" s="9">
        <f t="shared" si="21"/>
        <v>0</v>
      </c>
      <c r="T103" s="9">
        <f t="shared" si="21"/>
        <v>0</v>
      </c>
      <c r="U103" s="9">
        <f t="shared" si="21"/>
        <v>0</v>
      </c>
      <c r="V103" s="9">
        <f t="shared" si="21"/>
        <v>0</v>
      </c>
      <c r="W103" s="9">
        <f t="shared" si="21"/>
        <v>0</v>
      </c>
      <c r="X103" s="9">
        <f t="shared" si="21"/>
        <v>0</v>
      </c>
      <c r="Y103" s="9">
        <f t="shared" si="21"/>
        <v>0</v>
      </c>
      <c r="Z103" s="9">
        <f t="shared" si="21"/>
        <v>0</v>
      </c>
      <c r="AA103" s="9">
        <f t="shared" si="21"/>
        <v>0</v>
      </c>
      <c r="AB103" s="9">
        <f t="shared" si="21"/>
        <v>0</v>
      </c>
      <c r="AC103" s="9"/>
      <c r="AD103" s="9"/>
    </row>
    <row r="104" spans="1:31" x14ac:dyDescent="0.2">
      <c r="B104" s="28"/>
      <c r="C104" s="30"/>
      <c r="D104" s="9"/>
      <c r="E104" s="9"/>
      <c r="F104" s="9" t="s">
        <v>26</v>
      </c>
      <c r="G104" s="31"/>
      <c r="H104" s="31"/>
      <c r="I104" s="30"/>
      <c r="J104" s="9"/>
      <c r="K104" s="9"/>
      <c r="L104" s="9" t="s">
        <v>26</v>
      </c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1" s="16" customFormat="1" ht="15" x14ac:dyDescent="0.2">
      <c r="A105" s="9"/>
      <c r="B105" s="28" t="s">
        <v>37</v>
      </c>
      <c r="C105" s="30" t="s">
        <v>24</v>
      </c>
      <c r="D105" s="9" t="s">
        <v>8</v>
      </c>
      <c r="E105" s="57">
        <v>0.81299999999999994</v>
      </c>
      <c r="F105" s="9">
        <f>MATCH($D105,FAC_TOTALS_APTA!$A$2:$BQ$2,)</f>
        <v>11</v>
      </c>
      <c r="G105" s="31">
        <f>VLOOKUP(G103,FAC_TOTALS_APTA!$A$4:$BQ$126,$F105,FALSE)</f>
        <v>542311539.39999902</v>
      </c>
      <c r="H105" s="31">
        <f>VLOOKUP(H103,FAC_TOTALS_APTA!$A$4:$BQ$126,$F105,FALSE)</f>
        <v>560645667.79999995</v>
      </c>
      <c r="I105" s="32">
        <f>IFERROR(H105/G105-1,"-")</f>
        <v>3.3807372825378934E-2</v>
      </c>
      <c r="J105" s="33" t="str">
        <f>IF(C105="Log","_log","")</f>
        <v>_log</v>
      </c>
      <c r="K105" s="33" t="str">
        <f>CONCATENATE(D105,J105,"_FAC")</f>
        <v>VRM_ADJ_log_FAC</v>
      </c>
      <c r="L105" s="9">
        <f>MATCH($K105,FAC_TOTALS_APTA!$A$2:$BO$2,)</f>
        <v>26</v>
      </c>
      <c r="M105" s="31">
        <f>IF(M103=0,0,VLOOKUP(M103,FAC_TOTALS_APTA!$A$4:$BQ$126,$L105,FALSE))</f>
        <v>53031375.316393301</v>
      </c>
      <c r="N105" s="31">
        <f>IF(N103=0,0,VLOOKUP(N103,FAC_TOTALS_APTA!$A$4:$BQ$126,$L105,FALSE))</f>
        <v>30724983.090795401</v>
      </c>
      <c r="O105" s="31">
        <f>IF(O103=0,0,VLOOKUP(O103,FAC_TOTALS_APTA!$A$4:$BQ$126,$L105,FALSE))</f>
        <v>5423329.5310300598</v>
      </c>
      <c r="P105" s="31">
        <f>IF(P103=0,0,VLOOKUP(P103,FAC_TOTALS_APTA!$A$4:$BQ$126,$L105,FALSE))</f>
        <v>-2301015.7313450198</v>
      </c>
      <c r="Q105" s="31">
        <f>IF(Q103=0,0,VLOOKUP(Q103,FAC_TOTALS_APTA!$A$4:$BQ$126,$L105,FALSE))</f>
        <v>14354344.9659773</v>
      </c>
      <c r="R105" s="31">
        <f>IF(R103=0,0,VLOOKUP(R103,FAC_TOTALS_APTA!$A$4:$BQ$126,$L105,FALSE))</f>
        <v>-20499410.706155799</v>
      </c>
      <c r="S105" s="31">
        <f>IF(S103=0,0,VLOOKUP(S103,FAC_TOTALS_APTA!$A$4:$BQ$126,$L105,FALSE))</f>
        <v>0</v>
      </c>
      <c r="T105" s="31">
        <f>IF(T103=0,0,VLOOKUP(T103,FAC_TOTALS_APTA!$A$4:$BQ$126,$L105,FALSE))</f>
        <v>0</v>
      </c>
      <c r="U105" s="31">
        <f>IF(U103=0,0,VLOOKUP(U103,FAC_TOTALS_APTA!$A$4:$BQ$126,$L105,FALSE))</f>
        <v>0</v>
      </c>
      <c r="V105" s="31">
        <f>IF(V103=0,0,VLOOKUP(V103,FAC_TOTALS_APTA!$A$4:$BQ$126,$L105,FALSE))</f>
        <v>0</v>
      </c>
      <c r="W105" s="31">
        <f>IF(W103=0,0,VLOOKUP(W103,FAC_TOTALS_APTA!$A$4:$BQ$126,$L105,FALSE))</f>
        <v>0</v>
      </c>
      <c r="X105" s="31">
        <f>IF(X103=0,0,VLOOKUP(X103,FAC_TOTALS_APTA!$A$4:$BQ$126,$L105,FALSE))</f>
        <v>0</v>
      </c>
      <c r="Y105" s="31">
        <f>IF(Y103=0,0,VLOOKUP(Y103,FAC_TOTALS_APTA!$A$4:$BQ$126,$L105,FALSE))</f>
        <v>0</v>
      </c>
      <c r="Z105" s="31">
        <f>IF(Z103=0,0,VLOOKUP(Z103,FAC_TOTALS_APTA!$A$4:$BQ$126,$L105,FALSE))</f>
        <v>0</v>
      </c>
      <c r="AA105" s="31">
        <f>IF(AA103=0,0,VLOOKUP(AA103,FAC_TOTALS_APTA!$A$4:$BQ$126,$L105,FALSE))</f>
        <v>0</v>
      </c>
      <c r="AB105" s="31">
        <f>IF(AB103=0,0,VLOOKUP(AB103,FAC_TOTALS_APTA!$A$4:$BQ$126,$L105,FALSE))</f>
        <v>0</v>
      </c>
      <c r="AC105" s="34">
        <f>SUM(M105:AB105)</f>
        <v>80733606.466695249</v>
      </c>
      <c r="AD105" s="35">
        <f>AC105/G122</f>
        <v>2.755882601448319E-2</v>
      </c>
      <c r="AE105" s="9"/>
    </row>
    <row r="106" spans="1:31" s="16" customFormat="1" ht="15" x14ac:dyDescent="0.2">
      <c r="A106" s="9"/>
      <c r="B106" s="28" t="s">
        <v>60</v>
      </c>
      <c r="C106" s="30" t="s">
        <v>24</v>
      </c>
      <c r="D106" s="9" t="s">
        <v>18</v>
      </c>
      <c r="E106" s="57">
        <v>-0.70179999999999998</v>
      </c>
      <c r="F106" s="9">
        <f>MATCH($D106,FAC_TOTALS_APTA!$A$2:$BQ$2,)</f>
        <v>12</v>
      </c>
      <c r="G106" s="56">
        <f>VLOOKUP(G103,FAC_TOTALS_APTA!$A$4:$BQ$126,$F106,FALSE)</f>
        <v>1.6964752679999999</v>
      </c>
      <c r="H106" s="56">
        <f>VLOOKUP(H103,FAC_TOTALS_APTA!$A$4:$BQ$126,$F106,FALSE)</f>
        <v>1.9555512669999999</v>
      </c>
      <c r="I106" s="32">
        <f t="shared" ref="I106:I119" si="22">IFERROR(H106/G106-1,"-")</f>
        <v>0.15271427994669717</v>
      </c>
      <c r="J106" s="33" t="str">
        <f t="shared" ref="J106:J119" si="23">IF(C106="Log","_log","")</f>
        <v>_log</v>
      </c>
      <c r="K106" s="33" t="str">
        <f t="shared" ref="K106:K120" si="24">CONCATENATE(D106,J106,"_FAC")</f>
        <v>FARE_per_UPT_2018_log_FAC</v>
      </c>
      <c r="L106" s="9">
        <f>MATCH($K106,FAC_TOTALS_APTA!$A$2:$BO$2,)</f>
        <v>27</v>
      </c>
      <c r="M106" s="31">
        <f>IF(M103=0,0,VLOOKUP(M103,FAC_TOTALS_APTA!$A$4:$BQ$126,$L106,FALSE))</f>
        <v>-45816515.088115498</v>
      </c>
      <c r="N106" s="31">
        <f>IF(N103=0,0,VLOOKUP(N103,FAC_TOTALS_APTA!$A$4:$BQ$126,$L106,FALSE))</f>
        <v>7065946.66292339</v>
      </c>
      <c r="O106" s="31">
        <f>IF(O103=0,0,VLOOKUP(O103,FAC_TOTALS_APTA!$A$4:$BQ$126,$L106,FALSE))</f>
        <v>-104171429.121493</v>
      </c>
      <c r="P106" s="31">
        <f>IF(P103=0,0,VLOOKUP(P103,FAC_TOTALS_APTA!$A$4:$BQ$126,$L106,FALSE))</f>
        <v>-7271697.5748548899</v>
      </c>
      <c r="Q106" s="31">
        <f>IF(Q103=0,0,VLOOKUP(Q103,FAC_TOTALS_APTA!$A$4:$BQ$126,$L106,FALSE))</f>
        <v>-2931665.2388394899</v>
      </c>
      <c r="R106" s="31">
        <f>IF(R103=0,0,VLOOKUP(R103,FAC_TOTALS_APTA!$A$4:$BQ$126,$L106,FALSE))</f>
        <v>-42517635.626824699</v>
      </c>
      <c r="S106" s="31">
        <f>IF(S103=0,0,VLOOKUP(S103,FAC_TOTALS_APTA!$A$4:$BQ$126,$L106,FALSE))</f>
        <v>0</v>
      </c>
      <c r="T106" s="31">
        <f>IF(T103=0,0,VLOOKUP(T103,FAC_TOTALS_APTA!$A$4:$BQ$126,$L106,FALSE))</f>
        <v>0</v>
      </c>
      <c r="U106" s="31">
        <f>IF(U103=0,0,VLOOKUP(U103,FAC_TOTALS_APTA!$A$4:$BQ$126,$L106,FALSE))</f>
        <v>0</v>
      </c>
      <c r="V106" s="31">
        <f>IF(V103=0,0,VLOOKUP(V103,FAC_TOTALS_APTA!$A$4:$BQ$126,$L106,FALSE))</f>
        <v>0</v>
      </c>
      <c r="W106" s="31">
        <f>IF(W103=0,0,VLOOKUP(W103,FAC_TOTALS_APTA!$A$4:$BQ$126,$L106,FALSE))</f>
        <v>0</v>
      </c>
      <c r="X106" s="31">
        <f>IF(X103=0,0,VLOOKUP(X103,FAC_TOTALS_APTA!$A$4:$BQ$126,$L106,FALSE))</f>
        <v>0</v>
      </c>
      <c r="Y106" s="31">
        <f>IF(Y103=0,0,VLOOKUP(Y103,FAC_TOTALS_APTA!$A$4:$BQ$126,$L106,FALSE))</f>
        <v>0</v>
      </c>
      <c r="Z106" s="31">
        <f>IF(Z103=0,0,VLOOKUP(Z103,FAC_TOTALS_APTA!$A$4:$BQ$126,$L106,FALSE))</f>
        <v>0</v>
      </c>
      <c r="AA106" s="31">
        <f>IF(AA103=0,0,VLOOKUP(AA103,FAC_TOTALS_APTA!$A$4:$BQ$126,$L106,FALSE))</f>
        <v>0</v>
      </c>
      <c r="AB106" s="31">
        <f>IF(AB103=0,0,VLOOKUP(AB103,FAC_TOTALS_APTA!$A$4:$BQ$126,$L106,FALSE))</f>
        <v>0</v>
      </c>
      <c r="AC106" s="34">
        <f t="shared" ref="AC106:AC119" si="25">SUM(M106:AB106)</f>
        <v>-195642995.98720416</v>
      </c>
      <c r="AD106" s="35">
        <f>AC106/G122</f>
        <v>-6.678372889965975E-2</v>
      </c>
      <c r="AE106" s="9"/>
    </row>
    <row r="107" spans="1:31" s="16" customFormat="1" ht="15" x14ac:dyDescent="0.2">
      <c r="A107" s="9"/>
      <c r="B107" s="28" t="s">
        <v>56</v>
      </c>
      <c r="C107" s="30" t="s">
        <v>24</v>
      </c>
      <c r="D107" s="9" t="s">
        <v>9</v>
      </c>
      <c r="E107" s="57">
        <v>0.26119999999999999</v>
      </c>
      <c r="F107" s="9">
        <f>MATCH($D107,FAC_TOTALS_APTA!$A$2:$BQ$2,)</f>
        <v>13</v>
      </c>
      <c r="G107" s="31">
        <f>VLOOKUP(G103,FAC_TOTALS_APTA!$A$4:$BQ$126,$F107,FALSE)</f>
        <v>27909105.420000002</v>
      </c>
      <c r="H107" s="31">
        <f>VLOOKUP(H103,FAC_TOTALS_APTA!$A$4:$BQ$126,$F107,FALSE)</f>
        <v>29807700.839999899</v>
      </c>
      <c r="I107" s="32">
        <f t="shared" si="22"/>
        <v>6.8027813555046501E-2</v>
      </c>
      <c r="J107" s="33" t="str">
        <f t="shared" si="23"/>
        <v>_log</v>
      </c>
      <c r="K107" s="33" t="str">
        <f t="shared" si="24"/>
        <v>POP_EMP_log_FAC</v>
      </c>
      <c r="L107" s="9">
        <f>MATCH($K107,FAC_TOTALS_APTA!$A$2:$BO$2,)</f>
        <v>28</v>
      </c>
      <c r="M107" s="31">
        <f>IF(M103=0,0,VLOOKUP(M103,FAC_TOTALS_APTA!$A$4:$BQ$126,$L107,FALSE))</f>
        <v>24630050.2387699</v>
      </c>
      <c r="N107" s="31">
        <f>IF(N103=0,0,VLOOKUP(N103,FAC_TOTALS_APTA!$A$4:$BQ$126,$L107,FALSE))</f>
        <v>8002629.1567074703</v>
      </c>
      <c r="O107" s="31">
        <f>IF(O103=0,0,VLOOKUP(O103,FAC_TOTALS_APTA!$A$4:$BQ$126,$L107,FALSE))</f>
        <v>7511788.21555355</v>
      </c>
      <c r="P107" s="31">
        <f>IF(P103=0,0,VLOOKUP(P103,FAC_TOTALS_APTA!$A$4:$BQ$126,$L107,FALSE))</f>
        <v>1609248.8542290099</v>
      </c>
      <c r="Q107" s="31">
        <f>IF(Q103=0,0,VLOOKUP(Q103,FAC_TOTALS_APTA!$A$4:$BQ$126,$L107,FALSE))</f>
        <v>6271844.0909792697</v>
      </c>
      <c r="R107" s="31">
        <f>IF(R103=0,0,VLOOKUP(R103,FAC_TOTALS_APTA!$A$4:$BQ$126,$L107,FALSE))</f>
        <v>3787833.10161399</v>
      </c>
      <c r="S107" s="31">
        <f>IF(S103=0,0,VLOOKUP(S103,FAC_TOTALS_APTA!$A$4:$BQ$126,$L107,FALSE))</f>
        <v>0</v>
      </c>
      <c r="T107" s="31">
        <f>IF(T103=0,0,VLOOKUP(T103,FAC_TOTALS_APTA!$A$4:$BQ$126,$L107,FALSE))</f>
        <v>0</v>
      </c>
      <c r="U107" s="31">
        <f>IF(U103=0,0,VLOOKUP(U103,FAC_TOTALS_APTA!$A$4:$BQ$126,$L107,FALSE))</f>
        <v>0</v>
      </c>
      <c r="V107" s="31">
        <f>IF(V103=0,0,VLOOKUP(V103,FAC_TOTALS_APTA!$A$4:$BQ$126,$L107,FALSE))</f>
        <v>0</v>
      </c>
      <c r="W107" s="31">
        <f>IF(W103=0,0,VLOOKUP(W103,FAC_TOTALS_APTA!$A$4:$BQ$126,$L107,FALSE))</f>
        <v>0</v>
      </c>
      <c r="X107" s="31">
        <f>IF(X103=0,0,VLOOKUP(X103,FAC_TOTALS_APTA!$A$4:$BQ$126,$L107,FALSE))</f>
        <v>0</v>
      </c>
      <c r="Y107" s="31">
        <f>IF(Y103=0,0,VLOOKUP(Y103,FAC_TOTALS_APTA!$A$4:$BQ$126,$L107,FALSE))</f>
        <v>0</v>
      </c>
      <c r="Z107" s="31">
        <f>IF(Z103=0,0,VLOOKUP(Z103,FAC_TOTALS_APTA!$A$4:$BQ$126,$L107,FALSE))</f>
        <v>0</v>
      </c>
      <c r="AA107" s="31">
        <f>IF(AA103=0,0,VLOOKUP(AA103,FAC_TOTALS_APTA!$A$4:$BQ$126,$L107,FALSE))</f>
        <v>0</v>
      </c>
      <c r="AB107" s="31">
        <f>IF(AB103=0,0,VLOOKUP(AB103,FAC_TOTALS_APTA!$A$4:$BQ$126,$L107,FALSE))</f>
        <v>0</v>
      </c>
      <c r="AC107" s="34">
        <f t="shared" si="25"/>
        <v>51813393.657853194</v>
      </c>
      <c r="AD107" s="35">
        <f>AC107/G122</f>
        <v>1.7686764700964478E-2</v>
      </c>
      <c r="AE107" s="9"/>
    </row>
    <row r="108" spans="1:31" s="16" customFormat="1" ht="30" x14ac:dyDescent="0.2">
      <c r="A108" s="9"/>
      <c r="B108" s="28" t="s">
        <v>83</v>
      </c>
      <c r="C108" s="30"/>
      <c r="D108" s="6" t="s">
        <v>79</v>
      </c>
      <c r="E108" s="57">
        <v>0.39179999999999998</v>
      </c>
      <c r="F108" s="9">
        <f>MATCH($D108,FAC_TOTALS_APTA!$A$2:$BQ$2,)</f>
        <v>17</v>
      </c>
      <c r="G108" s="56">
        <f>VLOOKUP(G103,FAC_TOTALS_APTA!$A$4:$BQ$126,$F108,FALSE)</f>
        <v>0.478498674131415</v>
      </c>
      <c r="H108" s="56">
        <f>VLOOKUP(H103,FAC_TOTALS_APTA!$A$4:$BQ$126,$F108,FALSE)</f>
        <v>0.47627332414381301</v>
      </c>
      <c r="I108" s="32">
        <f t="shared" si="22"/>
        <v>-4.6506920664753926E-3</v>
      </c>
      <c r="J108" s="33" t="str">
        <f t="shared" si="23"/>
        <v/>
      </c>
      <c r="K108" s="33" t="str">
        <f t="shared" si="24"/>
        <v>TSD_POP_EMP_PCT_FAC</v>
      </c>
      <c r="L108" s="9">
        <f>MATCH($K108,FAC_TOTALS_APTA!$A$2:$BO$2,)</f>
        <v>32</v>
      </c>
      <c r="M108" s="31">
        <f>IF(M103=0,0,VLOOKUP(M103,FAC_TOTALS_APTA!$A$4:$BQ$126,$L108,FALSE))</f>
        <v>-287084.58690217102</v>
      </c>
      <c r="N108" s="31">
        <f>IF(N103=0,0,VLOOKUP(N103,FAC_TOTALS_APTA!$A$4:$BQ$126,$L108,FALSE))</f>
        <v>-702197.722762916</v>
      </c>
      <c r="O108" s="31">
        <f>IF(O103=0,0,VLOOKUP(O103,FAC_TOTALS_APTA!$A$4:$BQ$126,$L108,FALSE))</f>
        <v>-1871652.33052847</v>
      </c>
      <c r="P108" s="31">
        <f>IF(P103=0,0,VLOOKUP(P103,FAC_TOTALS_APTA!$A$4:$BQ$126,$L108,FALSE))</f>
        <v>622843.20619440801</v>
      </c>
      <c r="Q108" s="31">
        <f>IF(Q103=0,0,VLOOKUP(Q103,FAC_TOTALS_APTA!$A$4:$BQ$126,$L108,FALSE))</f>
        <v>-724520.897087891</v>
      </c>
      <c r="R108" s="31">
        <f>IF(R103=0,0,VLOOKUP(R103,FAC_TOTALS_APTA!$A$4:$BQ$126,$L108,FALSE))</f>
        <v>267420.015367318</v>
      </c>
      <c r="S108" s="31">
        <f>IF(S103=0,0,VLOOKUP(S103,FAC_TOTALS_APTA!$A$4:$BQ$126,$L108,FALSE))</f>
        <v>0</v>
      </c>
      <c r="T108" s="31">
        <f>IF(T103=0,0,VLOOKUP(T103,FAC_TOTALS_APTA!$A$4:$BQ$126,$L108,FALSE))</f>
        <v>0</v>
      </c>
      <c r="U108" s="31">
        <f>IF(U103=0,0,VLOOKUP(U103,FAC_TOTALS_APTA!$A$4:$BQ$126,$L108,FALSE))</f>
        <v>0</v>
      </c>
      <c r="V108" s="31">
        <f>IF(V103=0,0,VLOOKUP(V103,FAC_TOTALS_APTA!$A$4:$BQ$126,$L108,FALSE))</f>
        <v>0</v>
      </c>
      <c r="W108" s="31">
        <f>IF(W103=0,0,VLOOKUP(W103,FAC_TOTALS_APTA!$A$4:$BQ$126,$L108,FALSE))</f>
        <v>0</v>
      </c>
      <c r="X108" s="31">
        <f>IF(X103=0,0,VLOOKUP(X103,FAC_TOTALS_APTA!$A$4:$BQ$126,$L108,FALSE))</f>
        <v>0</v>
      </c>
      <c r="Y108" s="31">
        <f>IF(Y103=0,0,VLOOKUP(Y103,FAC_TOTALS_APTA!$A$4:$BQ$126,$L108,FALSE))</f>
        <v>0</v>
      </c>
      <c r="Z108" s="31">
        <f>IF(Z103=0,0,VLOOKUP(Z103,FAC_TOTALS_APTA!$A$4:$BQ$126,$L108,FALSE))</f>
        <v>0</v>
      </c>
      <c r="AA108" s="31">
        <f>IF(AA103=0,0,VLOOKUP(AA103,FAC_TOTALS_APTA!$A$4:$BQ$126,$L108,FALSE))</f>
        <v>0</v>
      </c>
      <c r="AB108" s="31">
        <f>IF(AB103=0,0,VLOOKUP(AB103,FAC_TOTALS_APTA!$A$4:$BQ$126,$L108,FALSE))</f>
        <v>0</v>
      </c>
      <c r="AC108" s="34">
        <f t="shared" si="25"/>
        <v>-2695192.3157197223</v>
      </c>
      <c r="AD108" s="35">
        <f>AC108/G122</f>
        <v>-9.2001756585880791E-4</v>
      </c>
      <c r="AE108" s="9"/>
    </row>
    <row r="109" spans="1:31" s="16" customFormat="1" ht="15" x14ac:dyDescent="0.2">
      <c r="A109" s="9"/>
      <c r="B109" s="28" t="s">
        <v>57</v>
      </c>
      <c r="C109" s="30" t="s">
        <v>24</v>
      </c>
      <c r="D109" s="37" t="s">
        <v>17</v>
      </c>
      <c r="E109" s="57">
        <v>0.21890000000000001</v>
      </c>
      <c r="F109" s="9">
        <f>MATCH($D109,FAC_TOTALS_APTA!$A$2:$BQ$2,)</f>
        <v>14</v>
      </c>
      <c r="G109" s="36">
        <f>VLOOKUP(G103,FAC_TOTALS_APTA!$A$4:$BQ$126,$F109,FALSE)</f>
        <v>4.1093000000000002</v>
      </c>
      <c r="H109" s="36">
        <f>VLOOKUP(H103,FAC_TOTALS_APTA!$A$4:$BQ$126,$F109,FALSE)</f>
        <v>2.9199999999999902</v>
      </c>
      <c r="I109" s="32">
        <f t="shared" si="22"/>
        <v>-0.28941668897379358</v>
      </c>
      <c r="J109" s="33" t="str">
        <f t="shared" si="23"/>
        <v>_log</v>
      </c>
      <c r="K109" s="33" t="str">
        <f t="shared" si="24"/>
        <v>GAS_PRICE_2018_log_FAC</v>
      </c>
      <c r="L109" s="9">
        <f>MATCH($K109,FAC_TOTALS_APTA!$A$2:$BO$2,)</f>
        <v>29</v>
      </c>
      <c r="M109" s="31">
        <f>IF(M103=0,0,VLOOKUP(M103,FAC_TOTALS_APTA!$A$4:$BQ$126,$L109,FALSE))</f>
        <v>-21267948.634600598</v>
      </c>
      <c r="N109" s="31">
        <f>IF(N103=0,0,VLOOKUP(N103,FAC_TOTALS_APTA!$A$4:$BQ$126,$L109,FALSE))</f>
        <v>-25821120.1933988</v>
      </c>
      <c r="O109" s="31">
        <f>IF(O103=0,0,VLOOKUP(O103,FAC_TOTALS_APTA!$A$4:$BQ$126,$L109,FALSE))</f>
        <v>-166730479.120823</v>
      </c>
      <c r="P109" s="31">
        <f>IF(P103=0,0,VLOOKUP(P103,FAC_TOTALS_APTA!$A$4:$BQ$126,$L109,FALSE))</f>
        <v>-51556584.828513801</v>
      </c>
      <c r="Q109" s="31">
        <f>IF(Q103=0,0,VLOOKUP(Q103,FAC_TOTALS_APTA!$A$4:$BQ$126,$L109,FALSE))</f>
        <v>50941658.1492064</v>
      </c>
      <c r="R109" s="31">
        <f>IF(R103=0,0,VLOOKUP(R103,FAC_TOTALS_APTA!$A$4:$BQ$126,$L109,FALSE))</f>
        <v>40687418.894239902</v>
      </c>
      <c r="S109" s="31">
        <f>IF(S103=0,0,VLOOKUP(S103,FAC_TOTALS_APTA!$A$4:$BQ$126,$L109,FALSE))</f>
        <v>0</v>
      </c>
      <c r="T109" s="31">
        <f>IF(T103=0,0,VLOOKUP(T103,FAC_TOTALS_APTA!$A$4:$BQ$126,$L109,FALSE))</f>
        <v>0</v>
      </c>
      <c r="U109" s="31">
        <f>IF(U103=0,0,VLOOKUP(U103,FAC_TOTALS_APTA!$A$4:$BQ$126,$L109,FALSE))</f>
        <v>0</v>
      </c>
      <c r="V109" s="31">
        <f>IF(V103=0,0,VLOOKUP(V103,FAC_TOTALS_APTA!$A$4:$BQ$126,$L109,FALSE))</f>
        <v>0</v>
      </c>
      <c r="W109" s="31">
        <f>IF(W103=0,0,VLOOKUP(W103,FAC_TOTALS_APTA!$A$4:$BQ$126,$L109,FALSE))</f>
        <v>0</v>
      </c>
      <c r="X109" s="31">
        <f>IF(X103=0,0,VLOOKUP(X103,FAC_TOTALS_APTA!$A$4:$BQ$126,$L109,FALSE))</f>
        <v>0</v>
      </c>
      <c r="Y109" s="31">
        <f>IF(Y103=0,0,VLOOKUP(Y103,FAC_TOTALS_APTA!$A$4:$BQ$126,$L109,FALSE))</f>
        <v>0</v>
      </c>
      <c r="Z109" s="31">
        <f>IF(Z103=0,0,VLOOKUP(Z103,FAC_TOTALS_APTA!$A$4:$BQ$126,$L109,FALSE))</f>
        <v>0</v>
      </c>
      <c r="AA109" s="31">
        <f>IF(AA103=0,0,VLOOKUP(AA103,FAC_TOTALS_APTA!$A$4:$BQ$126,$L109,FALSE))</f>
        <v>0</v>
      </c>
      <c r="AB109" s="31">
        <f>IF(AB103=0,0,VLOOKUP(AB103,FAC_TOTALS_APTA!$A$4:$BQ$126,$L109,FALSE))</f>
        <v>0</v>
      </c>
      <c r="AC109" s="34">
        <f t="shared" si="25"/>
        <v>-173747055.73388988</v>
      </c>
      <c r="AD109" s="35">
        <f>AC109/G122</f>
        <v>-5.9309438647142207E-2</v>
      </c>
      <c r="AE109" s="9"/>
    </row>
    <row r="110" spans="1:31" s="16" customFormat="1" ht="15" x14ac:dyDescent="0.2">
      <c r="A110" s="9"/>
      <c r="B110" s="28" t="s">
        <v>54</v>
      </c>
      <c r="C110" s="30" t="s">
        <v>24</v>
      </c>
      <c r="D110" s="9" t="s">
        <v>16</v>
      </c>
      <c r="E110" s="57">
        <v>-0.3866</v>
      </c>
      <c r="F110" s="9">
        <f>MATCH($D110,FAC_TOTALS_APTA!$A$2:$BQ$2,)</f>
        <v>15</v>
      </c>
      <c r="G110" s="56">
        <f>VLOOKUP(G103,FAC_TOTALS_APTA!$A$4:$BQ$126,$F110,FALSE)</f>
        <v>33963.31</v>
      </c>
      <c r="H110" s="56">
        <f>VLOOKUP(H103,FAC_TOTALS_APTA!$A$4:$BQ$126,$F110,FALSE)</f>
        <v>36801.5</v>
      </c>
      <c r="I110" s="32">
        <f t="shared" si="22"/>
        <v>8.3566354398319831E-2</v>
      </c>
      <c r="J110" s="33" t="str">
        <f t="shared" si="23"/>
        <v>_log</v>
      </c>
      <c r="K110" s="33" t="str">
        <f t="shared" si="24"/>
        <v>TOTAL_MED_INC_INDIV_2018_log_FAC</v>
      </c>
      <c r="L110" s="9">
        <f>MATCH($K110,FAC_TOTALS_APTA!$A$2:$BO$2,)</f>
        <v>30</v>
      </c>
      <c r="M110" s="31">
        <f>IF(M103=0,0,VLOOKUP(M103,FAC_TOTALS_APTA!$A$4:$BQ$126,$L110,FALSE))</f>
        <v>8817336.6103683598</v>
      </c>
      <c r="N110" s="31">
        <f>IF(N103=0,0,VLOOKUP(N103,FAC_TOTALS_APTA!$A$4:$BQ$126,$L110,FALSE))</f>
        <v>4163050.8494146601</v>
      </c>
      <c r="O110" s="31">
        <f>IF(O103=0,0,VLOOKUP(O103,FAC_TOTALS_APTA!$A$4:$BQ$126,$L110,FALSE))</f>
        <v>-21144523.454254799</v>
      </c>
      <c r="P110" s="31">
        <f>IF(P103=0,0,VLOOKUP(P103,FAC_TOTALS_APTA!$A$4:$BQ$126,$L110,FALSE))</f>
        <v>-38077355.173036098</v>
      </c>
      <c r="Q110" s="31">
        <f>IF(Q103=0,0,VLOOKUP(Q103,FAC_TOTALS_APTA!$A$4:$BQ$126,$L110,FALSE))</f>
        <v>-21390988.5432074</v>
      </c>
      <c r="R110" s="31">
        <f>IF(R103=0,0,VLOOKUP(R103,FAC_TOTALS_APTA!$A$4:$BQ$126,$L110,FALSE))</f>
        <v>-28007467.269359101</v>
      </c>
      <c r="S110" s="31">
        <f>IF(S103=0,0,VLOOKUP(S103,FAC_TOTALS_APTA!$A$4:$BQ$126,$L110,FALSE))</f>
        <v>0</v>
      </c>
      <c r="T110" s="31">
        <f>IF(T103=0,0,VLOOKUP(T103,FAC_TOTALS_APTA!$A$4:$BQ$126,$L110,FALSE))</f>
        <v>0</v>
      </c>
      <c r="U110" s="31">
        <f>IF(U103=0,0,VLOOKUP(U103,FAC_TOTALS_APTA!$A$4:$BQ$126,$L110,FALSE))</f>
        <v>0</v>
      </c>
      <c r="V110" s="31">
        <f>IF(V103=0,0,VLOOKUP(V103,FAC_TOTALS_APTA!$A$4:$BQ$126,$L110,FALSE))</f>
        <v>0</v>
      </c>
      <c r="W110" s="31">
        <f>IF(W103=0,0,VLOOKUP(W103,FAC_TOTALS_APTA!$A$4:$BQ$126,$L110,FALSE))</f>
        <v>0</v>
      </c>
      <c r="X110" s="31">
        <f>IF(X103=0,0,VLOOKUP(X103,FAC_TOTALS_APTA!$A$4:$BQ$126,$L110,FALSE))</f>
        <v>0</v>
      </c>
      <c r="Y110" s="31">
        <f>IF(Y103=0,0,VLOOKUP(Y103,FAC_TOTALS_APTA!$A$4:$BQ$126,$L110,FALSE))</f>
        <v>0</v>
      </c>
      <c r="Z110" s="31">
        <f>IF(Z103=0,0,VLOOKUP(Z103,FAC_TOTALS_APTA!$A$4:$BQ$126,$L110,FALSE))</f>
        <v>0</v>
      </c>
      <c r="AA110" s="31">
        <f>IF(AA103=0,0,VLOOKUP(AA103,FAC_TOTALS_APTA!$A$4:$BQ$126,$L110,FALSE))</f>
        <v>0</v>
      </c>
      <c r="AB110" s="31">
        <f>IF(AB103=0,0,VLOOKUP(AB103,FAC_TOTALS_APTA!$A$4:$BQ$126,$L110,FALSE))</f>
        <v>0</v>
      </c>
      <c r="AC110" s="34">
        <f t="shared" si="25"/>
        <v>-95639946.980074376</v>
      </c>
      <c r="AD110" s="35">
        <f>AC110/G122</f>
        <v>-3.2647180947448111E-2</v>
      </c>
      <c r="AE110" s="9"/>
    </row>
    <row r="111" spans="1:31" s="16" customFormat="1" ht="15" x14ac:dyDescent="0.2">
      <c r="A111" s="9"/>
      <c r="B111" s="28" t="s">
        <v>72</v>
      </c>
      <c r="C111" s="30"/>
      <c r="D111" s="9" t="s">
        <v>10</v>
      </c>
      <c r="E111" s="57">
        <v>7.1000000000000004E-3</v>
      </c>
      <c r="F111" s="9">
        <f>MATCH($D111,FAC_TOTALS_APTA!$A$2:$BQ$2,)</f>
        <v>16</v>
      </c>
      <c r="G111" s="31">
        <f>VLOOKUP(G103,FAC_TOTALS_APTA!$A$4:$BQ$126,$F111,FALSE)</f>
        <v>31.51</v>
      </c>
      <c r="H111" s="31">
        <f>VLOOKUP(H103,FAC_TOTALS_APTA!$A$4:$BQ$126,$F111,FALSE)</f>
        <v>30.01</v>
      </c>
      <c r="I111" s="32">
        <f t="shared" si="22"/>
        <v>-4.7603935258648034E-2</v>
      </c>
      <c r="J111" s="33" t="str">
        <f t="shared" si="23"/>
        <v/>
      </c>
      <c r="K111" s="33" t="str">
        <f t="shared" si="24"/>
        <v>PCT_HH_NO_VEH_FAC</v>
      </c>
      <c r="L111" s="9">
        <f>MATCH($K111,FAC_TOTALS_APTA!$A$2:$BO$2,)</f>
        <v>31</v>
      </c>
      <c r="M111" s="31">
        <f>IF(M103=0,0,VLOOKUP(M103,FAC_TOTALS_APTA!$A$4:$BQ$126,$L111,FALSE))</f>
        <v>-32872948.490542799</v>
      </c>
      <c r="N111" s="31">
        <f>IF(N103=0,0,VLOOKUP(N103,FAC_TOTALS_APTA!$A$4:$BQ$126,$L111,FALSE))</f>
        <v>5846277.6143685803</v>
      </c>
      <c r="O111" s="31">
        <f>IF(O103=0,0,VLOOKUP(O103,FAC_TOTALS_APTA!$A$4:$BQ$126,$L111,FALSE))</f>
        <v>-672169.03141049098</v>
      </c>
      <c r="P111" s="31">
        <f>IF(P103=0,0,VLOOKUP(P103,FAC_TOTALS_APTA!$A$4:$BQ$126,$L111,FALSE))</f>
        <v>-6310758.0125429602</v>
      </c>
      <c r="Q111" s="31">
        <f>IF(Q103=0,0,VLOOKUP(Q103,FAC_TOTALS_APTA!$A$4:$BQ$126,$L111,FALSE))</f>
        <v>2634355.4991261698</v>
      </c>
      <c r="R111" s="31">
        <f>IF(R103=0,0,VLOOKUP(R103,FAC_TOTALS_APTA!$A$4:$BQ$126,$L111,FALSE))</f>
        <v>220942.249239044</v>
      </c>
      <c r="S111" s="31">
        <f>IF(S103=0,0,VLOOKUP(S103,FAC_TOTALS_APTA!$A$4:$BQ$126,$L111,FALSE))</f>
        <v>0</v>
      </c>
      <c r="T111" s="31">
        <f>IF(T103=0,0,VLOOKUP(T103,FAC_TOTALS_APTA!$A$4:$BQ$126,$L111,FALSE))</f>
        <v>0</v>
      </c>
      <c r="U111" s="31">
        <f>IF(U103=0,0,VLOOKUP(U103,FAC_TOTALS_APTA!$A$4:$BQ$126,$L111,FALSE))</f>
        <v>0</v>
      </c>
      <c r="V111" s="31">
        <f>IF(V103=0,0,VLOOKUP(V103,FAC_TOTALS_APTA!$A$4:$BQ$126,$L111,FALSE))</f>
        <v>0</v>
      </c>
      <c r="W111" s="31">
        <f>IF(W103=0,0,VLOOKUP(W103,FAC_TOTALS_APTA!$A$4:$BQ$126,$L111,FALSE))</f>
        <v>0</v>
      </c>
      <c r="X111" s="31">
        <f>IF(X103=0,0,VLOOKUP(X103,FAC_TOTALS_APTA!$A$4:$BQ$126,$L111,FALSE))</f>
        <v>0</v>
      </c>
      <c r="Y111" s="31">
        <f>IF(Y103=0,0,VLOOKUP(Y103,FAC_TOTALS_APTA!$A$4:$BQ$126,$L111,FALSE))</f>
        <v>0</v>
      </c>
      <c r="Z111" s="31">
        <f>IF(Z103=0,0,VLOOKUP(Z103,FAC_TOTALS_APTA!$A$4:$BQ$126,$L111,FALSE))</f>
        <v>0</v>
      </c>
      <c r="AA111" s="31">
        <f>IF(AA103=0,0,VLOOKUP(AA103,FAC_TOTALS_APTA!$A$4:$BQ$126,$L111,FALSE))</f>
        <v>0</v>
      </c>
      <c r="AB111" s="31">
        <f>IF(AB103=0,0,VLOOKUP(AB103,FAC_TOTALS_APTA!$A$4:$BQ$126,$L111,FALSE))</f>
        <v>0</v>
      </c>
      <c r="AC111" s="34">
        <f t="shared" si="25"/>
        <v>-31154300.171762455</v>
      </c>
      <c r="AD111" s="35">
        <f>AC111/G122</f>
        <v>-1.0634678365208058E-2</v>
      </c>
      <c r="AE111" s="9"/>
    </row>
    <row r="112" spans="1:31" s="16" customFormat="1" ht="15" x14ac:dyDescent="0.2">
      <c r="A112" s="9"/>
      <c r="B112" s="28" t="s">
        <v>55</v>
      </c>
      <c r="C112" s="30"/>
      <c r="D112" s="9" t="s">
        <v>32</v>
      </c>
      <c r="E112" s="57">
        <v>1E-4</v>
      </c>
      <c r="F112" s="9">
        <f>MATCH($D112,FAC_TOTALS_APTA!$A$2:$BQ$2,)</f>
        <v>18</v>
      </c>
      <c r="G112" s="36">
        <f>VLOOKUP(G103,FAC_TOTALS_APTA!$A$4:$BQ$126,$F112,FALSE)</f>
        <v>4.0999999999999996</v>
      </c>
      <c r="H112" s="36">
        <f>VLOOKUP(H103,FAC_TOTALS_APTA!$A$4:$BQ$126,$F112,FALSE)</f>
        <v>4.5999999999999996</v>
      </c>
      <c r="I112" s="32">
        <f t="shared" si="22"/>
        <v>0.12195121951219523</v>
      </c>
      <c r="J112" s="33" t="str">
        <f t="shared" si="23"/>
        <v/>
      </c>
      <c r="K112" s="33" t="str">
        <f t="shared" si="24"/>
        <v>JTW_HOME_PCT_FAC</v>
      </c>
      <c r="L112" s="9">
        <f>MATCH($K112,FAC_TOTALS_APTA!$A$2:$BO$2,)</f>
        <v>33</v>
      </c>
      <c r="M112" s="31">
        <f>IF(M103=0,0,VLOOKUP(M103,FAC_TOTALS_APTA!$A$4:$BQ$126,$L112,FALSE))</f>
        <v>41633.720430504203</v>
      </c>
      <c r="N112" s="31">
        <f>IF(N103=0,0,VLOOKUP(N103,FAC_TOTALS_APTA!$A$4:$BQ$126,$L112,FALSE))</f>
        <v>0</v>
      </c>
      <c r="O112" s="31">
        <f>IF(O103=0,0,VLOOKUP(O103,FAC_TOTALS_APTA!$A$4:$BQ$126,$L112,FALSE))</f>
        <v>-44587.497092836398</v>
      </c>
      <c r="P112" s="31">
        <f>IF(P103=0,0,VLOOKUP(P103,FAC_TOTALS_APTA!$A$4:$BQ$126,$L112,FALSE))</f>
        <v>173387.57143774399</v>
      </c>
      <c r="Q112" s="31">
        <f>IF(Q103=0,0,VLOOKUP(Q103,FAC_TOTALS_APTA!$A$4:$BQ$126,$L112,FALSE))</f>
        <v>0</v>
      </c>
      <c r="R112" s="31">
        <f>IF(R103=0,0,VLOOKUP(R103,FAC_TOTALS_APTA!$A$4:$BQ$126,$L112,FALSE))</f>
        <v>43962.133023048103</v>
      </c>
      <c r="S112" s="31">
        <f>IF(S103=0,0,VLOOKUP(S103,FAC_TOTALS_APTA!$A$4:$BQ$126,$L112,FALSE))</f>
        <v>0</v>
      </c>
      <c r="T112" s="31">
        <f>IF(T103=0,0,VLOOKUP(T103,FAC_TOTALS_APTA!$A$4:$BQ$126,$L112,FALSE))</f>
        <v>0</v>
      </c>
      <c r="U112" s="31">
        <f>IF(U103=0,0,VLOOKUP(U103,FAC_TOTALS_APTA!$A$4:$BQ$126,$L112,FALSE))</f>
        <v>0</v>
      </c>
      <c r="V112" s="31">
        <f>IF(V103=0,0,VLOOKUP(V103,FAC_TOTALS_APTA!$A$4:$BQ$126,$L112,FALSE))</f>
        <v>0</v>
      </c>
      <c r="W112" s="31">
        <f>IF(W103=0,0,VLOOKUP(W103,FAC_TOTALS_APTA!$A$4:$BQ$126,$L112,FALSE))</f>
        <v>0</v>
      </c>
      <c r="X112" s="31">
        <f>IF(X103=0,0,VLOOKUP(X103,FAC_TOTALS_APTA!$A$4:$BQ$126,$L112,FALSE))</f>
        <v>0</v>
      </c>
      <c r="Y112" s="31">
        <f>IF(Y103=0,0,VLOOKUP(Y103,FAC_TOTALS_APTA!$A$4:$BQ$126,$L112,FALSE))</f>
        <v>0</v>
      </c>
      <c r="Z112" s="31">
        <f>IF(Z103=0,0,VLOOKUP(Z103,FAC_TOTALS_APTA!$A$4:$BQ$126,$L112,FALSE))</f>
        <v>0</v>
      </c>
      <c r="AA112" s="31">
        <f>IF(AA103=0,0,VLOOKUP(AA103,FAC_TOTALS_APTA!$A$4:$BQ$126,$L112,FALSE))</f>
        <v>0</v>
      </c>
      <c r="AB112" s="31">
        <f>IF(AB103=0,0,VLOOKUP(AB103,FAC_TOTALS_APTA!$A$4:$BQ$126,$L112,FALSE))</f>
        <v>0</v>
      </c>
      <c r="AC112" s="34">
        <f t="shared" si="25"/>
        <v>214395.92779845989</v>
      </c>
      <c r="AD112" s="35">
        <f>AC112/G122</f>
        <v>7.3185137280456667E-5</v>
      </c>
      <c r="AE112" s="9"/>
    </row>
    <row r="113" spans="1:31" s="16" customFormat="1" ht="34" hidden="1" x14ac:dyDescent="0.2">
      <c r="A113" s="9"/>
      <c r="B113" s="14" t="s">
        <v>84</v>
      </c>
      <c r="C113" s="30"/>
      <c r="D113" s="6" t="s">
        <v>85</v>
      </c>
      <c r="E113" s="57">
        <v>-5.9999999999999995E-4</v>
      </c>
      <c r="F113" s="9">
        <f>MATCH($D113,FAC_TOTALS_APTA!$A$2:$BQ$2,)</f>
        <v>19</v>
      </c>
      <c r="G113" s="36">
        <f>VLOOKUP(G103,FAC_TOTALS_APTA!$A$4:$BQ$126,$F113,FALSE)</f>
        <v>0</v>
      </c>
      <c r="H113" s="36">
        <f>VLOOKUP(H103,FAC_TOTALS_APTA!$A$4:$BQ$126,$F113,FALSE)</f>
        <v>0</v>
      </c>
      <c r="I113" s="32" t="str">
        <f t="shared" si="22"/>
        <v>-</v>
      </c>
      <c r="J113" s="33" t="str">
        <f t="shared" si="23"/>
        <v/>
      </c>
      <c r="K113" s="33" t="str">
        <f t="shared" si="24"/>
        <v>PER_CAPITA_TNC_TRIPS_HINY_BUS_FAC</v>
      </c>
      <c r="L113" s="9">
        <f>MATCH($K113,FAC_TOTALS_APTA!$A$2:$BO$2,)</f>
        <v>34</v>
      </c>
      <c r="M113" s="31">
        <f>IF(M103=0,0,VLOOKUP(M103,FAC_TOTALS_APTA!$A$4:$BQ$126,$L113,FALSE))</f>
        <v>0</v>
      </c>
      <c r="N113" s="31">
        <f>IF(N103=0,0,VLOOKUP(N103,FAC_TOTALS_APTA!$A$4:$BQ$126,$L113,FALSE))</f>
        <v>0</v>
      </c>
      <c r="O113" s="31">
        <f>IF(O103=0,0,VLOOKUP(O103,FAC_TOTALS_APTA!$A$4:$BQ$126,$L113,FALSE))</f>
        <v>0</v>
      </c>
      <c r="P113" s="31">
        <f>IF(P103=0,0,VLOOKUP(P103,FAC_TOTALS_APTA!$A$4:$BQ$126,$L113,FALSE))</f>
        <v>0</v>
      </c>
      <c r="Q113" s="31">
        <f>IF(Q103=0,0,VLOOKUP(Q103,FAC_TOTALS_APTA!$A$4:$BQ$126,$L113,FALSE))</f>
        <v>0</v>
      </c>
      <c r="R113" s="31">
        <f>IF(R103=0,0,VLOOKUP(R103,FAC_TOTALS_APTA!$A$4:$BQ$126,$L113,FALSE))</f>
        <v>0</v>
      </c>
      <c r="S113" s="31">
        <f>IF(S103=0,0,VLOOKUP(S103,FAC_TOTALS_APTA!$A$4:$BQ$126,$L113,FALSE))</f>
        <v>0</v>
      </c>
      <c r="T113" s="31">
        <f>IF(T103=0,0,VLOOKUP(T103,FAC_TOTALS_APTA!$A$4:$BQ$126,$L113,FALSE))</f>
        <v>0</v>
      </c>
      <c r="U113" s="31">
        <f>IF(U103=0,0,VLOOKUP(U103,FAC_TOTALS_APTA!$A$4:$BQ$126,$L113,FALSE))</f>
        <v>0</v>
      </c>
      <c r="V113" s="31">
        <f>IF(V103=0,0,VLOOKUP(V103,FAC_TOTALS_APTA!$A$4:$BQ$126,$L113,FALSE))</f>
        <v>0</v>
      </c>
      <c r="W113" s="31">
        <f>IF(W103=0,0,VLOOKUP(W103,FAC_TOTALS_APTA!$A$4:$BQ$126,$L113,FALSE))</f>
        <v>0</v>
      </c>
      <c r="X113" s="31">
        <f>IF(X103=0,0,VLOOKUP(X103,FAC_TOTALS_APTA!$A$4:$BQ$126,$L113,FALSE))</f>
        <v>0</v>
      </c>
      <c r="Y113" s="31">
        <f>IF(Y103=0,0,VLOOKUP(Y103,FAC_TOTALS_APTA!$A$4:$BQ$126,$L113,FALSE))</f>
        <v>0</v>
      </c>
      <c r="Z113" s="31">
        <f>IF(Z103=0,0,VLOOKUP(Z103,FAC_TOTALS_APTA!$A$4:$BQ$126,$L113,FALSE))</f>
        <v>0</v>
      </c>
      <c r="AA113" s="31">
        <f>IF(AA103=0,0,VLOOKUP(AA103,FAC_TOTALS_APTA!$A$4:$BQ$126,$L113,FALSE))</f>
        <v>0</v>
      </c>
      <c r="AB113" s="31">
        <f>IF(AB103=0,0,VLOOKUP(AB103,FAC_TOTALS_APTA!$A$4:$BQ$126,$L113,FALSE))</f>
        <v>0</v>
      </c>
      <c r="AC113" s="34">
        <f t="shared" si="25"/>
        <v>0</v>
      </c>
      <c r="AD113" s="35">
        <f>AC113/G122</f>
        <v>0</v>
      </c>
      <c r="AE113" s="9"/>
    </row>
    <row r="114" spans="1:31" s="16" customFormat="1" ht="34" hidden="1" x14ac:dyDescent="0.2">
      <c r="A114" s="9"/>
      <c r="B114" s="14" t="s">
        <v>84</v>
      </c>
      <c r="C114" s="30"/>
      <c r="D114" s="6" t="s">
        <v>86</v>
      </c>
      <c r="E114" s="57">
        <v>-4.2099999999999999E-2</v>
      </c>
      <c r="F114" s="9">
        <f>MATCH($D114,FAC_TOTALS_APTA!$A$2:$BQ$2,)</f>
        <v>20</v>
      </c>
      <c r="G114" s="36">
        <f>VLOOKUP(G103,FAC_TOTALS_APTA!$A$4:$BQ$126,$F114,FALSE)</f>
        <v>0</v>
      </c>
      <c r="H114" s="36">
        <f>VLOOKUP(H103,FAC_TOTALS_APTA!$A$4:$BQ$126,$F114,FALSE)</f>
        <v>0</v>
      </c>
      <c r="I114" s="32" t="str">
        <f t="shared" si="22"/>
        <v>-</v>
      </c>
      <c r="J114" s="33" t="str">
        <f t="shared" si="23"/>
        <v/>
      </c>
      <c r="K114" s="33" t="str">
        <f t="shared" si="24"/>
        <v>PER_CAPITA_TNC_TRIPS_MID_OPEX_BUS_FAC</v>
      </c>
      <c r="L114" s="9">
        <f>MATCH($K114,FAC_TOTALS_APTA!$A$2:$BO$2,)</f>
        <v>35</v>
      </c>
      <c r="M114" s="31">
        <f>IF(M103=0,0,VLOOKUP(M103,FAC_TOTALS_APTA!$A$4:$BQ$126,$L114,FALSE))</f>
        <v>0</v>
      </c>
      <c r="N114" s="31">
        <f>IF(N103=0,0,VLOOKUP(N103,FAC_TOTALS_APTA!$A$4:$BQ$126,$L114,FALSE))</f>
        <v>0</v>
      </c>
      <c r="O114" s="31">
        <f>IF(O103=0,0,VLOOKUP(O103,FAC_TOTALS_APTA!$A$4:$BQ$126,$L114,FALSE))</f>
        <v>0</v>
      </c>
      <c r="P114" s="31">
        <f>IF(P103=0,0,VLOOKUP(P103,FAC_TOTALS_APTA!$A$4:$BQ$126,$L114,FALSE))</f>
        <v>0</v>
      </c>
      <c r="Q114" s="31">
        <f>IF(Q103=0,0,VLOOKUP(Q103,FAC_TOTALS_APTA!$A$4:$BQ$126,$L114,FALSE))</f>
        <v>0</v>
      </c>
      <c r="R114" s="31">
        <f>IF(R103=0,0,VLOOKUP(R103,FAC_TOTALS_APTA!$A$4:$BQ$126,$L114,FALSE))</f>
        <v>0</v>
      </c>
      <c r="S114" s="31">
        <f>IF(S103=0,0,VLOOKUP(S103,FAC_TOTALS_APTA!$A$4:$BQ$126,$L114,FALSE))</f>
        <v>0</v>
      </c>
      <c r="T114" s="31">
        <f>IF(T103=0,0,VLOOKUP(T103,FAC_TOTALS_APTA!$A$4:$BQ$126,$L114,FALSE))</f>
        <v>0</v>
      </c>
      <c r="U114" s="31">
        <f>IF(U103=0,0,VLOOKUP(U103,FAC_TOTALS_APTA!$A$4:$BQ$126,$L114,FALSE))</f>
        <v>0</v>
      </c>
      <c r="V114" s="31">
        <f>IF(V103=0,0,VLOOKUP(V103,FAC_TOTALS_APTA!$A$4:$BQ$126,$L114,FALSE))</f>
        <v>0</v>
      </c>
      <c r="W114" s="31">
        <f>IF(W103=0,0,VLOOKUP(W103,FAC_TOTALS_APTA!$A$4:$BQ$126,$L114,FALSE))</f>
        <v>0</v>
      </c>
      <c r="X114" s="31">
        <f>IF(X103=0,0,VLOOKUP(X103,FAC_TOTALS_APTA!$A$4:$BQ$126,$L114,FALSE))</f>
        <v>0</v>
      </c>
      <c r="Y114" s="31">
        <f>IF(Y103=0,0,VLOOKUP(Y103,FAC_TOTALS_APTA!$A$4:$BQ$126,$L114,FALSE))</f>
        <v>0</v>
      </c>
      <c r="Z114" s="31">
        <f>IF(Z103=0,0,VLOOKUP(Z103,FAC_TOTALS_APTA!$A$4:$BQ$126,$L114,FALSE))</f>
        <v>0</v>
      </c>
      <c r="AA114" s="31">
        <f>IF(AA103=0,0,VLOOKUP(AA103,FAC_TOTALS_APTA!$A$4:$BQ$126,$L114,FALSE))</f>
        <v>0</v>
      </c>
      <c r="AB114" s="31">
        <f>IF(AB103=0,0,VLOOKUP(AB103,FAC_TOTALS_APTA!$A$4:$BQ$126,$L114,FALSE))</f>
        <v>0</v>
      </c>
      <c r="AC114" s="34">
        <f t="shared" si="25"/>
        <v>0</v>
      </c>
      <c r="AD114" s="35">
        <f>AC114/G122</f>
        <v>0</v>
      </c>
      <c r="AE114" s="9"/>
    </row>
    <row r="115" spans="1:31" s="16" customFormat="1" ht="34" hidden="1" x14ac:dyDescent="0.2">
      <c r="A115" s="9"/>
      <c r="B115" s="14" t="s">
        <v>84</v>
      </c>
      <c r="C115" s="30"/>
      <c r="D115" s="6" t="s">
        <v>80</v>
      </c>
      <c r="E115" s="57">
        <v>-1.2E-2</v>
      </c>
      <c r="F115" s="9">
        <f>MATCH($D115,FAC_TOTALS_APTA!$A$2:$BQ$2,)</f>
        <v>21</v>
      </c>
      <c r="G115" s="36">
        <f>VLOOKUP(G103,FAC_TOTALS_APTA!$A$4:$BQ$126,$F115,FALSE)</f>
        <v>0</v>
      </c>
      <c r="H115" s="36">
        <f>VLOOKUP(H103,FAC_TOTALS_APTA!$A$4:$BQ$126,$F115,FALSE)</f>
        <v>0</v>
      </c>
      <c r="I115" s="32" t="str">
        <f t="shared" si="22"/>
        <v>-</v>
      </c>
      <c r="J115" s="33" t="str">
        <f t="shared" si="23"/>
        <v/>
      </c>
      <c r="K115" s="33" t="str">
        <f t="shared" si="24"/>
        <v>PER_CAPITA_TNC_TRIPS_LOW_OPEX_BUS_FAC</v>
      </c>
      <c r="L115" s="9">
        <f>MATCH($K115,FAC_TOTALS_APTA!$A$2:$BO$2,)</f>
        <v>36</v>
      </c>
      <c r="M115" s="31">
        <f>IF(M103=0,0,VLOOKUP(M103,FAC_TOTALS_APTA!$A$4:$BQ$126,$L115,FALSE))</f>
        <v>0</v>
      </c>
      <c r="N115" s="31">
        <f>IF(N103=0,0,VLOOKUP(N103,FAC_TOTALS_APTA!$A$4:$BQ$126,$L115,FALSE))</f>
        <v>0</v>
      </c>
      <c r="O115" s="31">
        <f>IF(O103=0,0,VLOOKUP(O103,FAC_TOTALS_APTA!$A$4:$BQ$126,$L115,FALSE))</f>
        <v>0</v>
      </c>
      <c r="P115" s="31">
        <f>IF(P103=0,0,VLOOKUP(P103,FAC_TOTALS_APTA!$A$4:$BQ$126,$L115,FALSE))</f>
        <v>0</v>
      </c>
      <c r="Q115" s="31">
        <f>IF(Q103=0,0,VLOOKUP(Q103,FAC_TOTALS_APTA!$A$4:$BQ$126,$L115,FALSE))</f>
        <v>0</v>
      </c>
      <c r="R115" s="31">
        <f>IF(R103=0,0,VLOOKUP(R103,FAC_TOTALS_APTA!$A$4:$BQ$126,$L115,FALSE))</f>
        <v>0</v>
      </c>
      <c r="S115" s="31">
        <f>IF(S103=0,0,VLOOKUP(S103,FAC_TOTALS_APTA!$A$4:$BQ$126,$L115,FALSE))</f>
        <v>0</v>
      </c>
      <c r="T115" s="31">
        <f>IF(T103=0,0,VLOOKUP(T103,FAC_TOTALS_APTA!$A$4:$BQ$126,$L115,FALSE))</f>
        <v>0</v>
      </c>
      <c r="U115" s="31">
        <f>IF(U103=0,0,VLOOKUP(U103,FAC_TOTALS_APTA!$A$4:$BQ$126,$L115,FALSE))</f>
        <v>0</v>
      </c>
      <c r="V115" s="31">
        <f>IF(V103=0,0,VLOOKUP(V103,FAC_TOTALS_APTA!$A$4:$BQ$126,$L115,FALSE))</f>
        <v>0</v>
      </c>
      <c r="W115" s="31">
        <f>IF(W103=0,0,VLOOKUP(W103,FAC_TOTALS_APTA!$A$4:$BQ$126,$L115,FALSE))</f>
        <v>0</v>
      </c>
      <c r="X115" s="31">
        <f>IF(X103=0,0,VLOOKUP(X103,FAC_TOTALS_APTA!$A$4:$BQ$126,$L115,FALSE))</f>
        <v>0</v>
      </c>
      <c r="Y115" s="31">
        <f>IF(Y103=0,0,VLOOKUP(Y103,FAC_TOTALS_APTA!$A$4:$BQ$126,$L115,FALSE))</f>
        <v>0</v>
      </c>
      <c r="Z115" s="31">
        <f>IF(Z103=0,0,VLOOKUP(Z103,FAC_TOTALS_APTA!$A$4:$BQ$126,$L115,FALSE))</f>
        <v>0</v>
      </c>
      <c r="AA115" s="31">
        <f>IF(AA103=0,0,VLOOKUP(AA103,FAC_TOTALS_APTA!$A$4:$BQ$126,$L115,FALSE))</f>
        <v>0</v>
      </c>
      <c r="AB115" s="31">
        <f>IF(AB103=0,0,VLOOKUP(AB103,FAC_TOTALS_APTA!$A$4:$BQ$126,$L115,FALSE))</f>
        <v>0</v>
      </c>
      <c r="AC115" s="34">
        <f t="shared" si="25"/>
        <v>0</v>
      </c>
      <c r="AD115" s="35">
        <f>AC115/G122</f>
        <v>0</v>
      </c>
      <c r="AE115" s="9"/>
    </row>
    <row r="116" spans="1:31" s="16" customFormat="1" ht="34" x14ac:dyDescent="0.2">
      <c r="A116" s="9"/>
      <c r="B116" s="14" t="s">
        <v>84</v>
      </c>
      <c r="C116" s="30"/>
      <c r="D116" s="6" t="s">
        <v>87</v>
      </c>
      <c r="E116" s="57">
        <v>2.8E-3</v>
      </c>
      <c r="F116" s="9">
        <f>MATCH($D116,FAC_TOTALS_APTA!$A$2:$BQ$2,)</f>
        <v>22</v>
      </c>
      <c r="G116" s="36">
        <f>VLOOKUP(G103,FAC_TOTALS_APTA!$A$4:$BQ$126,$F116,FALSE)</f>
        <v>0.34999999999999898</v>
      </c>
      <c r="H116" s="36">
        <f>VLOOKUP(H103,FAC_TOTALS_APTA!$A$4:$BQ$126,$F116,FALSE)</f>
        <v>12.31</v>
      </c>
      <c r="I116" s="32">
        <f t="shared" si="22"/>
        <v>34.171428571428677</v>
      </c>
      <c r="J116" s="33" t="str">
        <f t="shared" si="23"/>
        <v/>
      </c>
      <c r="K116" s="33" t="str">
        <f t="shared" si="24"/>
        <v>PER_CAPITA_TNC_TRIPS_HINY_RAIL_FAC</v>
      </c>
      <c r="L116" s="9">
        <f>MATCH($K116,FAC_TOTALS_APTA!$A$2:$BO$2,)</f>
        <v>37</v>
      </c>
      <c r="M116" s="31">
        <f>IF(M103=0,0,VLOOKUP(M103,FAC_TOTALS_APTA!$A$4:$BQ$126,$L116,FALSE))</f>
        <v>6255748.5010643797</v>
      </c>
      <c r="N116" s="31">
        <f>IF(N103=0,0,VLOOKUP(N103,FAC_TOTALS_APTA!$A$4:$BQ$126,$L116,FALSE))</f>
        <v>6383564.5769125996</v>
      </c>
      <c r="O116" s="31">
        <f>IF(O103=0,0,VLOOKUP(O103,FAC_TOTALS_APTA!$A$4:$BQ$126,$L116,FALSE))</f>
        <v>10970541.1875936</v>
      </c>
      <c r="P116" s="31">
        <f>IF(P103=0,0,VLOOKUP(P103,FAC_TOTALS_APTA!$A$4:$BQ$126,$L116,FALSE))</f>
        <v>21026800.040363099</v>
      </c>
      <c r="Q116" s="31">
        <f>IF(Q103=0,0,VLOOKUP(Q103,FAC_TOTALS_APTA!$A$4:$BQ$126,$L116,FALSE))</f>
        <v>26327366.367954899</v>
      </c>
      <c r="R116" s="31">
        <f>IF(R103=0,0,VLOOKUP(R103,FAC_TOTALS_APTA!$A$4:$BQ$126,$L116,FALSE))</f>
        <v>31091342.6559279</v>
      </c>
      <c r="S116" s="31">
        <f>IF(S103=0,0,VLOOKUP(S103,FAC_TOTALS_APTA!$A$4:$BQ$126,$L116,FALSE))</f>
        <v>0</v>
      </c>
      <c r="T116" s="31">
        <f>IF(T103=0,0,VLOOKUP(T103,FAC_TOTALS_APTA!$A$4:$BQ$126,$L116,FALSE))</f>
        <v>0</v>
      </c>
      <c r="U116" s="31">
        <f>IF(U103=0,0,VLOOKUP(U103,FAC_TOTALS_APTA!$A$4:$BQ$126,$L116,FALSE))</f>
        <v>0</v>
      </c>
      <c r="V116" s="31">
        <f>IF(V103=0,0,VLOOKUP(V103,FAC_TOTALS_APTA!$A$4:$BQ$126,$L116,FALSE))</f>
        <v>0</v>
      </c>
      <c r="W116" s="31">
        <f>IF(W103=0,0,VLOOKUP(W103,FAC_TOTALS_APTA!$A$4:$BQ$126,$L116,FALSE))</f>
        <v>0</v>
      </c>
      <c r="X116" s="31">
        <f>IF(X103=0,0,VLOOKUP(X103,FAC_TOTALS_APTA!$A$4:$BQ$126,$L116,FALSE))</f>
        <v>0</v>
      </c>
      <c r="Y116" s="31">
        <f>IF(Y103=0,0,VLOOKUP(Y103,FAC_TOTALS_APTA!$A$4:$BQ$126,$L116,FALSE))</f>
        <v>0</v>
      </c>
      <c r="Z116" s="31">
        <f>IF(Z103=0,0,VLOOKUP(Z103,FAC_TOTALS_APTA!$A$4:$BQ$126,$L116,FALSE))</f>
        <v>0</v>
      </c>
      <c r="AA116" s="31">
        <f>IF(AA103=0,0,VLOOKUP(AA103,FAC_TOTALS_APTA!$A$4:$BQ$126,$L116,FALSE))</f>
        <v>0</v>
      </c>
      <c r="AB116" s="31">
        <f>IF(AB103=0,0,VLOOKUP(AB103,FAC_TOTALS_APTA!$A$4:$BQ$126,$L116,FALSE))</f>
        <v>0</v>
      </c>
      <c r="AC116" s="34">
        <f t="shared" si="25"/>
        <v>102055363.32981648</v>
      </c>
      <c r="AD116" s="35">
        <f>AC116/G122</f>
        <v>3.4837115854740384E-2</v>
      </c>
      <c r="AE116" s="9"/>
    </row>
    <row r="117" spans="1:31" s="16" customFormat="1" ht="34" hidden="1" x14ac:dyDescent="0.2">
      <c r="A117" s="9"/>
      <c r="B117" s="14" t="s">
        <v>84</v>
      </c>
      <c r="C117" s="30"/>
      <c r="D117" s="6" t="s">
        <v>88</v>
      </c>
      <c r="E117" s="57">
        <v>4.7999999999999996E-3</v>
      </c>
      <c r="F117" s="9">
        <f>MATCH($D117,FAC_TOTALS_APTA!$A$2:$BQ$2,)</f>
        <v>23</v>
      </c>
      <c r="G117" s="36">
        <f>VLOOKUP(G103,FAC_TOTALS_APTA!$A$4:$BQ$126,$F117,FALSE)</f>
        <v>0</v>
      </c>
      <c r="H117" s="36">
        <f>VLOOKUP(H103,FAC_TOTALS_APTA!$A$4:$BQ$126,$F117,FALSE)</f>
        <v>0</v>
      </c>
      <c r="I117" s="32" t="str">
        <f t="shared" si="22"/>
        <v>-</v>
      </c>
      <c r="J117" s="33" t="str">
        <f t="shared" si="23"/>
        <v/>
      </c>
      <c r="K117" s="33" t="str">
        <f t="shared" si="24"/>
        <v>PER_CAPITA_TNC_TRIPS_MIDLOW_RAIL_FAC</v>
      </c>
      <c r="L117" s="9">
        <f>MATCH($K117,FAC_TOTALS_APTA!$A$2:$BO$2,)</f>
        <v>38</v>
      </c>
      <c r="M117" s="31">
        <f>IF(M103=0,0,VLOOKUP(M103,FAC_TOTALS_APTA!$A$4:$BQ$126,$L117,FALSE))</f>
        <v>0</v>
      </c>
      <c r="N117" s="31">
        <f>IF(N103=0,0,VLOOKUP(N103,FAC_TOTALS_APTA!$A$4:$BQ$126,$L117,FALSE))</f>
        <v>0</v>
      </c>
      <c r="O117" s="31">
        <f>IF(O103=0,0,VLOOKUP(O103,FAC_TOTALS_APTA!$A$4:$BQ$126,$L117,FALSE))</f>
        <v>0</v>
      </c>
      <c r="P117" s="31">
        <f>IF(P103=0,0,VLOOKUP(P103,FAC_TOTALS_APTA!$A$4:$BQ$126,$L117,FALSE))</f>
        <v>0</v>
      </c>
      <c r="Q117" s="31">
        <f>IF(Q103=0,0,VLOOKUP(Q103,FAC_TOTALS_APTA!$A$4:$BQ$126,$L117,FALSE))</f>
        <v>0</v>
      </c>
      <c r="R117" s="31">
        <f>IF(R103=0,0,VLOOKUP(R103,FAC_TOTALS_APTA!$A$4:$BQ$126,$L117,FALSE))</f>
        <v>0</v>
      </c>
      <c r="S117" s="31">
        <f>IF(S103=0,0,VLOOKUP(S103,FAC_TOTALS_APTA!$A$4:$BQ$126,$L117,FALSE))</f>
        <v>0</v>
      </c>
      <c r="T117" s="31">
        <f>IF(T103=0,0,VLOOKUP(T103,FAC_TOTALS_APTA!$A$4:$BQ$126,$L117,FALSE))</f>
        <v>0</v>
      </c>
      <c r="U117" s="31">
        <f>IF(U103=0,0,VLOOKUP(U103,FAC_TOTALS_APTA!$A$4:$BQ$126,$L117,FALSE))</f>
        <v>0</v>
      </c>
      <c r="V117" s="31">
        <f>IF(V103=0,0,VLOOKUP(V103,FAC_TOTALS_APTA!$A$4:$BQ$126,$L117,FALSE))</f>
        <v>0</v>
      </c>
      <c r="W117" s="31">
        <f>IF(W103=0,0,VLOOKUP(W103,FAC_TOTALS_APTA!$A$4:$BQ$126,$L117,FALSE))</f>
        <v>0</v>
      </c>
      <c r="X117" s="31">
        <f>IF(X103=0,0,VLOOKUP(X103,FAC_TOTALS_APTA!$A$4:$BQ$126,$L117,FALSE))</f>
        <v>0</v>
      </c>
      <c r="Y117" s="31">
        <f>IF(Y103=0,0,VLOOKUP(Y103,FAC_TOTALS_APTA!$A$4:$BQ$126,$L117,FALSE))</f>
        <v>0</v>
      </c>
      <c r="Z117" s="31">
        <f>IF(Z103=0,0,VLOOKUP(Z103,FAC_TOTALS_APTA!$A$4:$BQ$126,$L117,FALSE))</f>
        <v>0</v>
      </c>
      <c r="AA117" s="31">
        <f>IF(AA103=0,0,VLOOKUP(AA103,FAC_TOTALS_APTA!$A$4:$BQ$126,$L117,FALSE))</f>
        <v>0</v>
      </c>
      <c r="AB117" s="31">
        <f>IF(AB103=0,0,VLOOKUP(AB103,FAC_TOTALS_APTA!$A$4:$BQ$126,$L117,FALSE))</f>
        <v>0</v>
      </c>
      <c r="AC117" s="34">
        <f t="shared" si="25"/>
        <v>0</v>
      </c>
      <c r="AD117" s="35">
        <f>AC117/G122</f>
        <v>0</v>
      </c>
      <c r="AE117" s="9"/>
    </row>
    <row r="118" spans="1:31" s="16" customFormat="1" ht="15" x14ac:dyDescent="0.2">
      <c r="A118" s="9"/>
      <c r="B118" s="28" t="s">
        <v>73</v>
      </c>
      <c r="C118" s="30"/>
      <c r="D118" s="9" t="s">
        <v>49</v>
      </c>
      <c r="E118" s="57">
        <v>-9.7000000000000003E-3</v>
      </c>
      <c r="F118" s="9">
        <f>MATCH($D118,FAC_TOTALS_APTA!$A$2:$BQ$2,)</f>
        <v>24</v>
      </c>
      <c r="G118" s="36">
        <f>VLOOKUP(G103,FAC_TOTALS_APTA!$A$4:$BQ$126,$F118,FALSE)</f>
        <v>0</v>
      </c>
      <c r="H118" s="36">
        <f>VLOOKUP(H103,FAC_TOTALS_APTA!$A$4:$BQ$126,$F118,FALSE)</f>
        <v>1</v>
      </c>
      <c r="I118" s="32" t="str">
        <f t="shared" si="22"/>
        <v>-</v>
      </c>
      <c r="J118" s="33" t="str">
        <f t="shared" si="23"/>
        <v/>
      </c>
      <c r="K118" s="33" t="str">
        <f t="shared" si="24"/>
        <v>BIKE_SHARE_FAC</v>
      </c>
      <c r="L118" s="9">
        <f>MATCH($K118,FAC_TOTALS_APTA!$A$2:$BO$2,)</f>
        <v>39</v>
      </c>
      <c r="M118" s="31">
        <f>IF(M103=0,0,VLOOKUP(M103,FAC_TOTALS_APTA!$A$4:$BQ$126,$L118,FALSE))</f>
        <v>-28404762.1811014</v>
      </c>
      <c r="N118" s="31">
        <f>IF(N103=0,0,VLOOKUP(N103,FAC_TOTALS_APTA!$A$4:$BQ$126,$L118,FALSE))</f>
        <v>0</v>
      </c>
      <c r="O118" s="31">
        <f>IF(O103=0,0,VLOOKUP(O103,FAC_TOTALS_APTA!$A$4:$BQ$126,$L118,FALSE))</f>
        <v>0</v>
      </c>
      <c r="P118" s="31">
        <f>IF(P103=0,0,VLOOKUP(P103,FAC_TOTALS_APTA!$A$4:$BQ$126,$L118,FALSE))</f>
        <v>0</v>
      </c>
      <c r="Q118" s="31">
        <f>IF(Q103=0,0,VLOOKUP(Q103,FAC_TOTALS_APTA!$A$4:$BQ$126,$L118,FALSE))</f>
        <v>0</v>
      </c>
      <c r="R118" s="31">
        <f>IF(R103=0,0,VLOOKUP(R103,FAC_TOTALS_APTA!$A$4:$BQ$126,$L118,FALSE))</f>
        <v>0</v>
      </c>
      <c r="S118" s="31">
        <f>IF(S103=0,0,VLOOKUP(S103,FAC_TOTALS_APTA!$A$4:$BQ$126,$L118,FALSE))</f>
        <v>0</v>
      </c>
      <c r="T118" s="31">
        <f>IF(T103=0,0,VLOOKUP(T103,FAC_TOTALS_APTA!$A$4:$BQ$126,$L118,FALSE))</f>
        <v>0</v>
      </c>
      <c r="U118" s="31">
        <f>IF(U103=0,0,VLOOKUP(U103,FAC_TOTALS_APTA!$A$4:$BQ$126,$L118,FALSE))</f>
        <v>0</v>
      </c>
      <c r="V118" s="31">
        <f>IF(V103=0,0,VLOOKUP(V103,FAC_TOTALS_APTA!$A$4:$BQ$126,$L118,FALSE))</f>
        <v>0</v>
      </c>
      <c r="W118" s="31">
        <f>IF(W103=0,0,VLOOKUP(W103,FAC_TOTALS_APTA!$A$4:$BQ$126,$L118,FALSE))</f>
        <v>0</v>
      </c>
      <c r="X118" s="31">
        <f>IF(X103=0,0,VLOOKUP(X103,FAC_TOTALS_APTA!$A$4:$BQ$126,$L118,FALSE))</f>
        <v>0</v>
      </c>
      <c r="Y118" s="31">
        <f>IF(Y103=0,0,VLOOKUP(Y103,FAC_TOTALS_APTA!$A$4:$BQ$126,$L118,FALSE))</f>
        <v>0</v>
      </c>
      <c r="Z118" s="31">
        <f>IF(Z103=0,0,VLOOKUP(Z103,FAC_TOTALS_APTA!$A$4:$BQ$126,$L118,FALSE))</f>
        <v>0</v>
      </c>
      <c r="AA118" s="31">
        <f>IF(AA103=0,0,VLOOKUP(AA103,FAC_TOTALS_APTA!$A$4:$BQ$126,$L118,FALSE))</f>
        <v>0</v>
      </c>
      <c r="AB118" s="31">
        <f>IF(AB103=0,0,VLOOKUP(AB103,FAC_TOTALS_APTA!$A$4:$BQ$126,$L118,FALSE))</f>
        <v>0</v>
      </c>
      <c r="AC118" s="34">
        <f t="shared" si="25"/>
        <v>-28404762.1811014</v>
      </c>
      <c r="AD118" s="35">
        <f>AC118/G122</f>
        <v>-9.6961096275894974E-3</v>
      </c>
      <c r="AE118" s="9"/>
    </row>
    <row r="119" spans="1:31" s="16" customFormat="1" ht="15" x14ac:dyDescent="0.2">
      <c r="A119" s="9"/>
      <c r="B119" s="11" t="s">
        <v>74</v>
      </c>
      <c r="C119" s="29"/>
      <c r="D119" s="10" t="s">
        <v>50</v>
      </c>
      <c r="E119" s="58">
        <v>-4.1399999999999999E-2</v>
      </c>
      <c r="F119" s="10">
        <f>MATCH($D119,FAC_TOTALS_APTA!$A$2:$BQ$2,)</f>
        <v>25</v>
      </c>
      <c r="G119" s="38">
        <f>VLOOKUP(G103,FAC_TOTALS_APTA!$A$4:$BQ$126,$F119,FALSE)</f>
        <v>0</v>
      </c>
      <c r="H119" s="38">
        <f>VLOOKUP(H103,FAC_TOTALS_APTA!$A$4:$BQ$126,$F119,FALSE)</f>
        <v>1</v>
      </c>
      <c r="I119" s="39" t="str">
        <f t="shared" si="22"/>
        <v>-</v>
      </c>
      <c r="J119" s="40" t="str">
        <f t="shared" si="23"/>
        <v/>
      </c>
      <c r="K119" s="40" t="str">
        <f t="shared" si="24"/>
        <v>scooter_flag_FAC</v>
      </c>
      <c r="L119" s="10">
        <f>MATCH($K119,FAC_TOTALS_APTA!$A$2:$BO$2,)</f>
        <v>40</v>
      </c>
      <c r="M119" s="41">
        <f>IF($M$11=0,0,VLOOKUP($M$11,FAC_TOTALS_APTA!$A$4:$BQ$126,$L119,FALSE))</f>
        <v>0</v>
      </c>
      <c r="N119" s="41">
        <f>IF($M$11=0,0,VLOOKUP($M$11,FAC_TOTALS_APTA!$A$4:$BQ$126,$L119,FALSE))</f>
        <v>0</v>
      </c>
      <c r="O119" s="41">
        <f>IF($M$11=0,0,VLOOKUP($M$11,FAC_TOTALS_APTA!$A$4:$BQ$126,$L119,FALSE))</f>
        <v>0</v>
      </c>
      <c r="P119" s="41">
        <f>IF($M$11=0,0,VLOOKUP($M$11,FAC_TOTALS_APTA!$A$4:$BQ$126,$L119,FALSE))</f>
        <v>0</v>
      </c>
      <c r="Q119" s="41">
        <f>IF($M$11=0,0,VLOOKUP($M$11,FAC_TOTALS_APTA!$A$4:$BQ$126,$L119,FALSE))</f>
        <v>0</v>
      </c>
      <c r="R119" s="41">
        <f>IF($M$11=0,0,VLOOKUP($M$11,FAC_TOTALS_APTA!$A$4:$BQ$126,$L119,FALSE))</f>
        <v>0</v>
      </c>
      <c r="S119" s="41">
        <f>IF($M$11=0,0,VLOOKUP($M$11,FAC_TOTALS_APTA!$A$4:$BQ$126,$L119,FALSE))</f>
        <v>0</v>
      </c>
      <c r="T119" s="41">
        <f>IF($M$11=0,0,VLOOKUP($M$11,FAC_TOTALS_APTA!$A$4:$BQ$126,$L119,FALSE))</f>
        <v>0</v>
      </c>
      <c r="U119" s="41">
        <f>IF($M$11=0,0,VLOOKUP($M$11,FAC_TOTALS_APTA!$A$4:$BQ$126,$L119,FALSE))</f>
        <v>0</v>
      </c>
      <c r="V119" s="41">
        <f>IF($M$11=0,0,VLOOKUP($M$11,FAC_TOTALS_APTA!$A$4:$BQ$126,$L119,FALSE))</f>
        <v>0</v>
      </c>
      <c r="W119" s="41">
        <f>IF($M$11=0,0,VLOOKUP($M$11,FAC_TOTALS_APTA!$A$4:$BQ$126,$L119,FALSE))</f>
        <v>0</v>
      </c>
      <c r="X119" s="41">
        <f>IF($M$11=0,0,VLOOKUP($M$11,FAC_TOTALS_APTA!$A$4:$BQ$126,$L119,FALSE))</f>
        <v>0</v>
      </c>
      <c r="Y119" s="41">
        <f>IF($M$11=0,0,VLOOKUP($M$11,FAC_TOTALS_APTA!$A$4:$BQ$126,$L119,FALSE))</f>
        <v>0</v>
      </c>
      <c r="Z119" s="41">
        <f>IF($M$11=0,0,VLOOKUP($M$11,FAC_TOTALS_APTA!$A$4:$BQ$126,$L119,FALSE))</f>
        <v>0</v>
      </c>
      <c r="AA119" s="41">
        <f>IF($M$11=0,0,VLOOKUP($M$11,FAC_TOTALS_APTA!$A$4:$BQ$126,$L119,FALSE))</f>
        <v>0</v>
      </c>
      <c r="AB119" s="41">
        <f>IF($M$11=0,0,VLOOKUP($M$11,FAC_TOTALS_APTA!$A$4:$BQ$126,$L119,FALSE))</f>
        <v>0</v>
      </c>
      <c r="AC119" s="42">
        <f t="shared" si="25"/>
        <v>0</v>
      </c>
      <c r="AD119" s="35">
        <f>AC119/G122</f>
        <v>0</v>
      </c>
      <c r="AE119" s="9"/>
    </row>
    <row r="120" spans="1:31" s="16" customFormat="1" ht="15" x14ac:dyDescent="0.2">
      <c r="A120" s="9"/>
      <c r="B120" s="44" t="s">
        <v>61</v>
      </c>
      <c r="C120" s="45"/>
      <c r="D120" s="44" t="s">
        <v>53</v>
      </c>
      <c r="E120" s="46"/>
      <c r="F120" s="47"/>
      <c r="G120" s="48"/>
      <c r="H120" s="48"/>
      <c r="I120" s="49"/>
      <c r="J120" s="50"/>
      <c r="K120" s="50" t="str">
        <f t="shared" si="24"/>
        <v>New_Reporter_FAC</v>
      </c>
      <c r="L120" s="47">
        <f>MATCH($K120,FAC_TOTALS_APTA!$A$2:$BO$2,)</f>
        <v>44</v>
      </c>
      <c r="M120" s="48">
        <f>IF(M103=0,0,VLOOKUP(M103,FAC_TOTALS_APTA!$A$4:$BQ$126,$L120,FALSE))</f>
        <v>0</v>
      </c>
      <c r="N120" s="48">
        <f>IF(N103=0,0,VLOOKUP(N103,FAC_TOTALS_APTA!$A$4:$BQ$126,$L120,FALSE))</f>
        <v>0</v>
      </c>
      <c r="O120" s="48">
        <f>IF(O103=0,0,VLOOKUP(O103,FAC_TOTALS_APTA!$A$4:$BQ$126,$L120,FALSE))</f>
        <v>0</v>
      </c>
      <c r="P120" s="48">
        <f>IF(P103=0,0,VLOOKUP(P103,FAC_TOTALS_APTA!$A$4:$BQ$126,$L120,FALSE))</f>
        <v>0</v>
      </c>
      <c r="Q120" s="48">
        <f>IF(Q103=0,0,VLOOKUP(Q103,FAC_TOTALS_APTA!$A$4:$BQ$126,$L120,FALSE))</f>
        <v>0</v>
      </c>
      <c r="R120" s="48">
        <f>IF(R103=0,0,VLOOKUP(R103,FAC_TOTALS_APTA!$A$4:$BQ$126,$L120,FALSE))</f>
        <v>0</v>
      </c>
      <c r="S120" s="48">
        <f>IF(S103=0,0,VLOOKUP(S103,FAC_TOTALS_APTA!$A$4:$BQ$126,$L120,FALSE))</f>
        <v>0</v>
      </c>
      <c r="T120" s="48">
        <f>IF(T103=0,0,VLOOKUP(T103,FAC_TOTALS_APTA!$A$4:$BQ$126,$L120,FALSE))</f>
        <v>0</v>
      </c>
      <c r="U120" s="48">
        <f>IF(U103=0,0,VLOOKUP(U103,FAC_TOTALS_APTA!$A$4:$BQ$126,$L120,FALSE))</f>
        <v>0</v>
      </c>
      <c r="V120" s="48">
        <f>IF(V103=0,0,VLOOKUP(V103,FAC_TOTALS_APTA!$A$4:$BQ$126,$L120,FALSE))</f>
        <v>0</v>
      </c>
      <c r="W120" s="48">
        <f>IF(W103=0,0,VLOOKUP(W103,FAC_TOTALS_APTA!$A$4:$BQ$126,$L120,FALSE))</f>
        <v>0</v>
      </c>
      <c r="X120" s="48">
        <f>IF(X103=0,0,VLOOKUP(X103,FAC_TOTALS_APTA!$A$4:$BQ$126,$L120,FALSE))</f>
        <v>0</v>
      </c>
      <c r="Y120" s="48">
        <f>IF(Y103=0,0,VLOOKUP(Y103,FAC_TOTALS_APTA!$A$4:$BQ$126,$L120,FALSE))</f>
        <v>0</v>
      </c>
      <c r="Z120" s="48">
        <f>IF(Z103=0,0,VLOOKUP(Z103,FAC_TOTALS_APTA!$A$4:$BQ$126,$L120,FALSE))</f>
        <v>0</v>
      </c>
      <c r="AA120" s="48">
        <f>IF(AA103=0,0,VLOOKUP(AA103,FAC_TOTALS_APTA!$A$4:$BQ$126,$L120,FALSE))</f>
        <v>0</v>
      </c>
      <c r="AB120" s="48">
        <f>IF(AB103=0,0,VLOOKUP(AB103,FAC_TOTALS_APTA!$A$4:$BQ$126,$L120,FALSE))</f>
        <v>0</v>
      </c>
      <c r="AC120" s="51">
        <f>SUM(M120:AB120)</f>
        <v>0</v>
      </c>
      <c r="AD120" s="52">
        <f>AC120/G122</f>
        <v>0</v>
      </c>
      <c r="AE120" s="9"/>
    </row>
    <row r="121" spans="1:31" s="75" customFormat="1" ht="15" x14ac:dyDescent="0.2">
      <c r="A121" s="74"/>
      <c r="B121" s="28" t="s">
        <v>75</v>
      </c>
      <c r="C121" s="30"/>
      <c r="D121" s="9" t="s">
        <v>6</v>
      </c>
      <c r="E121" s="57"/>
      <c r="F121" s="9">
        <f>MATCH($D121,FAC_TOTALS_APTA!$A$2:$BO$2,)</f>
        <v>9</v>
      </c>
      <c r="G121" s="76">
        <f>VLOOKUP(G103,FAC_TOTALS_APTA!$A$4:$BQ$126,$F121,FALSE)</f>
        <v>2971492608.7024698</v>
      </c>
      <c r="H121" s="76">
        <f>VLOOKUP(H103,FAC_TOTALS_APTA!$A$4:$BO$126,$F121,FALSE)</f>
        <v>2586537988.3687801</v>
      </c>
      <c r="I121" s="78">
        <f t="shared" ref="I121:I122" si="26">H121/G121-1</f>
        <v>-0.12954924377273946</v>
      </c>
      <c r="J121" s="33"/>
      <c r="K121" s="33"/>
      <c r="L121" s="9"/>
      <c r="M121" s="31">
        <f t="shared" ref="M121:AB121" si="27">SUM(M105:M110)</f>
        <v>19107213.855913293</v>
      </c>
      <c r="N121" s="31">
        <f t="shared" si="27"/>
        <v>23433291.843679216</v>
      </c>
      <c r="O121" s="31">
        <f t="shared" si="27"/>
        <v>-280982966.28051567</v>
      </c>
      <c r="P121" s="31">
        <f t="shared" si="27"/>
        <v>-96974561.247326389</v>
      </c>
      <c r="Q121" s="31">
        <f t="shared" si="27"/>
        <v>46520672.527028181</v>
      </c>
      <c r="R121" s="31">
        <f t="shared" si="27"/>
        <v>-46281841.59111838</v>
      </c>
      <c r="S121" s="31">
        <f t="shared" si="27"/>
        <v>0</v>
      </c>
      <c r="T121" s="31">
        <f t="shared" si="27"/>
        <v>0</v>
      </c>
      <c r="U121" s="31">
        <f t="shared" si="27"/>
        <v>0</v>
      </c>
      <c r="V121" s="31">
        <f t="shared" si="27"/>
        <v>0</v>
      </c>
      <c r="W121" s="31">
        <f t="shared" si="27"/>
        <v>0</v>
      </c>
      <c r="X121" s="31">
        <f t="shared" si="27"/>
        <v>0</v>
      </c>
      <c r="Y121" s="31">
        <f t="shared" si="27"/>
        <v>0</v>
      </c>
      <c r="Z121" s="31">
        <f t="shared" si="27"/>
        <v>0</v>
      </c>
      <c r="AA121" s="31">
        <f t="shared" si="27"/>
        <v>0</v>
      </c>
      <c r="AB121" s="31">
        <f t="shared" si="27"/>
        <v>0</v>
      </c>
      <c r="AC121" s="34">
        <f>H121-G121</f>
        <v>-384954620.33368969</v>
      </c>
      <c r="AD121" s="35">
        <f>I121</f>
        <v>-0.12954924377273946</v>
      </c>
      <c r="AE121" s="74"/>
    </row>
    <row r="122" spans="1:31" ht="16" thickBot="1" x14ac:dyDescent="0.25">
      <c r="B122" s="12" t="s">
        <v>58</v>
      </c>
      <c r="C122" s="26"/>
      <c r="D122" s="26" t="s">
        <v>4</v>
      </c>
      <c r="E122" s="26"/>
      <c r="F122" s="26">
        <f>MATCH($D122,FAC_TOTALS_APTA!$A$2:$BO$2,)</f>
        <v>7</v>
      </c>
      <c r="G122" s="77">
        <f>VLOOKUP(G103,FAC_TOTALS_APTA!$A$4:$BO$126,$F122,FALSE)</f>
        <v>2929500930.99999</v>
      </c>
      <c r="H122" s="77">
        <f>VLOOKUP(H103,FAC_TOTALS_APTA!$A$4:$BO$126,$F122,FALSE)</f>
        <v>3028681761</v>
      </c>
      <c r="I122" s="79">
        <f t="shared" si="26"/>
        <v>3.3855879324180549E-2</v>
      </c>
      <c r="J122" s="53"/>
      <c r="K122" s="53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54">
        <f>H122-G122</f>
        <v>99180830.000010014</v>
      </c>
      <c r="AD122" s="55">
        <f>I122</f>
        <v>3.3855879324180549E-2</v>
      </c>
    </row>
    <row r="123" spans="1:31" ht="17" thickTop="1" thickBot="1" x14ac:dyDescent="0.25">
      <c r="B123" s="59" t="s">
        <v>76</v>
      </c>
      <c r="C123" s="60"/>
      <c r="D123" s="60"/>
      <c r="E123" s="61"/>
      <c r="F123" s="60"/>
      <c r="G123" s="60"/>
      <c r="H123" s="60"/>
      <c r="I123" s="62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55">
        <f>AD122-AD121</f>
        <v>0.16340512309692001</v>
      </c>
    </row>
    <row r="124" spans="1:31" ht="15" thickTop="1" x14ac:dyDescent="0.2"/>
  </sheetData>
  <mergeCells count="8">
    <mergeCell ref="G100:I100"/>
    <mergeCell ref="AC100:AD100"/>
    <mergeCell ref="G8:I8"/>
    <mergeCell ref="AC8:AD8"/>
    <mergeCell ref="G38:I38"/>
    <mergeCell ref="AC38:AD38"/>
    <mergeCell ref="G69:I69"/>
    <mergeCell ref="AC69:AD6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26"/>
  <sheetViews>
    <sheetView workbookViewId="0">
      <pane xSplit="4" ySplit="3" topLeftCell="E104" activePane="bottomRight" state="frozen"/>
      <selection pane="topRight" activeCell="E1" sqref="E1"/>
      <selection pane="bottomLeft" activeCell="A4" sqref="A4"/>
      <selection pane="bottomRight" activeCell="C76" sqref="C76:C126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72" t="s">
        <v>14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7"/>
      <c r="AU1" s="7"/>
      <c r="AV1" s="7"/>
      <c r="AW1" s="7"/>
      <c r="BJ1" s="73"/>
      <c r="BK1" s="73"/>
      <c r="BL1" s="73"/>
      <c r="BM1" s="73"/>
      <c r="BN1" s="73"/>
      <c r="BO1" s="73"/>
    </row>
    <row r="2" spans="1:71" s="6" customFormat="1" ht="34" x14ac:dyDescent="0.2">
      <c r="B2" s="6" t="s">
        <v>0</v>
      </c>
      <c r="C2" s="6" t="s">
        <v>2</v>
      </c>
      <c r="D2" s="6" t="s">
        <v>1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s="6" t="s">
        <v>79</v>
      </c>
      <c r="R2" s="6" t="s">
        <v>32</v>
      </c>
      <c r="S2" t="s">
        <v>85</v>
      </c>
      <c r="T2" t="s">
        <v>86</v>
      </c>
      <c r="U2" t="s">
        <v>80</v>
      </c>
      <c r="V2" t="s">
        <v>87</v>
      </c>
      <c r="W2" t="s">
        <v>88</v>
      </c>
      <c r="X2" s="6" t="s">
        <v>49</v>
      </c>
      <c r="Y2" s="6" t="s">
        <v>50</v>
      </c>
      <c r="Z2" s="6" t="s">
        <v>11</v>
      </c>
      <c r="AA2" s="6" t="s">
        <v>33</v>
      </c>
      <c r="AB2" s="6" t="s">
        <v>12</v>
      </c>
      <c r="AC2" s="6" t="s">
        <v>34</v>
      </c>
      <c r="AD2" s="6" t="s">
        <v>35</v>
      </c>
      <c r="AE2" s="6" t="s">
        <v>13</v>
      </c>
      <c r="AF2" s="6" t="s">
        <v>81</v>
      </c>
      <c r="AG2" s="6" t="s">
        <v>36</v>
      </c>
      <c r="AH2" t="s">
        <v>89</v>
      </c>
      <c r="AI2" t="s">
        <v>90</v>
      </c>
      <c r="AJ2" t="s">
        <v>82</v>
      </c>
      <c r="AK2" t="s">
        <v>91</v>
      </c>
      <c r="AL2" t="s">
        <v>92</v>
      </c>
      <c r="AM2" s="6" t="s">
        <v>51</v>
      </c>
      <c r="AN2" s="6" t="s">
        <v>52</v>
      </c>
      <c r="AO2" s="6" t="s">
        <v>44</v>
      </c>
      <c r="AP2" s="6" t="s">
        <v>45</v>
      </c>
      <c r="AQ2" s="6" t="s">
        <v>46</v>
      </c>
      <c r="AR2" s="6" t="s">
        <v>47</v>
      </c>
      <c r="AS2" s="6" t="s">
        <v>48</v>
      </c>
      <c r="BK2" s="8"/>
      <c r="BL2" s="8"/>
      <c r="BM2" s="8"/>
      <c r="BN2" s="8"/>
      <c r="BO2" s="8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5">
        <v>27</v>
      </c>
      <c r="AD3" s="5">
        <v>28</v>
      </c>
      <c r="AE3" s="5">
        <v>29</v>
      </c>
      <c r="AF3" s="5">
        <v>30</v>
      </c>
      <c r="AG3" s="5">
        <v>31</v>
      </c>
      <c r="AH3" s="5">
        <v>32</v>
      </c>
      <c r="AI3" s="5">
        <v>33</v>
      </c>
      <c r="AJ3" s="5">
        <v>34</v>
      </c>
      <c r="AK3" s="5">
        <v>35</v>
      </c>
      <c r="AL3" s="5">
        <v>36</v>
      </c>
      <c r="AM3" s="5">
        <v>37</v>
      </c>
      <c r="AN3" s="5">
        <v>38</v>
      </c>
      <c r="AO3" s="5">
        <v>39</v>
      </c>
      <c r="AP3" s="5">
        <v>40</v>
      </c>
      <c r="AQ3" s="5">
        <v>41</v>
      </c>
      <c r="AR3" s="5">
        <v>42</v>
      </c>
      <c r="AS3" s="5">
        <v>43</v>
      </c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1807433383.58915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Sheet1!X3</f>
        <v>0</v>
      </c>
      <c r="Y4">
        <f>Sheet1!Y3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0</v>
      </c>
      <c r="AO4">
        <f>Sheet1!AO3</f>
        <v>0</v>
      </c>
      <c r="AP4">
        <f>Sheet1!AP3</f>
        <v>0</v>
      </c>
      <c r="AQ4">
        <f>Sheet1!AQ3</f>
        <v>0</v>
      </c>
      <c r="AR4">
        <f>Sheet1!AR3</f>
        <v>2067895160.7899899</v>
      </c>
      <c r="AS4">
        <f>Sheet1!AS3</f>
        <v>2067895160.7899899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1990769631.9037001</v>
      </c>
      <c r="J5">
        <f>Sheet1!J4</f>
        <v>71346479.164665997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Sheet1!X4</f>
        <v>0</v>
      </c>
      <c r="Y5">
        <f>Sheet1!Y4</f>
        <v>0</v>
      </c>
      <c r="Z5">
        <f>Sheet1!Z4</f>
        <v>4087665.28772288</v>
      </c>
      <c r="AA5">
        <f>Sheet1!AA4</f>
        <v>7786366.0540054999</v>
      </c>
      <c r="AB5">
        <f>Sheet1!AB4</f>
        <v>8817133.3065513298</v>
      </c>
      <c r="AC5">
        <f>Sheet1!AC4</f>
        <v>44434196.2202719</v>
      </c>
      <c r="AD5">
        <f>Sheet1!AD4</f>
        <v>17664728.1012155</v>
      </c>
      <c r="AE5">
        <f>Sheet1!AE4</f>
        <v>-1496303.4361067601</v>
      </c>
      <c r="AF5">
        <f>Sheet1!AF4</f>
        <v>-1903867.7660858301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0</v>
      </c>
      <c r="AL5">
        <f>Sheet1!AL4</f>
        <v>0</v>
      </c>
      <c r="AM5">
        <f>Sheet1!AM4</f>
        <v>0</v>
      </c>
      <c r="AN5">
        <f>Sheet1!AN4</f>
        <v>0</v>
      </c>
      <c r="AO5">
        <f>Sheet1!AO4</f>
        <v>79389917.767574593</v>
      </c>
      <c r="AP5">
        <f>Sheet1!AP4</f>
        <v>81120741.134887397</v>
      </c>
      <c r="AQ5">
        <f>Sheet1!AQ4</f>
        <v>-152488579.724886</v>
      </c>
      <c r="AR5">
        <f>Sheet1!AR4</f>
        <v>0</v>
      </c>
      <c r="AS5">
        <f>Sheet1!AS4</f>
        <v>-71367838.589998499</v>
      </c>
      <c r="AT5" s="3"/>
      <c r="AV5" s="3"/>
      <c r="AX5" s="3"/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2284357443.3056302</v>
      </c>
      <c r="J6">
        <f>Sheet1!J5</f>
        <v>246960426.782415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Sheet1!X5</f>
        <v>0</v>
      </c>
      <c r="Y6">
        <f>Sheet1!Y5</f>
        <v>0</v>
      </c>
      <c r="Z6">
        <f>Sheet1!Z5</f>
        <v>55778847.411488503</v>
      </c>
      <c r="AA6">
        <f>Sheet1!AA5</f>
        <v>17063585.8607901</v>
      </c>
      <c r="AB6">
        <f>Sheet1!AB5</f>
        <v>11303699.672519</v>
      </c>
      <c r="AC6">
        <f>Sheet1!AC5</f>
        <v>42256765.906638697</v>
      </c>
      <c r="AD6">
        <f>Sheet1!AD5</f>
        <v>25853296.480139099</v>
      </c>
      <c r="AE6">
        <f>Sheet1!AE5</f>
        <v>-1237617.0841306199</v>
      </c>
      <c r="AF6">
        <f>Sheet1!AF5</f>
        <v>-1807984.15856866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0</v>
      </c>
      <c r="AL6">
        <f>Sheet1!AL5</f>
        <v>0</v>
      </c>
      <c r="AM6">
        <f>Sheet1!AM5</f>
        <v>0</v>
      </c>
      <c r="AN6">
        <f>Sheet1!AN5</f>
        <v>0</v>
      </c>
      <c r="AO6">
        <f>Sheet1!AO5</f>
        <v>149210594.08887601</v>
      </c>
      <c r="AP6">
        <f>Sheet1!AP5</f>
        <v>153092670.30881801</v>
      </c>
      <c r="AQ6">
        <f>Sheet1!AQ5</f>
        <v>96076551.541180596</v>
      </c>
      <c r="AR6">
        <f>Sheet1!AR5</f>
        <v>0</v>
      </c>
      <c r="AS6">
        <f>Sheet1!AS5</f>
        <v>249169221.84999901</v>
      </c>
      <c r="AT6" s="3"/>
      <c r="AV6" s="3"/>
      <c r="AX6" s="3"/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2502249488.84519</v>
      </c>
      <c r="J7">
        <f>Sheet1!J6</f>
        <v>52286350.024098299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Sheet1!X6</f>
        <v>0</v>
      </c>
      <c r="Y7">
        <f>Sheet1!Y6</f>
        <v>0</v>
      </c>
      <c r="Z7">
        <f>Sheet1!Z6</f>
        <v>-32452235.303370401</v>
      </c>
      <c r="AA7">
        <f>Sheet1!AA6</f>
        <v>-13132540.753637999</v>
      </c>
      <c r="AB7">
        <f>Sheet1!AB6</f>
        <v>13724078.6165908</v>
      </c>
      <c r="AC7">
        <f>Sheet1!AC6</f>
        <v>62829914.968632802</v>
      </c>
      <c r="AD7">
        <f>Sheet1!AD6</f>
        <v>25033693.1575437</v>
      </c>
      <c r="AE7">
        <f>Sheet1!AE6</f>
        <v>-2046455.73747669</v>
      </c>
      <c r="AF7">
        <f>Sheet1!AF6</f>
        <v>-1914774.6807945301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0</v>
      </c>
      <c r="AL7">
        <f>Sheet1!AL6</f>
        <v>0</v>
      </c>
      <c r="AM7">
        <f>Sheet1!AM6</f>
        <v>0</v>
      </c>
      <c r="AN7">
        <f>Sheet1!AN6</f>
        <v>0</v>
      </c>
      <c r="AO7">
        <f>Sheet1!AO6</f>
        <v>52041680.267487697</v>
      </c>
      <c r="AP7">
        <f>Sheet1!AP6</f>
        <v>51298921.022927403</v>
      </c>
      <c r="AQ7">
        <f>Sheet1!AQ6</f>
        <v>-19182509.4129287</v>
      </c>
      <c r="AR7">
        <f>Sheet1!AR6</f>
        <v>125667083.39999899</v>
      </c>
      <c r="AS7">
        <f>Sheet1!AS6</f>
        <v>157783495.00999799</v>
      </c>
      <c r="AT7" s="3"/>
      <c r="AV7" s="3"/>
      <c r="AX7" s="3"/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2604643957.19486</v>
      </c>
      <c r="J8">
        <f>Sheet1!J7</f>
        <v>102394468.349677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Sheet1!X7</f>
        <v>0</v>
      </c>
      <c r="Y8">
        <f>Sheet1!Y7</f>
        <v>0</v>
      </c>
      <c r="Z8">
        <f>Sheet1!Z7</f>
        <v>-7559420.3020711401</v>
      </c>
      <c r="AA8">
        <f>Sheet1!AA7</f>
        <v>20046775.390174098</v>
      </c>
      <c r="AB8">
        <f>Sheet1!AB7</f>
        <v>18593786.419577699</v>
      </c>
      <c r="AC8">
        <f>Sheet1!AC7</f>
        <v>39456118.868401803</v>
      </c>
      <c r="AD8">
        <f>Sheet1!AD7</f>
        <v>40592792.886629</v>
      </c>
      <c r="AE8">
        <f>Sheet1!AE7</f>
        <v>-2284358.4327526302</v>
      </c>
      <c r="AF8">
        <f>Sheet1!AF7</f>
        <v>-1498861.98389811</v>
      </c>
      <c r="AG8">
        <f>Sheet1!AG7</f>
        <v>114782.086780062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0</v>
      </c>
      <c r="AL8">
        <f>Sheet1!AL7</f>
        <v>0</v>
      </c>
      <c r="AM8">
        <f>Sheet1!AM7</f>
        <v>0</v>
      </c>
      <c r="AN8">
        <f>Sheet1!AN7</f>
        <v>0</v>
      </c>
      <c r="AO8">
        <f>Sheet1!AO7</f>
        <v>107461614.93284</v>
      </c>
      <c r="AP8">
        <f>Sheet1!AP7</f>
        <v>108678692.009602</v>
      </c>
      <c r="AQ8">
        <f>Sheet1!AQ7</f>
        <v>-78323379.949600801</v>
      </c>
      <c r="AR8">
        <f>Sheet1!AR7</f>
        <v>0</v>
      </c>
      <c r="AS8">
        <f>Sheet1!AS7</f>
        <v>30355312.0600021</v>
      </c>
      <c r="AT8" s="3"/>
      <c r="AV8" s="3"/>
      <c r="AX8" s="3"/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2604491730.4685102</v>
      </c>
      <c r="J9">
        <f>Sheet1!J8</f>
        <v>-152226.72635779099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Sheet1!X8</f>
        <v>0</v>
      </c>
      <c r="Y9">
        <f>Sheet1!Y8</f>
        <v>0</v>
      </c>
      <c r="Z9">
        <f>Sheet1!Z8</f>
        <v>35077228.565416098</v>
      </c>
      <c r="AA9">
        <f>Sheet1!AA8</f>
        <v>-32491564.545393899</v>
      </c>
      <c r="AB9">
        <f>Sheet1!AB8</f>
        <v>5123985.9810675699</v>
      </c>
      <c r="AC9">
        <f>Sheet1!AC8</f>
        <v>22518707.126434699</v>
      </c>
      <c r="AD9">
        <f>Sheet1!AD8</f>
        <v>-13951329.8495002</v>
      </c>
      <c r="AE9">
        <f>Sheet1!AE8</f>
        <v>-3035129.9794621002</v>
      </c>
      <c r="AF9">
        <f>Sheet1!AF8</f>
        <v>-5250274.1034008404</v>
      </c>
      <c r="AG9">
        <f>Sheet1!AG8</f>
        <v>49434.038928132497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0</v>
      </c>
      <c r="AL9">
        <f>Sheet1!AL8</f>
        <v>0</v>
      </c>
      <c r="AM9">
        <f>Sheet1!AM8</f>
        <v>0</v>
      </c>
      <c r="AN9">
        <f>Sheet1!AN8</f>
        <v>0</v>
      </c>
      <c r="AO9">
        <f>Sheet1!AO8</f>
        <v>8041057.2340895003</v>
      </c>
      <c r="AP9">
        <f>Sheet1!AP8</f>
        <v>7350698.8861157903</v>
      </c>
      <c r="AQ9">
        <f>Sheet1!AQ8</f>
        <v>2404625.2338833301</v>
      </c>
      <c r="AR9">
        <f>Sheet1!AR8</f>
        <v>0</v>
      </c>
      <c r="AS9">
        <f>Sheet1!AS8</f>
        <v>9755324.11999912</v>
      </c>
      <c r="AT9" s="3"/>
      <c r="AV9" s="3"/>
      <c r="AX9" s="3"/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2701048004.3770399</v>
      </c>
      <c r="J10">
        <f>Sheet1!J9</f>
        <v>96556273.9085394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0</v>
      </c>
      <c r="W10">
        <f>Sheet1!W9</f>
        <v>0</v>
      </c>
      <c r="X10">
        <f>Sheet1!X9</f>
        <v>8.7775489621949801E-5</v>
      </c>
      <c r="Y10">
        <f>Sheet1!Y9</f>
        <v>0</v>
      </c>
      <c r="Z10">
        <f>Sheet1!Z9</f>
        <v>16774687.7181562</v>
      </c>
      <c r="AA10">
        <f>Sheet1!AA9</f>
        <v>17844765.809236702</v>
      </c>
      <c r="AB10">
        <f>Sheet1!AB9</f>
        <v>3388243.7343677501</v>
      </c>
      <c r="AC10">
        <f>Sheet1!AC9</f>
        <v>51683998.7557877</v>
      </c>
      <c r="AD10">
        <f>Sheet1!AD9</f>
        <v>1338363.7092209801</v>
      </c>
      <c r="AE10">
        <f>Sheet1!AE9</f>
        <v>2998138.6370489802</v>
      </c>
      <c r="AF10">
        <f>Sheet1!AF9</f>
        <v>3381391.4743880699</v>
      </c>
      <c r="AG10">
        <f>Sheet1!AG9</f>
        <v>30019.107056301898</v>
      </c>
      <c r="AH10">
        <f>Sheet1!AH9</f>
        <v>0</v>
      </c>
      <c r="AI10">
        <f>Sheet1!AI9</f>
        <v>0</v>
      </c>
      <c r="AJ10">
        <f>Sheet1!AJ9</f>
        <v>0</v>
      </c>
      <c r="AK10">
        <f>Sheet1!AK9</f>
        <v>0</v>
      </c>
      <c r="AL10">
        <f>Sheet1!AL9</f>
        <v>0</v>
      </c>
      <c r="AM10">
        <f>Sheet1!AM9</f>
        <v>-1755669.4575090201</v>
      </c>
      <c r="AN10">
        <f>Sheet1!AN9</f>
        <v>0</v>
      </c>
      <c r="AO10">
        <f>Sheet1!AO9</f>
        <v>95683939.487753794</v>
      </c>
      <c r="AP10">
        <f>Sheet1!AP9</f>
        <v>97201284.702160597</v>
      </c>
      <c r="AQ10">
        <f>Sheet1!AQ9</f>
        <v>-13757076.4421605</v>
      </c>
      <c r="AR10">
        <f>Sheet1!AR9</f>
        <v>0</v>
      </c>
      <c r="AS10">
        <f>Sheet1!AS9</f>
        <v>83444208.260000005</v>
      </c>
      <c r="AT10" s="3"/>
      <c r="AV10" s="3"/>
      <c r="AX10" s="3"/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2510852267.49648</v>
      </c>
      <c r="J11">
        <f>Sheet1!J10</f>
        <v>-190195736.88056299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0</v>
      </c>
      <c r="W11">
        <f>Sheet1!W10</f>
        <v>0</v>
      </c>
      <c r="X11">
        <f>Sheet1!X10</f>
        <v>8.7775489621949801E-5</v>
      </c>
      <c r="Y11">
        <f>Sheet1!Y10</f>
        <v>0</v>
      </c>
      <c r="Z11">
        <f>Sheet1!Z10</f>
        <v>-22042533.633399501</v>
      </c>
      <c r="AA11">
        <f>Sheet1!AA10</f>
        <v>-87341452.166382506</v>
      </c>
      <c r="AB11">
        <f>Sheet1!AB10</f>
        <v>-3203184.7924891799</v>
      </c>
      <c r="AC11">
        <f>Sheet1!AC10</f>
        <v>-136241677.814549</v>
      </c>
      <c r="AD11">
        <f>Sheet1!AD10</f>
        <v>52158407.017323501</v>
      </c>
      <c r="AE11">
        <f>Sheet1!AE10</f>
        <v>2130476.34002499</v>
      </c>
      <c r="AF11">
        <f>Sheet1!AF10</f>
        <v>2342297.5885296902</v>
      </c>
      <c r="AG11">
        <f>Sheet1!AG10</f>
        <v>80646.766811516994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0</v>
      </c>
      <c r="AL11">
        <f>Sheet1!AL10</f>
        <v>0</v>
      </c>
      <c r="AM11">
        <f>Sheet1!AM10</f>
        <v>0</v>
      </c>
      <c r="AN11">
        <f>Sheet1!AN10</f>
        <v>0</v>
      </c>
      <c r="AO11">
        <f>Sheet1!AO10</f>
        <v>-192117020.69413099</v>
      </c>
      <c r="AP11">
        <f>Sheet1!AP10</f>
        <v>-190719209.91458699</v>
      </c>
      <c r="AQ11">
        <f>Sheet1!AQ10</f>
        <v>62522082.624587297</v>
      </c>
      <c r="AR11">
        <f>Sheet1!AR10</f>
        <v>0</v>
      </c>
      <c r="AS11">
        <f>Sheet1!AS10</f>
        <v>-128197127.29000001</v>
      </c>
      <c r="AT11" s="3"/>
      <c r="AV11" s="3"/>
      <c r="AX11" s="3"/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2507862073.2438798</v>
      </c>
      <c r="J12">
        <f>Sheet1!J11</f>
        <v>-2990194.2526036901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0</v>
      </c>
      <c r="W12">
        <f>Sheet1!W11</f>
        <v>0</v>
      </c>
      <c r="X12">
        <f>Sheet1!X11</f>
        <v>6.5223596279954693E-2</v>
      </c>
      <c r="Y12">
        <f>Sheet1!Y11</f>
        <v>0</v>
      </c>
      <c r="Z12">
        <f>Sheet1!Z11</f>
        <v>-96363551.218026593</v>
      </c>
      <c r="AA12">
        <f>Sheet1!AA11</f>
        <v>-15344355.4207769</v>
      </c>
      <c r="AB12">
        <f>Sheet1!AB11</f>
        <v>368369.76620527799</v>
      </c>
      <c r="AC12">
        <f>Sheet1!AC11</f>
        <v>62251798.082127698</v>
      </c>
      <c r="AD12">
        <f>Sheet1!AD11</f>
        <v>24771521.505790502</v>
      </c>
      <c r="AE12">
        <f>Sheet1!AE11</f>
        <v>3973007.6695233602</v>
      </c>
      <c r="AF12">
        <f>Sheet1!AF11</f>
        <v>35462592.8976091</v>
      </c>
      <c r="AG12">
        <f>Sheet1!AG11</f>
        <v>83388.248076260395</v>
      </c>
      <c r="AH12">
        <f>Sheet1!AH11</f>
        <v>0</v>
      </c>
      <c r="AI12">
        <f>Sheet1!AI11</f>
        <v>0</v>
      </c>
      <c r="AJ12">
        <f>Sheet1!AJ11</f>
        <v>0</v>
      </c>
      <c r="AK12">
        <f>Sheet1!AK11</f>
        <v>0</v>
      </c>
      <c r="AL12">
        <f>Sheet1!AL11</f>
        <v>0</v>
      </c>
      <c r="AM12">
        <f>Sheet1!AM11</f>
        <v>-1497156.6016816699</v>
      </c>
      <c r="AN12">
        <f>Sheet1!AN11</f>
        <v>0</v>
      </c>
      <c r="AO12">
        <f>Sheet1!AO11</f>
        <v>13705614.928847</v>
      </c>
      <c r="AP12">
        <f>Sheet1!AP11</f>
        <v>12698988.849310599</v>
      </c>
      <c r="AQ12">
        <f>Sheet1!AQ11</f>
        <v>-99440721.409308806</v>
      </c>
      <c r="AR12">
        <f>Sheet1!AR11</f>
        <v>0</v>
      </c>
      <c r="AS12">
        <f>Sheet1!AS11</f>
        <v>-86741732.559998095</v>
      </c>
      <c r="AT12" s="3"/>
      <c r="AV12" s="3"/>
      <c r="AX12" s="3"/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2534074229.6547999</v>
      </c>
      <c r="J13">
        <f>Sheet1!J12</f>
        <v>26212156.410920899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0</v>
      </c>
      <c r="W13">
        <f>Sheet1!W12</f>
        <v>0</v>
      </c>
      <c r="X13">
        <f>Sheet1!X12</f>
        <v>6.5223596279954693E-2</v>
      </c>
      <c r="Y13">
        <f>Sheet1!Y12</f>
        <v>0</v>
      </c>
      <c r="Z13">
        <f>Sheet1!Z12</f>
        <v>-64590609.108353101</v>
      </c>
      <c r="AA13">
        <f>Sheet1!AA12</f>
        <v>-17088872.848556999</v>
      </c>
      <c r="AB13">
        <f>Sheet1!AB12</f>
        <v>6770462.4114609603</v>
      </c>
      <c r="AC13">
        <f>Sheet1!AC12</f>
        <v>85631477.148799196</v>
      </c>
      <c r="AD13">
        <f>Sheet1!AD12</f>
        <v>19291647.647974499</v>
      </c>
      <c r="AE13">
        <f>Sheet1!AE12</f>
        <v>5167709.0435975101</v>
      </c>
      <c r="AF13">
        <f>Sheet1!AF12</f>
        <v>-3620135.7557399799</v>
      </c>
      <c r="AG13">
        <f>Sheet1!AG12</f>
        <v>-19657.314792839199</v>
      </c>
      <c r="AH13">
        <f>Sheet1!AH12</f>
        <v>0</v>
      </c>
      <c r="AI13">
        <f>Sheet1!AI12</f>
        <v>0</v>
      </c>
      <c r="AJ13">
        <f>Sheet1!AJ12</f>
        <v>0</v>
      </c>
      <c r="AK13">
        <f>Sheet1!AK12</f>
        <v>0</v>
      </c>
      <c r="AL13">
        <f>Sheet1!AL12</f>
        <v>0</v>
      </c>
      <c r="AM13">
        <f>Sheet1!AM12</f>
        <v>-1036574.18077079</v>
      </c>
      <c r="AN13">
        <f>Sheet1!AN12</f>
        <v>0</v>
      </c>
      <c r="AO13">
        <f>Sheet1!AO12</f>
        <v>30505447.0436184</v>
      </c>
      <c r="AP13">
        <f>Sheet1!AP12</f>
        <v>28125693.247421201</v>
      </c>
      <c r="AQ13">
        <f>Sheet1!AQ12</f>
        <v>2416321.8725789399</v>
      </c>
      <c r="AR13">
        <f>Sheet1!AR12</f>
        <v>0</v>
      </c>
      <c r="AS13">
        <f>Sheet1!AS12</f>
        <v>30542015.120000102</v>
      </c>
      <c r="AT13" s="3"/>
      <c r="AV13" s="3"/>
      <c r="AX13" s="3"/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2520559227.55619</v>
      </c>
      <c r="J14">
        <f>Sheet1!J13</f>
        <v>-13515002.098608701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</v>
      </c>
      <c r="W14">
        <f>Sheet1!W13</f>
        <v>0</v>
      </c>
      <c r="X14">
        <f>Sheet1!X13</f>
        <v>0.10790642337911099</v>
      </c>
      <c r="Y14">
        <f>Sheet1!Y13</f>
        <v>0</v>
      </c>
      <c r="Z14">
        <f>Sheet1!Z13</f>
        <v>-25003155.627573598</v>
      </c>
      <c r="AA14">
        <f>Sheet1!AA13</f>
        <v>719941.01088263094</v>
      </c>
      <c r="AB14">
        <f>Sheet1!AB13</f>
        <v>8552586.2112873401</v>
      </c>
      <c r="AC14">
        <f>Sheet1!AC13</f>
        <v>4894514.1833460797</v>
      </c>
      <c r="AD14">
        <f>Sheet1!AD13</f>
        <v>5833582.5967387902</v>
      </c>
      <c r="AE14">
        <f>Sheet1!AE13</f>
        <v>-1969173.1737043201</v>
      </c>
      <c r="AF14">
        <f>Sheet1!AF13</f>
        <v>-3996861.74569751</v>
      </c>
      <c r="AG14">
        <f>Sheet1!AG13</f>
        <v>36810.668425647396</v>
      </c>
      <c r="AH14">
        <f>Sheet1!AH13</f>
        <v>-662956.46149155102</v>
      </c>
      <c r="AI14">
        <f>Sheet1!AI13</f>
        <v>0</v>
      </c>
      <c r="AJ14">
        <f>Sheet1!AJ13</f>
        <v>0</v>
      </c>
      <c r="AK14">
        <f>Sheet1!AK13</f>
        <v>0</v>
      </c>
      <c r="AL14">
        <f>Sheet1!AL13</f>
        <v>0</v>
      </c>
      <c r="AM14">
        <f>Sheet1!AM13</f>
        <v>-648371.850205758</v>
      </c>
      <c r="AN14">
        <f>Sheet1!AN13</f>
        <v>0</v>
      </c>
      <c r="AO14">
        <f>Sheet1!AO13</f>
        <v>-12243084.187992301</v>
      </c>
      <c r="AP14">
        <f>Sheet1!AP13</f>
        <v>-12361977.5358046</v>
      </c>
      <c r="AQ14">
        <f>Sheet1!AQ13</f>
        <v>45507504.925803803</v>
      </c>
      <c r="AR14">
        <f>Sheet1!AR13</f>
        <v>0</v>
      </c>
      <c r="AS14">
        <f>Sheet1!AS13</f>
        <v>33145527.389999099</v>
      </c>
      <c r="AT14" s="3"/>
      <c r="AV14" s="3"/>
      <c r="AX14" s="3"/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2510041063.6952</v>
      </c>
      <c r="J15">
        <f>Sheet1!J14</f>
        <v>-10518163.8609876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</v>
      </c>
      <c r="W15">
        <f>Sheet1!W14</f>
        <v>0</v>
      </c>
      <c r="X15">
        <f>Sheet1!X14</f>
        <v>0.10790642337911099</v>
      </c>
      <c r="Y15">
        <f>Sheet1!Y14</f>
        <v>0</v>
      </c>
      <c r="Z15">
        <f>Sheet1!Z14</f>
        <v>27836545.475313101</v>
      </c>
      <c r="AA15">
        <f>Sheet1!AA14</f>
        <v>-14624207.9711082</v>
      </c>
      <c r="AB15">
        <f>Sheet1!AB14</f>
        <v>8002899.9842127198</v>
      </c>
      <c r="AC15">
        <f>Sheet1!AC14</f>
        <v>-18963116.291937001</v>
      </c>
      <c r="AD15">
        <f>Sheet1!AD14</f>
        <v>-5742612.8744262801</v>
      </c>
      <c r="AE15">
        <f>Sheet1!AE14</f>
        <v>-4611821.6771250004</v>
      </c>
      <c r="AF15">
        <f>Sheet1!AF14</f>
        <v>57882.639958714899</v>
      </c>
      <c r="AG15">
        <f>Sheet1!AG14</f>
        <v>600.84580818204597</v>
      </c>
      <c r="AH15">
        <f>Sheet1!AH14</f>
        <v>-1549295.6696701399</v>
      </c>
      <c r="AI15">
        <f>Sheet1!AI14</f>
        <v>0</v>
      </c>
      <c r="AJ15">
        <f>Sheet1!AJ14</f>
        <v>0</v>
      </c>
      <c r="AK15">
        <f>Sheet1!AK14</f>
        <v>0</v>
      </c>
      <c r="AL15">
        <f>Sheet1!AL14</f>
        <v>0</v>
      </c>
      <c r="AM15">
        <f>Sheet1!AM14</f>
        <v>0</v>
      </c>
      <c r="AN15">
        <f>Sheet1!AN14</f>
        <v>0</v>
      </c>
      <c r="AO15">
        <f>Sheet1!AO14</f>
        <v>-9593125.5389740597</v>
      </c>
      <c r="AP15">
        <f>Sheet1!AP14</f>
        <v>-9690026.0687642992</v>
      </c>
      <c r="AQ15">
        <f>Sheet1!AQ14</f>
        <v>7200544.3487636102</v>
      </c>
      <c r="AR15">
        <f>Sheet1!AR14</f>
        <v>0</v>
      </c>
      <c r="AS15">
        <f>Sheet1!AS14</f>
        <v>-2489481.7200006898</v>
      </c>
      <c r="AT15" s="3"/>
      <c r="AV15" s="3"/>
      <c r="AX15" s="3"/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2478341771.8751602</v>
      </c>
      <c r="J16">
        <f>Sheet1!J15</f>
        <v>-31699291.820038799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</v>
      </c>
      <c r="W16">
        <f>Sheet1!W15</f>
        <v>0</v>
      </c>
      <c r="X16">
        <f>Sheet1!X15</f>
        <v>0.39293126461896799</v>
      </c>
      <c r="Y16">
        <f>Sheet1!Y15</f>
        <v>0</v>
      </c>
      <c r="Z16">
        <f>Sheet1!Z15</f>
        <v>5144097.0243928405</v>
      </c>
      <c r="AA16">
        <f>Sheet1!AA15</f>
        <v>-4038384.54765571</v>
      </c>
      <c r="AB16">
        <f>Sheet1!AB15</f>
        <v>9498894.67362516</v>
      </c>
      <c r="AC16">
        <f>Sheet1!AC15</f>
        <v>-23632868.078000698</v>
      </c>
      <c r="AD16">
        <f>Sheet1!AD15</f>
        <v>-8351283.2965794299</v>
      </c>
      <c r="AE16">
        <f>Sheet1!AE15</f>
        <v>-1137086.78352508</v>
      </c>
      <c r="AF16">
        <f>Sheet1!AF15</f>
        <v>-1122179.0497492601</v>
      </c>
      <c r="AG16">
        <f>Sheet1!AG15</f>
        <v>58499.993131924399</v>
      </c>
      <c r="AH16">
        <f>Sheet1!AH15</f>
        <v>-1847493.3596958199</v>
      </c>
      <c r="AI16">
        <f>Sheet1!AI15</f>
        <v>0</v>
      </c>
      <c r="AJ16">
        <f>Sheet1!AJ15</f>
        <v>0</v>
      </c>
      <c r="AK16">
        <f>Sheet1!AK15</f>
        <v>0</v>
      </c>
      <c r="AL16">
        <f>Sheet1!AL15</f>
        <v>0</v>
      </c>
      <c r="AM16">
        <f>Sheet1!AM15</f>
        <v>-7009497.9276115103</v>
      </c>
      <c r="AN16">
        <f>Sheet1!AN15</f>
        <v>0</v>
      </c>
      <c r="AO16">
        <f>Sheet1!AO15</f>
        <v>-32437301.351667602</v>
      </c>
      <c r="AP16">
        <f>Sheet1!AP15</f>
        <v>-32165942.338483799</v>
      </c>
      <c r="AQ16">
        <f>Sheet1!AQ15</f>
        <v>4521878.8884839797</v>
      </c>
      <c r="AR16">
        <f>Sheet1!AR15</f>
        <v>0</v>
      </c>
      <c r="AS16">
        <f>Sheet1!AS15</f>
        <v>-27644063.449999802</v>
      </c>
      <c r="AT16" s="3"/>
      <c r="AV16" s="3"/>
      <c r="AX16" s="3"/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2339465622.5054002</v>
      </c>
      <c r="J17">
        <f>Sheet1!J16</f>
        <v>-138876149.36976099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</v>
      </c>
      <c r="W17">
        <f>Sheet1!W16</f>
        <v>0</v>
      </c>
      <c r="X17">
        <f>Sheet1!X16</f>
        <v>0.682169435338981</v>
      </c>
      <c r="Y17">
        <f>Sheet1!Y16</f>
        <v>0</v>
      </c>
      <c r="Z17">
        <f>Sheet1!Z16</f>
        <v>29380369.855749901</v>
      </c>
      <c r="AA17">
        <f>Sheet1!AA16</f>
        <v>-24264066.174848799</v>
      </c>
      <c r="AB17">
        <f>Sheet1!AB16</f>
        <v>8198466.9847191498</v>
      </c>
      <c r="AC17">
        <f>Sheet1!AC16</f>
        <v>-114002244.098085</v>
      </c>
      <c r="AD17">
        <f>Sheet1!AD16</f>
        <v>-32249080.703704402</v>
      </c>
      <c r="AE17">
        <f>Sheet1!AE16</f>
        <v>-2274957.5456294399</v>
      </c>
      <c r="AF17">
        <f>Sheet1!AF16</f>
        <v>809749.88359184703</v>
      </c>
      <c r="AG17">
        <f>Sheet1!AG16</f>
        <v>48048.077217584498</v>
      </c>
      <c r="AH17">
        <f>Sheet1!AH16</f>
        <v>-2688107.79550413</v>
      </c>
      <c r="AI17">
        <f>Sheet1!AI16</f>
        <v>0</v>
      </c>
      <c r="AJ17">
        <f>Sheet1!AJ16</f>
        <v>0</v>
      </c>
      <c r="AK17">
        <f>Sheet1!AK16</f>
        <v>0</v>
      </c>
      <c r="AL17">
        <f>Sheet1!AL16</f>
        <v>0</v>
      </c>
      <c r="AM17">
        <f>Sheet1!AM16</f>
        <v>-5995388.2596848002</v>
      </c>
      <c r="AN17">
        <f>Sheet1!AN16</f>
        <v>0</v>
      </c>
      <c r="AO17">
        <f>Sheet1!AO16</f>
        <v>-143037209.776178</v>
      </c>
      <c r="AP17">
        <f>Sheet1!AP16</f>
        <v>-142108827.43025801</v>
      </c>
      <c r="AQ17">
        <f>Sheet1!AQ16</f>
        <v>76873458.050258994</v>
      </c>
      <c r="AR17">
        <f>Sheet1!AR16</f>
        <v>0</v>
      </c>
      <c r="AS17">
        <f>Sheet1!AS16</f>
        <v>-65235369.379999399</v>
      </c>
      <c r="AT17" s="3"/>
      <c r="AV17" s="3"/>
      <c r="AX17" s="3"/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2273981339.8154998</v>
      </c>
      <c r="J18">
        <f>Sheet1!J17</f>
        <v>-65484282.689899802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</v>
      </c>
      <c r="W18">
        <f>Sheet1!W17</f>
        <v>0</v>
      </c>
      <c r="X18">
        <f>Sheet1!X17</f>
        <v>0.98019049980683504</v>
      </c>
      <c r="Y18">
        <f>Sheet1!Y17</f>
        <v>0</v>
      </c>
      <c r="Z18">
        <f>Sheet1!Z17</f>
        <v>28157747.4396821</v>
      </c>
      <c r="AA18">
        <f>Sheet1!AA17</f>
        <v>-19275934.4682246</v>
      </c>
      <c r="AB18">
        <f>Sheet1!AB17</f>
        <v>6180873.1495834095</v>
      </c>
      <c r="AC18">
        <f>Sheet1!AC17</f>
        <v>-48092763.7097857</v>
      </c>
      <c r="AD18">
        <f>Sheet1!AD17</f>
        <v>-20759137.958639599</v>
      </c>
      <c r="AE18">
        <f>Sheet1!AE17</f>
        <v>-2295784.2959053302</v>
      </c>
      <c r="AF18">
        <f>Sheet1!AF17</f>
        <v>-750034.425516263</v>
      </c>
      <c r="AG18">
        <f>Sheet1!AG17</f>
        <v>150994.81143435699</v>
      </c>
      <c r="AH18">
        <f>Sheet1!AH17</f>
        <v>-5137574.5561757097</v>
      </c>
      <c r="AI18">
        <f>Sheet1!AI17</f>
        <v>0</v>
      </c>
      <c r="AJ18">
        <f>Sheet1!AJ17</f>
        <v>0</v>
      </c>
      <c r="AK18">
        <f>Sheet1!AK17</f>
        <v>0</v>
      </c>
      <c r="AL18">
        <f>Sheet1!AL17</f>
        <v>0</v>
      </c>
      <c r="AM18">
        <f>Sheet1!AM17</f>
        <v>-5815929.36495353</v>
      </c>
      <c r="AN18">
        <f>Sheet1!AN17</f>
        <v>0</v>
      </c>
      <c r="AO18">
        <f>Sheet1!AO17</f>
        <v>-67637543.378500894</v>
      </c>
      <c r="AP18">
        <f>Sheet1!AP17</f>
        <v>-67148754.427092597</v>
      </c>
      <c r="AQ18">
        <f>Sheet1!AQ17</f>
        <v>-55032481.122908004</v>
      </c>
      <c r="AR18">
        <f>Sheet1!AR17</f>
        <v>0</v>
      </c>
      <c r="AS18">
        <f>Sheet1!AS17</f>
        <v>-122181235.55</v>
      </c>
      <c r="AT18" s="3"/>
      <c r="AV18" s="3"/>
      <c r="AX18" s="3"/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2326585821.9867501</v>
      </c>
      <c r="J19">
        <f>Sheet1!J18</f>
        <v>52604482.171251297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</v>
      </c>
      <c r="W19">
        <f>Sheet1!W18</f>
        <v>0</v>
      </c>
      <c r="X19">
        <f>Sheet1!X18</f>
        <v>0.98019049980683504</v>
      </c>
      <c r="Y19">
        <f>Sheet1!Y18</f>
        <v>0</v>
      </c>
      <c r="Z19">
        <f>Sheet1!Z18</f>
        <v>14419083.819522601</v>
      </c>
      <c r="AA19">
        <f>Sheet1!AA18</f>
        <v>29655902.475775201</v>
      </c>
      <c r="AB19">
        <f>Sheet1!AB18</f>
        <v>7176216.4838991296</v>
      </c>
      <c r="AC19">
        <f>Sheet1!AC18</f>
        <v>31247241.4599737</v>
      </c>
      <c r="AD19">
        <f>Sheet1!AD18</f>
        <v>-20527047.3610962</v>
      </c>
      <c r="AE19">
        <f>Sheet1!AE18</f>
        <v>-2396630.5085976399</v>
      </c>
      <c r="AF19">
        <f>Sheet1!AF18</f>
        <v>-1564542.49987041</v>
      </c>
      <c r="AG19">
        <f>Sheet1!AG18</f>
        <v>55676.487775792099</v>
      </c>
      <c r="AH19">
        <f>Sheet1!AH18</f>
        <v>-6044318.64212853</v>
      </c>
      <c r="AI19">
        <f>Sheet1!AI18</f>
        <v>0</v>
      </c>
      <c r="AJ19">
        <f>Sheet1!AJ18</f>
        <v>0</v>
      </c>
      <c r="AK19">
        <f>Sheet1!AK18</f>
        <v>0</v>
      </c>
      <c r="AL19">
        <f>Sheet1!AL18</f>
        <v>0</v>
      </c>
      <c r="AM19">
        <f>Sheet1!AM18</f>
        <v>0</v>
      </c>
      <c r="AN19">
        <f>Sheet1!AN18</f>
        <v>0</v>
      </c>
      <c r="AO19">
        <f>Sheet1!AO18</f>
        <v>52021581.715253703</v>
      </c>
      <c r="AP19">
        <f>Sheet1!AP18</f>
        <v>52379437.288353801</v>
      </c>
      <c r="AQ19">
        <f>Sheet1!AQ18</f>
        <v>-145084220.22835201</v>
      </c>
      <c r="AR19">
        <f>Sheet1!AR18</f>
        <v>0</v>
      </c>
      <c r="AS19">
        <f>Sheet1!AS18</f>
        <v>-92704782.939998493</v>
      </c>
      <c r="AT19" s="3"/>
      <c r="AV19" s="3"/>
      <c r="AX19" s="3"/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2326599450.1199598</v>
      </c>
      <c r="J20">
        <f>Sheet1!J19</f>
        <v>13628.133206393501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0</v>
      </c>
      <c r="W20">
        <f>Sheet1!W19</f>
        <v>0</v>
      </c>
      <c r="X20">
        <f>Sheet1!X19</f>
        <v>1</v>
      </c>
      <c r="Y20">
        <f>Sheet1!Y19</f>
        <v>0.46618381010091098</v>
      </c>
      <c r="Z20">
        <f>Sheet1!Z19</f>
        <v>11072346.0594016</v>
      </c>
      <c r="AA20">
        <f>Sheet1!AA19</f>
        <v>24361717.644682199</v>
      </c>
      <c r="AB20">
        <f>Sheet1!AB19</f>
        <v>5555753.2985878997</v>
      </c>
      <c r="AC20">
        <f>Sheet1!AC19</f>
        <v>38380801.743198298</v>
      </c>
      <c r="AD20">
        <f>Sheet1!AD19</f>
        <v>-20875396.487652801</v>
      </c>
      <c r="AE20">
        <f>Sheet1!AE19</f>
        <v>-2187992.4094755999</v>
      </c>
      <c r="AF20">
        <f>Sheet1!AF19</f>
        <v>1187863.5267702099</v>
      </c>
      <c r="AG20">
        <f>Sheet1!AG19</f>
        <v>74818.706859303493</v>
      </c>
      <c r="AH20">
        <f>Sheet1!AH19</f>
        <v>-6780170.8436432201</v>
      </c>
      <c r="AI20">
        <f>Sheet1!AI19</f>
        <v>0</v>
      </c>
      <c r="AJ20">
        <f>Sheet1!AJ19</f>
        <v>0</v>
      </c>
      <c r="AK20">
        <f>Sheet1!AK19</f>
        <v>0</v>
      </c>
      <c r="AL20">
        <f>Sheet1!AL19</f>
        <v>0</v>
      </c>
      <c r="AM20">
        <f>Sheet1!AM19</f>
        <v>-279434.759419907</v>
      </c>
      <c r="AN20">
        <f>Sheet1!AN19</f>
        <v>-51369922.539324</v>
      </c>
      <c r="AO20">
        <f>Sheet1!AO19</f>
        <v>-859616.06001608097</v>
      </c>
      <c r="AP20">
        <f>Sheet1!AP19</f>
        <v>-2108514.8619426899</v>
      </c>
      <c r="AQ20">
        <f>Sheet1!AQ19</f>
        <v>-52306980.998058997</v>
      </c>
      <c r="AR20">
        <f>Sheet1!AR19</f>
        <v>0</v>
      </c>
      <c r="AS20">
        <f>Sheet1!AS19</f>
        <v>-54415495.860001698</v>
      </c>
      <c r="AT20" s="3"/>
      <c r="AV20" s="3"/>
      <c r="AX20" s="3"/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679778538.18202996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0</v>
      </c>
      <c r="W21">
        <f>Sheet1!W20</f>
        <v>0</v>
      </c>
      <c r="X21">
        <f>Sheet1!X20</f>
        <v>4.58259730253388E-2</v>
      </c>
      <c r="Y21">
        <f>Sheet1!Y20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0</v>
      </c>
      <c r="AO21">
        <f>Sheet1!AO20</f>
        <v>0</v>
      </c>
      <c r="AP21">
        <f>Sheet1!AP20</f>
        <v>0</v>
      </c>
      <c r="AQ21">
        <f>Sheet1!AQ20</f>
        <v>0</v>
      </c>
      <c r="AR21">
        <f>Sheet1!AR20</f>
        <v>716601041.54999995</v>
      </c>
      <c r="AS21">
        <f>Sheet1!AS20</f>
        <v>716601041.54999995</v>
      </c>
      <c r="AT21" s="3"/>
      <c r="AV21" s="3"/>
      <c r="AX21" s="3"/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747828684.83066404</v>
      </c>
      <c r="J22">
        <f>Sheet1!J21</f>
        <v>33156786.951076701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0</v>
      </c>
      <c r="W22">
        <f>Sheet1!W21</f>
        <v>0</v>
      </c>
      <c r="X22">
        <f>Sheet1!X21</f>
        <v>4.3691623550156697E-2</v>
      </c>
      <c r="Y22">
        <f>Sheet1!Y21</f>
        <v>0</v>
      </c>
      <c r="Z22">
        <f>Sheet1!Z21</f>
        <v>90596111.988183394</v>
      </c>
      <c r="AA22">
        <f>Sheet1!AA21</f>
        <v>-869785.39789299294</v>
      </c>
      <c r="AB22">
        <f>Sheet1!AB21</f>
        <v>4722380.3475907398</v>
      </c>
      <c r="AC22">
        <f>Sheet1!AC21</f>
        <v>13470784.0496275</v>
      </c>
      <c r="AD22">
        <f>Sheet1!AD21</f>
        <v>5976248.4874572204</v>
      </c>
      <c r="AE22">
        <f>Sheet1!AE21</f>
        <v>-20061.825099842201</v>
      </c>
      <c r="AF22">
        <f>Sheet1!AF21</f>
        <v>-695234.32045814802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0</v>
      </c>
      <c r="AL22">
        <f>Sheet1!AL21</f>
        <v>0</v>
      </c>
      <c r="AM22">
        <f>Sheet1!AM21</f>
        <v>0</v>
      </c>
      <c r="AN22">
        <f>Sheet1!AN21</f>
        <v>0</v>
      </c>
      <c r="AO22">
        <f>Sheet1!AO21</f>
        <v>113180443.329408</v>
      </c>
      <c r="AP22">
        <f>Sheet1!AP21</f>
        <v>109974503.698557</v>
      </c>
      <c r="AQ22">
        <f>Sheet1!AQ21</f>
        <v>-95360227.248557299</v>
      </c>
      <c r="AR22">
        <f>Sheet1!AR21</f>
        <v>35006185</v>
      </c>
      <c r="AS22">
        <f>Sheet1!AS21</f>
        <v>49620461.449999899</v>
      </c>
      <c r="AT22" s="3"/>
      <c r="AV22" s="3"/>
      <c r="AX22" s="3"/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820661616.99972796</v>
      </c>
      <c r="J23">
        <f>Sheet1!J22</f>
        <v>32977797.7715526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0</v>
      </c>
      <c r="W23">
        <f>Sheet1!W22</f>
        <v>0</v>
      </c>
      <c r="X23">
        <f>Sheet1!X22</f>
        <v>4.2145381023652298E-2</v>
      </c>
      <c r="Y23">
        <f>Sheet1!Y22</f>
        <v>0</v>
      </c>
      <c r="Z23">
        <f>Sheet1!Z22</f>
        <v>-1511912.93348987</v>
      </c>
      <c r="AA23">
        <f>Sheet1!AA22</f>
        <v>5555235.3169731898</v>
      </c>
      <c r="AB23">
        <f>Sheet1!AB22</f>
        <v>5731928.6343062799</v>
      </c>
      <c r="AC23">
        <f>Sheet1!AC22</f>
        <v>16027142.293199301</v>
      </c>
      <c r="AD23">
        <f>Sheet1!AD22</f>
        <v>9309766.0592085198</v>
      </c>
      <c r="AE23">
        <f>Sheet1!AE22</f>
        <v>-135814.18406149</v>
      </c>
      <c r="AF23">
        <f>Sheet1!AF22</f>
        <v>-1437811.1792283501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0</v>
      </c>
      <c r="AL23">
        <f>Sheet1!AL22</f>
        <v>0</v>
      </c>
      <c r="AM23">
        <f>Sheet1!AM22</f>
        <v>0</v>
      </c>
      <c r="AN23">
        <f>Sheet1!AN22</f>
        <v>0</v>
      </c>
      <c r="AO23">
        <f>Sheet1!AO22</f>
        <v>33538534.006907601</v>
      </c>
      <c r="AP23">
        <f>Sheet1!AP22</f>
        <v>33889411.979380503</v>
      </c>
      <c r="AQ23">
        <f>Sheet1!AQ22</f>
        <v>-21340927.5803806</v>
      </c>
      <c r="AR23">
        <f>Sheet1!AR22</f>
        <v>27575193.976</v>
      </c>
      <c r="AS23">
        <f>Sheet1!AS22</f>
        <v>40123678.374999903</v>
      </c>
      <c r="AT23" s="3"/>
      <c r="AV23" s="3"/>
      <c r="AX23" s="3"/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879089536.87936401</v>
      </c>
      <c r="J24">
        <f>Sheet1!J23</f>
        <v>43295611.702103101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0</v>
      </c>
      <c r="W24">
        <f>Sheet1!W23</f>
        <v>0</v>
      </c>
      <c r="X24">
        <f>Sheet1!X23</f>
        <v>4.1406817443296301E-2</v>
      </c>
      <c r="Y24">
        <f>Sheet1!Y23</f>
        <v>0</v>
      </c>
      <c r="Z24">
        <f>Sheet1!Z23</f>
        <v>2640351.9056874602</v>
      </c>
      <c r="AA24">
        <f>Sheet1!AA23</f>
        <v>-258659.13539842001</v>
      </c>
      <c r="AB24">
        <f>Sheet1!AB23</f>
        <v>6093653.5799513403</v>
      </c>
      <c r="AC24">
        <f>Sheet1!AC23</f>
        <v>22402087.0151226</v>
      </c>
      <c r="AD24">
        <f>Sheet1!AD23</f>
        <v>9170668.9335189704</v>
      </c>
      <c r="AE24">
        <f>Sheet1!AE23</f>
        <v>-94390.6179290867</v>
      </c>
      <c r="AF24">
        <f>Sheet1!AF23</f>
        <v>-972888.24880134105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0</v>
      </c>
      <c r="AL24">
        <f>Sheet1!AL23</f>
        <v>0</v>
      </c>
      <c r="AM24">
        <f>Sheet1!AM23</f>
        <v>0</v>
      </c>
      <c r="AN24">
        <f>Sheet1!AN23</f>
        <v>0</v>
      </c>
      <c r="AO24">
        <f>Sheet1!AO23</f>
        <v>38980823.432151496</v>
      </c>
      <c r="AP24">
        <f>Sheet1!AP23</f>
        <v>39415893.2215496</v>
      </c>
      <c r="AQ24">
        <f>Sheet1!AQ23</f>
        <v>-9639883.7995493505</v>
      </c>
      <c r="AR24">
        <f>Sheet1!AR23</f>
        <v>13898091.999999899</v>
      </c>
      <c r="AS24">
        <f>Sheet1!AS23</f>
        <v>43674101.4220002</v>
      </c>
      <c r="AT24" s="3"/>
      <c r="AV24" s="3"/>
      <c r="AX24" s="3"/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945440376.53216302</v>
      </c>
      <c r="J25">
        <f>Sheet1!J24</f>
        <v>49418737.770628601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0</v>
      </c>
      <c r="W25">
        <f>Sheet1!W24</f>
        <v>0</v>
      </c>
      <c r="X25">
        <f>Sheet1!X24</f>
        <v>4.0600658079581103E-2</v>
      </c>
      <c r="Y25">
        <f>Sheet1!Y24</f>
        <v>0</v>
      </c>
      <c r="Z25">
        <f>Sheet1!Z24</f>
        <v>5535258.716546</v>
      </c>
      <c r="AA25">
        <f>Sheet1!AA24</f>
        <v>6539331.3968624901</v>
      </c>
      <c r="AB25">
        <f>Sheet1!AB24</f>
        <v>7367296.2711389102</v>
      </c>
      <c r="AC25">
        <f>Sheet1!AC24</f>
        <v>13149045.1785696</v>
      </c>
      <c r="AD25">
        <f>Sheet1!AD24</f>
        <v>15225208.194629399</v>
      </c>
      <c r="AE25">
        <f>Sheet1!AE24</f>
        <v>132332.01606426301</v>
      </c>
      <c r="AF25">
        <f>Sheet1!AF24</f>
        <v>-72166.874322288393</v>
      </c>
      <c r="AG25">
        <f>Sheet1!AG24</f>
        <v>24477.509360524498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0</v>
      </c>
      <c r="AL25">
        <f>Sheet1!AL24</f>
        <v>0</v>
      </c>
      <c r="AM25">
        <f>Sheet1!AM24</f>
        <v>0</v>
      </c>
      <c r="AN25">
        <f>Sheet1!AN24</f>
        <v>0</v>
      </c>
      <c r="AO25">
        <f>Sheet1!AO24</f>
        <v>47900782.408849001</v>
      </c>
      <c r="AP25">
        <f>Sheet1!AP24</f>
        <v>49770707.302607298</v>
      </c>
      <c r="AQ25">
        <f>Sheet1!AQ24</f>
        <v>-6466501.4386074496</v>
      </c>
      <c r="AR25">
        <f>Sheet1!AR24</f>
        <v>15747264</v>
      </c>
      <c r="AS25">
        <f>Sheet1!AS24</f>
        <v>59051469.863999903</v>
      </c>
      <c r="AT25" s="3"/>
      <c r="AV25" s="3"/>
      <c r="AX25" s="3"/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950283416.01334095</v>
      </c>
      <c r="J26">
        <f>Sheet1!J25</f>
        <v>-3871455.8852857002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0</v>
      </c>
      <c r="W26">
        <f>Sheet1!W25</f>
        <v>0</v>
      </c>
      <c r="X26">
        <f>Sheet1!X25</f>
        <v>4.01691688131703E-2</v>
      </c>
      <c r="Y26">
        <f>Sheet1!Y25</f>
        <v>0</v>
      </c>
      <c r="Z26">
        <f>Sheet1!Z25</f>
        <v>8083388.0105644604</v>
      </c>
      <c r="AA26">
        <f>Sheet1!AA25</f>
        <v>-12910552.498235499</v>
      </c>
      <c r="AB26">
        <f>Sheet1!AB25</f>
        <v>3063307.56432747</v>
      </c>
      <c r="AC26">
        <f>Sheet1!AC25</f>
        <v>8712673.8824875895</v>
      </c>
      <c r="AD26">
        <f>Sheet1!AD25</f>
        <v>-4183524.4918172201</v>
      </c>
      <c r="AE26">
        <f>Sheet1!AE25</f>
        <v>-628171.11354565504</v>
      </c>
      <c r="AF26">
        <f>Sheet1!AF25</f>
        <v>-1110182.7255432201</v>
      </c>
      <c r="AG26">
        <f>Sheet1!AG25</f>
        <v>24550.684763297901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0</v>
      </c>
      <c r="AL26">
        <f>Sheet1!AL25</f>
        <v>0</v>
      </c>
      <c r="AM26">
        <f>Sheet1!AM25</f>
        <v>0</v>
      </c>
      <c r="AN26">
        <f>Sheet1!AN25</f>
        <v>0</v>
      </c>
      <c r="AO26">
        <f>Sheet1!AO25</f>
        <v>1051489.3130012201</v>
      </c>
      <c r="AP26">
        <f>Sheet1!AP25</f>
        <v>954308.17955158197</v>
      </c>
      <c r="AQ26">
        <f>Sheet1!AQ25</f>
        <v>1853021.4164484099</v>
      </c>
      <c r="AR26">
        <f>Sheet1!AR25</f>
        <v>8688267.9989999998</v>
      </c>
      <c r="AS26">
        <f>Sheet1!AS25</f>
        <v>11495597.595000001</v>
      </c>
      <c r="AT26" s="3"/>
      <c r="AV26" s="3"/>
      <c r="AX26" s="3"/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989333231.18780696</v>
      </c>
      <c r="J27">
        <f>Sheet1!J26</f>
        <v>39049815.174465798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0</v>
      </c>
      <c r="W27">
        <f>Sheet1!W26</f>
        <v>0</v>
      </c>
      <c r="X27">
        <f>Sheet1!X26</f>
        <v>4.01691688131703E-2</v>
      </c>
      <c r="Y27">
        <f>Sheet1!Y26</f>
        <v>0</v>
      </c>
      <c r="Z27">
        <f>Sheet1!Z26</f>
        <v>12903153.418387299</v>
      </c>
      <c r="AA27">
        <f>Sheet1!AA26</f>
        <v>2104742.5955685899</v>
      </c>
      <c r="AB27">
        <f>Sheet1!AB26</f>
        <v>1383501.0858626501</v>
      </c>
      <c r="AC27">
        <f>Sheet1!AC26</f>
        <v>18353153.4907079</v>
      </c>
      <c r="AD27">
        <f>Sheet1!AD26</f>
        <v>2604612.9986679899</v>
      </c>
      <c r="AE27">
        <f>Sheet1!AE26</f>
        <v>1231911.87366436</v>
      </c>
      <c r="AF27">
        <f>Sheet1!AF26</f>
        <v>-160314.53317612599</v>
      </c>
      <c r="AG27">
        <f>Sheet1!AG26</f>
        <v>4871.46147613005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0</v>
      </c>
      <c r="AL27">
        <f>Sheet1!AL26</f>
        <v>0</v>
      </c>
      <c r="AM27">
        <f>Sheet1!AM26</f>
        <v>0</v>
      </c>
      <c r="AN27">
        <f>Sheet1!AN26</f>
        <v>0</v>
      </c>
      <c r="AO27">
        <f>Sheet1!AO26</f>
        <v>38425632.391158797</v>
      </c>
      <c r="AP27">
        <f>Sheet1!AP26</f>
        <v>39427841.294191703</v>
      </c>
      <c r="AQ27">
        <f>Sheet1!AQ26</f>
        <v>24854570.475808501</v>
      </c>
      <c r="AR27">
        <f>Sheet1!AR26</f>
        <v>0</v>
      </c>
      <c r="AS27">
        <f>Sheet1!AS26</f>
        <v>64282411.770000301</v>
      </c>
      <c r="AT27" s="3"/>
      <c r="AV27" s="3"/>
      <c r="AX27" s="3"/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908422638.33527303</v>
      </c>
      <c r="J28">
        <f>Sheet1!J27</f>
        <v>-80910592.852533996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0</v>
      </c>
      <c r="W28">
        <f>Sheet1!W27</f>
        <v>0</v>
      </c>
      <c r="X28">
        <f>Sheet1!X27</f>
        <v>4.01691688131703E-2</v>
      </c>
      <c r="Y28">
        <f>Sheet1!Y27</f>
        <v>0</v>
      </c>
      <c r="Z28">
        <f>Sheet1!Z27</f>
        <v>-11247228.940346301</v>
      </c>
      <c r="AA28">
        <f>Sheet1!AA27</f>
        <v>-40884282.970509797</v>
      </c>
      <c r="AB28">
        <f>Sheet1!AB27</f>
        <v>-1290948.6038544399</v>
      </c>
      <c r="AC28">
        <f>Sheet1!AC27</f>
        <v>-52050566.608837597</v>
      </c>
      <c r="AD28">
        <f>Sheet1!AD27</f>
        <v>20238480.0279462</v>
      </c>
      <c r="AE28">
        <f>Sheet1!AE27</f>
        <v>596222.95212789602</v>
      </c>
      <c r="AF28">
        <f>Sheet1!AF27</f>
        <v>1617296.6233445399</v>
      </c>
      <c r="AG28">
        <f>Sheet1!AG27</f>
        <v>29911.481994739901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0</v>
      </c>
      <c r="AL28">
        <f>Sheet1!AL27</f>
        <v>0</v>
      </c>
      <c r="AM28">
        <f>Sheet1!AM27</f>
        <v>0</v>
      </c>
      <c r="AN28">
        <f>Sheet1!AN27</f>
        <v>0</v>
      </c>
      <c r="AO28">
        <f>Sheet1!AO27</f>
        <v>-82991116.038134903</v>
      </c>
      <c r="AP28">
        <f>Sheet1!AP27</f>
        <v>-81161833.439894706</v>
      </c>
      <c r="AQ28">
        <f>Sheet1!AQ27</f>
        <v>1174239.9668939901</v>
      </c>
      <c r="AR28">
        <f>Sheet1!AR27</f>
        <v>0</v>
      </c>
      <c r="AS28">
        <f>Sheet1!AS27</f>
        <v>-79987593.473000705</v>
      </c>
      <c r="AT28" s="3"/>
      <c r="AV28" s="3"/>
      <c r="AX28" s="3"/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931387134.19854999</v>
      </c>
      <c r="J29">
        <f>Sheet1!J28</f>
        <v>22964495.863277201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0</v>
      </c>
      <c r="W29">
        <f>Sheet1!W28</f>
        <v>0</v>
      </c>
      <c r="X29">
        <f>Sheet1!X28</f>
        <v>4.01691688131703E-2</v>
      </c>
      <c r="Y29">
        <f>Sheet1!Y28</f>
        <v>0</v>
      </c>
      <c r="Z29">
        <f>Sheet1!Z28</f>
        <v>-10912411.9485055</v>
      </c>
      <c r="AA29">
        <f>Sheet1!AA28</f>
        <v>1184702.4624852601</v>
      </c>
      <c r="AB29">
        <f>Sheet1!AB28</f>
        <v>2316316.5152436001</v>
      </c>
      <c r="AC29">
        <f>Sheet1!AC28</f>
        <v>23126328.516289499</v>
      </c>
      <c r="AD29">
        <f>Sheet1!AD28</f>
        <v>5993086.2677326202</v>
      </c>
      <c r="AE29">
        <f>Sheet1!AE28</f>
        <v>1714732.5162922901</v>
      </c>
      <c r="AF29">
        <f>Sheet1!AF28</f>
        <v>182390.734008372</v>
      </c>
      <c r="AG29">
        <f>Sheet1!AG28</f>
        <v>23.042869215072301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0</v>
      </c>
      <c r="AL29">
        <f>Sheet1!AL28</f>
        <v>0</v>
      </c>
      <c r="AM29">
        <f>Sheet1!AM28</f>
        <v>0</v>
      </c>
      <c r="AN29">
        <f>Sheet1!AN28</f>
        <v>0</v>
      </c>
      <c r="AO29">
        <f>Sheet1!AO28</f>
        <v>23605168.106415302</v>
      </c>
      <c r="AP29">
        <f>Sheet1!AP28</f>
        <v>24025627.660643902</v>
      </c>
      <c r="AQ29">
        <f>Sheet1!AQ28</f>
        <v>-36647696.141643599</v>
      </c>
      <c r="AR29">
        <f>Sheet1!AR28</f>
        <v>0</v>
      </c>
      <c r="AS29">
        <f>Sheet1!AS28</f>
        <v>-12622068.4809996</v>
      </c>
      <c r="AT29" s="3"/>
      <c r="AV29" s="3"/>
      <c r="AX29" s="3"/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967662093.83223498</v>
      </c>
      <c r="J30">
        <f>Sheet1!J29</f>
        <v>36274959.633685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0</v>
      </c>
      <c r="W30">
        <f>Sheet1!W29</f>
        <v>0</v>
      </c>
      <c r="X30">
        <f>Sheet1!X29</f>
        <v>5.3368937884699499E-2</v>
      </c>
      <c r="Y30">
        <f>Sheet1!Y29</f>
        <v>0</v>
      </c>
      <c r="Z30">
        <f>Sheet1!Z29</f>
        <v>-10082920.513708901</v>
      </c>
      <c r="AA30">
        <f>Sheet1!AA29</f>
        <v>4748262.1318209702</v>
      </c>
      <c r="AB30">
        <f>Sheet1!AB29</f>
        <v>1867362.5800602599</v>
      </c>
      <c r="AC30">
        <f>Sheet1!AC29</f>
        <v>32297993.420226801</v>
      </c>
      <c r="AD30">
        <f>Sheet1!AD29</f>
        <v>6948464.7489072597</v>
      </c>
      <c r="AE30">
        <f>Sheet1!AE29</f>
        <v>1633954.0494777199</v>
      </c>
      <c r="AF30">
        <f>Sheet1!AF29</f>
        <v>-2518555.7168283798</v>
      </c>
      <c r="AG30">
        <f>Sheet1!AG29</f>
        <v>16021.8013989101</v>
      </c>
      <c r="AH30">
        <f>Sheet1!AH29</f>
        <v>0</v>
      </c>
      <c r="AI30">
        <f>Sheet1!AI29</f>
        <v>0</v>
      </c>
      <c r="AJ30">
        <f>Sheet1!AJ29</f>
        <v>0</v>
      </c>
      <c r="AK30">
        <f>Sheet1!AK29</f>
        <v>0</v>
      </c>
      <c r="AL30">
        <f>Sheet1!AL29</f>
        <v>0</v>
      </c>
      <c r="AM30">
        <f>Sheet1!AM29</f>
        <v>-131741.23543224999</v>
      </c>
      <c r="AN30">
        <f>Sheet1!AN29</f>
        <v>0</v>
      </c>
      <c r="AO30">
        <f>Sheet1!AO29</f>
        <v>34778841.265922397</v>
      </c>
      <c r="AP30">
        <f>Sheet1!AP29</f>
        <v>34763014.572516702</v>
      </c>
      <c r="AQ30">
        <f>Sheet1!AQ29</f>
        <v>2671782.2454831698</v>
      </c>
      <c r="AR30">
        <f>Sheet1!AR29</f>
        <v>0</v>
      </c>
      <c r="AS30">
        <f>Sheet1!AS29</f>
        <v>37434796.817999899</v>
      </c>
      <c r="AT30" s="3"/>
      <c r="AV30" s="3"/>
      <c r="AX30" s="3"/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963998834.52398801</v>
      </c>
      <c r="J31">
        <f>Sheet1!J30</f>
        <v>-3663259.3082473101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0</v>
      </c>
      <c r="W31">
        <f>Sheet1!W30</f>
        <v>0</v>
      </c>
      <c r="X31">
        <f>Sheet1!X30</f>
        <v>9.1194361467630006E-2</v>
      </c>
      <c r="Y31">
        <f>Sheet1!Y30</f>
        <v>0</v>
      </c>
      <c r="Z31">
        <f>Sheet1!Z30</f>
        <v>-5957422.87736654</v>
      </c>
      <c r="AA31">
        <f>Sheet1!AA30</f>
        <v>210418.219478135</v>
      </c>
      <c r="AB31">
        <f>Sheet1!AB30</f>
        <v>2539386.4107242599</v>
      </c>
      <c r="AC31">
        <f>Sheet1!AC30</f>
        <v>649969.48744035698</v>
      </c>
      <c r="AD31">
        <f>Sheet1!AD30</f>
        <v>3607283.11059001</v>
      </c>
      <c r="AE31">
        <f>Sheet1!AE30</f>
        <v>231556.893161402</v>
      </c>
      <c r="AF31">
        <f>Sheet1!AF30</f>
        <v>-4635576.7821472399</v>
      </c>
      <c r="AG31">
        <f>Sheet1!AG30</f>
        <v>-1316.6027405974201</v>
      </c>
      <c r="AH31">
        <f>Sheet1!AH30</f>
        <v>0</v>
      </c>
      <c r="AI31">
        <f>Sheet1!AI30</f>
        <v>0</v>
      </c>
      <c r="AJ31">
        <f>Sheet1!AJ30</f>
        <v>0</v>
      </c>
      <c r="AK31">
        <f>Sheet1!AK30</f>
        <v>0</v>
      </c>
      <c r="AL31">
        <f>Sheet1!AL30</f>
        <v>0</v>
      </c>
      <c r="AM31">
        <f>Sheet1!AM30</f>
        <v>-378262.86342084099</v>
      </c>
      <c r="AN31">
        <f>Sheet1!AN30</f>
        <v>0</v>
      </c>
      <c r="AO31">
        <f>Sheet1!AO30</f>
        <v>-3733965.0042810398</v>
      </c>
      <c r="AP31">
        <f>Sheet1!AP30</f>
        <v>-3736569.1908226898</v>
      </c>
      <c r="AQ31">
        <f>Sheet1!AQ30</f>
        <v>28869179.594822399</v>
      </c>
      <c r="AR31">
        <f>Sheet1!AR30</f>
        <v>0</v>
      </c>
      <c r="AS31">
        <f>Sheet1!AS30</f>
        <v>25132610.403999701</v>
      </c>
      <c r="AT31" s="3"/>
      <c r="AV31" s="3"/>
      <c r="AX31" s="3"/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941477289.16701603</v>
      </c>
      <c r="J32">
        <f>Sheet1!J31</f>
        <v>-12034916.638701599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0</v>
      </c>
      <c r="T32">
        <f>Sheet1!T31</f>
        <v>4.9781899233728603E-2</v>
      </c>
      <c r="U32">
        <f>Sheet1!U31</f>
        <v>0</v>
      </c>
      <c r="V32">
        <f>Sheet1!V31</f>
        <v>0</v>
      </c>
      <c r="W32">
        <f>Sheet1!W31</f>
        <v>0</v>
      </c>
      <c r="X32">
        <f>Sheet1!X31</f>
        <v>0.15305846834199099</v>
      </c>
      <c r="Y32">
        <f>Sheet1!Y31</f>
        <v>0</v>
      </c>
      <c r="Z32">
        <f>Sheet1!Z31</f>
        <v>5329518.11958184</v>
      </c>
      <c r="AA32">
        <f>Sheet1!AA31</f>
        <v>-9398003.9653673992</v>
      </c>
      <c r="AB32">
        <f>Sheet1!AB31</f>
        <v>4288840.8346237801</v>
      </c>
      <c r="AC32">
        <f>Sheet1!AC31</f>
        <v>-6655922.4540149402</v>
      </c>
      <c r="AD32">
        <f>Sheet1!AD31</f>
        <v>-1616714.90308392</v>
      </c>
      <c r="AE32">
        <f>Sheet1!AE31</f>
        <v>-1232528.34230867</v>
      </c>
      <c r="AF32">
        <f>Sheet1!AF31</f>
        <v>-307443.91944683099</v>
      </c>
      <c r="AG32">
        <f>Sheet1!AG31</f>
        <v>9215.9379204940906</v>
      </c>
      <c r="AH32">
        <f>Sheet1!AH31</f>
        <v>0</v>
      </c>
      <c r="AI32">
        <f>Sheet1!AI31</f>
        <v>-1907804.6964076399</v>
      </c>
      <c r="AJ32">
        <f>Sheet1!AJ31</f>
        <v>0</v>
      </c>
      <c r="AK32">
        <f>Sheet1!AK31</f>
        <v>0</v>
      </c>
      <c r="AL32">
        <f>Sheet1!AL31</f>
        <v>0</v>
      </c>
      <c r="AM32">
        <f>Sheet1!AM31</f>
        <v>-583698.28567769204</v>
      </c>
      <c r="AN32">
        <f>Sheet1!AN31</f>
        <v>0</v>
      </c>
      <c r="AO32">
        <f>Sheet1!AO31</f>
        <v>-12074541.674180901</v>
      </c>
      <c r="AP32">
        <f>Sheet1!AP31</f>
        <v>-12003668.330015801</v>
      </c>
      <c r="AQ32">
        <f>Sheet1!AQ31</f>
        <v>-5782934.7479839604</v>
      </c>
      <c r="AR32">
        <f>Sheet1!AR31</f>
        <v>0</v>
      </c>
      <c r="AS32">
        <f>Sheet1!AS31</f>
        <v>-17786603.0779997</v>
      </c>
      <c r="AT32" s="3"/>
      <c r="AV32" s="3"/>
      <c r="AX32" s="3"/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935630295.12516201</v>
      </c>
      <c r="J33">
        <f>Sheet1!J32</f>
        <v>-5846994.0418541199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</v>
      </c>
      <c r="T33">
        <f>Sheet1!T32</f>
        <v>0.39384912027770402</v>
      </c>
      <c r="U33">
        <f>Sheet1!U32</f>
        <v>0</v>
      </c>
      <c r="V33">
        <f>Sheet1!V32</f>
        <v>0</v>
      </c>
      <c r="W33">
        <f>Sheet1!W32</f>
        <v>0</v>
      </c>
      <c r="X33">
        <f>Sheet1!X32</f>
        <v>0.28000568325604203</v>
      </c>
      <c r="Y33">
        <f>Sheet1!Y32</f>
        <v>0</v>
      </c>
      <c r="Z33">
        <f>Sheet1!Z32</f>
        <v>11867664.498416601</v>
      </c>
      <c r="AA33">
        <f>Sheet1!AA32</f>
        <v>4258812.2541100997</v>
      </c>
      <c r="AB33">
        <f>Sheet1!AB32</f>
        <v>3243138.9701952501</v>
      </c>
      <c r="AC33">
        <f>Sheet1!AC32</f>
        <v>-9417328.9418536406</v>
      </c>
      <c r="AD33">
        <f>Sheet1!AD32</f>
        <v>-1244461.0219849199</v>
      </c>
      <c r="AE33">
        <f>Sheet1!AE32</f>
        <v>249563.31195019899</v>
      </c>
      <c r="AF33">
        <f>Sheet1!AF32</f>
        <v>-522250.342080709</v>
      </c>
      <c r="AG33">
        <f>Sheet1!AG32</f>
        <v>11502.119776059801</v>
      </c>
      <c r="AH33">
        <f>Sheet1!AH32</f>
        <v>0</v>
      </c>
      <c r="AI33">
        <f>Sheet1!AI32</f>
        <v>-13078116.0648621</v>
      </c>
      <c r="AJ33">
        <f>Sheet1!AJ32</f>
        <v>0</v>
      </c>
      <c r="AK33">
        <f>Sheet1!AK32</f>
        <v>0</v>
      </c>
      <c r="AL33">
        <f>Sheet1!AL32</f>
        <v>0</v>
      </c>
      <c r="AM33">
        <f>Sheet1!AM32</f>
        <v>-895345.19153229496</v>
      </c>
      <c r="AN33">
        <f>Sheet1!AN32</f>
        <v>0</v>
      </c>
      <c r="AO33">
        <f>Sheet1!AO32</f>
        <v>-5526820.40786542</v>
      </c>
      <c r="AP33">
        <f>Sheet1!AP32</f>
        <v>-5729240.0876061404</v>
      </c>
      <c r="AQ33">
        <f>Sheet1!AQ32</f>
        <v>1615060.0516063999</v>
      </c>
      <c r="AR33">
        <f>Sheet1!AR32</f>
        <v>0</v>
      </c>
      <c r="AS33">
        <f>Sheet1!AS32</f>
        <v>-4114180.0359997302</v>
      </c>
      <c r="AT33" s="3"/>
      <c r="AV33" s="3"/>
      <c r="AX33" s="3"/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882055741.46050894</v>
      </c>
      <c r="J34">
        <f>Sheet1!J33</f>
        <v>-53574553.664652497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</v>
      </c>
      <c r="T34">
        <f>Sheet1!T33</f>
        <v>0.72348194607365002</v>
      </c>
      <c r="U34">
        <f>Sheet1!U33</f>
        <v>0</v>
      </c>
      <c r="V34">
        <f>Sheet1!V33</f>
        <v>0</v>
      </c>
      <c r="W34">
        <f>Sheet1!W33</f>
        <v>0</v>
      </c>
      <c r="X34">
        <f>Sheet1!X33</f>
        <v>0.50531305746791</v>
      </c>
      <c r="Y34">
        <f>Sheet1!Y33</f>
        <v>0</v>
      </c>
      <c r="Z34">
        <f>Sheet1!Z33</f>
        <v>23566839.764587201</v>
      </c>
      <c r="AA34">
        <f>Sheet1!AA33</f>
        <v>-2316117.3298279699</v>
      </c>
      <c r="AB34">
        <f>Sheet1!AB33</f>
        <v>3177881.4759351299</v>
      </c>
      <c r="AC34">
        <f>Sheet1!AC33</f>
        <v>-46999247.1190501</v>
      </c>
      <c r="AD34">
        <f>Sheet1!AD33</f>
        <v>-13988703.783599</v>
      </c>
      <c r="AE34">
        <f>Sheet1!AE33</f>
        <v>-1390252.86725525</v>
      </c>
      <c r="AF34">
        <f>Sheet1!AF33</f>
        <v>295027.625712829</v>
      </c>
      <c r="AG34">
        <f>Sheet1!AG33</f>
        <v>19994.610425263902</v>
      </c>
      <c r="AH34">
        <f>Sheet1!AH33</f>
        <v>0</v>
      </c>
      <c r="AI34">
        <f>Sheet1!AI33</f>
        <v>-12884896.992178399</v>
      </c>
      <c r="AJ34">
        <f>Sheet1!AJ33</f>
        <v>0</v>
      </c>
      <c r="AK34">
        <f>Sheet1!AK33</f>
        <v>0</v>
      </c>
      <c r="AL34">
        <f>Sheet1!AL33</f>
        <v>0</v>
      </c>
      <c r="AM34">
        <f>Sheet1!AM33</f>
        <v>-1952661.51459972</v>
      </c>
      <c r="AN34">
        <f>Sheet1!AN33</f>
        <v>0</v>
      </c>
      <c r="AO34">
        <f>Sheet1!AO33</f>
        <v>-52472136.129850097</v>
      </c>
      <c r="AP34">
        <f>Sheet1!AP33</f>
        <v>-52751950.908200897</v>
      </c>
      <c r="AQ34">
        <f>Sheet1!AQ33</f>
        <v>27135724.818201002</v>
      </c>
      <c r="AR34">
        <f>Sheet1!AR33</f>
        <v>0</v>
      </c>
      <c r="AS34">
        <f>Sheet1!AS33</f>
        <v>-25616226.089999899</v>
      </c>
      <c r="AT34" s="3"/>
      <c r="AV34" s="3"/>
      <c r="AX34" s="3"/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854201899.83053398</v>
      </c>
      <c r="J35">
        <f>Sheet1!J34</f>
        <v>-27853841.629974999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0</v>
      </c>
      <c r="T35">
        <f>Sheet1!T34</f>
        <v>1.3053700911942401</v>
      </c>
      <c r="U35">
        <f>Sheet1!U34</f>
        <v>0</v>
      </c>
      <c r="V35">
        <f>Sheet1!V34</f>
        <v>0</v>
      </c>
      <c r="W35">
        <f>Sheet1!W34</f>
        <v>0</v>
      </c>
      <c r="X35">
        <f>Sheet1!X34</f>
        <v>0.65095675160382205</v>
      </c>
      <c r="Y35">
        <f>Sheet1!Y34</f>
        <v>0</v>
      </c>
      <c r="Z35">
        <f>Sheet1!Z34</f>
        <v>22510050.8500081</v>
      </c>
      <c r="AA35">
        <f>Sheet1!AA34</f>
        <v>-4284200.3610416902</v>
      </c>
      <c r="AB35">
        <f>Sheet1!AB34</f>
        <v>2960160.82917079</v>
      </c>
      <c r="AC35">
        <f>Sheet1!AC34</f>
        <v>-16945069.673440799</v>
      </c>
      <c r="AD35">
        <f>Sheet1!AD34</f>
        <v>-8573606.5354691297</v>
      </c>
      <c r="AE35">
        <f>Sheet1!AE34</f>
        <v>-870172.81509587599</v>
      </c>
      <c r="AF35">
        <f>Sheet1!AF34</f>
        <v>-1224945.7412566899</v>
      </c>
      <c r="AG35">
        <f>Sheet1!AG34</f>
        <v>65972.5058468278</v>
      </c>
      <c r="AH35">
        <f>Sheet1!AH34</f>
        <v>0</v>
      </c>
      <c r="AI35">
        <f>Sheet1!AI34</f>
        <v>-21552769.162902199</v>
      </c>
      <c r="AJ35">
        <f>Sheet1!AJ34</f>
        <v>0</v>
      </c>
      <c r="AK35">
        <f>Sheet1!AK34</f>
        <v>0</v>
      </c>
      <c r="AL35">
        <f>Sheet1!AL34</f>
        <v>0</v>
      </c>
      <c r="AM35">
        <f>Sheet1!AM34</f>
        <v>-1260753.1772738099</v>
      </c>
      <c r="AN35">
        <f>Sheet1!AN34</f>
        <v>0</v>
      </c>
      <c r="AO35">
        <f>Sheet1!AO34</f>
        <v>-29175333.2814545</v>
      </c>
      <c r="AP35">
        <f>Sheet1!AP34</f>
        <v>-29310413.689757701</v>
      </c>
      <c r="AQ35">
        <f>Sheet1!AQ34</f>
        <v>-13031183.316242401</v>
      </c>
      <c r="AR35">
        <f>Sheet1!AR34</f>
        <v>0</v>
      </c>
      <c r="AS35">
        <f>Sheet1!AS34</f>
        <v>-42341597.006000198</v>
      </c>
      <c r="AT35" s="3"/>
      <c r="AV35" s="3"/>
      <c r="AX35" s="3"/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840570940.73696995</v>
      </c>
      <c r="J36">
        <f>Sheet1!J35</f>
        <v>-10188386.4069425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0</v>
      </c>
      <c r="T36">
        <f>Sheet1!T35</f>
        <v>2.1019688778027699</v>
      </c>
      <c r="U36">
        <f>Sheet1!U35</f>
        <v>0</v>
      </c>
      <c r="V36">
        <f>Sheet1!V35</f>
        <v>0</v>
      </c>
      <c r="W36">
        <f>Sheet1!W35</f>
        <v>0</v>
      </c>
      <c r="X36">
        <f>Sheet1!X35</f>
        <v>0.72932230447590496</v>
      </c>
      <c r="Y36">
        <f>Sheet1!Y35</f>
        <v>0</v>
      </c>
      <c r="Z36">
        <f>Sheet1!Z35</f>
        <v>6876884.4597890303</v>
      </c>
      <c r="AA36">
        <f>Sheet1!AA35</f>
        <v>3220636.7519589802</v>
      </c>
      <c r="AB36">
        <f>Sheet1!AB35</f>
        <v>3005818.8297965601</v>
      </c>
      <c r="AC36">
        <f>Sheet1!AC35</f>
        <v>11620086.516153499</v>
      </c>
      <c r="AD36">
        <f>Sheet1!AD35</f>
        <v>-1705648.6031925399</v>
      </c>
      <c r="AE36">
        <f>Sheet1!AE35</f>
        <v>-1823891.6558002899</v>
      </c>
      <c r="AF36">
        <f>Sheet1!AF35</f>
        <v>-436870.79973336199</v>
      </c>
      <c r="AG36">
        <f>Sheet1!AG35</f>
        <v>28377.095773283199</v>
      </c>
      <c r="AH36">
        <f>Sheet1!AH35</f>
        <v>0</v>
      </c>
      <c r="AI36">
        <f>Sheet1!AI35</f>
        <v>-29310187.729862198</v>
      </c>
      <c r="AJ36">
        <f>Sheet1!AJ35</f>
        <v>0</v>
      </c>
      <c r="AK36">
        <f>Sheet1!AK35</f>
        <v>0</v>
      </c>
      <c r="AL36">
        <f>Sheet1!AL35</f>
        <v>0</v>
      </c>
      <c r="AM36">
        <f>Sheet1!AM35</f>
        <v>-909878.27414454496</v>
      </c>
      <c r="AN36">
        <f>Sheet1!AN35</f>
        <v>0</v>
      </c>
      <c r="AO36">
        <f>Sheet1!AO35</f>
        <v>-9434673.4092615806</v>
      </c>
      <c r="AP36">
        <f>Sheet1!AP35</f>
        <v>-10008534.530993</v>
      </c>
      <c r="AQ36">
        <f>Sheet1!AQ35</f>
        <v>-29588382.160006899</v>
      </c>
      <c r="AR36">
        <f>Sheet1!AR35</f>
        <v>0</v>
      </c>
      <c r="AS36">
        <f>Sheet1!AS35</f>
        <v>-39596916.690999903</v>
      </c>
      <c r="AT36" s="3"/>
      <c r="AV36" s="3"/>
      <c r="AX36" s="3"/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827609527.83973396</v>
      </c>
      <c r="J37">
        <f>Sheet1!J36</f>
        <v>-17046763.850835901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0</v>
      </c>
      <c r="T37">
        <f>Sheet1!T36</f>
        <v>3.0120353362216101</v>
      </c>
      <c r="U37">
        <f>Sheet1!U36</f>
        <v>0</v>
      </c>
      <c r="V37">
        <f>Sheet1!V36</f>
        <v>0</v>
      </c>
      <c r="W37">
        <f>Sheet1!W36</f>
        <v>0</v>
      </c>
      <c r="X37">
        <f>Sheet1!X36</f>
        <v>0.825130747331004</v>
      </c>
      <c r="Y37">
        <f>Sheet1!Y36</f>
        <v>0.41901162122882901</v>
      </c>
      <c r="Z37">
        <f>Sheet1!Z36</f>
        <v>12460603.078159699</v>
      </c>
      <c r="AA37">
        <f>Sheet1!AA36</f>
        <v>4411815.8069166699</v>
      </c>
      <c r="AB37">
        <f>Sheet1!AB36</f>
        <v>2608896.7169348402</v>
      </c>
      <c r="AC37">
        <f>Sheet1!AC36</f>
        <v>13488341.2807089</v>
      </c>
      <c r="AD37">
        <f>Sheet1!AD36</f>
        <v>-4004516.02110691</v>
      </c>
      <c r="AE37">
        <f>Sheet1!AE36</f>
        <v>-1473625.0721646301</v>
      </c>
      <c r="AF37">
        <f>Sheet1!AF36</f>
        <v>632414.50035853905</v>
      </c>
      <c r="AG37">
        <f>Sheet1!AG36</f>
        <v>34910.467913356202</v>
      </c>
      <c r="AH37">
        <f>Sheet1!AH36</f>
        <v>0</v>
      </c>
      <c r="AI37">
        <f>Sheet1!AI36</f>
        <v>-30806555.338617999</v>
      </c>
      <c r="AJ37">
        <f>Sheet1!AJ36</f>
        <v>0</v>
      </c>
      <c r="AK37">
        <f>Sheet1!AK36</f>
        <v>0</v>
      </c>
      <c r="AL37">
        <f>Sheet1!AL36</f>
        <v>0</v>
      </c>
      <c r="AM37">
        <f>Sheet1!AM36</f>
        <v>-870357.22466798394</v>
      </c>
      <c r="AN37">
        <f>Sheet1!AN36</f>
        <v>-13010621.955225499</v>
      </c>
      <c r="AO37">
        <f>Sheet1!AO36</f>
        <v>-16528693.760790899</v>
      </c>
      <c r="AP37">
        <f>Sheet1!AP36</f>
        <v>-17332086.507229298</v>
      </c>
      <c r="AQ37">
        <f>Sheet1!AQ36</f>
        <v>-4674364.9687705096</v>
      </c>
      <c r="AR37">
        <f>Sheet1!AR36</f>
        <v>0</v>
      </c>
      <c r="AS37">
        <f>Sheet1!AS36</f>
        <v>-22006451.475999799</v>
      </c>
      <c r="AT37" s="3"/>
      <c r="AV37" s="3"/>
      <c r="AX37" s="3"/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95473466.539552197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0</v>
      </c>
      <c r="W38">
        <f>Sheet1!W37</f>
        <v>0</v>
      </c>
      <c r="X38">
        <f>Sheet1!X37</f>
        <v>2.7774178799842199E-2</v>
      </c>
      <c r="Y38">
        <f>Sheet1!Y37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0</v>
      </c>
      <c r="AO38">
        <f>Sheet1!AO37</f>
        <v>0</v>
      </c>
      <c r="AP38">
        <f>Sheet1!AP37</f>
        <v>0</v>
      </c>
      <c r="AQ38">
        <f>Sheet1!AQ37</f>
        <v>0</v>
      </c>
      <c r="AR38">
        <f>Sheet1!AR37</f>
        <v>102096123.90109999</v>
      </c>
      <c r="AS38">
        <f>Sheet1!AS37</f>
        <v>102096123.90109999</v>
      </c>
      <c r="AT38" s="3"/>
      <c r="AV38" s="3"/>
      <c r="AX38" s="3"/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121553544.447192</v>
      </c>
      <c r="J39">
        <f>Sheet1!J38</f>
        <v>7778945.6949720904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0</v>
      </c>
      <c r="W39">
        <f>Sheet1!W38</f>
        <v>0</v>
      </c>
      <c r="X39">
        <f>Sheet1!X38</f>
        <v>2.3221849835911301E-2</v>
      </c>
      <c r="Y39">
        <f>Sheet1!Y38</f>
        <v>0</v>
      </c>
      <c r="Z39">
        <f>Sheet1!Z38</f>
        <v>1834099.2344720201</v>
      </c>
      <c r="AA39">
        <f>Sheet1!AA38</f>
        <v>2240182.7869003699</v>
      </c>
      <c r="AB39">
        <f>Sheet1!AB38</f>
        <v>820345.54835606297</v>
      </c>
      <c r="AC39">
        <f>Sheet1!AC38</f>
        <v>1821164.2034776099</v>
      </c>
      <c r="AD39">
        <f>Sheet1!AD38</f>
        <v>1244367.2280554399</v>
      </c>
      <c r="AE39">
        <f>Sheet1!AE38</f>
        <v>122317.386864973</v>
      </c>
      <c r="AF39">
        <f>Sheet1!AF38</f>
        <v>-189629.43600180399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0</v>
      </c>
      <c r="AL39">
        <f>Sheet1!AL38</f>
        <v>0</v>
      </c>
      <c r="AM39">
        <f>Sheet1!AM38</f>
        <v>0</v>
      </c>
      <c r="AN39">
        <f>Sheet1!AN38</f>
        <v>0</v>
      </c>
      <c r="AO39">
        <f>Sheet1!AO38</f>
        <v>7892846.9521246804</v>
      </c>
      <c r="AP39">
        <f>Sheet1!AP38</f>
        <v>8460650.0416293498</v>
      </c>
      <c r="AQ39">
        <f>Sheet1!AQ38</f>
        <v>-4105840.6519293301</v>
      </c>
      <c r="AR39">
        <f>Sheet1!AR38</f>
        <v>20014561.510999899</v>
      </c>
      <c r="AS39">
        <f>Sheet1!AS38</f>
        <v>24369370.900699999</v>
      </c>
      <c r="AT39" s="3"/>
      <c r="AV39" s="3"/>
      <c r="AX39" s="3"/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165687618.340709</v>
      </c>
      <c r="J40">
        <f>Sheet1!J39</f>
        <v>9783994.2992410492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0</v>
      </c>
      <c r="W40">
        <f>Sheet1!W39</f>
        <v>0</v>
      </c>
      <c r="X40">
        <f>Sheet1!X39</f>
        <v>1.7944412092918301E-2</v>
      </c>
      <c r="Y40">
        <f>Sheet1!Y39</f>
        <v>0</v>
      </c>
      <c r="Z40">
        <f>Sheet1!Z39</f>
        <v>2106519.6642220402</v>
      </c>
      <c r="AA40">
        <f>Sheet1!AA39</f>
        <v>-815938.43855762598</v>
      </c>
      <c r="AB40">
        <f>Sheet1!AB39</f>
        <v>1220232.17044695</v>
      </c>
      <c r="AC40">
        <f>Sheet1!AC39</f>
        <v>2702101.9410130298</v>
      </c>
      <c r="AD40">
        <f>Sheet1!AD39</f>
        <v>2159736.0970086101</v>
      </c>
      <c r="AE40">
        <f>Sheet1!AE39</f>
        <v>142617.45913088499</v>
      </c>
      <c r="AF40">
        <f>Sheet1!AF39</f>
        <v>-46782.624906914702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0</v>
      </c>
      <c r="AL40">
        <f>Sheet1!AL39</f>
        <v>0</v>
      </c>
      <c r="AM40">
        <f>Sheet1!AM39</f>
        <v>0</v>
      </c>
      <c r="AN40">
        <f>Sheet1!AN39</f>
        <v>0</v>
      </c>
      <c r="AO40">
        <f>Sheet1!AO39</f>
        <v>7468486.2683569901</v>
      </c>
      <c r="AP40">
        <f>Sheet1!AP39</f>
        <v>7935763.9910110896</v>
      </c>
      <c r="AQ40">
        <f>Sheet1!AQ39</f>
        <v>-5179865.3334111096</v>
      </c>
      <c r="AR40">
        <f>Sheet1!AR39</f>
        <v>35912658.3072</v>
      </c>
      <c r="AS40">
        <f>Sheet1!AS39</f>
        <v>38668556.964799903</v>
      </c>
      <c r="AT40" s="3"/>
      <c r="AV40" s="3"/>
      <c r="AX40" s="3"/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197344489.024266</v>
      </c>
      <c r="J41">
        <f>Sheet1!J40</f>
        <v>8566163.6458842997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0</v>
      </c>
      <c r="W41">
        <f>Sheet1!W40</f>
        <v>0</v>
      </c>
      <c r="X41">
        <f>Sheet1!X40</f>
        <v>1.568978275852E-2</v>
      </c>
      <c r="Y41">
        <f>Sheet1!Y40</f>
        <v>0</v>
      </c>
      <c r="Z41">
        <f>Sheet1!Z40</f>
        <v>-850712.14376199502</v>
      </c>
      <c r="AA41">
        <f>Sheet1!AA40</f>
        <v>417143.28491726198</v>
      </c>
      <c r="AB41">
        <f>Sheet1!AB40</f>
        <v>1675248.16798264</v>
      </c>
      <c r="AC41">
        <f>Sheet1!AC40</f>
        <v>4686050.0172698302</v>
      </c>
      <c r="AD41">
        <f>Sheet1!AD40</f>
        <v>2681248.20788588</v>
      </c>
      <c r="AE41">
        <f>Sheet1!AE40</f>
        <v>236950.77118604601</v>
      </c>
      <c r="AF41">
        <f>Sheet1!AF40</f>
        <v>-379692.77229736099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0</v>
      </c>
      <c r="AL41">
        <f>Sheet1!AL40</f>
        <v>0</v>
      </c>
      <c r="AM41">
        <f>Sheet1!AM40</f>
        <v>0</v>
      </c>
      <c r="AN41">
        <f>Sheet1!AN40</f>
        <v>0</v>
      </c>
      <c r="AO41">
        <f>Sheet1!AO40</f>
        <v>8466235.5331823099</v>
      </c>
      <c r="AP41">
        <f>Sheet1!AP40</f>
        <v>9149089.9551548101</v>
      </c>
      <c r="AQ41">
        <f>Sheet1!AQ40</f>
        <v>-6267604.2420547996</v>
      </c>
      <c r="AR41">
        <f>Sheet1!AR40</f>
        <v>22708030.5541999</v>
      </c>
      <c r="AS41">
        <f>Sheet1!AS40</f>
        <v>25589516.267299999</v>
      </c>
      <c r="AT41" s="3"/>
      <c r="AV41" s="3"/>
      <c r="AX41" s="3"/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246263632.96408999</v>
      </c>
      <c r="J42">
        <f>Sheet1!J41</f>
        <v>18768457.149093699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0</v>
      </c>
      <c r="W42">
        <f>Sheet1!W41</f>
        <v>0</v>
      </c>
      <c r="X42">
        <f>Sheet1!X41</f>
        <v>1.35115703581723E-2</v>
      </c>
      <c r="Y42">
        <f>Sheet1!Y41</f>
        <v>0</v>
      </c>
      <c r="Z42">
        <f>Sheet1!Z41</f>
        <v>7129698.3193252198</v>
      </c>
      <c r="AA42">
        <f>Sheet1!AA41</f>
        <v>-108485.051759312</v>
      </c>
      <c r="AB42">
        <f>Sheet1!AB41</f>
        <v>2058237.1243133999</v>
      </c>
      <c r="AC42">
        <f>Sheet1!AC41</f>
        <v>2914551.39641556</v>
      </c>
      <c r="AD42">
        <f>Sheet1!AD41</f>
        <v>4444772.4600733398</v>
      </c>
      <c r="AE42">
        <f>Sheet1!AE41</f>
        <v>227405.511053586</v>
      </c>
      <c r="AF42">
        <f>Sheet1!AF41</f>
        <v>-35621.049576294397</v>
      </c>
      <c r="AG42">
        <f>Sheet1!AG41</f>
        <v>9657.2063553452899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0</v>
      </c>
      <c r="AL42">
        <f>Sheet1!AL41</f>
        <v>0</v>
      </c>
      <c r="AM42">
        <f>Sheet1!AM41</f>
        <v>0</v>
      </c>
      <c r="AN42">
        <f>Sheet1!AN41</f>
        <v>0</v>
      </c>
      <c r="AO42">
        <f>Sheet1!AO41</f>
        <v>16640215.9162008</v>
      </c>
      <c r="AP42">
        <f>Sheet1!AP41</f>
        <v>17395496.299859401</v>
      </c>
      <c r="AQ42">
        <f>Sheet1!AQ41</f>
        <v>-2356088.4809594802</v>
      </c>
      <c r="AR42">
        <f>Sheet1!AR41</f>
        <v>29135867.2706999</v>
      </c>
      <c r="AS42">
        <f>Sheet1!AS41</f>
        <v>44175275.089599997</v>
      </c>
      <c r="AT42" s="3"/>
      <c r="AV42" s="3"/>
      <c r="AX42" s="3"/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268667131.50503498</v>
      </c>
      <c r="J43">
        <f>Sheet1!J42</f>
        <v>9422441.5669489503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0</v>
      </c>
      <c r="W43">
        <f>Sheet1!W42</f>
        <v>0</v>
      </c>
      <c r="X43">
        <f>Sheet1!X42</f>
        <v>1.2770213442747201E-2</v>
      </c>
      <c r="Y43">
        <f>Sheet1!Y42</f>
        <v>0</v>
      </c>
      <c r="Z43">
        <f>Sheet1!Z42</f>
        <v>6831576.4226337401</v>
      </c>
      <c r="AA43">
        <f>Sheet1!AA42</f>
        <v>202513.48189810701</v>
      </c>
      <c r="AB43">
        <f>Sheet1!AB42</f>
        <v>859329.802411529</v>
      </c>
      <c r="AC43">
        <f>Sheet1!AC42</f>
        <v>2144840.97515732</v>
      </c>
      <c r="AD43">
        <f>Sheet1!AD42</f>
        <v>-965175.61432472896</v>
      </c>
      <c r="AE43">
        <f>Sheet1!AE42</f>
        <v>134223.129343062</v>
      </c>
      <c r="AF43">
        <f>Sheet1!AF42</f>
        <v>-312898.89029224397</v>
      </c>
      <c r="AG43">
        <f>Sheet1!AG42</f>
        <v>3605.7126938899601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0</v>
      </c>
      <c r="AL43">
        <f>Sheet1!AL42</f>
        <v>0</v>
      </c>
      <c r="AM43">
        <f>Sheet1!AM42</f>
        <v>0</v>
      </c>
      <c r="AN43">
        <f>Sheet1!AN42</f>
        <v>0</v>
      </c>
      <c r="AO43">
        <f>Sheet1!AO42</f>
        <v>8898015.0195206795</v>
      </c>
      <c r="AP43">
        <f>Sheet1!AP42</f>
        <v>8924683.4166566599</v>
      </c>
      <c r="AQ43">
        <f>Sheet1!AQ42</f>
        <v>638442.55654331704</v>
      </c>
      <c r="AR43">
        <f>Sheet1!AR42</f>
        <v>12183549.7533</v>
      </c>
      <c r="AS43">
        <f>Sheet1!AS42</f>
        <v>21746675.7264999</v>
      </c>
      <c r="AT43" s="3"/>
      <c r="AV43" s="3"/>
      <c r="AX43" s="3"/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278506895.34661299</v>
      </c>
      <c r="J44">
        <f>Sheet1!J43</f>
        <v>9839763.8415787909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0</v>
      </c>
      <c r="W44">
        <f>Sheet1!W43</f>
        <v>0</v>
      </c>
      <c r="X44">
        <f>Sheet1!X43</f>
        <v>1.2770213442747201E-2</v>
      </c>
      <c r="Y44">
        <f>Sheet1!Y43</f>
        <v>0</v>
      </c>
      <c r="Z44">
        <f>Sheet1!Z43</f>
        <v>3007058.9093140201</v>
      </c>
      <c r="AA44">
        <f>Sheet1!AA43</f>
        <v>1747721.7848334201</v>
      </c>
      <c r="AB44">
        <f>Sheet1!AB43</f>
        <v>325111.84334613697</v>
      </c>
      <c r="AC44">
        <f>Sheet1!AC43</f>
        <v>5160337.6271422403</v>
      </c>
      <c r="AD44">
        <f>Sheet1!AD43</f>
        <v>-622671.33214811899</v>
      </c>
      <c r="AE44">
        <f>Sheet1!AE43</f>
        <v>-1211.1728435587299</v>
      </c>
      <c r="AF44">
        <f>Sheet1!AF43</f>
        <v>-427166.05953054602</v>
      </c>
      <c r="AG44">
        <f>Sheet1!AG43</f>
        <v>-4.8474469422309001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0</v>
      </c>
      <c r="AL44">
        <f>Sheet1!AL43</f>
        <v>0</v>
      </c>
      <c r="AM44">
        <f>Sheet1!AM43</f>
        <v>0</v>
      </c>
      <c r="AN44">
        <f>Sheet1!AN43</f>
        <v>0</v>
      </c>
      <c r="AO44">
        <f>Sheet1!AO43</f>
        <v>9189176.7526666597</v>
      </c>
      <c r="AP44">
        <f>Sheet1!AP43</f>
        <v>9508731.6664541606</v>
      </c>
      <c r="AQ44">
        <f>Sheet1!AQ43</f>
        <v>10156984.4344458</v>
      </c>
      <c r="AR44">
        <f>Sheet1!AR43</f>
        <v>0</v>
      </c>
      <c r="AS44">
        <f>Sheet1!AS43</f>
        <v>19665716.100899901</v>
      </c>
      <c r="AT44" s="3"/>
      <c r="AV44" s="3"/>
      <c r="AX44" s="3"/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278841578.190512</v>
      </c>
      <c r="J45">
        <f>Sheet1!J44</f>
        <v>-9502671.5438979995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0</v>
      </c>
      <c r="W45">
        <f>Sheet1!W44</f>
        <v>0</v>
      </c>
      <c r="X45">
        <f>Sheet1!X44</f>
        <v>1.2159909832920901E-2</v>
      </c>
      <c r="Y45">
        <f>Sheet1!Y44</f>
        <v>0</v>
      </c>
      <c r="Z45">
        <f>Sheet1!Z44</f>
        <v>4802692.3003631802</v>
      </c>
      <c r="AA45">
        <f>Sheet1!AA44</f>
        <v>-5189462.0726940203</v>
      </c>
      <c r="AB45">
        <f>Sheet1!AB44</f>
        <v>-259368.81276298501</v>
      </c>
      <c r="AC45">
        <f>Sheet1!AC44</f>
        <v>-14647710.287208701</v>
      </c>
      <c r="AD45">
        <f>Sheet1!AD44</f>
        <v>5760614.3249195898</v>
      </c>
      <c r="AE45">
        <f>Sheet1!AE44</f>
        <v>146368.539355891</v>
      </c>
      <c r="AF45">
        <f>Sheet1!AF44</f>
        <v>701416.58911009901</v>
      </c>
      <c r="AG45">
        <f>Sheet1!AG44</f>
        <v>-1714.8805458904001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0</v>
      </c>
      <c r="AL45">
        <f>Sheet1!AL44</f>
        <v>0</v>
      </c>
      <c r="AM45">
        <f>Sheet1!AM44</f>
        <v>0</v>
      </c>
      <c r="AN45">
        <f>Sheet1!AN44</f>
        <v>0</v>
      </c>
      <c r="AO45">
        <f>Sheet1!AO44</f>
        <v>-8687164.2994628996</v>
      </c>
      <c r="AP45">
        <f>Sheet1!AP44</f>
        <v>-8705635.9810450897</v>
      </c>
      <c r="AQ45">
        <f>Sheet1!AQ44</f>
        <v>2580675.8853450702</v>
      </c>
      <c r="AR45">
        <f>Sheet1!AR44</f>
        <v>11144687.859999999</v>
      </c>
      <c r="AS45">
        <f>Sheet1!AS44</f>
        <v>5019727.7642999804</v>
      </c>
      <c r="AT45" s="3"/>
      <c r="AV45" s="3"/>
      <c r="AX45" s="3"/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289122358.49686497</v>
      </c>
      <c r="J46">
        <f>Sheet1!J45</f>
        <v>10552738.886526201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0</v>
      </c>
      <c r="W46">
        <f>Sheet1!W45</f>
        <v>0</v>
      </c>
      <c r="X46">
        <f>Sheet1!X45</f>
        <v>2.88121168968496E-2</v>
      </c>
      <c r="Y46">
        <f>Sheet1!Y45</f>
        <v>0</v>
      </c>
      <c r="Z46">
        <f>Sheet1!Z45</f>
        <v>1132535.39687434</v>
      </c>
      <c r="AA46">
        <f>Sheet1!AA45</f>
        <v>1668944.00873882</v>
      </c>
      <c r="AB46">
        <f>Sheet1!AB45</f>
        <v>680244.956690714</v>
      </c>
      <c r="AC46">
        <f>Sheet1!AC45</f>
        <v>7117001.3169698799</v>
      </c>
      <c r="AD46">
        <f>Sheet1!AD45</f>
        <v>-418322.27791382599</v>
      </c>
      <c r="AE46">
        <f>Sheet1!AE45</f>
        <v>471687.44731566397</v>
      </c>
      <c r="AF46">
        <f>Sheet1!AF45</f>
        <v>300846.54594466003</v>
      </c>
      <c r="AG46">
        <f>Sheet1!AG45</f>
        <v>12084.574626854001</v>
      </c>
      <c r="AH46">
        <f>Sheet1!AH45</f>
        <v>0</v>
      </c>
      <c r="AI46">
        <f>Sheet1!AI45</f>
        <v>0</v>
      </c>
      <c r="AJ46">
        <f>Sheet1!AJ45</f>
        <v>0</v>
      </c>
      <c r="AK46">
        <f>Sheet1!AK45</f>
        <v>0</v>
      </c>
      <c r="AL46">
        <f>Sheet1!AL45</f>
        <v>0</v>
      </c>
      <c r="AM46">
        <f>Sheet1!AM45</f>
        <v>-40840.808832396302</v>
      </c>
      <c r="AN46">
        <f>Sheet1!AN45</f>
        <v>0</v>
      </c>
      <c r="AO46">
        <f>Sheet1!AO45</f>
        <v>10924181.160414699</v>
      </c>
      <c r="AP46">
        <f>Sheet1!AP45</f>
        <v>11104213.246260099</v>
      </c>
      <c r="AQ46">
        <f>Sheet1!AQ45</f>
        <v>-8079705.0578601304</v>
      </c>
      <c r="AR46">
        <f>Sheet1!AR45</f>
        <v>770981</v>
      </c>
      <c r="AS46">
        <f>Sheet1!AS45</f>
        <v>3795489.1883999999</v>
      </c>
      <c r="AT46" s="3"/>
      <c r="AV46" s="3"/>
      <c r="AX46" s="3"/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306506844.51592201</v>
      </c>
      <c r="J47">
        <f>Sheet1!J46</f>
        <v>15443941.9545232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0</v>
      </c>
      <c r="W47">
        <f>Sheet1!W46</f>
        <v>0</v>
      </c>
      <c r="X47">
        <f>Sheet1!X46</f>
        <v>2.8711881422335599E-2</v>
      </c>
      <c r="Y47">
        <f>Sheet1!Y46</f>
        <v>0</v>
      </c>
      <c r="Z47">
        <f>Sheet1!Z46</f>
        <v>-242101.442767834</v>
      </c>
      <c r="AA47">
        <f>Sheet1!AA46</f>
        <v>4225600.0473318696</v>
      </c>
      <c r="AB47">
        <f>Sheet1!AB46</f>
        <v>448521.80047875299</v>
      </c>
      <c r="AC47">
        <f>Sheet1!AC46</f>
        <v>10258272.139466001</v>
      </c>
      <c r="AD47">
        <f>Sheet1!AD46</f>
        <v>855158.14729988202</v>
      </c>
      <c r="AE47">
        <f>Sheet1!AE46</f>
        <v>310475.51618101302</v>
      </c>
      <c r="AF47">
        <f>Sheet1!AF46</f>
        <v>-715995.00425220595</v>
      </c>
      <c r="AG47">
        <f>Sheet1!AG46</f>
        <v>-3221.9305669995001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0</v>
      </c>
      <c r="AL47">
        <f>Sheet1!AL46</f>
        <v>0</v>
      </c>
      <c r="AM47">
        <f>Sheet1!AM46</f>
        <v>0</v>
      </c>
      <c r="AN47">
        <f>Sheet1!AN46</f>
        <v>0</v>
      </c>
      <c r="AO47">
        <f>Sheet1!AO46</f>
        <v>15136709.273170499</v>
      </c>
      <c r="AP47">
        <f>Sheet1!AP46</f>
        <v>15388679.3937237</v>
      </c>
      <c r="AQ47">
        <f>Sheet1!AQ46</f>
        <v>1765530.2265762801</v>
      </c>
      <c r="AR47">
        <f>Sheet1!AR46</f>
        <v>816795.62579999899</v>
      </c>
      <c r="AS47">
        <f>Sheet1!AS46</f>
        <v>17971005.246100001</v>
      </c>
      <c r="AT47" s="3"/>
      <c r="AV47" s="3"/>
      <c r="AX47" s="3"/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303977758.99316502</v>
      </c>
      <c r="J48">
        <f>Sheet1!J47</f>
        <v>-2944923.4002187001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0</v>
      </c>
      <c r="W48">
        <f>Sheet1!W47</f>
        <v>0</v>
      </c>
      <c r="X48">
        <f>Sheet1!X47</f>
        <v>4.0234751939781301E-2</v>
      </c>
      <c r="Y48">
        <f>Sheet1!Y47</f>
        <v>0</v>
      </c>
      <c r="Z48">
        <f>Sheet1!Z47</f>
        <v>887152.84022744198</v>
      </c>
      <c r="AA48">
        <f>Sheet1!AA47</f>
        <v>-3187103.5339038102</v>
      </c>
      <c r="AB48">
        <f>Sheet1!AB47</f>
        <v>623286.62421478005</v>
      </c>
      <c r="AC48">
        <f>Sheet1!AC47</f>
        <v>105633.62567480101</v>
      </c>
      <c r="AD48">
        <f>Sheet1!AD47</f>
        <v>1921413.64549416</v>
      </c>
      <c r="AE48">
        <f>Sheet1!AE47</f>
        <v>-322316.243893879</v>
      </c>
      <c r="AF48">
        <f>Sheet1!AF47</f>
        <v>-1260971.41076367</v>
      </c>
      <c r="AG48">
        <f>Sheet1!AG47</f>
        <v>-4211.9284049590697</v>
      </c>
      <c r="AH48">
        <f>Sheet1!AH47</f>
        <v>0</v>
      </c>
      <c r="AI48">
        <f>Sheet1!AI47</f>
        <v>0</v>
      </c>
      <c r="AJ48">
        <f>Sheet1!AJ47</f>
        <v>0</v>
      </c>
      <c r="AK48">
        <f>Sheet1!AK47</f>
        <v>0</v>
      </c>
      <c r="AL48">
        <f>Sheet1!AL47</f>
        <v>0</v>
      </c>
      <c r="AM48">
        <f>Sheet1!AM47</f>
        <v>-26515.524369745301</v>
      </c>
      <c r="AN48">
        <f>Sheet1!AN47</f>
        <v>0</v>
      </c>
      <c r="AO48">
        <f>Sheet1!AO47</f>
        <v>-1263631.90572487</v>
      </c>
      <c r="AP48">
        <f>Sheet1!AP47</f>
        <v>-1011492.34236099</v>
      </c>
      <c r="AQ48">
        <f>Sheet1!AQ47</f>
        <v>9862820.9576609097</v>
      </c>
      <c r="AR48">
        <f>Sheet1!AR47</f>
        <v>425401.99999999901</v>
      </c>
      <c r="AS48">
        <f>Sheet1!AS47</f>
        <v>9276730.6152999196</v>
      </c>
      <c r="AT48" s="3"/>
      <c r="AV48" s="3"/>
      <c r="AX48" s="3"/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297334062.57876098</v>
      </c>
      <c r="J49">
        <f>Sheet1!J48</f>
        <v>-6982466.5867385296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0</v>
      </c>
      <c r="W49">
        <f>Sheet1!W48</f>
        <v>0</v>
      </c>
      <c r="X49">
        <f>Sheet1!X48</f>
        <v>3.9986842609935097E-2</v>
      </c>
      <c r="Y49">
        <f>Sheet1!Y48</f>
        <v>0</v>
      </c>
      <c r="Z49">
        <f>Sheet1!Z48</f>
        <v>1720488.50000653</v>
      </c>
      <c r="AA49">
        <f>Sheet1!AA48</f>
        <v>-7569825.4423211301</v>
      </c>
      <c r="AB49">
        <f>Sheet1!AB48</f>
        <v>990648.42358857195</v>
      </c>
      <c r="AC49">
        <f>Sheet1!AC48</f>
        <v>-2073275.71011031</v>
      </c>
      <c r="AD49">
        <f>Sheet1!AD48</f>
        <v>-7724.8896103503102</v>
      </c>
      <c r="AE49">
        <f>Sheet1!AE48</f>
        <v>95318.755014947397</v>
      </c>
      <c r="AF49">
        <f>Sheet1!AF48</f>
        <v>-40330.549322331899</v>
      </c>
      <c r="AG49">
        <f>Sheet1!AG48</f>
        <v>-3510.4423969434301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0</v>
      </c>
      <c r="AL49">
        <f>Sheet1!AL48</f>
        <v>0</v>
      </c>
      <c r="AM49">
        <f>Sheet1!AM48</f>
        <v>0</v>
      </c>
      <c r="AN49">
        <f>Sheet1!AN48</f>
        <v>0</v>
      </c>
      <c r="AO49">
        <f>Sheet1!AO48</f>
        <v>-6888211.35515102</v>
      </c>
      <c r="AP49">
        <f>Sheet1!AP48</f>
        <v>-6880324.5312480703</v>
      </c>
      <c r="AQ49">
        <f>Sheet1!AQ48</f>
        <v>3661115.15564817</v>
      </c>
      <c r="AR49">
        <f>Sheet1!AR48</f>
        <v>1458240.1839999901</v>
      </c>
      <c r="AS49">
        <f>Sheet1!AS48</f>
        <v>-1760969.1915998999</v>
      </c>
      <c r="AT49" s="3"/>
      <c r="AV49" s="3"/>
      <c r="AX49" s="3"/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299269519.59447497</v>
      </c>
      <c r="J50">
        <f>Sheet1!J49</f>
        <v>877443.83613807103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</v>
      </c>
      <c r="U50">
        <f>Sheet1!U49</f>
        <v>0.25025369594841801</v>
      </c>
      <c r="V50">
        <f>Sheet1!V49</f>
        <v>0</v>
      </c>
      <c r="W50">
        <f>Sheet1!W49</f>
        <v>0</v>
      </c>
      <c r="X50">
        <f>Sheet1!X49</f>
        <v>5.5814417282070102E-2</v>
      </c>
      <c r="Y50">
        <f>Sheet1!Y49</f>
        <v>0</v>
      </c>
      <c r="Z50">
        <f>Sheet1!Z49</f>
        <v>5979878.5257927701</v>
      </c>
      <c r="AA50">
        <f>Sheet1!AA49</f>
        <v>388991.20876584202</v>
      </c>
      <c r="AB50">
        <f>Sheet1!AB49</f>
        <v>633050.48392055905</v>
      </c>
      <c r="AC50">
        <f>Sheet1!AC49</f>
        <v>-3043155.87952284</v>
      </c>
      <c r="AD50">
        <f>Sheet1!AD49</f>
        <v>-1681409.0966442099</v>
      </c>
      <c r="AE50">
        <f>Sheet1!AE49</f>
        <v>69791.539113398001</v>
      </c>
      <c r="AF50">
        <f>Sheet1!AF49</f>
        <v>-301272.54937654902</v>
      </c>
      <c r="AG50">
        <f>Sheet1!AG49</f>
        <v>7046.0985860930195</v>
      </c>
      <c r="AH50">
        <f>Sheet1!AH49</f>
        <v>0</v>
      </c>
      <c r="AI50">
        <f>Sheet1!AI49</f>
        <v>0</v>
      </c>
      <c r="AJ50">
        <f>Sheet1!AJ49</f>
        <v>-908963.06299568899</v>
      </c>
      <c r="AK50">
        <f>Sheet1!AK49</f>
        <v>0</v>
      </c>
      <c r="AL50">
        <f>Sheet1!AL49</f>
        <v>0</v>
      </c>
      <c r="AM50">
        <f>Sheet1!AM49</f>
        <v>-61209.465111512101</v>
      </c>
      <c r="AN50">
        <f>Sheet1!AN49</f>
        <v>0</v>
      </c>
      <c r="AO50">
        <f>Sheet1!AO49</f>
        <v>1082747.80252785</v>
      </c>
      <c r="AP50">
        <f>Sheet1!AP49</f>
        <v>1257837.4913685501</v>
      </c>
      <c r="AQ50">
        <f>Sheet1!AQ49</f>
        <v>-1548284.2025685899</v>
      </c>
      <c r="AR50">
        <f>Sheet1!AR49</f>
        <v>0</v>
      </c>
      <c r="AS50">
        <f>Sheet1!AS49</f>
        <v>-290446.71120003902</v>
      </c>
      <c r="AT50" s="3"/>
      <c r="AV50" s="3"/>
      <c r="AX50" s="3"/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281837841.19882798</v>
      </c>
      <c r="J51">
        <f>Sheet1!J50</f>
        <v>-17780870.779679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</v>
      </c>
      <c r="U51">
        <f>Sheet1!U50</f>
        <v>0.57098749375707003</v>
      </c>
      <c r="V51">
        <f>Sheet1!V50</f>
        <v>0</v>
      </c>
      <c r="W51">
        <f>Sheet1!W50</f>
        <v>0</v>
      </c>
      <c r="X51">
        <f>Sheet1!X50</f>
        <v>0.11857552032848</v>
      </c>
      <c r="Y51">
        <f>Sheet1!Y50</f>
        <v>0</v>
      </c>
      <c r="Z51">
        <f>Sheet1!Z50</f>
        <v>5144690.4709019</v>
      </c>
      <c r="AA51">
        <f>Sheet1!AA50</f>
        <v>-2328084.99631692</v>
      </c>
      <c r="AB51">
        <f>Sheet1!AB50</f>
        <v>736439.594640119</v>
      </c>
      <c r="AC51">
        <f>Sheet1!AC50</f>
        <v>-16153260.034527199</v>
      </c>
      <c r="AD51">
        <f>Sheet1!AD50</f>
        <v>-3731069.5715642199</v>
      </c>
      <c r="AE51">
        <f>Sheet1!AE50</f>
        <v>-366486.80259930901</v>
      </c>
      <c r="AF51">
        <f>Sheet1!AF50</f>
        <v>-349707.81206789601</v>
      </c>
      <c r="AG51">
        <f>Sheet1!AG50</f>
        <v>666.40492552159697</v>
      </c>
      <c r="AH51">
        <f>Sheet1!AH50</f>
        <v>0</v>
      </c>
      <c r="AI51">
        <f>Sheet1!AI50</f>
        <v>0</v>
      </c>
      <c r="AJ51">
        <f>Sheet1!AJ50</f>
        <v>-1183138.99627773</v>
      </c>
      <c r="AK51">
        <f>Sheet1!AK50</f>
        <v>0</v>
      </c>
      <c r="AL51">
        <f>Sheet1!AL50</f>
        <v>0</v>
      </c>
      <c r="AM51">
        <f>Sheet1!AM50</f>
        <v>-152771.361066457</v>
      </c>
      <c r="AN51">
        <f>Sheet1!AN50</f>
        <v>0</v>
      </c>
      <c r="AO51">
        <f>Sheet1!AO50</f>
        <v>-18382723.103952199</v>
      </c>
      <c r="AP51">
        <f>Sheet1!AP50</f>
        <v>-18451350.106849998</v>
      </c>
      <c r="AQ51">
        <f>Sheet1!AQ50</f>
        <v>6126203.9551501004</v>
      </c>
      <c r="AR51">
        <f>Sheet1!AR50</f>
        <v>0</v>
      </c>
      <c r="AS51">
        <f>Sheet1!AS50</f>
        <v>-12325146.151699901</v>
      </c>
      <c r="AT51" s="3"/>
      <c r="AV51" s="3"/>
      <c r="AX51" s="3"/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271506913.387003</v>
      </c>
      <c r="J52">
        <f>Sheet1!J51</f>
        <v>-9853442.9905991908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0</v>
      </c>
      <c r="U52">
        <f>Sheet1!U51</f>
        <v>1.16140595879625</v>
      </c>
      <c r="V52">
        <f>Sheet1!V51</f>
        <v>0</v>
      </c>
      <c r="W52">
        <f>Sheet1!W51</f>
        <v>0</v>
      </c>
      <c r="X52">
        <f>Sheet1!X51</f>
        <v>0.200819728530716</v>
      </c>
      <c r="Y52">
        <f>Sheet1!Y51</f>
        <v>0</v>
      </c>
      <c r="Z52">
        <f>Sheet1!Z51</f>
        <v>3887374.8069669902</v>
      </c>
      <c r="AA52">
        <f>Sheet1!AA51</f>
        <v>-5608928.6426572399</v>
      </c>
      <c r="AB52">
        <f>Sheet1!AB51</f>
        <v>669729.49560178001</v>
      </c>
      <c r="AC52">
        <f>Sheet1!AC51</f>
        <v>-5272679.7515598098</v>
      </c>
      <c r="AD52">
        <f>Sheet1!AD51</f>
        <v>-1414856.27469684</v>
      </c>
      <c r="AE52">
        <f>Sheet1!AE51</f>
        <v>-248592.170567158</v>
      </c>
      <c r="AF52">
        <f>Sheet1!AF51</f>
        <v>486855.51337485597</v>
      </c>
      <c r="AG52">
        <f>Sheet1!AG51</f>
        <v>23330.359162585999</v>
      </c>
      <c r="AH52">
        <f>Sheet1!AH51</f>
        <v>0</v>
      </c>
      <c r="AI52">
        <f>Sheet1!AI51</f>
        <v>0</v>
      </c>
      <c r="AJ52">
        <f>Sheet1!AJ51</f>
        <v>-2159738.3056497802</v>
      </c>
      <c r="AK52">
        <f>Sheet1!AK51</f>
        <v>0</v>
      </c>
      <c r="AL52">
        <f>Sheet1!AL51</f>
        <v>0</v>
      </c>
      <c r="AM52">
        <f>Sheet1!AM51</f>
        <v>-242001.55693999</v>
      </c>
      <c r="AN52">
        <f>Sheet1!AN51</f>
        <v>0</v>
      </c>
      <c r="AO52">
        <f>Sheet1!AO51</f>
        <v>-9879506.5269646104</v>
      </c>
      <c r="AP52">
        <f>Sheet1!AP51</f>
        <v>-9656490.8402332403</v>
      </c>
      <c r="AQ52">
        <f>Sheet1!AQ51</f>
        <v>-9073698.5084667299</v>
      </c>
      <c r="AR52">
        <f>Sheet1!AR51</f>
        <v>0</v>
      </c>
      <c r="AS52">
        <f>Sheet1!AS51</f>
        <v>-18730189.348699901</v>
      </c>
      <c r="AT52" s="3"/>
      <c r="AV52" s="3"/>
      <c r="AX52" s="3"/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273725463.98778898</v>
      </c>
      <c r="J53">
        <f>Sheet1!J52</f>
        <v>2978859.60107865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0</v>
      </c>
      <c r="U53">
        <f>Sheet1!U52</f>
        <v>1.99933611120649</v>
      </c>
      <c r="V53">
        <f>Sheet1!V52</f>
        <v>0</v>
      </c>
      <c r="W53">
        <f>Sheet1!W52</f>
        <v>0</v>
      </c>
      <c r="X53">
        <f>Sheet1!X52</f>
        <v>0.40966419513174102</v>
      </c>
      <c r="Y53">
        <f>Sheet1!Y52</f>
        <v>0</v>
      </c>
      <c r="Z53">
        <f>Sheet1!Z52</f>
        <v>2870007.4004207202</v>
      </c>
      <c r="AA53">
        <f>Sheet1!AA52</f>
        <v>691086.23328134394</v>
      </c>
      <c r="AB53">
        <f>Sheet1!AB52</f>
        <v>568972.87217226601</v>
      </c>
      <c r="AC53">
        <f>Sheet1!AC52</f>
        <v>3785254.41124553</v>
      </c>
      <c r="AD53">
        <f>Sheet1!AD52</f>
        <v>-1214965.81742298</v>
      </c>
      <c r="AE53">
        <f>Sheet1!AE52</f>
        <v>-91849.592701667905</v>
      </c>
      <c r="AF53">
        <f>Sheet1!AF52</f>
        <v>-68867.744432856096</v>
      </c>
      <c r="AG53">
        <f>Sheet1!AG52</f>
        <v>11822.491908031499</v>
      </c>
      <c r="AH53">
        <f>Sheet1!AH52</f>
        <v>0</v>
      </c>
      <c r="AI53">
        <f>Sheet1!AI52</f>
        <v>0</v>
      </c>
      <c r="AJ53">
        <f>Sheet1!AJ52</f>
        <v>-2785944.15796025</v>
      </c>
      <c r="AK53">
        <f>Sheet1!AK52</f>
        <v>0</v>
      </c>
      <c r="AL53">
        <f>Sheet1!AL52</f>
        <v>0</v>
      </c>
      <c r="AM53">
        <f>Sheet1!AM52</f>
        <v>-568133.91121175303</v>
      </c>
      <c r="AN53">
        <f>Sheet1!AN52</f>
        <v>0</v>
      </c>
      <c r="AO53">
        <f>Sheet1!AO52</f>
        <v>3197382.1852983902</v>
      </c>
      <c r="AP53">
        <f>Sheet1!AP52</f>
        <v>3156692.86556252</v>
      </c>
      <c r="AQ53">
        <f>Sheet1!AQ52</f>
        <v>-11611745.5919625</v>
      </c>
      <c r="AR53">
        <f>Sheet1!AR52</f>
        <v>0</v>
      </c>
      <c r="AS53">
        <f>Sheet1!AS52</f>
        <v>-8455052.7263999805</v>
      </c>
      <c r="AT53" s="3"/>
      <c r="AV53" s="3"/>
      <c r="AX53" s="3"/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277261119.55523098</v>
      </c>
      <c r="J54">
        <f>Sheet1!J53</f>
        <v>3065884.8533945698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0</v>
      </c>
      <c r="U54">
        <f>Sheet1!U53</f>
        <v>2.8570797582450398</v>
      </c>
      <c r="V54">
        <f>Sheet1!V53</f>
        <v>0</v>
      </c>
      <c r="W54">
        <f>Sheet1!W53</f>
        <v>0</v>
      </c>
      <c r="X54">
        <f>Sheet1!X53</f>
        <v>0.55650265055866599</v>
      </c>
      <c r="Y54">
        <f>Sheet1!Y53</f>
        <v>5.50520868955666E-2</v>
      </c>
      <c r="Z54">
        <f>Sheet1!Z53</f>
        <v>2312822.7850573398</v>
      </c>
      <c r="AA54">
        <f>Sheet1!AA53</f>
        <v>920637.80454487598</v>
      </c>
      <c r="AB54">
        <f>Sheet1!AB53</f>
        <v>593326.11982833699</v>
      </c>
      <c r="AC54">
        <f>Sheet1!AC53</f>
        <v>4155728.2945664199</v>
      </c>
      <c r="AD54">
        <f>Sheet1!AD53</f>
        <v>-1411758.9768265099</v>
      </c>
      <c r="AE54">
        <f>Sheet1!AE53</f>
        <v>-109795.364562754</v>
      </c>
      <c r="AF54">
        <f>Sheet1!AF53</f>
        <v>-113165.635831711</v>
      </c>
      <c r="AG54">
        <f>Sheet1!AG53</f>
        <v>14222.8280193971</v>
      </c>
      <c r="AH54">
        <f>Sheet1!AH53</f>
        <v>0</v>
      </c>
      <c r="AI54">
        <f>Sheet1!AI53</f>
        <v>0</v>
      </c>
      <c r="AJ54">
        <f>Sheet1!AJ53</f>
        <v>-2761157.74535301</v>
      </c>
      <c r="AK54">
        <f>Sheet1!AK53</f>
        <v>0</v>
      </c>
      <c r="AL54">
        <f>Sheet1!AL53</f>
        <v>0</v>
      </c>
      <c r="AM54">
        <f>Sheet1!AM53</f>
        <v>-388301.629078948</v>
      </c>
      <c r="AN54">
        <f>Sheet1!AN53</f>
        <v>-805666.30724042596</v>
      </c>
      <c r="AO54">
        <f>Sheet1!AO53</f>
        <v>2406892.1731230002</v>
      </c>
      <c r="AP54">
        <f>Sheet1!AP53</f>
        <v>2486960.0340074599</v>
      </c>
      <c r="AQ54">
        <f>Sheet1!AQ53</f>
        <v>-5666077.0510074999</v>
      </c>
      <c r="AR54">
        <f>Sheet1!AR53</f>
        <v>0</v>
      </c>
      <c r="AS54">
        <f>Sheet1!AS53</f>
        <v>-3179117.01700004</v>
      </c>
      <c r="AT54" s="3"/>
      <c r="AV54" s="3"/>
      <c r="AX54" s="3"/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1134186377.8857701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Sheet1!X54</f>
        <v>0</v>
      </c>
      <c r="Y55">
        <f>Sheet1!Y54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0</v>
      </c>
      <c r="AO55">
        <f>Sheet1!AO54</f>
        <v>0</v>
      </c>
      <c r="AP55">
        <f>Sheet1!AP54</f>
        <v>0</v>
      </c>
      <c r="AQ55">
        <f>Sheet1!AQ54</f>
        <v>0</v>
      </c>
      <c r="AR55">
        <f>Sheet1!AR54</f>
        <v>1201007994</v>
      </c>
      <c r="AS55">
        <f>Sheet1!AS54</f>
        <v>1201007994</v>
      </c>
      <c r="AT55" s="3"/>
      <c r="AV55" s="3"/>
      <c r="AX55" s="3"/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1028426232.80746</v>
      </c>
      <c r="J56">
        <f>Sheet1!J55</f>
        <v>-105760145.078311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Sheet1!X55</f>
        <v>0</v>
      </c>
      <c r="Y56">
        <f>Sheet1!Y55</f>
        <v>0</v>
      </c>
      <c r="Z56">
        <f>Sheet1!Z55</f>
        <v>-82815633.014605999</v>
      </c>
      <c r="AA56">
        <f>Sheet1!AA55</f>
        <v>-68082172.011028096</v>
      </c>
      <c r="AB56">
        <f>Sheet1!AB55</f>
        <v>4188184.8081611302</v>
      </c>
      <c r="AC56">
        <f>Sheet1!AC55</f>
        <v>23291617.084457502</v>
      </c>
      <c r="AD56">
        <f>Sheet1!AD55</f>
        <v>14423745.2906709</v>
      </c>
      <c r="AE56">
        <f>Sheet1!AE55</f>
        <v>-2998522.5487775202</v>
      </c>
      <c r="AF56">
        <f>Sheet1!AF55</f>
        <v>-249335.18069214301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0</v>
      </c>
      <c r="AL56">
        <f>Sheet1!AL55</f>
        <v>0</v>
      </c>
      <c r="AM56">
        <f>Sheet1!AM55</f>
        <v>0</v>
      </c>
      <c r="AN56">
        <f>Sheet1!AN55</f>
        <v>0</v>
      </c>
      <c r="AO56">
        <f>Sheet1!AO55</f>
        <v>-112242115.571814</v>
      </c>
      <c r="AP56">
        <f>Sheet1!AP55</f>
        <v>-111991099.666023</v>
      </c>
      <c r="AQ56">
        <f>Sheet1!AQ55</f>
        <v>38674258.666022003</v>
      </c>
      <c r="AR56">
        <f>Sheet1!AR55</f>
        <v>0</v>
      </c>
      <c r="AS56">
        <f>Sheet1!AS55</f>
        <v>-73316841.000001594</v>
      </c>
      <c r="AT56" s="3"/>
      <c r="AV56" s="3"/>
      <c r="AX56" s="3"/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1086667440.5713501</v>
      </c>
      <c r="J57">
        <f>Sheet1!J56</f>
        <v>58241207.763890199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Sheet1!X56</f>
        <v>0</v>
      </c>
      <c r="Y57">
        <f>Sheet1!Y56</f>
        <v>0</v>
      </c>
      <c r="Z57">
        <f>Sheet1!Z56</f>
        <v>41489689.150219701</v>
      </c>
      <c r="AA57">
        <f>Sheet1!AA56</f>
        <v>-19719759.292610198</v>
      </c>
      <c r="AB57">
        <f>Sheet1!AB56</f>
        <v>5856545.0803243602</v>
      </c>
      <c r="AC57">
        <f>Sheet1!AC56</f>
        <v>23447058.284338001</v>
      </c>
      <c r="AD57">
        <f>Sheet1!AD56</f>
        <v>17614906.417387702</v>
      </c>
      <c r="AE57">
        <f>Sheet1!AE56</f>
        <v>-2895813.23045567</v>
      </c>
      <c r="AF57">
        <f>Sheet1!AF56</f>
        <v>-2355321.7518398198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0</v>
      </c>
      <c r="AL57">
        <f>Sheet1!AL56</f>
        <v>0</v>
      </c>
      <c r="AM57">
        <f>Sheet1!AM56</f>
        <v>0</v>
      </c>
      <c r="AN57">
        <f>Sheet1!AN56</f>
        <v>0</v>
      </c>
      <c r="AO57">
        <f>Sheet1!AO56</f>
        <v>63437304.6573641</v>
      </c>
      <c r="AP57">
        <f>Sheet1!AP56</f>
        <v>63862718.238995098</v>
      </c>
      <c r="AQ57">
        <f>Sheet1!AQ56</f>
        <v>-82316837.238993198</v>
      </c>
      <c r="AR57">
        <f>Sheet1!AR56</f>
        <v>0</v>
      </c>
      <c r="AS57">
        <f>Sheet1!AS56</f>
        <v>-18454118.999998</v>
      </c>
      <c r="AT57" s="3"/>
      <c r="AV57" s="3"/>
      <c r="AX57" s="3"/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1188331878.13674</v>
      </c>
      <c r="J58">
        <f>Sheet1!J57</f>
        <v>101664437.565395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Sheet1!X57</f>
        <v>0</v>
      </c>
      <c r="Y58">
        <f>Sheet1!Y57</f>
        <v>0</v>
      </c>
      <c r="Z58">
        <f>Sheet1!Z57</f>
        <v>40544341.198657401</v>
      </c>
      <c r="AA58">
        <f>Sheet1!AA57</f>
        <v>12778057.582573</v>
      </c>
      <c r="AB58">
        <f>Sheet1!AB57</f>
        <v>5603841.42858567</v>
      </c>
      <c r="AC58">
        <f>Sheet1!AC57</f>
        <v>30126937.063212</v>
      </c>
      <c r="AD58">
        <f>Sheet1!AD57</f>
        <v>15738521.4346752</v>
      </c>
      <c r="AE58">
        <f>Sheet1!AE57</f>
        <v>-2532294.57726201</v>
      </c>
      <c r="AF58">
        <f>Sheet1!AF57</f>
        <v>-1727610.73985738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0</v>
      </c>
      <c r="AL58">
        <f>Sheet1!AL57</f>
        <v>0</v>
      </c>
      <c r="AM58">
        <f>Sheet1!AM57</f>
        <v>0</v>
      </c>
      <c r="AN58">
        <f>Sheet1!AN57</f>
        <v>0</v>
      </c>
      <c r="AO58">
        <f>Sheet1!AO57</f>
        <v>100531793.39058401</v>
      </c>
      <c r="AP58">
        <f>Sheet1!AP57</f>
        <v>103775962.15547299</v>
      </c>
      <c r="AQ58">
        <f>Sheet1!AQ57</f>
        <v>-27599027.155475602</v>
      </c>
      <c r="AR58">
        <f>Sheet1!AR57</f>
        <v>0</v>
      </c>
      <c r="AS58">
        <f>Sheet1!AS57</f>
        <v>76176934.999997601</v>
      </c>
      <c r="AT58" s="3"/>
      <c r="AV58" s="3"/>
      <c r="AX58" s="3"/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828661459.12686801</v>
      </c>
      <c r="J59">
        <f>Sheet1!J58</f>
        <v>-359670419.00987703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Sheet1!X58</f>
        <v>0</v>
      </c>
      <c r="Y59">
        <f>Sheet1!Y58</f>
        <v>0</v>
      </c>
      <c r="Z59">
        <f>Sheet1!Z58</f>
        <v>-6902184.3405229803</v>
      </c>
      <c r="AA59">
        <f>Sheet1!AA58</f>
        <v>-387707401.74918598</v>
      </c>
      <c r="AB59">
        <f>Sheet1!AB58</f>
        <v>6511404.2152522998</v>
      </c>
      <c r="AC59">
        <f>Sheet1!AC58</f>
        <v>19892300.441246901</v>
      </c>
      <c r="AD59">
        <f>Sheet1!AD58</f>
        <v>26104145.886109602</v>
      </c>
      <c r="AE59">
        <f>Sheet1!AE58</f>
        <v>-4225721.7889527297</v>
      </c>
      <c r="AF59">
        <f>Sheet1!AF58</f>
        <v>1296371.3282677101</v>
      </c>
      <c r="AG59">
        <f>Sheet1!AG58</f>
        <v>33694.165417949996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0</v>
      </c>
      <c r="AL59">
        <f>Sheet1!AL58</f>
        <v>0</v>
      </c>
      <c r="AM59">
        <f>Sheet1!AM58</f>
        <v>0</v>
      </c>
      <c r="AN59">
        <f>Sheet1!AN58</f>
        <v>0</v>
      </c>
      <c r="AO59">
        <f>Sheet1!AO58</f>
        <v>-344997391.84236801</v>
      </c>
      <c r="AP59">
        <f>Sheet1!AP58</f>
        <v>-358787260.33917701</v>
      </c>
      <c r="AQ59">
        <f>Sheet1!AQ58</f>
        <v>332913960.33917701</v>
      </c>
      <c r="AR59">
        <f>Sheet1!AR58</f>
        <v>0</v>
      </c>
      <c r="AS59">
        <f>Sheet1!AS58</f>
        <v>-25873299.999999501</v>
      </c>
      <c r="AT59" s="3"/>
      <c r="AV59" s="3"/>
      <c r="AX59" s="3"/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1222161421.12603</v>
      </c>
      <c r="J60">
        <f>Sheet1!J59</f>
        <v>393499961.99917102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Sheet1!X59</f>
        <v>0</v>
      </c>
      <c r="Y60">
        <f>Sheet1!Y59</f>
        <v>0</v>
      </c>
      <c r="Z60">
        <f>Sheet1!Z59</f>
        <v>14893752.127487799</v>
      </c>
      <c r="AA60">
        <f>Sheet1!AA59</f>
        <v>530520867.219019</v>
      </c>
      <c r="AB60">
        <f>Sheet1!AB59</f>
        <v>646896.47864136996</v>
      </c>
      <c r="AC60">
        <f>Sheet1!AC59</f>
        <v>6389275.7332823202</v>
      </c>
      <c r="AD60">
        <f>Sheet1!AD59</f>
        <v>-7767363.0923641799</v>
      </c>
      <c r="AE60">
        <f>Sheet1!AE59</f>
        <v>1823417.00591375</v>
      </c>
      <c r="AF60">
        <f>Sheet1!AF59</f>
        <v>-2117565.3657271499</v>
      </c>
      <c r="AG60">
        <f>Sheet1!AG59</f>
        <v>-16479.020520980499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0</v>
      </c>
      <c r="AL60">
        <f>Sheet1!AL59</f>
        <v>0</v>
      </c>
      <c r="AM60">
        <f>Sheet1!AM59</f>
        <v>0</v>
      </c>
      <c r="AN60">
        <f>Sheet1!AN59</f>
        <v>0</v>
      </c>
      <c r="AO60">
        <f>Sheet1!AO59</f>
        <v>544372801.08573198</v>
      </c>
      <c r="AP60">
        <f>Sheet1!AP59</f>
        <v>550621974.94832003</v>
      </c>
      <c r="AQ60">
        <f>Sheet1!AQ59</f>
        <v>-609450676.94832098</v>
      </c>
      <c r="AR60">
        <f>Sheet1!AR59</f>
        <v>0</v>
      </c>
      <c r="AS60">
        <f>Sheet1!AS59</f>
        <v>-58828702.000000402</v>
      </c>
      <c r="AT60" s="3"/>
      <c r="AV60" s="3"/>
      <c r="AX60" s="3"/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1264389435.8261099</v>
      </c>
      <c r="J61">
        <f>Sheet1!J60</f>
        <v>42228014.700071797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Sheet1!X60</f>
        <v>0</v>
      </c>
      <c r="Y61">
        <f>Sheet1!Y60</f>
        <v>0</v>
      </c>
      <c r="Z61">
        <f>Sheet1!Z60</f>
        <v>16312859.213984899</v>
      </c>
      <c r="AA61">
        <f>Sheet1!AA60</f>
        <v>-3843365.87627168</v>
      </c>
      <c r="AB61">
        <f>Sheet1!AB60</f>
        <v>2509815.1587552801</v>
      </c>
      <c r="AC61">
        <f>Sheet1!AC60</f>
        <v>23844744.7859619</v>
      </c>
      <c r="AD61">
        <f>Sheet1!AD60</f>
        <v>-653519.66619490995</v>
      </c>
      <c r="AE61">
        <f>Sheet1!AE60</f>
        <v>157242.80754035799</v>
      </c>
      <c r="AF61">
        <f>Sheet1!AF60</f>
        <v>-569757.928556834</v>
      </c>
      <c r="AG61">
        <f>Sheet1!AG60</f>
        <v>15643.188170261201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0</v>
      </c>
      <c r="AL61">
        <f>Sheet1!AL60</f>
        <v>0</v>
      </c>
      <c r="AM61">
        <f>Sheet1!AM60</f>
        <v>0</v>
      </c>
      <c r="AN61">
        <f>Sheet1!AN60</f>
        <v>0</v>
      </c>
      <c r="AO61">
        <f>Sheet1!AO60</f>
        <v>37773661.683389299</v>
      </c>
      <c r="AP61">
        <f>Sheet1!AP60</f>
        <v>38031703.766426899</v>
      </c>
      <c r="AQ61">
        <f>Sheet1!AQ60</f>
        <v>-26176496.7664265</v>
      </c>
      <c r="AR61">
        <f>Sheet1!AR60</f>
        <v>0</v>
      </c>
      <c r="AS61">
        <f>Sheet1!AS60</f>
        <v>11855207.0000004</v>
      </c>
      <c r="AT61" s="3"/>
      <c r="AV61" s="3"/>
      <c r="AX61" s="3"/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1191809370.9226301</v>
      </c>
      <c r="J62">
        <f>Sheet1!J61</f>
        <v>-72580064.9034798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Sheet1!X61</f>
        <v>0</v>
      </c>
      <c r="Y62">
        <f>Sheet1!Y61</f>
        <v>0</v>
      </c>
      <c r="Z62">
        <f>Sheet1!Z61</f>
        <v>920739.41018528899</v>
      </c>
      <c r="AA62">
        <f>Sheet1!AA61</f>
        <v>-19214894.2535633</v>
      </c>
      <c r="AB62">
        <f>Sheet1!AB61</f>
        <v>-2317491.0442602499</v>
      </c>
      <c r="AC62">
        <f>Sheet1!AC61</f>
        <v>-58530576.873198003</v>
      </c>
      <c r="AD62">
        <f>Sheet1!AD61</f>
        <v>14662806.4242252</v>
      </c>
      <c r="AE62">
        <f>Sheet1!AE61</f>
        <v>1510812.7407393099</v>
      </c>
      <c r="AF62">
        <f>Sheet1!AF61</f>
        <v>-970616.12289120804</v>
      </c>
      <c r="AG62">
        <f>Sheet1!AG61</f>
        <v>31623.570650985999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0</v>
      </c>
      <c r="AL62">
        <f>Sheet1!AL61</f>
        <v>0</v>
      </c>
      <c r="AM62">
        <f>Sheet1!AM61</f>
        <v>0</v>
      </c>
      <c r="AN62">
        <f>Sheet1!AN61</f>
        <v>0</v>
      </c>
      <c r="AO62">
        <f>Sheet1!AO61</f>
        <v>-63907596.148111999</v>
      </c>
      <c r="AP62">
        <f>Sheet1!AP61</f>
        <v>-63864973.409589902</v>
      </c>
      <c r="AQ62">
        <f>Sheet1!AQ61</f>
        <v>30309073.409588501</v>
      </c>
      <c r="AR62">
        <f>Sheet1!AR61</f>
        <v>0</v>
      </c>
      <c r="AS62">
        <f>Sheet1!AS61</f>
        <v>-33555900.000001401</v>
      </c>
      <c r="AT62" s="3"/>
      <c r="AV62" s="3"/>
      <c r="AX62" s="3"/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1114775515.76985</v>
      </c>
      <c r="J63">
        <f>Sheet1!J62</f>
        <v>-77033855.152776197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Sheet1!X62</f>
        <v>0</v>
      </c>
      <c r="Y63">
        <f>Sheet1!Y62</f>
        <v>0</v>
      </c>
      <c r="Z63">
        <f>Sheet1!Z62</f>
        <v>-90758143.205795407</v>
      </c>
      <c r="AA63">
        <f>Sheet1!AA62</f>
        <v>-11182036.3060317</v>
      </c>
      <c r="AB63">
        <f>Sheet1!AB62</f>
        <v>-1843408.1502620999</v>
      </c>
      <c r="AC63">
        <f>Sheet1!AC62</f>
        <v>26237560.349977002</v>
      </c>
      <c r="AD63">
        <f>Sheet1!AD62</f>
        <v>3324236.7863284498</v>
      </c>
      <c r="AE63">
        <f>Sheet1!AE62</f>
        <v>2468928.0714383</v>
      </c>
      <c r="AF63">
        <f>Sheet1!AF62</f>
        <v>4088736.80142507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0</v>
      </c>
      <c r="AL63">
        <f>Sheet1!AL62</f>
        <v>0</v>
      </c>
      <c r="AM63">
        <f>Sheet1!AM62</f>
        <v>0</v>
      </c>
      <c r="AN63">
        <f>Sheet1!AN62</f>
        <v>0</v>
      </c>
      <c r="AO63">
        <f>Sheet1!AO62</f>
        <v>-67664125.652920395</v>
      </c>
      <c r="AP63">
        <f>Sheet1!AP62</f>
        <v>-69743031.240961999</v>
      </c>
      <c r="AQ63">
        <f>Sheet1!AQ62</f>
        <v>46535820.240961798</v>
      </c>
      <c r="AR63">
        <f>Sheet1!AR62</f>
        <v>0</v>
      </c>
      <c r="AS63">
        <f>Sheet1!AS62</f>
        <v>-23207211.000000101</v>
      </c>
      <c r="AT63" s="3"/>
      <c r="AV63" s="3"/>
      <c r="AX63" s="3"/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1123066955.0355699</v>
      </c>
      <c r="J64">
        <f>Sheet1!J63</f>
        <v>8291439.26572036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Sheet1!X63</f>
        <v>0</v>
      </c>
      <c r="Y64">
        <f>Sheet1!Y63</f>
        <v>0</v>
      </c>
      <c r="Z64">
        <f>Sheet1!Z63</f>
        <v>-21751861.066973999</v>
      </c>
      <c r="AA64">
        <f>Sheet1!AA63</f>
        <v>-23924748.867587</v>
      </c>
      <c r="AB64">
        <f>Sheet1!AB63</f>
        <v>1289431.2739377799</v>
      </c>
      <c r="AC64">
        <f>Sheet1!AC63</f>
        <v>39164150.194826297</v>
      </c>
      <c r="AD64">
        <f>Sheet1!AD63</f>
        <v>12614528.7316797</v>
      </c>
      <c r="AE64">
        <f>Sheet1!AE63</f>
        <v>2793798.6804630202</v>
      </c>
      <c r="AF64">
        <f>Sheet1!AF63</f>
        <v>-1070420.36859466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0</v>
      </c>
      <c r="AL64">
        <f>Sheet1!AL63</f>
        <v>0</v>
      </c>
      <c r="AM64">
        <f>Sheet1!AM63</f>
        <v>0</v>
      </c>
      <c r="AN64">
        <f>Sheet1!AN63</f>
        <v>0</v>
      </c>
      <c r="AO64">
        <f>Sheet1!AO63</f>
        <v>9114878.5777511504</v>
      </c>
      <c r="AP64">
        <f>Sheet1!AP63</f>
        <v>7852823.4079663698</v>
      </c>
      <c r="AQ64">
        <f>Sheet1!AQ63</f>
        <v>-39589153.407965101</v>
      </c>
      <c r="AR64">
        <f>Sheet1!AR63</f>
        <v>0</v>
      </c>
      <c r="AS64">
        <f>Sheet1!AS63</f>
        <v>-31736329.9999988</v>
      </c>
      <c r="AT64" s="3"/>
      <c r="AV64" s="3"/>
      <c r="AX64" s="3"/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1137003120.85021</v>
      </c>
      <c r="J65">
        <f>Sheet1!J64</f>
        <v>13936165.8146393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0.34999999999999898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0</v>
      </c>
      <c r="X65">
        <f>Sheet1!X64</f>
        <v>0</v>
      </c>
      <c r="Y65">
        <f>Sheet1!Y64</f>
        <v>0</v>
      </c>
      <c r="Z65">
        <f>Sheet1!Z64</f>
        <v>-2008253.89589358</v>
      </c>
      <c r="AA65">
        <f>Sheet1!AA64</f>
        <v>12469991.5111361</v>
      </c>
      <c r="AB65">
        <f>Sheet1!AB64</f>
        <v>2182048.5710650198</v>
      </c>
      <c r="AC65">
        <f>Sheet1!AC64</f>
        <v>1927038.29089396</v>
      </c>
      <c r="AD65">
        <f>Sheet1!AD64</f>
        <v>2145667.18624934</v>
      </c>
      <c r="AE65">
        <f>Sheet1!AE64</f>
        <v>1537127.1676990199</v>
      </c>
      <c r="AF65">
        <f>Sheet1!AF64</f>
        <v>-5330974.99831565</v>
      </c>
      <c r="AG65">
        <f>Sheet1!AG64</f>
        <v>29108.0656186253</v>
      </c>
      <c r="AH65">
        <f>Sheet1!AH64</f>
        <v>-223506.35569724799</v>
      </c>
      <c r="AI65">
        <f>Sheet1!AI64</f>
        <v>0</v>
      </c>
      <c r="AJ65">
        <f>Sheet1!AJ64</f>
        <v>0</v>
      </c>
      <c r="AK65">
        <f>Sheet1!AK64</f>
        <v>0</v>
      </c>
      <c r="AL65">
        <f>Sheet1!AL64</f>
        <v>0</v>
      </c>
      <c r="AM65">
        <f>Sheet1!AM64</f>
        <v>0</v>
      </c>
      <c r="AN65">
        <f>Sheet1!AN64</f>
        <v>0</v>
      </c>
      <c r="AO65">
        <f>Sheet1!AO64</f>
        <v>12728245.5427556</v>
      </c>
      <c r="AP65">
        <f>Sheet1!AP64</f>
        <v>12707682.0028577</v>
      </c>
      <c r="AQ65">
        <f>Sheet1!AQ64</f>
        <v>-4114116.0028562001</v>
      </c>
      <c r="AR65">
        <f>Sheet1!AR64</f>
        <v>0</v>
      </c>
      <c r="AS65">
        <f>Sheet1!AS64</f>
        <v>8593566.0000015497</v>
      </c>
      <c r="AT65" s="3"/>
      <c r="AV65" s="3"/>
      <c r="AX65" s="3"/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1052897347.67103</v>
      </c>
      <c r="J66">
        <f>Sheet1!J65</f>
        <v>-84105773.179184198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1.1199999999999899</v>
      </c>
      <c r="T66">
        <f>Sheet1!T65</f>
        <v>0</v>
      </c>
      <c r="U66">
        <f>Sheet1!U65</f>
        <v>0</v>
      </c>
      <c r="V66">
        <f>Sheet1!V65</f>
        <v>0</v>
      </c>
      <c r="W66">
        <f>Sheet1!W65</f>
        <v>0</v>
      </c>
      <c r="X66">
        <f>Sheet1!X65</f>
        <v>1</v>
      </c>
      <c r="Y66">
        <f>Sheet1!Y65</f>
        <v>0</v>
      </c>
      <c r="Z66">
        <f>Sheet1!Z65</f>
        <v>14940511.9133095</v>
      </c>
      <c r="AA66">
        <f>Sheet1!AA65</f>
        <v>-73383361.820457205</v>
      </c>
      <c r="AB66">
        <f>Sheet1!AB65</f>
        <v>8682195.45686277</v>
      </c>
      <c r="AC66">
        <f>Sheet1!AC65</f>
        <v>-7497040.6159164403</v>
      </c>
      <c r="AD66">
        <f>Sheet1!AD65</f>
        <v>3108147.9379066499</v>
      </c>
      <c r="AE66">
        <f>Sheet1!AE65</f>
        <v>-11587851.477014599</v>
      </c>
      <c r="AF66">
        <f>Sheet1!AF65</f>
        <v>-101198.514496487</v>
      </c>
      <c r="AG66">
        <f>Sheet1!AG65</f>
        <v>14676.060132635401</v>
      </c>
      <c r="AH66">
        <f>Sheet1!AH65</f>
        <v>-495775.31883731799</v>
      </c>
      <c r="AI66">
        <f>Sheet1!AI65</f>
        <v>0</v>
      </c>
      <c r="AJ66">
        <f>Sheet1!AJ65</f>
        <v>0</v>
      </c>
      <c r="AK66">
        <f>Sheet1!AK65</f>
        <v>0</v>
      </c>
      <c r="AL66">
        <f>Sheet1!AL65</f>
        <v>0</v>
      </c>
      <c r="AM66">
        <f>Sheet1!AM65</f>
        <v>-10012797.163272901</v>
      </c>
      <c r="AN66">
        <f>Sheet1!AN65</f>
        <v>0</v>
      </c>
      <c r="AO66">
        <f>Sheet1!AO65</f>
        <v>-76332493.541783497</v>
      </c>
      <c r="AP66">
        <f>Sheet1!AP65</f>
        <v>-76387456.9839966</v>
      </c>
      <c r="AQ66">
        <f>Sheet1!AQ65</f>
        <v>75237969.983996704</v>
      </c>
      <c r="AR66">
        <f>Sheet1!AR65</f>
        <v>0</v>
      </c>
      <c r="AS66">
        <f>Sheet1!AS65</f>
        <v>-1149486.9999998801</v>
      </c>
      <c r="AT66" s="3"/>
      <c r="AV66" s="3"/>
      <c r="AX66" s="3"/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1050401625.9094</v>
      </c>
      <c r="J67">
        <f>Sheet1!J66</f>
        <v>-2495721.76162278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1.88</v>
      </c>
      <c r="T67">
        <f>Sheet1!T66</f>
        <v>0</v>
      </c>
      <c r="U67">
        <f>Sheet1!U66</f>
        <v>0</v>
      </c>
      <c r="V67">
        <f>Sheet1!V66</f>
        <v>0</v>
      </c>
      <c r="W67">
        <f>Sheet1!W66</f>
        <v>0</v>
      </c>
      <c r="X67">
        <f>Sheet1!X66</f>
        <v>1</v>
      </c>
      <c r="Y67">
        <f>Sheet1!Y66</f>
        <v>0</v>
      </c>
      <c r="Z67">
        <f>Sheet1!Z66</f>
        <v>-76864.795588887893</v>
      </c>
      <c r="AA67">
        <f>Sheet1!AA66</f>
        <v>1061366.1182116801</v>
      </c>
      <c r="AB67">
        <f>Sheet1!AB66</f>
        <v>2725499.6520412401</v>
      </c>
      <c r="AC67">
        <f>Sheet1!AC66</f>
        <v>-8794041.6486046705</v>
      </c>
      <c r="AD67">
        <f>Sheet1!AD66</f>
        <v>1417833.2419664301</v>
      </c>
      <c r="AE67">
        <f>Sheet1!AE66</f>
        <v>1991099.0865224299</v>
      </c>
      <c r="AF67">
        <f>Sheet1!AF66</f>
        <v>-239151.36033142</v>
      </c>
      <c r="AG67">
        <f>Sheet1!AG66</f>
        <v>0</v>
      </c>
      <c r="AH67">
        <f>Sheet1!AH66</f>
        <v>-488793.50670656899</v>
      </c>
      <c r="AI67">
        <f>Sheet1!AI66</f>
        <v>0</v>
      </c>
      <c r="AJ67">
        <f>Sheet1!AJ66</f>
        <v>0</v>
      </c>
      <c r="AK67">
        <f>Sheet1!AK66</f>
        <v>0</v>
      </c>
      <c r="AL67">
        <f>Sheet1!AL66</f>
        <v>0</v>
      </c>
      <c r="AM67">
        <f>Sheet1!AM66</f>
        <v>0</v>
      </c>
      <c r="AN67">
        <f>Sheet1!AN66</f>
        <v>0</v>
      </c>
      <c r="AO67">
        <f>Sheet1!AO66</f>
        <v>-2403053.2124897498</v>
      </c>
      <c r="AP67">
        <f>Sheet1!AP66</f>
        <v>-2445030.8306633099</v>
      </c>
      <c r="AQ67">
        <f>Sheet1!AQ66</f>
        <v>-8117055.1693393001</v>
      </c>
      <c r="AR67">
        <f>Sheet1!AR66</f>
        <v>0</v>
      </c>
      <c r="AS67">
        <f>Sheet1!AS66</f>
        <v>-10562086.0000026</v>
      </c>
      <c r="AT67" s="3"/>
      <c r="AV67" s="3"/>
      <c r="AX67" s="3"/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977340639.46847296</v>
      </c>
      <c r="J68">
        <f>Sheet1!J67</f>
        <v>-73060986.440934405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3.14</v>
      </c>
      <c r="T68">
        <f>Sheet1!T67</f>
        <v>0</v>
      </c>
      <c r="U68">
        <f>Sheet1!U67</f>
        <v>0</v>
      </c>
      <c r="V68">
        <f>Sheet1!V67</f>
        <v>0</v>
      </c>
      <c r="W68">
        <f>Sheet1!W67</f>
        <v>0</v>
      </c>
      <c r="X68">
        <f>Sheet1!X67</f>
        <v>1</v>
      </c>
      <c r="Y68">
        <f>Sheet1!Y67</f>
        <v>0</v>
      </c>
      <c r="Z68">
        <f>Sheet1!Z67</f>
        <v>2707302.0388000701</v>
      </c>
      <c r="AA68">
        <f>Sheet1!AA67</f>
        <v>-14346267.9472</v>
      </c>
      <c r="AB68">
        <f>Sheet1!AB67</f>
        <v>2444443.5199642298</v>
      </c>
      <c r="AC68">
        <f>Sheet1!AC67</f>
        <v>-54256486.947215699</v>
      </c>
      <c r="AD68">
        <f>Sheet1!AD67</f>
        <v>-6880730.9068518803</v>
      </c>
      <c r="AE68">
        <f>Sheet1!AE67</f>
        <v>-218733.43417083099</v>
      </c>
      <c r="AF68">
        <f>Sheet1!AF67</f>
        <v>-609062.48681415198</v>
      </c>
      <c r="AG68">
        <f>Sheet1!AG67</f>
        <v>-14509.410437628499</v>
      </c>
      <c r="AH68">
        <f>Sheet1!AH67</f>
        <v>-801945.44955938205</v>
      </c>
      <c r="AI68">
        <f>Sheet1!AI67</f>
        <v>0</v>
      </c>
      <c r="AJ68">
        <f>Sheet1!AJ67</f>
        <v>0</v>
      </c>
      <c r="AK68">
        <f>Sheet1!AK67</f>
        <v>0</v>
      </c>
      <c r="AL68">
        <f>Sheet1!AL67</f>
        <v>0</v>
      </c>
      <c r="AM68">
        <f>Sheet1!AM67</f>
        <v>0</v>
      </c>
      <c r="AN68">
        <f>Sheet1!AN67</f>
        <v>0</v>
      </c>
      <c r="AO68">
        <f>Sheet1!AO67</f>
        <v>-71975991.023485199</v>
      </c>
      <c r="AP68">
        <f>Sheet1!AP67</f>
        <v>-71012451.093249395</v>
      </c>
      <c r="AQ68">
        <f>Sheet1!AQ67</f>
        <v>47393890.7932522</v>
      </c>
      <c r="AR68">
        <f>Sheet1!AR67</f>
        <v>0</v>
      </c>
      <c r="AS68">
        <f>Sheet1!AS67</f>
        <v>-23618560.299997199</v>
      </c>
      <c r="AT68" s="3"/>
      <c r="AV68" s="3"/>
      <c r="AX68" s="3"/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942404054.98989403</v>
      </c>
      <c r="J69">
        <f>Sheet1!J68</f>
        <v>-34936584.478579402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5.62</v>
      </c>
      <c r="T69">
        <f>Sheet1!T68</f>
        <v>0</v>
      </c>
      <c r="U69">
        <f>Sheet1!U68</f>
        <v>0</v>
      </c>
      <c r="V69">
        <f>Sheet1!V68</f>
        <v>0</v>
      </c>
      <c r="W69">
        <f>Sheet1!W68</f>
        <v>0</v>
      </c>
      <c r="X69">
        <f>Sheet1!X68</f>
        <v>1</v>
      </c>
      <c r="Y69">
        <f>Sheet1!Y68</f>
        <v>0</v>
      </c>
      <c r="Z69">
        <f>Sheet1!Z68</f>
        <v>-2274916.5589780002</v>
      </c>
      <c r="AA69">
        <f>Sheet1!AA68</f>
        <v>-1670818.1145439199</v>
      </c>
      <c r="AB69">
        <f>Sheet1!AB68</f>
        <v>526217.71721631801</v>
      </c>
      <c r="AC69">
        <f>Sheet1!AC68</f>
        <v>-16858789.928378001</v>
      </c>
      <c r="AD69">
        <f>Sheet1!AD68</f>
        <v>-12451137.6000883</v>
      </c>
      <c r="AE69">
        <f>Sheet1!AE68</f>
        <v>-2063591.7599307101</v>
      </c>
      <c r="AF69">
        <f>Sheet1!AF68</f>
        <v>203667.15147007999</v>
      </c>
      <c r="AG69">
        <f>Sheet1!AG68</f>
        <v>56697.018485287997</v>
      </c>
      <c r="AH69">
        <f>Sheet1!AH68</f>
        <v>-1541330.6404033899</v>
      </c>
      <c r="AI69">
        <f>Sheet1!AI68</f>
        <v>0</v>
      </c>
      <c r="AJ69">
        <f>Sheet1!AJ68</f>
        <v>0</v>
      </c>
      <c r="AK69">
        <f>Sheet1!AK68</f>
        <v>0</v>
      </c>
      <c r="AL69">
        <f>Sheet1!AL68</f>
        <v>0</v>
      </c>
      <c r="AM69">
        <f>Sheet1!AM68</f>
        <v>0</v>
      </c>
      <c r="AN69">
        <f>Sheet1!AN68</f>
        <v>0</v>
      </c>
      <c r="AO69">
        <f>Sheet1!AO68</f>
        <v>-36074002.715150699</v>
      </c>
      <c r="AP69">
        <f>Sheet1!AP68</f>
        <v>-35651177.405809797</v>
      </c>
      <c r="AQ69">
        <f>Sheet1!AQ68</f>
        <v>37575581.405807696</v>
      </c>
      <c r="AR69">
        <f>Sheet1!AR68</f>
        <v>0</v>
      </c>
      <c r="AS69">
        <f>Sheet1!AS68</f>
        <v>1924403.9999979699</v>
      </c>
      <c r="AT69" s="3"/>
      <c r="AV69" s="3"/>
      <c r="AX69" s="3"/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936873877.16178703</v>
      </c>
      <c r="J70">
        <f>Sheet1!J69</f>
        <v>-5530177.8281066399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8.6999999999999993</v>
      </c>
      <c r="T70">
        <f>Sheet1!T69</f>
        <v>0</v>
      </c>
      <c r="U70">
        <f>Sheet1!U69</f>
        <v>0</v>
      </c>
      <c r="V70">
        <f>Sheet1!V69</f>
        <v>0</v>
      </c>
      <c r="W70">
        <f>Sheet1!W69</f>
        <v>0</v>
      </c>
      <c r="X70">
        <f>Sheet1!X69</f>
        <v>1</v>
      </c>
      <c r="Y70">
        <f>Sheet1!Y69</f>
        <v>0</v>
      </c>
      <c r="Z70">
        <f>Sheet1!Z69</f>
        <v>-4102655.7298184298</v>
      </c>
      <c r="AA70">
        <f>Sheet1!AA69</f>
        <v>-11888716.1379837</v>
      </c>
      <c r="AB70">
        <f>Sheet1!AB69</f>
        <v>2039862.56048637</v>
      </c>
      <c r="AC70">
        <f>Sheet1!AC69</f>
        <v>16568329.779931899</v>
      </c>
      <c r="AD70">
        <f>Sheet1!AD69</f>
        <v>-6957232.3591144504</v>
      </c>
      <c r="AE70">
        <f>Sheet1!AE69</f>
        <v>856801.13786754594</v>
      </c>
      <c r="AF70">
        <f>Sheet1!AF69</f>
        <v>-235644.09937824699</v>
      </c>
      <c r="AG70">
        <f>Sheet1!AG69</f>
        <v>0</v>
      </c>
      <c r="AH70">
        <f>Sheet1!AH69</f>
        <v>-1917568.1334250199</v>
      </c>
      <c r="AI70">
        <f>Sheet1!AI69</f>
        <v>0</v>
      </c>
      <c r="AJ70">
        <f>Sheet1!AJ69</f>
        <v>0</v>
      </c>
      <c r="AK70">
        <f>Sheet1!AK69</f>
        <v>0</v>
      </c>
      <c r="AL70">
        <f>Sheet1!AL69</f>
        <v>0</v>
      </c>
      <c r="AM70">
        <f>Sheet1!AM69</f>
        <v>0</v>
      </c>
      <c r="AN70">
        <f>Sheet1!AN69</f>
        <v>0</v>
      </c>
      <c r="AO70">
        <f>Sheet1!AO69</f>
        <v>-5636822.9814340398</v>
      </c>
      <c r="AP70">
        <f>Sheet1!AP69</f>
        <v>-5863791.6156103797</v>
      </c>
      <c r="AQ70">
        <f>Sheet1!AQ69</f>
        <v>-50730192.484388404</v>
      </c>
      <c r="AR70">
        <f>Sheet1!AR69</f>
        <v>0</v>
      </c>
      <c r="AS70">
        <f>Sheet1!AS69</f>
        <v>-56593984.099998802</v>
      </c>
      <c r="AT70" s="3"/>
      <c r="AV70" s="3"/>
      <c r="AX70" s="3"/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903241093.66407204</v>
      </c>
      <c r="J71">
        <f>Sheet1!J70</f>
        <v>-33632783.497715503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12.309999999999899</v>
      </c>
      <c r="T71">
        <f>Sheet1!T70</f>
        <v>0</v>
      </c>
      <c r="U71">
        <f>Sheet1!U70</f>
        <v>0</v>
      </c>
      <c r="V71">
        <f>Sheet1!V70</f>
        <v>0</v>
      </c>
      <c r="W71">
        <f>Sheet1!W70</f>
        <v>0</v>
      </c>
      <c r="X71">
        <f>Sheet1!X70</f>
        <v>1</v>
      </c>
      <c r="Y71">
        <f>Sheet1!Y70</f>
        <v>1</v>
      </c>
      <c r="Z71">
        <f>Sheet1!Z70</f>
        <v>-905817.71436632902</v>
      </c>
      <c r="AA71">
        <f>Sheet1!AA70</f>
        <v>2562388.9397337199</v>
      </c>
      <c r="AB71">
        <f>Sheet1!AB70</f>
        <v>1154302.0573380501</v>
      </c>
      <c r="AC71">
        <f>Sheet1!AC70</f>
        <v>12399060.3802961</v>
      </c>
      <c r="AD71">
        <f>Sheet1!AD70</f>
        <v>-8534979.2935897801</v>
      </c>
      <c r="AE71">
        <f>Sheet1!AE70</f>
        <v>67329.812588853398</v>
      </c>
      <c r="AF71">
        <f>Sheet1!AF70</f>
        <v>81493.420019044293</v>
      </c>
      <c r="AG71">
        <f>Sheet1!AG70</f>
        <v>13396.9948601618</v>
      </c>
      <c r="AH71">
        <f>Sheet1!AH70</f>
        <v>-2119897.0550064598</v>
      </c>
      <c r="AI71">
        <f>Sheet1!AI70</f>
        <v>0</v>
      </c>
      <c r="AJ71">
        <f>Sheet1!AJ70</f>
        <v>0</v>
      </c>
      <c r="AK71">
        <f>Sheet1!AK70</f>
        <v>0</v>
      </c>
      <c r="AL71">
        <f>Sheet1!AL70</f>
        <v>0</v>
      </c>
      <c r="AM71">
        <f>Sheet1!AM70</f>
        <v>0</v>
      </c>
      <c r="AN71">
        <f>Sheet1!AN70</f>
        <v>-38255558.381809697</v>
      </c>
      <c r="AO71">
        <f>Sheet1!AO70</f>
        <v>-33538280.839936301</v>
      </c>
      <c r="AP71">
        <f>Sheet1!AP70</f>
        <v>-33840556.122820698</v>
      </c>
      <c r="AQ71">
        <f>Sheet1!AQ70</f>
        <v>26987033.122820001</v>
      </c>
      <c r="AR71">
        <f>Sheet1!AR70</f>
        <v>0</v>
      </c>
      <c r="AS71">
        <f>Sheet1!AS70</f>
        <v>-6853523.0000007097</v>
      </c>
      <c r="AT71" s="3"/>
      <c r="AV71" s="3"/>
      <c r="AX71" s="3"/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X72"/>
      <c r="Y72"/>
      <c r="Z72"/>
      <c r="AA72"/>
      <c r="AB72"/>
      <c r="AD72"/>
      <c r="AF72"/>
      <c r="AH72"/>
      <c r="AM72"/>
      <c r="AO72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B73" s="4"/>
      <c r="AC73" s="4"/>
      <c r="AE73" s="3"/>
      <c r="AG73" s="3"/>
      <c r="AI73" s="3"/>
      <c r="AJ73" s="2"/>
      <c r="AM73" s="3"/>
      <c r="AN73" s="3"/>
      <c r="AO73" s="3"/>
      <c r="AP73" s="2"/>
      <c r="AQ73" s="2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B74" s="4"/>
      <c r="AC74" s="4"/>
      <c r="AE74" s="3"/>
      <c r="AG74" s="3"/>
      <c r="AI74" s="3"/>
      <c r="AJ74" s="2"/>
      <c r="AM74" s="3"/>
      <c r="AN74" s="3"/>
      <c r="AO74" s="3"/>
      <c r="AP74" s="2"/>
      <c r="AQ74" s="2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34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79</v>
      </c>
      <c r="R75" s="6" t="s">
        <v>32</v>
      </c>
      <c r="S75" t="s">
        <v>85</v>
      </c>
      <c r="T75" t="s">
        <v>86</v>
      </c>
      <c r="U75" t="s">
        <v>80</v>
      </c>
      <c r="V75" t="s">
        <v>87</v>
      </c>
      <c r="W75" t="s">
        <v>88</v>
      </c>
      <c r="X75" s="6" t="s">
        <v>49</v>
      </c>
      <c r="Y75" s="6" t="s">
        <v>50</v>
      </c>
      <c r="Z75" s="6" t="s">
        <v>11</v>
      </c>
      <c r="AA75" s="6" t="s">
        <v>33</v>
      </c>
      <c r="AB75" s="6" t="s">
        <v>12</v>
      </c>
      <c r="AC75" s="6" t="s">
        <v>34</v>
      </c>
      <c r="AD75" s="6" t="s">
        <v>35</v>
      </c>
      <c r="AE75" s="6" t="s">
        <v>13</v>
      </c>
      <c r="AF75" s="6" t="s">
        <v>81</v>
      </c>
      <c r="AG75" s="6" t="s">
        <v>36</v>
      </c>
      <c r="AH75" t="s">
        <v>89</v>
      </c>
      <c r="AI75" t="s">
        <v>90</v>
      </c>
      <c r="AJ75" t="s">
        <v>82</v>
      </c>
      <c r="AK75" t="s">
        <v>91</v>
      </c>
      <c r="AL75" t="s">
        <v>92</v>
      </c>
      <c r="AM75" s="6" t="s">
        <v>51</v>
      </c>
      <c r="AN75" s="6" t="s">
        <v>52</v>
      </c>
      <c r="AO75" s="6" t="s">
        <v>44</v>
      </c>
      <c r="AP75" s="6" t="s">
        <v>45</v>
      </c>
      <c r="AQ75" s="6" t="s">
        <v>46</v>
      </c>
      <c r="AR75" s="6" t="s">
        <v>47</v>
      </c>
      <c r="AS75" s="6" t="s">
        <v>48</v>
      </c>
      <c r="BK75" s="8"/>
      <c r="BL75" s="8"/>
      <c r="BM75" s="8"/>
      <c r="BN75" s="8"/>
      <c r="BO75" s="8"/>
    </row>
    <row r="76" spans="1:67" x14ac:dyDescent="0.2">
      <c r="A76" t="str">
        <f t="shared" ref="A76:A109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916955630.64086998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Sheet1!X75</f>
        <v>0</v>
      </c>
      <c r="Y76">
        <f>Sheet1!Y75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0</v>
      </c>
      <c r="AO76">
        <f>Sheet1!AO75</f>
        <v>0</v>
      </c>
      <c r="AP76">
        <f>Sheet1!AP75</f>
        <v>0</v>
      </c>
      <c r="AQ76">
        <f>Sheet1!AQ75</f>
        <v>0</v>
      </c>
      <c r="AR76">
        <f>Sheet1!AR75</f>
        <v>1069915403.65499</v>
      </c>
      <c r="AS76">
        <f>Sheet1!AS75</f>
        <v>1069915403.65499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1225740200.9428401</v>
      </c>
      <c r="J77">
        <f>Sheet1!J76</f>
        <v>84776201.793588907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Sheet1!X76</f>
        <v>0</v>
      </c>
      <c r="Y77">
        <f>Sheet1!Y76</f>
        <v>0</v>
      </c>
      <c r="Z77">
        <f>Sheet1!Z76</f>
        <v>66558193.692796104</v>
      </c>
      <c r="AA77">
        <f>Sheet1!AA76</f>
        <v>1225917.6524046101</v>
      </c>
      <c r="AB77">
        <f>Sheet1!AB76</f>
        <v>4853380.7854699502</v>
      </c>
      <c r="AC77">
        <f>Sheet1!AC76</f>
        <v>21005490.101872001</v>
      </c>
      <c r="AD77">
        <f>Sheet1!AD76</f>
        <v>8662247.6072242893</v>
      </c>
      <c r="AE77">
        <f>Sheet1!AE76</f>
        <v>-1291464.19356632</v>
      </c>
      <c r="AF77">
        <f>Sheet1!AF76</f>
        <v>-847978.944170014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0</v>
      </c>
      <c r="AL77">
        <f>Sheet1!AL76</f>
        <v>0</v>
      </c>
      <c r="AM77">
        <f>Sheet1!AM76</f>
        <v>0</v>
      </c>
      <c r="AN77">
        <f>Sheet1!AN76</f>
        <v>0</v>
      </c>
      <c r="AO77">
        <f>Sheet1!AO76</f>
        <v>100165786.70203</v>
      </c>
      <c r="AP77">
        <f>Sheet1!AP76</f>
        <v>102365494.491679</v>
      </c>
      <c r="AQ77">
        <f>Sheet1!AQ76</f>
        <v>-110438349.505679</v>
      </c>
      <c r="AR77">
        <f>Sheet1!AR76</f>
        <v>0</v>
      </c>
      <c r="AS77">
        <f>Sheet1!AS76</f>
        <v>-8072855.0139993597</v>
      </c>
      <c r="AT77" s="3"/>
      <c r="AV77" s="3"/>
      <c r="AX77" s="3"/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1309378515.52105</v>
      </c>
      <c r="J78">
        <f>Sheet1!J77</f>
        <v>76142067.544032693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Sheet1!X77</f>
        <v>0</v>
      </c>
      <c r="Y78">
        <f>Sheet1!Y77</f>
        <v>0</v>
      </c>
      <c r="Z78">
        <f>Sheet1!Z77</f>
        <v>23030976.0345775</v>
      </c>
      <c r="AA78">
        <f>Sheet1!AA77</f>
        <v>10788881.7478997</v>
      </c>
      <c r="AB78">
        <f>Sheet1!AB77</f>
        <v>7284382.8606649404</v>
      </c>
      <c r="AC78">
        <f>Sheet1!AC77</f>
        <v>27130811.889990401</v>
      </c>
      <c r="AD78">
        <f>Sheet1!AD77</f>
        <v>15962234.533317801</v>
      </c>
      <c r="AE78">
        <f>Sheet1!AE77</f>
        <v>-849419.25040224497</v>
      </c>
      <c r="AF78">
        <f>Sheet1!AF77</f>
        <v>-744568.74177594599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0</v>
      </c>
      <c r="AL78">
        <f>Sheet1!AL77</f>
        <v>0</v>
      </c>
      <c r="AM78">
        <f>Sheet1!AM77</f>
        <v>0</v>
      </c>
      <c r="AN78">
        <f>Sheet1!AN77</f>
        <v>0</v>
      </c>
      <c r="AO78">
        <f>Sheet1!AO77</f>
        <v>82603299.0742722</v>
      </c>
      <c r="AP78">
        <f>Sheet1!AP77</f>
        <v>85737558.571545199</v>
      </c>
      <c r="AQ78">
        <f>Sheet1!AQ77</f>
        <v>-19906835.132544901</v>
      </c>
      <c r="AR78">
        <f>Sheet1!AR77</f>
        <v>7695887</v>
      </c>
      <c r="AS78">
        <f>Sheet1!AS77</f>
        <v>73526610.439000204</v>
      </c>
      <c r="AT78" s="3"/>
      <c r="AV78" s="3"/>
      <c r="AX78" s="3"/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1393059260.3554599</v>
      </c>
      <c r="J79">
        <f>Sheet1!J78</f>
        <v>43468082.190462999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Sheet1!X78</f>
        <v>0</v>
      </c>
      <c r="Y79">
        <f>Sheet1!Y78</f>
        <v>0</v>
      </c>
      <c r="Z79">
        <f>Sheet1!Z78</f>
        <v>-2723267.5752002802</v>
      </c>
      <c r="AA79">
        <f>Sheet1!AA78</f>
        <v>-8011985.5220119599</v>
      </c>
      <c r="AB79">
        <f>Sheet1!AB78</f>
        <v>7929703.7092467602</v>
      </c>
      <c r="AC79">
        <f>Sheet1!AC78</f>
        <v>36678180.006549798</v>
      </c>
      <c r="AD79">
        <f>Sheet1!AD78</f>
        <v>15523771.634897299</v>
      </c>
      <c r="AE79">
        <f>Sheet1!AE78</f>
        <v>-968007.55885659205</v>
      </c>
      <c r="AF79">
        <f>Sheet1!AF78</f>
        <v>-812430.93771633005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0</v>
      </c>
      <c r="AL79">
        <f>Sheet1!AL78</f>
        <v>0</v>
      </c>
      <c r="AM79">
        <f>Sheet1!AM78</f>
        <v>0</v>
      </c>
      <c r="AN79">
        <f>Sheet1!AN78</f>
        <v>0</v>
      </c>
      <c r="AO79">
        <f>Sheet1!AO78</f>
        <v>47615963.756908797</v>
      </c>
      <c r="AP79">
        <f>Sheet1!AP78</f>
        <v>48023274.806503102</v>
      </c>
      <c r="AQ79">
        <f>Sheet1!AQ78</f>
        <v>-10064427.187504699</v>
      </c>
      <c r="AR79">
        <f>Sheet1!AR78</f>
        <v>41519322.999999903</v>
      </c>
      <c r="AS79">
        <f>Sheet1!AS78</f>
        <v>79478170.6189982</v>
      </c>
      <c r="AT79" s="3"/>
      <c r="AV79" s="3"/>
      <c r="AX79" s="3"/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1474858021.0871201</v>
      </c>
      <c r="J80">
        <f>Sheet1!J79</f>
        <v>81798760.731658906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Sheet1!X79</f>
        <v>0</v>
      </c>
      <c r="Y80">
        <f>Sheet1!Y79</f>
        <v>0</v>
      </c>
      <c r="Z80">
        <f>Sheet1!Z79</f>
        <v>49397161.133523002</v>
      </c>
      <c r="AA80">
        <f>Sheet1!AA79</f>
        <v>-20340390.454005301</v>
      </c>
      <c r="AB80">
        <f>Sheet1!AB79</f>
        <v>10732196.4505248</v>
      </c>
      <c r="AC80">
        <f>Sheet1!AC79</f>
        <v>22208417.466524299</v>
      </c>
      <c r="AD80">
        <f>Sheet1!AD79</f>
        <v>25508896.938880999</v>
      </c>
      <c r="AE80">
        <f>Sheet1!AE79</f>
        <v>-681670.52233590302</v>
      </c>
      <c r="AF80">
        <f>Sheet1!AF79</f>
        <v>-1187965.6633924099</v>
      </c>
      <c r="AG80">
        <f>Sheet1!AG79</f>
        <v>53698.700221064697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0</v>
      </c>
      <c r="AL80">
        <f>Sheet1!AL79</f>
        <v>0</v>
      </c>
      <c r="AM80">
        <f>Sheet1!AM79</f>
        <v>0</v>
      </c>
      <c r="AN80">
        <f>Sheet1!AN79</f>
        <v>0</v>
      </c>
      <c r="AO80">
        <f>Sheet1!AO79</f>
        <v>85690344.049940705</v>
      </c>
      <c r="AP80">
        <f>Sheet1!AP79</f>
        <v>86707042.074832693</v>
      </c>
      <c r="AQ80">
        <f>Sheet1!AQ79</f>
        <v>-26531762.357831001</v>
      </c>
      <c r="AR80">
        <f>Sheet1!AR79</f>
        <v>0</v>
      </c>
      <c r="AS80">
        <f>Sheet1!AS79</f>
        <v>60175279.717001699</v>
      </c>
      <c r="AT80" s="3"/>
      <c r="AV80" s="3"/>
      <c r="AX80" s="3"/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1545600387.2004499</v>
      </c>
      <c r="J81">
        <f>Sheet1!J80</f>
        <v>70742366.113336802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Sheet1!X80</f>
        <v>0</v>
      </c>
      <c r="Y81">
        <f>Sheet1!Y80</f>
        <v>0</v>
      </c>
      <c r="Z81">
        <f>Sheet1!Z80</f>
        <v>72971255.509155095</v>
      </c>
      <c r="AA81">
        <f>Sheet1!AA80</f>
        <v>6302126.3451287299</v>
      </c>
      <c r="AB81">
        <f>Sheet1!AB80</f>
        <v>3064534.51007532</v>
      </c>
      <c r="AC81">
        <f>Sheet1!AC80</f>
        <v>12202239.146436101</v>
      </c>
      <c r="AD81">
        <f>Sheet1!AD80</f>
        <v>-7581398.3972476097</v>
      </c>
      <c r="AE81">
        <f>Sheet1!AE80</f>
        <v>-1616028.4202497799</v>
      </c>
      <c r="AF81">
        <f>Sheet1!AF80</f>
        <v>-2873735.9751808201</v>
      </c>
      <c r="AG81">
        <f>Sheet1!AG80</f>
        <v>45081.515131264001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0</v>
      </c>
      <c r="AL81">
        <f>Sheet1!AL80</f>
        <v>0</v>
      </c>
      <c r="AM81">
        <f>Sheet1!AM80</f>
        <v>0</v>
      </c>
      <c r="AN81">
        <f>Sheet1!AN80</f>
        <v>0</v>
      </c>
      <c r="AO81">
        <f>Sheet1!AO80</f>
        <v>82514074.233248293</v>
      </c>
      <c r="AP81">
        <f>Sheet1!AP80</f>
        <v>81782961.131053299</v>
      </c>
      <c r="AQ81">
        <f>Sheet1!AQ80</f>
        <v>-52081919.758053496</v>
      </c>
      <c r="AR81">
        <f>Sheet1!AR80</f>
        <v>0</v>
      </c>
      <c r="AS81">
        <f>Sheet1!AS80</f>
        <v>29701041.372999702</v>
      </c>
      <c r="AT81" s="3"/>
      <c r="AV81" s="3"/>
      <c r="AX81" s="3"/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1595834936.8410699</v>
      </c>
      <c r="J82">
        <f>Sheet1!J81</f>
        <v>50234549.640618101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</v>
      </c>
      <c r="W82">
        <f>Sheet1!W81</f>
        <v>0</v>
      </c>
      <c r="X82">
        <f>Sheet1!X81</f>
        <v>0.220852177024078</v>
      </c>
      <c r="Y82">
        <f>Sheet1!Y81</f>
        <v>0</v>
      </c>
      <c r="Z82">
        <f>Sheet1!Z81</f>
        <v>36886900.359596603</v>
      </c>
      <c r="AA82">
        <f>Sheet1!AA81</f>
        <v>-21544786.282201</v>
      </c>
      <c r="AB82">
        <f>Sheet1!AB81</f>
        <v>2571513.4577902602</v>
      </c>
      <c r="AC82">
        <f>Sheet1!AC81</f>
        <v>31194652.025948498</v>
      </c>
      <c r="AD82">
        <f>Sheet1!AD81</f>
        <v>557653.98191461095</v>
      </c>
      <c r="AE82">
        <f>Sheet1!AE81</f>
        <v>1565648.18992316</v>
      </c>
      <c r="AF82">
        <f>Sheet1!AF81</f>
        <v>2277848.9034457901</v>
      </c>
      <c r="AG82">
        <f>Sheet1!AG81</f>
        <v>17993.6369935517</v>
      </c>
      <c r="AH82">
        <f>Sheet1!AH81</f>
        <v>0</v>
      </c>
      <c r="AI82">
        <f>Sheet1!AI81</f>
        <v>0</v>
      </c>
      <c r="AJ82">
        <f>Sheet1!AJ81</f>
        <v>0</v>
      </c>
      <c r="AK82">
        <f>Sheet1!AK81</f>
        <v>0</v>
      </c>
      <c r="AL82">
        <f>Sheet1!AL81</f>
        <v>0</v>
      </c>
      <c r="AM82">
        <f>Sheet1!AM81</f>
        <v>-2756071.2754656901</v>
      </c>
      <c r="AN82">
        <f>Sheet1!AN81</f>
        <v>0</v>
      </c>
      <c r="AO82">
        <f>Sheet1!AO81</f>
        <v>50771352.997945704</v>
      </c>
      <c r="AP82">
        <f>Sheet1!AP81</f>
        <v>50437151.745801099</v>
      </c>
      <c r="AQ82">
        <f>Sheet1!AQ81</f>
        <v>25028046.406199001</v>
      </c>
      <c r="AR82">
        <f>Sheet1!AR81</f>
        <v>0</v>
      </c>
      <c r="AS82">
        <f>Sheet1!AS81</f>
        <v>75465198.152000204</v>
      </c>
      <c r="AT82" s="3"/>
      <c r="AV82" s="3"/>
      <c r="AX82" s="3"/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1520888260.2680299</v>
      </c>
      <c r="J83">
        <f>Sheet1!J82</f>
        <v>-91883630.418822601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</v>
      </c>
      <c r="W83">
        <f>Sheet1!W82</f>
        <v>0</v>
      </c>
      <c r="X83">
        <f>Sheet1!X82</f>
        <v>0.218635146972222</v>
      </c>
      <c r="Y83">
        <f>Sheet1!Y82</f>
        <v>0</v>
      </c>
      <c r="Z83">
        <f>Sheet1!Z82</f>
        <v>10018451.912032301</v>
      </c>
      <c r="AA83">
        <f>Sheet1!AA82</f>
        <v>-47356860.228014298</v>
      </c>
      <c r="AB83">
        <f>Sheet1!AB82</f>
        <v>-841570.23322086001</v>
      </c>
      <c r="AC83">
        <f>Sheet1!AC82</f>
        <v>-83019853.397871599</v>
      </c>
      <c r="AD83">
        <f>Sheet1!AD82</f>
        <v>27094227.544290502</v>
      </c>
      <c r="AE83">
        <f>Sheet1!AE82</f>
        <v>1512975.6506165101</v>
      </c>
      <c r="AF83">
        <f>Sheet1!AF82</f>
        <v>340883.362971141</v>
      </c>
      <c r="AG83">
        <f>Sheet1!AG82</f>
        <v>39600.112627747403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0</v>
      </c>
      <c r="AL83">
        <f>Sheet1!AL82</f>
        <v>0</v>
      </c>
      <c r="AM83">
        <f>Sheet1!AM82</f>
        <v>0</v>
      </c>
      <c r="AN83">
        <f>Sheet1!AN82</f>
        <v>0</v>
      </c>
      <c r="AO83">
        <f>Sheet1!AO82</f>
        <v>-92212145.276568398</v>
      </c>
      <c r="AP83">
        <f>Sheet1!AP82</f>
        <v>-92506790.310459405</v>
      </c>
      <c r="AQ83">
        <f>Sheet1!AQ82</f>
        <v>62492362.252459198</v>
      </c>
      <c r="AR83">
        <f>Sheet1!AR82</f>
        <v>11348341</v>
      </c>
      <c r="AS83">
        <f>Sheet1!AS82</f>
        <v>-18666087.057999998</v>
      </c>
      <c r="AT83" s="3"/>
      <c r="AV83" s="3"/>
      <c r="AX83" s="3"/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1652149674.41539</v>
      </c>
      <c r="J84">
        <f>Sheet1!J83</f>
        <v>131261414.14736301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</v>
      </c>
      <c r="W84">
        <f>Sheet1!W83</f>
        <v>0</v>
      </c>
      <c r="X84">
        <f>Sheet1!X83</f>
        <v>0.23484507391030601</v>
      </c>
      <c r="Y84">
        <f>Sheet1!Y83</f>
        <v>0</v>
      </c>
      <c r="Z84">
        <f>Sheet1!Z83</f>
        <v>53816996.796908997</v>
      </c>
      <c r="AA84">
        <f>Sheet1!AA83</f>
        <v>-1338479.8738876099</v>
      </c>
      <c r="AB84">
        <f>Sheet1!AB83</f>
        <v>1145285.9250934699</v>
      </c>
      <c r="AC84">
        <f>Sheet1!AC83</f>
        <v>39249266.974924497</v>
      </c>
      <c r="AD84">
        <f>Sheet1!AD83</f>
        <v>14806614.3304471</v>
      </c>
      <c r="AE84">
        <f>Sheet1!AE83</f>
        <v>3146865.3958597099</v>
      </c>
      <c r="AF84">
        <f>Sheet1!AF83</f>
        <v>61510416.643244199</v>
      </c>
      <c r="AG84">
        <f>Sheet1!AG83</f>
        <v>51928.701787437698</v>
      </c>
      <c r="AH84">
        <f>Sheet1!AH83</f>
        <v>0</v>
      </c>
      <c r="AI84">
        <f>Sheet1!AI83</f>
        <v>0</v>
      </c>
      <c r="AJ84">
        <f>Sheet1!AJ83</f>
        <v>0</v>
      </c>
      <c r="AK84">
        <f>Sheet1!AK83</f>
        <v>0</v>
      </c>
      <c r="AL84">
        <f>Sheet1!AL83</f>
        <v>0</v>
      </c>
      <c r="AM84">
        <f>Sheet1!AM83</f>
        <v>-287905.20991200802</v>
      </c>
      <c r="AN84">
        <f>Sheet1!AN83</f>
        <v>0</v>
      </c>
      <c r="AO84">
        <f>Sheet1!AO83</f>
        <v>172100989.68446499</v>
      </c>
      <c r="AP84">
        <f>Sheet1!AP83</f>
        <v>170393989.13226199</v>
      </c>
      <c r="AQ84">
        <f>Sheet1!AQ83</f>
        <v>-165859092.953262</v>
      </c>
      <c r="AR84">
        <f>Sheet1!AR83</f>
        <v>0</v>
      </c>
      <c r="AS84">
        <f>Sheet1!AS83</f>
        <v>4534896.1789996196</v>
      </c>
      <c r="AT84" s="3"/>
      <c r="AV84" s="3"/>
      <c r="AX84" s="3"/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1726265200.74119</v>
      </c>
      <c r="J85">
        <f>Sheet1!J84</f>
        <v>74115526.325803995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</v>
      </c>
      <c r="W85">
        <f>Sheet1!W84</f>
        <v>0</v>
      </c>
      <c r="X85">
        <f>Sheet1!X84</f>
        <v>0.23484507391030601</v>
      </c>
      <c r="Y85">
        <f>Sheet1!Y84</f>
        <v>0</v>
      </c>
      <c r="Z85">
        <f>Sheet1!Z84</f>
        <v>6626021.8841710901</v>
      </c>
      <c r="AA85">
        <f>Sheet1!AA84</f>
        <v>-6055664.7869300796</v>
      </c>
      <c r="AB85">
        <f>Sheet1!AB84</f>
        <v>4268629.0691020396</v>
      </c>
      <c r="AC85">
        <f>Sheet1!AC84</f>
        <v>56640763.6514052</v>
      </c>
      <c r="AD85">
        <f>Sheet1!AD84</f>
        <v>10319423.0419627</v>
      </c>
      <c r="AE85">
        <f>Sheet1!AE84</f>
        <v>3384302.05158759</v>
      </c>
      <c r="AF85">
        <f>Sheet1!AF84</f>
        <v>-2071625.74220655</v>
      </c>
      <c r="AG85">
        <f>Sheet1!AG84</f>
        <v>-8728.48287697659</v>
      </c>
      <c r="AH85">
        <f>Sheet1!AH84</f>
        <v>0</v>
      </c>
      <c r="AI85">
        <f>Sheet1!AI84</f>
        <v>0</v>
      </c>
      <c r="AJ85">
        <f>Sheet1!AJ84</f>
        <v>0</v>
      </c>
      <c r="AK85">
        <f>Sheet1!AK84</f>
        <v>0</v>
      </c>
      <c r="AL85">
        <f>Sheet1!AL84</f>
        <v>0</v>
      </c>
      <c r="AM85">
        <f>Sheet1!AM84</f>
        <v>-2301216.9904304701</v>
      </c>
      <c r="AN85">
        <f>Sheet1!AN84</f>
        <v>0</v>
      </c>
      <c r="AO85">
        <f>Sheet1!AO84</f>
        <v>70801903.695784599</v>
      </c>
      <c r="AP85">
        <f>Sheet1!AP84</f>
        <v>71558247.325252295</v>
      </c>
      <c r="AQ85">
        <f>Sheet1!AQ84</f>
        <v>-5855364.0572513696</v>
      </c>
      <c r="AR85">
        <f>Sheet1!AR84</f>
        <v>0</v>
      </c>
      <c r="AS85">
        <f>Sheet1!AS84</f>
        <v>65702883.268000901</v>
      </c>
      <c r="AT85" s="3"/>
      <c r="AV85" s="3"/>
      <c r="AX85" s="3"/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1775749696.7804699</v>
      </c>
      <c r="J86">
        <f>Sheet1!J85</f>
        <v>49484496.039272599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</v>
      </c>
      <c r="T86">
        <f>Sheet1!T85</f>
        <v>0</v>
      </c>
      <c r="U86">
        <f>Sheet1!U85</f>
        <v>0</v>
      </c>
      <c r="V86">
        <f>Sheet1!V85</f>
        <v>0.47939053826717998</v>
      </c>
      <c r="W86">
        <f>Sheet1!W85</f>
        <v>0</v>
      </c>
      <c r="X86">
        <f>Sheet1!X85</f>
        <v>0.24165270793861901</v>
      </c>
      <c r="Y86">
        <f>Sheet1!Y85</f>
        <v>0</v>
      </c>
      <c r="Z86">
        <f>Sheet1!Z85</f>
        <v>40982680.446766198</v>
      </c>
      <c r="AA86">
        <f>Sheet1!AA85</f>
        <v>-3819047.4244921901</v>
      </c>
      <c r="AB86">
        <f>Sheet1!AB85</f>
        <v>5415031.2106322097</v>
      </c>
      <c r="AC86">
        <f>Sheet1!AC85</f>
        <v>2091342.3975953099</v>
      </c>
      <c r="AD86">
        <f>Sheet1!AD85</f>
        <v>5869558.4509421596</v>
      </c>
      <c r="AE86">
        <f>Sheet1!AE85</f>
        <v>-1330442.2994206799</v>
      </c>
      <c r="AF86">
        <f>Sheet1!AF85</f>
        <v>-2867262.33370374</v>
      </c>
      <c r="AG86">
        <f>Sheet1!AG85</f>
        <v>14136.466543402899</v>
      </c>
      <c r="AH86">
        <f>Sheet1!AH85</f>
        <v>0</v>
      </c>
      <c r="AI86">
        <f>Sheet1!AI85</f>
        <v>0</v>
      </c>
      <c r="AJ86">
        <f>Sheet1!AJ85</f>
        <v>0</v>
      </c>
      <c r="AK86">
        <f>Sheet1!AK85</f>
        <v>2263758.8217269802</v>
      </c>
      <c r="AL86">
        <f>Sheet1!AL85</f>
        <v>0</v>
      </c>
      <c r="AM86">
        <f>Sheet1!AM85</f>
        <v>-104600.62226703401</v>
      </c>
      <c r="AN86">
        <f>Sheet1!AN85</f>
        <v>0</v>
      </c>
      <c r="AO86">
        <f>Sheet1!AO85</f>
        <v>48515155.114322603</v>
      </c>
      <c r="AP86">
        <f>Sheet1!AP85</f>
        <v>49400535.794790402</v>
      </c>
      <c r="AQ86">
        <f>Sheet1!AQ85</f>
        <v>-15056482.104791</v>
      </c>
      <c r="AR86">
        <f>Sheet1!AR85</f>
        <v>0</v>
      </c>
      <c r="AS86">
        <f>Sheet1!AS85</f>
        <v>34344053.689999297</v>
      </c>
      <c r="AT86" s="3"/>
      <c r="AV86" s="3"/>
      <c r="AX86" s="3"/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1748849131.4107499</v>
      </c>
      <c r="J87">
        <f>Sheet1!J86</f>
        <v>-26900565.3697173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0</v>
      </c>
      <c r="T87">
        <f>Sheet1!T86</f>
        <v>0</v>
      </c>
      <c r="U87">
        <f>Sheet1!U86</f>
        <v>0</v>
      </c>
      <c r="V87">
        <f>Sheet1!V86</f>
        <v>1.5644317104608001</v>
      </c>
      <c r="W87">
        <f>Sheet1!W86</f>
        <v>0</v>
      </c>
      <c r="X87">
        <f>Sheet1!X86</f>
        <v>0.24165270793861901</v>
      </c>
      <c r="Y87">
        <f>Sheet1!Y86</f>
        <v>0</v>
      </c>
      <c r="Z87">
        <f>Sheet1!Z86</f>
        <v>38175144.084508002</v>
      </c>
      <c r="AA87">
        <f>Sheet1!AA86</f>
        <v>-50786086.198504999</v>
      </c>
      <c r="AB87">
        <f>Sheet1!AB86</f>
        <v>4906291.8778118202</v>
      </c>
      <c r="AC87">
        <f>Sheet1!AC86</f>
        <v>-11723836.671876701</v>
      </c>
      <c r="AD87">
        <f>Sheet1!AD86</f>
        <v>-5600195.8157622498</v>
      </c>
      <c r="AE87">
        <f>Sheet1!AE86</f>
        <v>-4009197.2454760498</v>
      </c>
      <c r="AF87">
        <f>Sheet1!AF86</f>
        <v>550457.07627543097</v>
      </c>
      <c r="AG87">
        <f>Sheet1!AG86</f>
        <v>723.114402516209</v>
      </c>
      <c r="AH87">
        <f>Sheet1!AH86</f>
        <v>0</v>
      </c>
      <c r="AI87">
        <f>Sheet1!AI86</f>
        <v>0</v>
      </c>
      <c r="AJ87">
        <f>Sheet1!AJ86</f>
        <v>0</v>
      </c>
      <c r="AK87">
        <f>Sheet1!AK86</f>
        <v>5251135.4177238001</v>
      </c>
      <c r="AL87">
        <f>Sheet1!AL86</f>
        <v>0</v>
      </c>
      <c r="AM87">
        <f>Sheet1!AM86</f>
        <v>0</v>
      </c>
      <c r="AN87">
        <f>Sheet1!AN86</f>
        <v>0</v>
      </c>
      <c r="AO87">
        <f>Sheet1!AO86</f>
        <v>-23235564.360898402</v>
      </c>
      <c r="AP87">
        <f>Sheet1!AP86</f>
        <v>-24089074.958304901</v>
      </c>
      <c r="AQ87">
        <f>Sheet1!AQ86</f>
        <v>32702034.068305101</v>
      </c>
      <c r="AR87">
        <f>Sheet1!AR86</f>
        <v>0</v>
      </c>
      <c r="AS87">
        <f>Sheet1!AS86</f>
        <v>8612959.1100002695</v>
      </c>
      <c r="AT87" s="3"/>
      <c r="AV87" s="3"/>
      <c r="AX87" s="3"/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1799829255.90079</v>
      </c>
      <c r="J88">
        <f>Sheet1!J87</f>
        <v>50980124.490046002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0</v>
      </c>
      <c r="T88">
        <f>Sheet1!T87</f>
        <v>0</v>
      </c>
      <c r="U88">
        <f>Sheet1!U87</f>
        <v>0</v>
      </c>
      <c r="V88">
        <f>Sheet1!V87</f>
        <v>2.7176321141342998</v>
      </c>
      <c r="W88">
        <f>Sheet1!W87</f>
        <v>0</v>
      </c>
      <c r="X88">
        <f>Sheet1!X87</f>
        <v>0.51450530123800797</v>
      </c>
      <c r="Y88">
        <f>Sheet1!Y87</f>
        <v>0</v>
      </c>
      <c r="Z88">
        <f>Sheet1!Z87</f>
        <v>52711671.4034537</v>
      </c>
      <c r="AA88">
        <f>Sheet1!AA87</f>
        <v>10140959.0200774</v>
      </c>
      <c r="AB88">
        <f>Sheet1!AB87</f>
        <v>5789523.2995698396</v>
      </c>
      <c r="AC88">
        <f>Sheet1!AC87</f>
        <v>-16079932.6344305</v>
      </c>
      <c r="AD88">
        <f>Sheet1!AD87</f>
        <v>-3385031.1468003201</v>
      </c>
      <c r="AE88">
        <f>Sheet1!AE87</f>
        <v>-453056.63799082598</v>
      </c>
      <c r="AF88">
        <f>Sheet1!AF87</f>
        <v>-847827.30626433506</v>
      </c>
      <c r="AG88">
        <f>Sheet1!AG87</f>
        <v>58546.543665718702</v>
      </c>
      <c r="AH88">
        <f>Sheet1!AH87</f>
        <v>0</v>
      </c>
      <c r="AI88">
        <f>Sheet1!AI87</f>
        <v>0</v>
      </c>
      <c r="AJ88">
        <f>Sheet1!AJ87</f>
        <v>0</v>
      </c>
      <c r="AK88">
        <f>Sheet1!AK87</f>
        <v>5609163.8005247004</v>
      </c>
      <c r="AL88">
        <f>Sheet1!AL87</f>
        <v>0</v>
      </c>
      <c r="AM88">
        <f>Sheet1!AM87</f>
        <v>-3917497.5969548798</v>
      </c>
      <c r="AN88">
        <f>Sheet1!AN87</f>
        <v>0</v>
      </c>
      <c r="AO88">
        <f>Sheet1!AO87</f>
        <v>49626518.744850501</v>
      </c>
      <c r="AP88">
        <f>Sheet1!AP87</f>
        <v>50044890.9203282</v>
      </c>
      <c r="AQ88">
        <f>Sheet1!AQ87</f>
        <v>-1911765.7403277601</v>
      </c>
      <c r="AR88">
        <f>Sheet1!AR87</f>
        <v>0</v>
      </c>
      <c r="AS88">
        <f>Sheet1!AS87</f>
        <v>48133125.180000402</v>
      </c>
      <c r="AT88" s="3"/>
      <c r="AV88" s="3"/>
      <c r="AX88" s="3"/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1680526387.0971601</v>
      </c>
      <c r="J89">
        <f>Sheet1!J88</f>
        <v>-119302868.80363099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0</v>
      </c>
      <c r="T89">
        <f>Sheet1!T88</f>
        <v>0</v>
      </c>
      <c r="U89">
        <f>Sheet1!U88</f>
        <v>0</v>
      </c>
      <c r="V89">
        <f>Sheet1!V88</f>
        <v>4.5459969450739104</v>
      </c>
      <c r="W89">
        <f>Sheet1!W88</f>
        <v>0</v>
      </c>
      <c r="X89">
        <f>Sheet1!X88</f>
        <v>0.88405971369276803</v>
      </c>
      <c r="Y89">
        <f>Sheet1!Y88</f>
        <v>0</v>
      </c>
      <c r="Z89">
        <f>Sheet1!Z88</f>
        <v>26496207.714567401</v>
      </c>
      <c r="AA89">
        <f>Sheet1!AA88</f>
        <v>-49696467.162972502</v>
      </c>
      <c r="AB89">
        <f>Sheet1!AB88</f>
        <v>5361613.1131416503</v>
      </c>
      <c r="AC89">
        <f>Sheet1!AC88</f>
        <v>-85652844.7943317</v>
      </c>
      <c r="AD89">
        <f>Sheet1!AD88</f>
        <v>-19600932.295457199</v>
      </c>
      <c r="AE89">
        <f>Sheet1!AE88</f>
        <v>-148844.786414681</v>
      </c>
      <c r="AF89">
        <f>Sheet1!AF88</f>
        <v>707348.51953799499</v>
      </c>
      <c r="AG89">
        <f>Sheet1!AG88</f>
        <v>7744.2496619149997</v>
      </c>
      <c r="AH89">
        <f>Sheet1!AH88</f>
        <v>0</v>
      </c>
      <c r="AI89">
        <f>Sheet1!AI88</f>
        <v>0</v>
      </c>
      <c r="AJ89">
        <f>Sheet1!AJ88</f>
        <v>0</v>
      </c>
      <c r="AK89">
        <f>Sheet1!AK88</f>
        <v>9096855.3733719792</v>
      </c>
      <c r="AL89">
        <f>Sheet1!AL88</f>
        <v>0</v>
      </c>
      <c r="AM89">
        <f>Sheet1!AM88</f>
        <v>-5014197.0221133204</v>
      </c>
      <c r="AN89">
        <f>Sheet1!AN88</f>
        <v>0</v>
      </c>
      <c r="AO89">
        <f>Sheet1!AO88</f>
        <v>-118443517.09100799</v>
      </c>
      <c r="AP89">
        <f>Sheet1!AP88</f>
        <v>-117225769.911548</v>
      </c>
      <c r="AQ89">
        <f>Sheet1!AQ88</f>
        <v>99140279.411546901</v>
      </c>
      <c r="AR89">
        <f>Sheet1!AR88</f>
        <v>0</v>
      </c>
      <c r="AS89">
        <f>Sheet1!AS88</f>
        <v>-18085490.500001099</v>
      </c>
      <c r="AT89" s="3"/>
      <c r="AV89" s="3"/>
      <c r="AX89" s="3"/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1666391553.1184399</v>
      </c>
      <c r="J90">
        <f>Sheet1!J89</f>
        <v>-14134833.978726299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0</v>
      </c>
      <c r="T90">
        <f>Sheet1!T89</f>
        <v>0</v>
      </c>
      <c r="U90">
        <f>Sheet1!U89</f>
        <v>0</v>
      </c>
      <c r="V90">
        <f>Sheet1!V89</f>
        <v>8.1360468886469395</v>
      </c>
      <c r="W90">
        <f>Sheet1!W89</f>
        <v>0</v>
      </c>
      <c r="X90">
        <f>Sheet1!X89</f>
        <v>0.99390711634335305</v>
      </c>
      <c r="Y90">
        <f>Sheet1!Y89</f>
        <v>0</v>
      </c>
      <c r="Z90">
        <f>Sheet1!Z89</f>
        <v>33624686.892604798</v>
      </c>
      <c r="AA90">
        <f>Sheet1!AA89</f>
        <v>-15843462.281024899</v>
      </c>
      <c r="AB90">
        <f>Sheet1!AB89</f>
        <v>4038889.95820058</v>
      </c>
      <c r="AC90">
        <f>Sheet1!AC89</f>
        <v>-31870057.834568299</v>
      </c>
      <c r="AD90">
        <f>Sheet1!AD89</f>
        <v>-14319359.411304999</v>
      </c>
      <c r="AE90">
        <f>Sheet1!AE89</f>
        <v>-1220951.90938945</v>
      </c>
      <c r="AF90">
        <f>Sheet1!AF89</f>
        <v>-336077.02992741403</v>
      </c>
      <c r="AG90">
        <f>Sheet1!AG89</f>
        <v>122277.05768246501</v>
      </c>
      <c r="AH90">
        <f>Sheet1!AH89</f>
        <v>0</v>
      </c>
      <c r="AI90">
        <f>Sheet1!AI89</f>
        <v>0</v>
      </c>
      <c r="AJ90">
        <f>Sheet1!AJ89</f>
        <v>0</v>
      </c>
      <c r="AK90">
        <f>Sheet1!AK89</f>
        <v>17608780.298547301</v>
      </c>
      <c r="AL90">
        <f>Sheet1!AL89</f>
        <v>0</v>
      </c>
      <c r="AM90">
        <f>Sheet1!AM89</f>
        <v>-1806645.86697292</v>
      </c>
      <c r="AN90">
        <f>Sheet1!AN89</f>
        <v>0</v>
      </c>
      <c r="AO90">
        <f>Sheet1!AO89</f>
        <v>-10001920.126152899</v>
      </c>
      <c r="AP90">
        <f>Sheet1!AP89</f>
        <v>-11238581.541335899</v>
      </c>
      <c r="AQ90">
        <f>Sheet1!AQ89</f>
        <v>-13653530.913664</v>
      </c>
      <c r="AR90">
        <f>Sheet1!AR89</f>
        <v>0</v>
      </c>
      <c r="AS90">
        <f>Sheet1!AS89</f>
        <v>-24892112.454999998</v>
      </c>
      <c r="AT90" s="3"/>
      <c r="AV90" s="3"/>
      <c r="AX90" s="3"/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1754368726.5067599</v>
      </c>
      <c r="J91">
        <f>Sheet1!J90</f>
        <v>87977173.388323307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0</v>
      </c>
      <c r="T91">
        <f>Sheet1!T90</f>
        <v>0</v>
      </c>
      <c r="U91">
        <f>Sheet1!U90</f>
        <v>0</v>
      </c>
      <c r="V91">
        <f>Sheet1!V90</f>
        <v>12.590584836242799</v>
      </c>
      <c r="W91">
        <f>Sheet1!W90</f>
        <v>0</v>
      </c>
      <c r="X91">
        <f>Sheet1!X90</f>
        <v>0.99390711634335305</v>
      </c>
      <c r="Y91">
        <f>Sheet1!Y90</f>
        <v>0</v>
      </c>
      <c r="Z91">
        <f>Sheet1!Z90</f>
        <v>42590740.040560201</v>
      </c>
      <c r="AA91">
        <f>Sheet1!AA90</f>
        <v>12079096.1483601</v>
      </c>
      <c r="AB91">
        <f>Sheet1!AB90</f>
        <v>4941898.0863167401</v>
      </c>
      <c r="AC91">
        <f>Sheet1!AC90</f>
        <v>22661711.676182199</v>
      </c>
      <c r="AD91">
        <f>Sheet1!AD90</f>
        <v>-14484686.5097387</v>
      </c>
      <c r="AE91">
        <f>Sheet1!AE90</f>
        <v>-2022331.59498748</v>
      </c>
      <c r="AF91">
        <f>Sheet1!AF90</f>
        <v>-1111979.2204458199</v>
      </c>
      <c r="AG91">
        <f>Sheet1!AG90</f>
        <v>36174.858704789498</v>
      </c>
      <c r="AH91">
        <f>Sheet1!AH90</f>
        <v>0</v>
      </c>
      <c r="AI91">
        <f>Sheet1!AI90</f>
        <v>0</v>
      </c>
      <c r="AJ91">
        <f>Sheet1!AJ90</f>
        <v>0</v>
      </c>
      <c r="AK91">
        <f>Sheet1!AK90</f>
        <v>21517606.460188001</v>
      </c>
      <c r="AL91">
        <f>Sheet1!AL90</f>
        <v>0</v>
      </c>
      <c r="AM91">
        <f>Sheet1!AM90</f>
        <v>0</v>
      </c>
      <c r="AN91">
        <f>Sheet1!AN90</f>
        <v>0</v>
      </c>
      <c r="AO91">
        <f>Sheet1!AO90</f>
        <v>86208229.945140198</v>
      </c>
      <c r="AP91">
        <f>Sheet1!AP90</f>
        <v>87464108.183242396</v>
      </c>
      <c r="AQ91">
        <f>Sheet1!AQ90</f>
        <v>-118909962.666242</v>
      </c>
      <c r="AR91">
        <f>Sheet1!AR90</f>
        <v>0</v>
      </c>
      <c r="AS91">
        <f>Sheet1!AS90</f>
        <v>-31445854.4829996</v>
      </c>
      <c r="AT91" s="3"/>
      <c r="AV91" s="3"/>
      <c r="AX91" s="3"/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1773295102.5497799</v>
      </c>
      <c r="J92">
        <f>Sheet1!J91</f>
        <v>18926376.043024901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0</v>
      </c>
      <c r="T92">
        <f>Sheet1!T91</f>
        <v>0</v>
      </c>
      <c r="U92">
        <f>Sheet1!U91</f>
        <v>0</v>
      </c>
      <c r="V92">
        <f>Sheet1!V91</f>
        <v>17.8013023366277</v>
      </c>
      <c r="W92">
        <f>Sheet1!W91</f>
        <v>0</v>
      </c>
      <c r="X92">
        <f>Sheet1!X91</f>
        <v>1</v>
      </c>
      <c r="Y92">
        <f>Sheet1!Y91</f>
        <v>0.57219218117369197</v>
      </c>
      <c r="Z92">
        <f>Sheet1!Z91</f>
        <v>15897654.9504344</v>
      </c>
      <c r="AA92">
        <f>Sheet1!AA91</f>
        <v>832299.32539088395</v>
      </c>
      <c r="AB92">
        <f>Sheet1!AB91</f>
        <v>4312233.4273979403</v>
      </c>
      <c r="AC92">
        <f>Sheet1!AC91</f>
        <v>27126547.134417899</v>
      </c>
      <c r="AD92">
        <f>Sheet1!AD91</f>
        <v>-15309303.6359716</v>
      </c>
      <c r="AE92">
        <f>Sheet1!AE91</f>
        <v>-1735084.94647352</v>
      </c>
      <c r="AF92">
        <f>Sheet1!AF91</f>
        <v>811011.78281421994</v>
      </c>
      <c r="AG92">
        <f>Sheet1!AG91</f>
        <v>56205.460709948296</v>
      </c>
      <c r="AH92">
        <f>Sheet1!AH91</f>
        <v>0</v>
      </c>
      <c r="AI92">
        <f>Sheet1!AI91</f>
        <v>0</v>
      </c>
      <c r="AJ92">
        <f>Sheet1!AJ91</f>
        <v>0</v>
      </c>
      <c r="AK92">
        <f>Sheet1!AK91</f>
        <v>24676912.203591499</v>
      </c>
      <c r="AL92">
        <f>Sheet1!AL91</f>
        <v>0</v>
      </c>
      <c r="AM92">
        <f>Sheet1!AM91</f>
        <v>-83932.744839891995</v>
      </c>
      <c r="AN92">
        <f>Sheet1!AN91</f>
        <v>-42641421.609790698</v>
      </c>
      <c r="AO92">
        <f>Sheet1!AO91</f>
        <v>13943121.347681001</v>
      </c>
      <c r="AP92">
        <f>Sheet1!AP91</f>
        <v>13154660.415629599</v>
      </c>
      <c r="AQ92">
        <f>Sheet1!AQ91</f>
        <v>-43603122.389630303</v>
      </c>
      <c r="AR92">
        <f>Sheet1!AR91</f>
        <v>0</v>
      </c>
      <c r="AS92">
        <f>Sheet1!AS91</f>
        <v>-30448461.9740007</v>
      </c>
      <c r="AT92" s="3"/>
      <c r="AV92" s="3"/>
      <c r="AX92" s="3"/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39748958.736858003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</v>
      </c>
      <c r="W93">
        <f>Sheet1!W92</f>
        <v>0</v>
      </c>
      <c r="X93">
        <f>Sheet1!X92</f>
        <v>0.31426638102022397</v>
      </c>
      <c r="Y93">
        <f>Sheet1!Y92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0</v>
      </c>
      <c r="AO93">
        <f>Sheet1!AO92</f>
        <v>0</v>
      </c>
      <c r="AP93">
        <f>Sheet1!AP92</f>
        <v>0</v>
      </c>
      <c r="AQ93">
        <f>Sheet1!AQ92</f>
        <v>0</v>
      </c>
      <c r="AR93">
        <f>Sheet1!AR92</f>
        <v>47549753.656399898</v>
      </c>
      <c r="AS93">
        <f>Sheet1!AS92</f>
        <v>47549753.656399898</v>
      </c>
      <c r="AT93" s="3"/>
      <c r="AV93" s="3"/>
      <c r="AX93" s="3"/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44206716.053512998</v>
      </c>
      <c r="J94">
        <f>Sheet1!J93</f>
        <v>4457757.3166549401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</v>
      </c>
      <c r="W94">
        <f>Sheet1!W93</f>
        <v>0</v>
      </c>
      <c r="X94">
        <f>Sheet1!X93</f>
        <v>0.31426638102022397</v>
      </c>
      <c r="Y94">
        <f>Sheet1!Y93</f>
        <v>0</v>
      </c>
      <c r="Z94">
        <f>Sheet1!Z93</f>
        <v>1016203.40134112</v>
      </c>
      <c r="AA94">
        <f>Sheet1!AA93</f>
        <v>4272916.8616475398</v>
      </c>
      <c r="AB94">
        <f>Sheet1!AB93</f>
        <v>226567.22920690401</v>
      </c>
      <c r="AC94">
        <f>Sheet1!AC93</f>
        <v>902373.505053006</v>
      </c>
      <c r="AD94">
        <f>Sheet1!AD93</f>
        <v>355425.13554129901</v>
      </c>
      <c r="AE94">
        <f>Sheet1!AE93</f>
        <v>14849.157983634201</v>
      </c>
      <c r="AF94">
        <f>Sheet1!AF93</f>
        <v>-26180.034361699301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0</v>
      </c>
      <c r="AL94">
        <f>Sheet1!AL93</f>
        <v>0</v>
      </c>
      <c r="AM94">
        <f>Sheet1!AM93</f>
        <v>0</v>
      </c>
      <c r="AN94">
        <f>Sheet1!AN93</f>
        <v>0</v>
      </c>
      <c r="AO94">
        <f>Sheet1!AO93</f>
        <v>6762155.2564118197</v>
      </c>
      <c r="AP94">
        <f>Sheet1!AP93</f>
        <v>7164149.0246253898</v>
      </c>
      <c r="AQ94">
        <f>Sheet1!AQ93</f>
        <v>-6869609.6109254099</v>
      </c>
      <c r="AR94">
        <f>Sheet1!AR93</f>
        <v>0</v>
      </c>
      <c r="AS94">
        <f>Sheet1!AS93</f>
        <v>294539.41369997902</v>
      </c>
      <c r="AT94" s="3"/>
      <c r="AV94" s="3"/>
      <c r="AX94" s="3"/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47755066.703422204</v>
      </c>
      <c r="J95">
        <f>Sheet1!J94</f>
        <v>3548350.6499091699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</v>
      </c>
      <c r="W95">
        <f>Sheet1!W94</f>
        <v>0</v>
      </c>
      <c r="X95">
        <f>Sheet1!X94</f>
        <v>0.31426638102022397</v>
      </c>
      <c r="Y95">
        <f>Sheet1!Y94</f>
        <v>0</v>
      </c>
      <c r="Z95">
        <f>Sheet1!Z94</f>
        <v>1268050.6519116501</v>
      </c>
      <c r="AA95">
        <f>Sheet1!AA94</f>
        <v>1210860.2850365101</v>
      </c>
      <c r="AB95">
        <f>Sheet1!AB94</f>
        <v>245580.55229559701</v>
      </c>
      <c r="AC95">
        <f>Sheet1!AC94</f>
        <v>961024.16011686705</v>
      </c>
      <c r="AD95">
        <f>Sheet1!AD94</f>
        <v>511923.73133948201</v>
      </c>
      <c r="AE95">
        <f>Sheet1!AE94</f>
        <v>15748.4817203538</v>
      </c>
      <c r="AF95">
        <f>Sheet1!AF94</f>
        <v>-72679.336593567699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0</v>
      </c>
      <c r="AL95">
        <f>Sheet1!AL94</f>
        <v>0</v>
      </c>
      <c r="AM95">
        <f>Sheet1!AM94</f>
        <v>0</v>
      </c>
      <c r="AN95">
        <f>Sheet1!AN94</f>
        <v>0</v>
      </c>
      <c r="AO95">
        <f>Sheet1!AO94</f>
        <v>4140508.52582691</v>
      </c>
      <c r="AP95">
        <f>Sheet1!AP94</f>
        <v>4264361.6563888304</v>
      </c>
      <c r="AQ95">
        <f>Sheet1!AQ94</f>
        <v>1202603.8314111901</v>
      </c>
      <c r="AR95">
        <f>Sheet1!AR94</f>
        <v>0</v>
      </c>
      <c r="AS95">
        <f>Sheet1!AS94</f>
        <v>5466965.4878000198</v>
      </c>
      <c r="AT95" s="3"/>
      <c r="AV95" s="3"/>
      <c r="AX95" s="3"/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53863458.694954902</v>
      </c>
      <c r="J96">
        <f>Sheet1!J95</f>
        <v>6108391.9915327299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</v>
      </c>
      <c r="W96">
        <f>Sheet1!W95</f>
        <v>0</v>
      </c>
      <c r="X96">
        <f>Sheet1!X95</f>
        <v>0.31426638102022397</v>
      </c>
      <c r="Y96">
        <f>Sheet1!Y95</f>
        <v>0</v>
      </c>
      <c r="Z96">
        <f>Sheet1!Z95</f>
        <v>3310337.1358996499</v>
      </c>
      <c r="AA96">
        <f>Sheet1!AA95</f>
        <v>773414.55396257294</v>
      </c>
      <c r="AB96">
        <f>Sheet1!AB95</f>
        <v>310339.15486569202</v>
      </c>
      <c r="AC96">
        <f>Sheet1!AC95</f>
        <v>1427661.2980940901</v>
      </c>
      <c r="AD96">
        <f>Sheet1!AD95</f>
        <v>500296.35529160901</v>
      </c>
      <c r="AE96">
        <f>Sheet1!AE95</f>
        <v>8464.2045722753192</v>
      </c>
      <c r="AF96">
        <f>Sheet1!AF95</f>
        <v>-78451.201831406404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0</v>
      </c>
      <c r="AL96">
        <f>Sheet1!AL95</f>
        <v>0</v>
      </c>
      <c r="AM96">
        <f>Sheet1!AM95</f>
        <v>0</v>
      </c>
      <c r="AN96">
        <f>Sheet1!AN95</f>
        <v>0</v>
      </c>
      <c r="AO96">
        <f>Sheet1!AO95</f>
        <v>6252061.5008544903</v>
      </c>
      <c r="AP96">
        <f>Sheet1!AP95</f>
        <v>6469837.0658099595</v>
      </c>
      <c r="AQ96">
        <f>Sheet1!AQ95</f>
        <v>803280.29929001501</v>
      </c>
      <c r="AR96">
        <f>Sheet1!AR95</f>
        <v>0</v>
      </c>
      <c r="AS96">
        <f>Sheet1!AS95</f>
        <v>7273117.3650999703</v>
      </c>
      <c r="AT96" s="3"/>
      <c r="AV96" s="3"/>
      <c r="AX96" s="3"/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59730570.098596297</v>
      </c>
      <c r="J97">
        <f>Sheet1!J96</f>
        <v>5549110.5716260597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</v>
      </c>
      <c r="W97">
        <f>Sheet1!W96</f>
        <v>0</v>
      </c>
      <c r="X97">
        <f>Sheet1!X96</f>
        <v>0.30987975779195598</v>
      </c>
      <c r="Y97">
        <f>Sheet1!Y96</f>
        <v>0</v>
      </c>
      <c r="Z97">
        <f>Sheet1!Z96</f>
        <v>3442680.5330368401</v>
      </c>
      <c r="AA97">
        <f>Sheet1!AA96</f>
        <v>516252.98386900499</v>
      </c>
      <c r="AB97">
        <f>Sheet1!AB96</f>
        <v>403517.04058444599</v>
      </c>
      <c r="AC97">
        <f>Sheet1!AC96</f>
        <v>921686.80332332698</v>
      </c>
      <c r="AD97">
        <f>Sheet1!AD96</f>
        <v>952428.39973269997</v>
      </c>
      <c r="AE97">
        <f>Sheet1!AE96</f>
        <v>47799.846883920698</v>
      </c>
      <c r="AF97">
        <f>Sheet1!AF96</f>
        <v>-1255.5991788635899</v>
      </c>
      <c r="AG97">
        <f>Sheet1!AG96</f>
        <v>598.69384150465805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0</v>
      </c>
      <c r="AL97">
        <f>Sheet1!AL96</f>
        <v>0</v>
      </c>
      <c r="AM97">
        <f>Sheet1!AM96</f>
        <v>0</v>
      </c>
      <c r="AN97">
        <f>Sheet1!AN96</f>
        <v>0</v>
      </c>
      <c r="AO97">
        <f>Sheet1!AO96</f>
        <v>6283708.7020928897</v>
      </c>
      <c r="AP97">
        <f>Sheet1!AP96</f>
        <v>6463326.4949803399</v>
      </c>
      <c r="AQ97">
        <f>Sheet1!AQ96</f>
        <v>-119462.60198034999</v>
      </c>
      <c r="AR97">
        <f>Sheet1!AR96</f>
        <v>673108.99999999895</v>
      </c>
      <c r="AS97">
        <f>Sheet1!AS96</f>
        <v>7016972.8929999899</v>
      </c>
      <c r="AT97" s="3"/>
      <c r="AV97" s="3"/>
      <c r="AX97" s="3"/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64783388.848293602</v>
      </c>
      <c r="J98">
        <f>Sheet1!J97</f>
        <v>2757888.5956490999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</v>
      </c>
      <c r="W98">
        <f>Sheet1!W97</f>
        <v>0</v>
      </c>
      <c r="X98">
        <f>Sheet1!X97</f>
        <v>0.29862187076000801</v>
      </c>
      <c r="Y98">
        <f>Sheet1!Y97</f>
        <v>0</v>
      </c>
      <c r="Z98">
        <f>Sheet1!Z97</f>
        <v>4740957.5350869503</v>
      </c>
      <c r="AA98">
        <f>Sheet1!AA97</f>
        <v>-1479224.67742826</v>
      </c>
      <c r="AB98">
        <f>Sheet1!AB97</f>
        <v>125151.262453295</v>
      </c>
      <c r="AC98">
        <f>Sheet1!AC97</f>
        <v>701727.62988940999</v>
      </c>
      <c r="AD98">
        <f>Sheet1!AD97</f>
        <v>-395385.76685839298</v>
      </c>
      <c r="AE98">
        <f>Sheet1!AE97</f>
        <v>-125589.510743541</v>
      </c>
      <c r="AF98">
        <f>Sheet1!AF97</f>
        <v>-140752.86764585</v>
      </c>
      <c r="AG98">
        <f>Sheet1!AG97</f>
        <v>3305.8142409883499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0</v>
      </c>
      <c r="AL98">
        <f>Sheet1!AL97</f>
        <v>0</v>
      </c>
      <c r="AM98">
        <f>Sheet1!AM97</f>
        <v>0</v>
      </c>
      <c r="AN98">
        <f>Sheet1!AN97</f>
        <v>0</v>
      </c>
      <c r="AO98">
        <f>Sheet1!AO97</f>
        <v>3430189.4189945902</v>
      </c>
      <c r="AP98">
        <f>Sheet1!AP97</f>
        <v>3458295.3120235298</v>
      </c>
      <c r="AQ98">
        <f>Sheet1!AQ97</f>
        <v>439226.754376581</v>
      </c>
      <c r="AR98">
        <f>Sheet1!AR97</f>
        <v>1817976.4890000001</v>
      </c>
      <c r="AS98">
        <f>Sheet1!AS97</f>
        <v>5715498.5554001201</v>
      </c>
      <c r="AT98" s="3"/>
      <c r="AV98" s="3"/>
      <c r="AX98" s="3"/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78943078.395429298</v>
      </c>
      <c r="J99">
        <f>Sheet1!J98</f>
        <v>10488453.341102799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</v>
      </c>
      <c r="W99">
        <f>Sheet1!W98</f>
        <v>0</v>
      </c>
      <c r="X99">
        <f>Sheet1!X98</f>
        <v>0.27405061851002199</v>
      </c>
      <c r="Y99">
        <f>Sheet1!Y98</f>
        <v>0</v>
      </c>
      <c r="Z99">
        <f>Sheet1!Z98</f>
        <v>9456979.2061216608</v>
      </c>
      <c r="AA99">
        <f>Sheet1!AA98</f>
        <v>-587397.02635866601</v>
      </c>
      <c r="AB99">
        <f>Sheet1!AB98</f>
        <v>26535.964859646901</v>
      </c>
      <c r="AC99">
        <f>Sheet1!AC98</f>
        <v>1349190.4124891099</v>
      </c>
      <c r="AD99">
        <f>Sheet1!AD98</f>
        <v>278566.71183271002</v>
      </c>
      <c r="AE99">
        <f>Sheet1!AE98</f>
        <v>83898.853317202796</v>
      </c>
      <c r="AF99">
        <f>Sheet1!AF98</f>
        <v>-16723.2886740102</v>
      </c>
      <c r="AG99">
        <f>Sheet1!AG98</f>
        <v>-140.949107532852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0</v>
      </c>
      <c r="AL99">
        <f>Sheet1!AL98</f>
        <v>0</v>
      </c>
      <c r="AM99">
        <f>Sheet1!AM98</f>
        <v>0</v>
      </c>
      <c r="AN99">
        <f>Sheet1!AN98</f>
        <v>0</v>
      </c>
      <c r="AO99">
        <f>Sheet1!AO98</f>
        <v>10590909.8844801</v>
      </c>
      <c r="AP99">
        <f>Sheet1!AP98</f>
        <v>10495859.1263289</v>
      </c>
      <c r="AQ99">
        <f>Sheet1!AQ98</f>
        <v>-1122473.6415289601</v>
      </c>
      <c r="AR99">
        <f>Sheet1!AR98</f>
        <v>4486638.5929999901</v>
      </c>
      <c r="AS99">
        <f>Sheet1!AS98</f>
        <v>13860024.0777999</v>
      </c>
      <c r="AT99" s="3"/>
      <c r="AV99" s="3"/>
      <c r="AX99" s="3"/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73150472.351647407</v>
      </c>
      <c r="J100">
        <f>Sheet1!J99</f>
        <v>-6511743.3733855998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</v>
      </c>
      <c r="W100">
        <f>Sheet1!W99</f>
        <v>0</v>
      </c>
      <c r="X100">
        <f>Sheet1!X99</f>
        <v>0.26742435261102698</v>
      </c>
      <c r="Y100">
        <f>Sheet1!Y99</f>
        <v>0</v>
      </c>
      <c r="Z100">
        <f>Sheet1!Z99</f>
        <v>468769.41889948602</v>
      </c>
      <c r="AA100">
        <f>Sheet1!AA99</f>
        <v>-5244058.2876706896</v>
      </c>
      <c r="AB100">
        <f>Sheet1!AB99</f>
        <v>-142364.018061443</v>
      </c>
      <c r="AC100">
        <f>Sheet1!AC99</f>
        <v>-4568344.2764367396</v>
      </c>
      <c r="AD100">
        <f>Sheet1!AD99</f>
        <v>1332069.83363932</v>
      </c>
      <c r="AE100">
        <f>Sheet1!AE99</f>
        <v>208137.52544623299</v>
      </c>
      <c r="AF100">
        <f>Sheet1!AF99</f>
        <v>175508.009741218</v>
      </c>
      <c r="AG100">
        <f>Sheet1!AG99</f>
        <v>909.21258557255203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0</v>
      </c>
      <c r="AL100">
        <f>Sheet1!AL99</f>
        <v>0</v>
      </c>
      <c r="AM100">
        <f>Sheet1!AM99</f>
        <v>0</v>
      </c>
      <c r="AN100">
        <f>Sheet1!AN99</f>
        <v>0</v>
      </c>
      <c r="AO100">
        <f>Sheet1!AO99</f>
        <v>-7769372.5818570396</v>
      </c>
      <c r="AP100">
        <f>Sheet1!AP99</f>
        <v>-7528919.9832114903</v>
      </c>
      <c r="AQ100">
        <f>Sheet1!AQ99</f>
        <v>-2524582.45898849</v>
      </c>
      <c r="AR100">
        <f>Sheet1!AR99</f>
        <v>1351087</v>
      </c>
      <c r="AS100">
        <f>Sheet1!AS99</f>
        <v>-8702415.4421999902</v>
      </c>
      <c r="AT100" s="3"/>
      <c r="AV100" s="3"/>
      <c r="AX100" s="3"/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75147760.724547401</v>
      </c>
      <c r="J101">
        <f>Sheet1!J100</f>
        <v>1997288.3729000599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</v>
      </c>
      <c r="W101">
        <f>Sheet1!W100</f>
        <v>0</v>
      </c>
      <c r="X101">
        <f>Sheet1!X100</f>
        <v>0.26742435261102698</v>
      </c>
      <c r="Y101">
        <f>Sheet1!Y100</f>
        <v>0</v>
      </c>
      <c r="Z101">
        <f>Sheet1!Z100</f>
        <v>689844.97148655006</v>
      </c>
      <c r="AA101">
        <f>Sheet1!AA100</f>
        <v>-502930.813879697</v>
      </c>
      <c r="AB101">
        <f>Sheet1!AB100</f>
        <v>56458.340714843303</v>
      </c>
      <c r="AC101">
        <f>Sheet1!AC100</f>
        <v>2017237.8555223499</v>
      </c>
      <c r="AD101">
        <f>Sheet1!AD100</f>
        <v>759033.45264876296</v>
      </c>
      <c r="AE101">
        <f>Sheet1!AE100</f>
        <v>25381.7041615048</v>
      </c>
      <c r="AF101">
        <f>Sheet1!AF100</f>
        <v>72186.401271191193</v>
      </c>
      <c r="AG101">
        <f>Sheet1!AG100</f>
        <v>-864.19835577979097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0</v>
      </c>
      <c r="AL101">
        <f>Sheet1!AL100</f>
        <v>0</v>
      </c>
      <c r="AM101">
        <f>Sheet1!AM100</f>
        <v>0</v>
      </c>
      <c r="AN101">
        <f>Sheet1!AN100</f>
        <v>0</v>
      </c>
      <c r="AO101">
        <f>Sheet1!AO100</f>
        <v>3116347.7135697301</v>
      </c>
      <c r="AP101">
        <f>Sheet1!AP100</f>
        <v>3402635.1351284501</v>
      </c>
      <c r="AQ101">
        <f>Sheet1!AQ100</f>
        <v>-7382038.2437284999</v>
      </c>
      <c r="AR101">
        <f>Sheet1!AR100</f>
        <v>0</v>
      </c>
      <c r="AS101">
        <f>Sheet1!AS100</f>
        <v>-3979403.10860004</v>
      </c>
      <c r="AT101" s="3"/>
      <c r="AV101" s="3"/>
      <c r="AX101" s="3"/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83165983.625589699</v>
      </c>
      <c r="J102">
        <f>Sheet1!J101</f>
        <v>7328729.8966710297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</v>
      </c>
      <c r="W102">
        <f>Sheet1!W101</f>
        <v>0</v>
      </c>
      <c r="X102">
        <f>Sheet1!X101</f>
        <v>0.26519694479748301</v>
      </c>
      <c r="Y102">
        <f>Sheet1!Y101</f>
        <v>0</v>
      </c>
      <c r="Z102">
        <f>Sheet1!Z101</f>
        <v>4595665.1834824197</v>
      </c>
      <c r="AA102">
        <f>Sheet1!AA101</f>
        <v>-805984.645798543</v>
      </c>
      <c r="AB102">
        <f>Sheet1!AB101</f>
        <v>124842.479897179</v>
      </c>
      <c r="AC102">
        <f>Sheet1!AC101</f>
        <v>2592465.0255175498</v>
      </c>
      <c r="AD102">
        <f>Sheet1!AD101</f>
        <v>612718.444130591</v>
      </c>
      <c r="AE102">
        <f>Sheet1!AE101</f>
        <v>250568.58007469101</v>
      </c>
      <c r="AF102">
        <f>Sheet1!AF101</f>
        <v>-128913.659260553</v>
      </c>
      <c r="AG102">
        <f>Sheet1!AG101</f>
        <v>1036.9342546340599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0</v>
      </c>
      <c r="AL102">
        <f>Sheet1!AL101</f>
        <v>0</v>
      </c>
      <c r="AM102">
        <f>Sheet1!AM101</f>
        <v>0</v>
      </c>
      <c r="AN102">
        <f>Sheet1!AN101</f>
        <v>0</v>
      </c>
      <c r="AO102">
        <f>Sheet1!AO101</f>
        <v>7242398.3422979703</v>
      </c>
      <c r="AP102">
        <f>Sheet1!AP101</f>
        <v>7362249.6628366401</v>
      </c>
      <c r="AQ102">
        <f>Sheet1!AQ101</f>
        <v>-3243932.9626366301</v>
      </c>
      <c r="AR102">
        <f>Sheet1!AR101</f>
        <v>469328</v>
      </c>
      <c r="AS102">
        <f>Sheet1!AS101</f>
        <v>4587644.7002000101</v>
      </c>
      <c r="AT102" s="3"/>
      <c r="AV102" s="3"/>
      <c r="AX102" s="3"/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91575821.755292803</v>
      </c>
      <c r="J103">
        <f>Sheet1!J102</f>
        <v>6568671.3950330196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</v>
      </c>
      <c r="W103">
        <f>Sheet1!W102</f>
        <v>0</v>
      </c>
      <c r="X103">
        <f>Sheet1!X102</f>
        <v>0.33500335652262098</v>
      </c>
      <c r="Y103">
        <f>Sheet1!Y102</f>
        <v>0</v>
      </c>
      <c r="Z103">
        <f>Sheet1!Z102</f>
        <v>5541030.2039576601</v>
      </c>
      <c r="AA103">
        <f>Sheet1!AA102</f>
        <v>522628.73602883599</v>
      </c>
      <c r="AB103">
        <f>Sheet1!AB102</f>
        <v>199757.35179617</v>
      </c>
      <c r="AC103">
        <f>Sheet1!AC102</f>
        <v>43173.829585181396</v>
      </c>
      <c r="AD103">
        <f>Sheet1!AD102</f>
        <v>418948.82368471997</v>
      </c>
      <c r="AE103">
        <f>Sheet1!AE102</f>
        <v>2748.3623765105699</v>
      </c>
      <c r="AF103">
        <f>Sheet1!AF102</f>
        <v>-257726.78441401699</v>
      </c>
      <c r="AG103">
        <f>Sheet1!AG102</f>
        <v>3168.57120703179</v>
      </c>
      <c r="AH103">
        <f>Sheet1!AH102</f>
        <v>0</v>
      </c>
      <c r="AI103">
        <f>Sheet1!AI102</f>
        <v>0</v>
      </c>
      <c r="AJ103">
        <f>Sheet1!AJ102</f>
        <v>0</v>
      </c>
      <c r="AK103">
        <f>Sheet1!AK102</f>
        <v>0</v>
      </c>
      <c r="AL103">
        <f>Sheet1!AL102</f>
        <v>0</v>
      </c>
      <c r="AM103">
        <f>Sheet1!AM102</f>
        <v>-41877.302599451497</v>
      </c>
      <c r="AN103">
        <f>Sheet1!AN102</f>
        <v>0</v>
      </c>
      <c r="AO103">
        <f>Sheet1!AO102</f>
        <v>6431851.7916226499</v>
      </c>
      <c r="AP103">
        <f>Sheet1!AP102</f>
        <v>6291034.1524631605</v>
      </c>
      <c r="AQ103">
        <f>Sheet1!AQ102</f>
        <v>-996583.51966311596</v>
      </c>
      <c r="AR103">
        <f>Sheet1!AR102</f>
        <v>1651310</v>
      </c>
      <c r="AS103">
        <f>Sheet1!AS102</f>
        <v>6945760.6328000501</v>
      </c>
      <c r="AT103" s="3"/>
      <c r="AV103" s="3"/>
      <c r="AX103" s="3"/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97821215.661900297</v>
      </c>
      <c r="J104">
        <f>Sheet1!J103</f>
        <v>6245393.9066074099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0</v>
      </c>
      <c r="V104">
        <f>Sheet1!V103</f>
        <v>0</v>
      </c>
      <c r="W104">
        <f>Sheet1!W103</f>
        <v>6.2805703280266995E-2</v>
      </c>
      <c r="X104">
        <f>Sheet1!X103</f>
        <v>0.50384216275877203</v>
      </c>
      <c r="Y104">
        <f>Sheet1!Y103</f>
        <v>0</v>
      </c>
      <c r="Z104">
        <f>Sheet1!Z103</f>
        <v>9216642.2142682206</v>
      </c>
      <c r="AA104">
        <f>Sheet1!AA103</f>
        <v>-2050312.1635727901</v>
      </c>
      <c r="AB104">
        <f>Sheet1!AB103</f>
        <v>298185.29102403799</v>
      </c>
      <c r="AC104">
        <f>Sheet1!AC103</f>
        <v>-569815.90275228198</v>
      </c>
      <c r="AD104">
        <f>Sheet1!AD103</f>
        <v>-689167.85326123296</v>
      </c>
      <c r="AE104">
        <f>Sheet1!AE103</f>
        <v>-101133.14555990401</v>
      </c>
      <c r="AF104">
        <f>Sheet1!AF103</f>
        <v>-51308.977202417198</v>
      </c>
      <c r="AG104">
        <f>Sheet1!AG103</f>
        <v>212.93382233414599</v>
      </c>
      <c r="AH104">
        <f>Sheet1!AH103</f>
        <v>0</v>
      </c>
      <c r="AI104">
        <f>Sheet1!AI103</f>
        <v>0</v>
      </c>
      <c r="AJ104">
        <f>Sheet1!AJ103</f>
        <v>0</v>
      </c>
      <c r="AK104">
        <f>Sheet1!AK103</f>
        <v>0</v>
      </c>
      <c r="AL104">
        <f>Sheet1!AL103</f>
        <v>27967.971348092</v>
      </c>
      <c r="AM104">
        <f>Sheet1!AM103</f>
        <v>-190712.804990137</v>
      </c>
      <c r="AN104">
        <f>Sheet1!AN103</f>
        <v>0</v>
      </c>
      <c r="AO104">
        <f>Sheet1!AO103</f>
        <v>5890557.56312392</v>
      </c>
      <c r="AP104">
        <f>Sheet1!AP103</f>
        <v>5491319.6369701698</v>
      </c>
      <c r="AQ104">
        <f>Sheet1!AQ103</f>
        <v>-1172169.84797023</v>
      </c>
      <c r="AR104">
        <f>Sheet1!AR103</f>
        <v>0</v>
      </c>
      <c r="AS104">
        <f>Sheet1!AS103</f>
        <v>4319149.7889999403</v>
      </c>
      <c r="AT104" s="3"/>
      <c r="AV104" s="3"/>
      <c r="AX104" s="3"/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99288036.2395702</v>
      </c>
      <c r="J105">
        <f>Sheet1!J104</f>
        <v>1466820.5776698799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</v>
      </c>
      <c r="U105">
        <f>Sheet1!U104</f>
        <v>0</v>
      </c>
      <c r="V105">
        <f>Sheet1!V104</f>
        <v>0</v>
      </c>
      <c r="W105">
        <f>Sheet1!W104</f>
        <v>0.43022103696117697</v>
      </c>
      <c r="X105">
        <f>Sheet1!X104</f>
        <v>0.50513611157973304</v>
      </c>
      <c r="Y105">
        <f>Sheet1!Y104</f>
        <v>0</v>
      </c>
      <c r="Z105">
        <f>Sheet1!Z104</f>
        <v>1968495.73386016</v>
      </c>
      <c r="AA105">
        <f>Sheet1!AA104</f>
        <v>144396.35651364099</v>
      </c>
      <c r="AB105">
        <f>Sheet1!AB104</f>
        <v>253646.98478025399</v>
      </c>
      <c r="AC105">
        <f>Sheet1!AC104</f>
        <v>-851113.46536079806</v>
      </c>
      <c r="AD105">
        <f>Sheet1!AD104</f>
        <v>-75966.474015071697</v>
      </c>
      <c r="AE105">
        <f>Sheet1!AE104</f>
        <v>-5474.7777672116999</v>
      </c>
      <c r="AF105">
        <f>Sheet1!AF104</f>
        <v>-53764.347048971496</v>
      </c>
      <c r="AG105">
        <f>Sheet1!AG104</f>
        <v>860.89962196306499</v>
      </c>
      <c r="AH105">
        <f>Sheet1!AH104</f>
        <v>0</v>
      </c>
      <c r="AI105">
        <f>Sheet1!AI104</f>
        <v>0</v>
      </c>
      <c r="AJ105">
        <f>Sheet1!AJ104</f>
        <v>0</v>
      </c>
      <c r="AK105">
        <f>Sheet1!AK104</f>
        <v>0</v>
      </c>
      <c r="AL105">
        <f>Sheet1!AL104</f>
        <v>149311.996668876</v>
      </c>
      <c r="AM105">
        <f>Sheet1!AM104</f>
        <v>-2877.12660979463</v>
      </c>
      <c r="AN105">
        <f>Sheet1!AN104</f>
        <v>0</v>
      </c>
      <c r="AO105">
        <f>Sheet1!AO104</f>
        <v>1527515.7806430501</v>
      </c>
      <c r="AP105">
        <f>Sheet1!AP104</f>
        <v>1491550.2479775201</v>
      </c>
      <c r="AQ105">
        <f>Sheet1!AQ104</f>
        <v>-2736556.1875775401</v>
      </c>
      <c r="AR105">
        <f>Sheet1!AR104</f>
        <v>0</v>
      </c>
      <c r="AS105">
        <f>Sheet1!AS104</f>
        <v>-1245005.9396000199</v>
      </c>
      <c r="AT105" s="3"/>
      <c r="AV105" s="3"/>
      <c r="AX105" s="3"/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94672265.120527595</v>
      </c>
      <c r="J106">
        <f>Sheet1!J105</f>
        <v>-6378241.0209065499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</v>
      </c>
      <c r="U106">
        <f>Sheet1!U105</f>
        <v>0</v>
      </c>
      <c r="V106">
        <f>Sheet1!V105</f>
        <v>0</v>
      </c>
      <c r="W106">
        <f>Sheet1!W105</f>
        <v>0.73242446183562504</v>
      </c>
      <c r="X106">
        <f>Sheet1!X105</f>
        <v>0.66144129521362105</v>
      </c>
      <c r="Y106">
        <f>Sheet1!Y105</f>
        <v>0</v>
      </c>
      <c r="Z106">
        <f>Sheet1!Z105</f>
        <v>979877.41600709304</v>
      </c>
      <c r="AA106">
        <f>Sheet1!AA105</f>
        <v>-764041.01432618697</v>
      </c>
      <c r="AB106">
        <f>Sheet1!AB105</f>
        <v>279822.18082703999</v>
      </c>
      <c r="AC106">
        <f>Sheet1!AC105</f>
        <v>-4497066.6530757099</v>
      </c>
      <c r="AD106">
        <f>Sheet1!AD105</f>
        <v>-1742804.85605058</v>
      </c>
      <c r="AE106">
        <f>Sheet1!AE105</f>
        <v>-138708.907272449</v>
      </c>
      <c r="AF106">
        <f>Sheet1!AF105</f>
        <v>-22940.4160906303</v>
      </c>
      <c r="AG106">
        <f>Sheet1!AG105</f>
        <v>2244.3244174649299</v>
      </c>
      <c r="AH106">
        <f>Sheet1!AH105</f>
        <v>0</v>
      </c>
      <c r="AI106">
        <f>Sheet1!AI105</f>
        <v>0</v>
      </c>
      <c r="AJ106">
        <f>Sheet1!AJ105</f>
        <v>0</v>
      </c>
      <c r="AK106">
        <f>Sheet1!AK105</f>
        <v>0</v>
      </c>
      <c r="AL106">
        <f>Sheet1!AL105</f>
        <v>143036.66518141801</v>
      </c>
      <c r="AM106">
        <f>Sheet1!AM105</f>
        <v>-99656.022950313505</v>
      </c>
      <c r="AN106">
        <f>Sheet1!AN105</f>
        <v>0</v>
      </c>
      <c r="AO106">
        <f>Sheet1!AO105</f>
        <v>-5860237.2833328499</v>
      </c>
      <c r="AP106">
        <f>Sheet1!AP105</f>
        <v>-5774126.1701778602</v>
      </c>
      <c r="AQ106">
        <f>Sheet1!AQ105</f>
        <v>4644460.1217778604</v>
      </c>
      <c r="AR106">
        <f>Sheet1!AR105</f>
        <v>1955601.15419999</v>
      </c>
      <c r="AS106">
        <f>Sheet1!AS105</f>
        <v>825935.10580000095</v>
      </c>
      <c r="AT106" s="3"/>
      <c r="AV106" s="3"/>
      <c r="AX106" s="3"/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96137619.256100193</v>
      </c>
      <c r="J107">
        <f>Sheet1!J106</f>
        <v>1465354.1355725799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0</v>
      </c>
      <c r="U107">
        <f>Sheet1!U106</f>
        <v>0</v>
      </c>
      <c r="V107">
        <f>Sheet1!V106</f>
        <v>0</v>
      </c>
      <c r="W107">
        <f>Sheet1!W106</f>
        <v>1.3142999889160101</v>
      </c>
      <c r="X107">
        <f>Sheet1!X106</f>
        <v>0.76115912000560404</v>
      </c>
      <c r="Y107">
        <f>Sheet1!Y106</f>
        <v>0</v>
      </c>
      <c r="Z107">
        <f>Sheet1!Z106</f>
        <v>2384444.1518599601</v>
      </c>
      <c r="AA107">
        <f>Sheet1!AA106</f>
        <v>1434827.1166298599</v>
      </c>
      <c r="AB107">
        <f>Sheet1!AB106</f>
        <v>245323.28247556501</v>
      </c>
      <c r="AC107">
        <f>Sheet1!AC106</f>
        <v>-1671455.9284703799</v>
      </c>
      <c r="AD107">
        <f>Sheet1!AD106</f>
        <v>-691318.62651377905</v>
      </c>
      <c r="AE107">
        <f>Sheet1!AE106</f>
        <v>-200516.448826551</v>
      </c>
      <c r="AF107">
        <f>Sheet1!AF106</f>
        <v>-110224.789867999</v>
      </c>
      <c r="AG107">
        <f>Sheet1!AG106</f>
        <v>8518.9387649558103</v>
      </c>
      <c r="AH107">
        <f>Sheet1!AH106</f>
        <v>0</v>
      </c>
      <c r="AI107">
        <f>Sheet1!AI106</f>
        <v>0</v>
      </c>
      <c r="AJ107">
        <f>Sheet1!AJ106</f>
        <v>0</v>
      </c>
      <c r="AK107">
        <f>Sheet1!AK106</f>
        <v>0</v>
      </c>
      <c r="AL107">
        <f>Sheet1!AL106</f>
        <v>256618.49987281</v>
      </c>
      <c r="AM107">
        <f>Sheet1!AM106</f>
        <v>-73907.182573764294</v>
      </c>
      <c r="AN107">
        <f>Sheet1!AN106</f>
        <v>0</v>
      </c>
      <c r="AO107">
        <f>Sheet1!AO106</f>
        <v>1582309.01335067</v>
      </c>
      <c r="AP107">
        <f>Sheet1!AP106</f>
        <v>1588970.0501882799</v>
      </c>
      <c r="AQ107">
        <f>Sheet1!AQ106</f>
        <v>-3143502.1977882199</v>
      </c>
      <c r="AR107">
        <f>Sheet1!AR106</f>
        <v>0</v>
      </c>
      <c r="AS107">
        <f>Sheet1!AS106</f>
        <v>-1554532.14759994</v>
      </c>
      <c r="AT107" s="3"/>
      <c r="AV107" s="3"/>
      <c r="AX107" s="3"/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99936394.2058018</v>
      </c>
      <c r="J108">
        <f>Sheet1!J107</f>
        <v>1744654.34669531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0</v>
      </c>
      <c r="U108">
        <f>Sheet1!U107</f>
        <v>0</v>
      </c>
      <c r="V108">
        <f>Sheet1!V107</f>
        <v>0</v>
      </c>
      <c r="W108">
        <f>Sheet1!W107</f>
        <v>2.0364129055626199</v>
      </c>
      <c r="X108">
        <f>Sheet1!X107</f>
        <v>0.81040131878135802</v>
      </c>
      <c r="Y108">
        <f>Sheet1!Y107</f>
        <v>0</v>
      </c>
      <c r="Z108">
        <f>Sheet1!Z107</f>
        <v>569172.08155332995</v>
      </c>
      <c r="AA108">
        <f>Sheet1!AA107</f>
        <v>-178801.43044916299</v>
      </c>
      <c r="AB108">
        <f>Sheet1!AB107</f>
        <v>255000.98396985</v>
      </c>
      <c r="AC108">
        <f>Sheet1!AC107</f>
        <v>1218146.5515928699</v>
      </c>
      <c r="AD108">
        <f>Sheet1!AD107</f>
        <v>136408.71726733699</v>
      </c>
      <c r="AE108">
        <f>Sheet1!AE107</f>
        <v>-157176.90487560499</v>
      </c>
      <c r="AF108">
        <f>Sheet1!AF107</f>
        <v>-77254.761148939695</v>
      </c>
      <c r="AG108">
        <f>Sheet1!AG107</f>
        <v>4018.3074026024401</v>
      </c>
      <c r="AH108">
        <f>Sheet1!AH107</f>
        <v>0</v>
      </c>
      <c r="AI108">
        <f>Sheet1!AI107</f>
        <v>0</v>
      </c>
      <c r="AJ108">
        <f>Sheet1!AJ107</f>
        <v>0</v>
      </c>
      <c r="AK108">
        <f>Sheet1!AK107</f>
        <v>0</v>
      </c>
      <c r="AL108">
        <f>Sheet1!AL107</f>
        <v>312675.087255052</v>
      </c>
      <c r="AM108">
        <f>Sheet1!AM107</f>
        <v>-98611.2328195304</v>
      </c>
      <c r="AN108">
        <f>Sheet1!AN107</f>
        <v>0</v>
      </c>
      <c r="AO108">
        <f>Sheet1!AO107</f>
        <v>1983577.3997478001</v>
      </c>
      <c r="AP108">
        <f>Sheet1!AP107</f>
        <v>2045545.1624966101</v>
      </c>
      <c r="AQ108">
        <f>Sheet1!AQ107</f>
        <v>-4492222.1162966397</v>
      </c>
      <c r="AR108">
        <f>Sheet1!AR107</f>
        <v>2057323</v>
      </c>
      <c r="AS108">
        <f>Sheet1!AS107</f>
        <v>-389353.95380001998</v>
      </c>
      <c r="AT108" s="3"/>
      <c r="AV108" s="3"/>
      <c r="AX108" s="3"/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104465461.303092</v>
      </c>
      <c r="J109">
        <f>Sheet1!J108</f>
        <v>4461514.11249064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0</v>
      </c>
      <c r="U109">
        <f>Sheet1!U108</f>
        <v>0</v>
      </c>
      <c r="V109">
        <f>Sheet1!V108</f>
        <v>0</v>
      </c>
      <c r="W109">
        <f>Sheet1!W108</f>
        <v>2.8790566557786699</v>
      </c>
      <c r="X109">
        <f>Sheet1!X108</f>
        <v>0.84257587959054803</v>
      </c>
      <c r="Y109">
        <f>Sheet1!Y108</f>
        <v>0.54244263891990796</v>
      </c>
      <c r="Z109">
        <f>Sheet1!Z108</f>
        <v>2991113.49561108</v>
      </c>
      <c r="AA109">
        <f>Sheet1!AA108</f>
        <v>662864.68544053705</v>
      </c>
      <c r="AB109">
        <f>Sheet1!AB108</f>
        <v>227601.33131191699</v>
      </c>
      <c r="AC109">
        <f>Sheet1!AC108</f>
        <v>1516799.16513349</v>
      </c>
      <c r="AD109">
        <f>Sheet1!AD108</f>
        <v>-200550.23830812101</v>
      </c>
      <c r="AE109">
        <f>Sheet1!AE108</f>
        <v>-166809.98200121601</v>
      </c>
      <c r="AF109">
        <f>Sheet1!AF108</f>
        <v>86957.418081489595</v>
      </c>
      <c r="AG109">
        <f>Sheet1!AG108</f>
        <v>5047.2336375856503</v>
      </c>
      <c r="AH109">
        <f>Sheet1!AH108</f>
        <v>0</v>
      </c>
      <c r="AI109">
        <f>Sheet1!AI108</f>
        <v>0</v>
      </c>
      <c r="AJ109">
        <f>Sheet1!AJ108</f>
        <v>0</v>
      </c>
      <c r="AK109">
        <f>Sheet1!AK108</f>
        <v>0</v>
      </c>
      <c r="AL109">
        <f>Sheet1!AL108</f>
        <v>366100.34885692998</v>
      </c>
      <c r="AM109">
        <f>Sheet1!AM108</f>
        <v>-21061.788571078599</v>
      </c>
      <c r="AN109">
        <f>Sheet1!AN108</f>
        <v>-2037649.8559199099</v>
      </c>
      <c r="AO109">
        <f>Sheet1!AO108</f>
        <v>3430411.8132727202</v>
      </c>
      <c r="AP109">
        <f>Sheet1!AP108</f>
        <v>3806769.8658017502</v>
      </c>
      <c r="AQ109">
        <f>Sheet1!AQ108</f>
        <v>-5062445.4676017696</v>
      </c>
      <c r="AR109">
        <f>Sheet1!AR108</f>
        <v>67552.984799999904</v>
      </c>
      <c r="AS109">
        <f>Sheet1!AS108</f>
        <v>-1188122.6170000201</v>
      </c>
      <c r="AT109" s="3"/>
      <c r="AV109" s="3"/>
      <c r="AX109" s="3"/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1_10_2002</v>
      </c>
      <c r="B110">
        <v>1</v>
      </c>
      <c r="C110">
        <v>10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2110042722.52684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Sheet1!X109</f>
        <v>0</v>
      </c>
      <c r="Y110">
        <f>Sheet1!Y109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0</v>
      </c>
      <c r="AO110">
        <f>Sheet1!AO109</f>
        <v>0</v>
      </c>
      <c r="AP110">
        <f>Sheet1!AP109</f>
        <v>0</v>
      </c>
      <c r="AQ110">
        <f>Sheet1!AQ109</f>
        <v>0</v>
      </c>
      <c r="AR110">
        <f>Sheet1!AR109</f>
        <v>2028458449</v>
      </c>
      <c r="AS110">
        <f>Sheet1!AS109</f>
        <v>2028458449</v>
      </c>
      <c r="AT110" s="3"/>
      <c r="AV110" s="3"/>
      <c r="AX110" s="3"/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1_10_2003</v>
      </c>
      <c r="B111">
        <v>1</v>
      </c>
      <c r="C111">
        <v>10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2193052863.21626</v>
      </c>
      <c r="J111">
        <f>Sheet1!J110</f>
        <v>83010140.689421803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Sheet1!X110</f>
        <v>0</v>
      </c>
      <c r="Y111">
        <f>Sheet1!Y110</f>
        <v>0</v>
      </c>
      <c r="Z111">
        <f>Sheet1!Z110</f>
        <v>100104839.004798</v>
      </c>
      <c r="AA111">
        <f>Sheet1!AA110</f>
        <v>-82466686.628789797</v>
      </c>
      <c r="AB111">
        <f>Sheet1!AB110</f>
        <v>7073690.5187392896</v>
      </c>
      <c r="AC111">
        <f>Sheet1!AC110</f>
        <v>39338686.921213403</v>
      </c>
      <c r="AD111">
        <f>Sheet1!AD110</f>
        <v>24361176.7342536</v>
      </c>
      <c r="AE111">
        <f>Sheet1!AE110</f>
        <v>-5064394.5993458396</v>
      </c>
      <c r="AF111">
        <f>Sheet1!AF110</f>
        <v>-421117.97459686099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0</v>
      </c>
      <c r="AL111">
        <f>Sheet1!AL110</f>
        <v>0</v>
      </c>
      <c r="AM111">
        <f>Sheet1!AM110</f>
        <v>0</v>
      </c>
      <c r="AN111">
        <f>Sheet1!AN110</f>
        <v>0</v>
      </c>
      <c r="AO111">
        <f>Sheet1!AO110</f>
        <v>82926193.976272702</v>
      </c>
      <c r="AP111">
        <f>Sheet1!AP110</f>
        <v>79800574.3848131</v>
      </c>
      <c r="AQ111">
        <f>Sheet1!AQ110</f>
        <v>-108408293.38481501</v>
      </c>
      <c r="AR111">
        <f>Sheet1!AR110</f>
        <v>0</v>
      </c>
      <c r="AS111">
        <f>Sheet1!AS110</f>
        <v>-28607719.0000019</v>
      </c>
      <c r="AT111" s="3"/>
      <c r="AV111" s="3"/>
      <c r="AX111" s="3"/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1_10_2004</v>
      </c>
      <c r="B112">
        <v>1</v>
      </c>
      <c r="C112">
        <v>10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2357175508.9776502</v>
      </c>
      <c r="J112">
        <f>Sheet1!J111</f>
        <v>164122645.76138699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Sheet1!X111</f>
        <v>0</v>
      </c>
      <c r="Y112">
        <f>Sheet1!Y111</f>
        <v>0</v>
      </c>
      <c r="Z112">
        <f>Sheet1!Z111</f>
        <v>58886673.050127797</v>
      </c>
      <c r="AA112">
        <f>Sheet1!AA111</f>
        <v>13147576.678148501</v>
      </c>
      <c r="AB112">
        <f>Sheet1!AB111</f>
        <v>10386013.8682533</v>
      </c>
      <c r="AC112">
        <f>Sheet1!AC111</f>
        <v>41581080.512640998</v>
      </c>
      <c r="AD112">
        <f>Sheet1!AD111</f>
        <v>31238325.639054298</v>
      </c>
      <c r="AE112">
        <f>Sheet1!AE111</f>
        <v>-5135443.5010544397</v>
      </c>
      <c r="AF112">
        <f>Sheet1!AF111</f>
        <v>-4176934.3603263502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0</v>
      </c>
      <c r="AL112">
        <f>Sheet1!AL111</f>
        <v>0</v>
      </c>
      <c r="AM112">
        <f>Sheet1!AM111</f>
        <v>0</v>
      </c>
      <c r="AN112">
        <f>Sheet1!AN111</f>
        <v>0</v>
      </c>
      <c r="AO112">
        <f>Sheet1!AO111</f>
        <v>145927291.88684401</v>
      </c>
      <c r="AP112">
        <f>Sheet1!AP111</f>
        <v>149663876.526023</v>
      </c>
      <c r="AQ112">
        <f>Sheet1!AQ111</f>
        <v>-34361154.526023597</v>
      </c>
      <c r="AR112">
        <f>Sheet1!AR111</f>
        <v>0</v>
      </c>
      <c r="AS112">
        <f>Sheet1!AS111</f>
        <v>115302722</v>
      </c>
      <c r="AT112" s="3"/>
      <c r="AV112" s="3"/>
      <c r="AX112" s="3"/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1_10_2005</v>
      </c>
      <c r="B113">
        <v>1</v>
      </c>
      <c r="C113">
        <v>10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2674657066.5640802</v>
      </c>
      <c r="J113">
        <f>Sheet1!J112</f>
        <v>317481557.586438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Sheet1!X112</f>
        <v>0</v>
      </c>
      <c r="Y113">
        <f>Sheet1!Y112</f>
        <v>0</v>
      </c>
      <c r="Z113">
        <f>Sheet1!Z112</f>
        <v>20195823.159308001</v>
      </c>
      <c r="AA113">
        <f>Sheet1!AA112</f>
        <v>164218386.73782301</v>
      </c>
      <c r="AB113">
        <f>Sheet1!AB112</f>
        <v>10685709.346892901</v>
      </c>
      <c r="AC113">
        <f>Sheet1!AC112</f>
        <v>57447680.679799199</v>
      </c>
      <c r="AD113">
        <f>Sheet1!AD112</f>
        <v>30011067.8976206</v>
      </c>
      <c r="AE113">
        <f>Sheet1!AE112</f>
        <v>-4828716.90396214</v>
      </c>
      <c r="AF113">
        <f>Sheet1!AF112</f>
        <v>-3294302.0365488599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0</v>
      </c>
      <c r="AL113">
        <f>Sheet1!AL112</f>
        <v>0</v>
      </c>
      <c r="AM113">
        <f>Sheet1!AM112</f>
        <v>0</v>
      </c>
      <c r="AN113">
        <f>Sheet1!AN112</f>
        <v>0</v>
      </c>
      <c r="AO113">
        <f>Sheet1!AO112</f>
        <v>274435648.88093299</v>
      </c>
      <c r="AP113">
        <f>Sheet1!AP112</f>
        <v>284884265.05268699</v>
      </c>
      <c r="AQ113">
        <f>Sheet1!AQ112</f>
        <v>107174805.947309</v>
      </c>
      <c r="AR113">
        <f>Sheet1!AR112</f>
        <v>0</v>
      </c>
      <c r="AS113">
        <f>Sheet1!AS112</f>
        <v>392059070.99999601</v>
      </c>
      <c r="AT113" s="3"/>
      <c r="AV113" s="3"/>
      <c r="AX113" s="3"/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1_10_2006</v>
      </c>
      <c r="B114">
        <v>1</v>
      </c>
      <c r="C114">
        <v>10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2855272264.0163102</v>
      </c>
      <c r="J114">
        <f>Sheet1!J113</f>
        <v>180615197.452227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Sheet1!X113</f>
        <v>0</v>
      </c>
      <c r="Y114">
        <f>Sheet1!Y113</f>
        <v>0</v>
      </c>
      <c r="Z114">
        <f>Sheet1!Z113</f>
        <v>46068042.026040502</v>
      </c>
      <c r="AA114">
        <f>Sheet1!AA113</f>
        <v>14298088.5019699</v>
      </c>
      <c r="AB114">
        <f>Sheet1!AB113</f>
        <v>13771960.3596096</v>
      </c>
      <c r="AC114">
        <f>Sheet1!AC113</f>
        <v>42073255.488667801</v>
      </c>
      <c r="AD114">
        <f>Sheet1!AD113</f>
        <v>55211633.386676401</v>
      </c>
      <c r="AE114">
        <f>Sheet1!AE113</f>
        <v>-8937622.5226313695</v>
      </c>
      <c r="AF114">
        <f>Sheet1!AF113</f>
        <v>2741893.13918145</v>
      </c>
      <c r="AG114">
        <f>Sheet1!AG113</f>
        <v>71264.921535539805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0</v>
      </c>
      <c r="AL114">
        <f>Sheet1!AL113</f>
        <v>0</v>
      </c>
      <c r="AM114">
        <f>Sheet1!AM113</f>
        <v>0</v>
      </c>
      <c r="AN114">
        <f>Sheet1!AN113</f>
        <v>0</v>
      </c>
      <c r="AO114">
        <f>Sheet1!AO113</f>
        <v>165298515.30105001</v>
      </c>
      <c r="AP114">
        <f>Sheet1!AP113</f>
        <v>169307942.523662</v>
      </c>
      <c r="AQ114">
        <f>Sheet1!AQ113</f>
        <v>-72872690.523660094</v>
      </c>
      <c r="AR114">
        <f>Sheet1!AR113</f>
        <v>0</v>
      </c>
      <c r="AS114">
        <f>Sheet1!AS113</f>
        <v>96435252.000002801</v>
      </c>
      <c r="AT114" s="3"/>
      <c r="AV114" s="3"/>
      <c r="AX114" s="3"/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1_10_2007</v>
      </c>
      <c r="B115">
        <v>1</v>
      </c>
      <c r="C115">
        <v>10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2916669301.8810601</v>
      </c>
      <c r="J115">
        <f>Sheet1!J114</f>
        <v>61397037.864751302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Sheet1!X114</f>
        <v>0</v>
      </c>
      <c r="Y115">
        <f>Sheet1!Y114</f>
        <v>0</v>
      </c>
      <c r="Z115">
        <f>Sheet1!Z114</f>
        <v>12315775.2387695</v>
      </c>
      <c r="AA115">
        <f>Sheet1!AA114</f>
        <v>45952302.317004301</v>
      </c>
      <c r="AB115">
        <f>Sheet1!AB114</f>
        <v>1452549.80898814</v>
      </c>
      <c r="AC115">
        <f>Sheet1!AC114</f>
        <v>14346563.248332201</v>
      </c>
      <c r="AD115">
        <f>Sheet1!AD114</f>
        <v>-17440938.617954601</v>
      </c>
      <c r="AE115">
        <f>Sheet1!AE114</f>
        <v>4094324.3797035702</v>
      </c>
      <c r="AF115">
        <f>Sheet1!AF114</f>
        <v>-4754808.9517613603</v>
      </c>
      <c r="AG115">
        <f>Sheet1!AG114</f>
        <v>-37002.208081785102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0</v>
      </c>
      <c r="AL115">
        <f>Sheet1!AL114</f>
        <v>0</v>
      </c>
      <c r="AM115">
        <f>Sheet1!AM114</f>
        <v>0</v>
      </c>
      <c r="AN115">
        <f>Sheet1!AN114</f>
        <v>0</v>
      </c>
      <c r="AO115">
        <f>Sheet1!AO114</f>
        <v>55928765.215000004</v>
      </c>
      <c r="AP115">
        <f>Sheet1!AP114</f>
        <v>55986346.045785204</v>
      </c>
      <c r="AQ115">
        <f>Sheet1!AQ114</f>
        <v>91391938.954219505</v>
      </c>
      <c r="AR115">
        <f>Sheet1!AR114</f>
        <v>0</v>
      </c>
      <c r="AS115">
        <f>Sheet1!AS114</f>
        <v>147378285.00000399</v>
      </c>
      <c r="AT115" s="3"/>
      <c r="AV115" s="3"/>
      <c r="AX115" s="3"/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1_10_2008</v>
      </c>
      <c r="B116">
        <v>1</v>
      </c>
      <c r="C116">
        <v>10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3030895731.9934201</v>
      </c>
      <c r="J116">
        <f>Sheet1!J115</f>
        <v>114226430.112361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Sheet1!X115</f>
        <v>0</v>
      </c>
      <c r="Y116">
        <f>Sheet1!Y115</f>
        <v>0</v>
      </c>
      <c r="Z116">
        <f>Sheet1!Z115</f>
        <v>62818089.370558701</v>
      </c>
      <c r="AA116">
        <f>Sheet1!AA115</f>
        <v>-18961607.4677561</v>
      </c>
      <c r="AB116">
        <f>Sheet1!AB115</f>
        <v>6272818.9703772301</v>
      </c>
      <c r="AC116">
        <f>Sheet1!AC115</f>
        <v>59595531.135195099</v>
      </c>
      <c r="AD116">
        <f>Sheet1!AD115</f>
        <v>-1633351.5818173101</v>
      </c>
      <c r="AE116">
        <f>Sheet1!AE115</f>
        <v>392999.32612714998</v>
      </c>
      <c r="AF116">
        <f>Sheet1!AF115</f>
        <v>-1424004.6046046701</v>
      </c>
      <c r="AG116">
        <f>Sheet1!AG115</f>
        <v>39097.256692106399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0</v>
      </c>
      <c r="AL116">
        <f>Sheet1!AL115</f>
        <v>0</v>
      </c>
      <c r="AM116">
        <f>Sheet1!AM115</f>
        <v>0</v>
      </c>
      <c r="AN116">
        <f>Sheet1!AN115</f>
        <v>0</v>
      </c>
      <c r="AO116">
        <f>Sheet1!AO115</f>
        <v>107099572.404772</v>
      </c>
      <c r="AP116">
        <f>Sheet1!AP115</f>
        <v>107739292.13614</v>
      </c>
      <c r="AQ116">
        <f>Sheet1!AQ115</f>
        <v>-40106113.136145398</v>
      </c>
      <c r="AR116">
        <f>Sheet1!AR115</f>
        <v>0</v>
      </c>
      <c r="AS116">
        <f>Sheet1!AS115</f>
        <v>67633178.999994695</v>
      </c>
      <c r="AT116" s="3"/>
      <c r="AV116" s="3"/>
      <c r="AX116" s="3"/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1_10_2009</v>
      </c>
      <c r="B117">
        <v>1</v>
      </c>
      <c r="C117">
        <v>10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2855262789.0634799</v>
      </c>
      <c r="J117">
        <f>Sheet1!J116</f>
        <v>-175632942.929948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Sheet1!X116</f>
        <v>0</v>
      </c>
      <c r="Y117">
        <f>Sheet1!Y116</f>
        <v>0</v>
      </c>
      <c r="Z117">
        <f>Sheet1!Z116</f>
        <v>15446960.034763999</v>
      </c>
      <c r="AA117">
        <f>Sheet1!AA116</f>
        <v>-63090048.877565198</v>
      </c>
      <c r="AB117">
        <f>Sheet1!AB116</f>
        <v>-5871301.7028164901</v>
      </c>
      <c r="AC117">
        <f>Sheet1!AC116</f>
        <v>-148285654.22660801</v>
      </c>
      <c r="AD117">
        <f>Sheet1!AD116</f>
        <v>37147828.700283803</v>
      </c>
      <c r="AE117">
        <f>Sheet1!AE116</f>
        <v>3827603.7524757702</v>
      </c>
      <c r="AF117">
        <f>Sheet1!AF116</f>
        <v>-2459030.0399332601</v>
      </c>
      <c r="AG117">
        <f>Sheet1!AG116</f>
        <v>80117.472156850505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0</v>
      </c>
      <c r="AL117">
        <f>Sheet1!AL116</f>
        <v>0</v>
      </c>
      <c r="AM117">
        <f>Sheet1!AM116</f>
        <v>0</v>
      </c>
      <c r="AN117">
        <f>Sheet1!AN116</f>
        <v>0</v>
      </c>
      <c r="AO117">
        <f>Sheet1!AO116</f>
        <v>-163203524.887243</v>
      </c>
      <c r="AP117">
        <f>Sheet1!AP116</f>
        <v>-163334360.87445399</v>
      </c>
      <c r="AQ117">
        <f>Sheet1!AQ116</f>
        <v>61944521.874455303</v>
      </c>
      <c r="AR117">
        <f>Sheet1!AR116</f>
        <v>0</v>
      </c>
      <c r="AS117">
        <f>Sheet1!AS116</f>
        <v>-101389838.999999</v>
      </c>
      <c r="AT117" s="3"/>
      <c r="AV117" s="3"/>
      <c r="AX117" s="3"/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1_10_2010</v>
      </c>
      <c r="B118">
        <v>1</v>
      </c>
      <c r="C118">
        <v>10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2903904290.8832202</v>
      </c>
      <c r="J118">
        <f>Sheet1!J117</f>
        <v>48641501.819748797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Sheet1!X117</f>
        <v>0</v>
      </c>
      <c r="Y118">
        <f>Sheet1!Y117</f>
        <v>0</v>
      </c>
      <c r="Z118">
        <f>Sheet1!Z117</f>
        <v>-38252588.220922202</v>
      </c>
      <c r="AA118">
        <f>Sheet1!AA117</f>
        <v>-1057882.7105074499</v>
      </c>
      <c r="AB118">
        <f>Sheet1!AB117</f>
        <v>-4642246.7300539203</v>
      </c>
      <c r="AC118">
        <f>Sheet1!AC117</f>
        <v>66073934.153950199</v>
      </c>
      <c r="AD118">
        <f>Sheet1!AD117</f>
        <v>8371411.0459281802</v>
      </c>
      <c r="AE118">
        <f>Sheet1!AE117</f>
        <v>6217490.8279228304</v>
      </c>
      <c r="AF118">
        <f>Sheet1!AF117</f>
        <v>10296648.110060601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0</v>
      </c>
      <c r="AL118">
        <f>Sheet1!AL117</f>
        <v>0</v>
      </c>
      <c r="AM118">
        <f>Sheet1!AM117</f>
        <v>0</v>
      </c>
      <c r="AN118">
        <f>Sheet1!AN117</f>
        <v>0</v>
      </c>
      <c r="AO118">
        <f>Sheet1!AO117</f>
        <v>47006766.476378202</v>
      </c>
      <c r="AP118">
        <f>Sheet1!AP117</f>
        <v>46290682.935072102</v>
      </c>
      <c r="AQ118">
        <f>Sheet1!AQ117</f>
        <v>49221975.064930603</v>
      </c>
      <c r="AR118">
        <f>Sheet1!AR117</f>
        <v>0</v>
      </c>
      <c r="AS118">
        <f>Sheet1!AS117</f>
        <v>95512658.000002801</v>
      </c>
      <c r="AT118" s="3"/>
      <c r="AV118" s="3"/>
      <c r="AX118" s="3"/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1_10_2011</v>
      </c>
      <c r="B119">
        <v>1</v>
      </c>
      <c r="C119">
        <v>10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2930973343.2073398</v>
      </c>
      <c r="J119">
        <f>Sheet1!J118</f>
        <v>27069052.32412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Sheet1!X118</f>
        <v>0</v>
      </c>
      <c r="Y119">
        <f>Sheet1!Y118</f>
        <v>0</v>
      </c>
      <c r="Z119">
        <f>Sheet1!Z118</f>
        <v>-40072261.438683599</v>
      </c>
      <c r="AA119">
        <f>Sheet1!AA118</f>
        <v>-76355450.944242701</v>
      </c>
      <c r="AB119">
        <f>Sheet1!AB118</f>
        <v>3435191.5089725102</v>
      </c>
      <c r="AC119">
        <f>Sheet1!AC118</f>
        <v>104337748.68398499</v>
      </c>
      <c r="AD119">
        <f>Sheet1!AD118</f>
        <v>33606538.684625499</v>
      </c>
      <c r="AE119">
        <f>Sheet1!AE118</f>
        <v>7442997.3112070505</v>
      </c>
      <c r="AF119">
        <f>Sheet1!AF118</f>
        <v>-2851721.5578292599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0</v>
      </c>
      <c r="AL119">
        <f>Sheet1!AL118</f>
        <v>0</v>
      </c>
      <c r="AM119">
        <f>Sheet1!AM118</f>
        <v>0</v>
      </c>
      <c r="AN119">
        <f>Sheet1!AN118</f>
        <v>0</v>
      </c>
      <c r="AO119">
        <f>Sheet1!AO118</f>
        <v>29543042.2480352</v>
      </c>
      <c r="AP119">
        <f>Sheet1!AP118</f>
        <v>26219646.750544399</v>
      </c>
      <c r="AQ119">
        <f>Sheet1!AQ118</f>
        <v>36476742.249449797</v>
      </c>
      <c r="AR119">
        <f>Sheet1!AR118</f>
        <v>0</v>
      </c>
      <c r="AS119">
        <f>Sheet1!AS118</f>
        <v>62696388.999994203</v>
      </c>
      <c r="AT119" s="3"/>
      <c r="AV119" s="3"/>
      <c r="AX119" s="3"/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1_10_2012</v>
      </c>
      <c r="B120">
        <v>1</v>
      </c>
      <c r="C120">
        <v>10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2971492608.7024698</v>
      </c>
      <c r="J120">
        <f>Sheet1!J119</f>
        <v>40519265.495125704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</v>
      </c>
      <c r="V120">
        <f>Sheet1!V119</f>
        <v>0.34999999999999898</v>
      </c>
      <c r="W120">
        <f>Sheet1!W119</f>
        <v>0</v>
      </c>
      <c r="X120">
        <f>Sheet1!X119</f>
        <v>0</v>
      </c>
      <c r="Y120">
        <f>Sheet1!Y119</f>
        <v>0</v>
      </c>
      <c r="Z120">
        <f>Sheet1!Z119</f>
        <v>-2035108.9827441201</v>
      </c>
      <c r="AA120">
        <f>Sheet1!AA119</f>
        <v>31972503.269043799</v>
      </c>
      <c r="AB120">
        <f>Sheet1!AB119</f>
        <v>6126971.3264216399</v>
      </c>
      <c r="AC120">
        <f>Sheet1!AC119</f>
        <v>5410928.2945343005</v>
      </c>
      <c r="AD120">
        <f>Sheet1!AD119</f>
        <v>6024816.0836204197</v>
      </c>
      <c r="AE120">
        <f>Sheet1!AE119</f>
        <v>4316097.3621035703</v>
      </c>
      <c r="AF120">
        <f>Sheet1!AF119</f>
        <v>-14968837.7195969</v>
      </c>
      <c r="AG120">
        <f>Sheet1!AG119</f>
        <v>81732.499348476995</v>
      </c>
      <c r="AH120">
        <f>Sheet1!AH119</f>
        <v>0</v>
      </c>
      <c r="AI120">
        <f>Sheet1!AI119</f>
        <v>0</v>
      </c>
      <c r="AJ120">
        <f>Sheet1!AJ119</f>
        <v>0</v>
      </c>
      <c r="AK120">
        <f>Sheet1!AK119</f>
        <v>2789461.3701385502</v>
      </c>
      <c r="AL120">
        <f>Sheet1!AL119</f>
        <v>0</v>
      </c>
      <c r="AM120">
        <f>Sheet1!AM119</f>
        <v>0</v>
      </c>
      <c r="AN120">
        <f>Sheet1!AN119</f>
        <v>0</v>
      </c>
      <c r="AO120">
        <f>Sheet1!AO119</f>
        <v>39718563.502869703</v>
      </c>
      <c r="AP120">
        <f>Sheet1!AP119</f>
        <v>39752075.838399097</v>
      </c>
      <c r="AQ120">
        <f>Sheet1!AQ119</f>
        <v>14270408.161600299</v>
      </c>
      <c r="AR120">
        <f>Sheet1!AR119</f>
        <v>0</v>
      </c>
      <c r="AS120">
        <f>Sheet1!AS119</f>
        <v>54022483.999999501</v>
      </c>
      <c r="AT120" s="3"/>
      <c r="AV120" s="3"/>
      <c r="AX120" s="3"/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1_10_2013</v>
      </c>
      <c r="B121">
        <v>1</v>
      </c>
      <c r="C121">
        <v>10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2933963532.2498398</v>
      </c>
      <c r="J121">
        <f>Sheet1!J120</f>
        <v>-37529076.452629998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0</v>
      </c>
      <c r="V121">
        <f>Sheet1!V120</f>
        <v>1.1199999999999899</v>
      </c>
      <c r="W121">
        <f>Sheet1!W120</f>
        <v>0</v>
      </c>
      <c r="X121">
        <f>Sheet1!X120</f>
        <v>1</v>
      </c>
      <c r="Y121">
        <f>Sheet1!Y120</f>
        <v>0</v>
      </c>
      <c r="Z121">
        <f>Sheet1!Z120</f>
        <v>53031375.316393301</v>
      </c>
      <c r="AA121">
        <f>Sheet1!AA120</f>
        <v>-45816515.088115498</v>
      </c>
      <c r="AB121">
        <f>Sheet1!AB120</f>
        <v>24630050.2387699</v>
      </c>
      <c r="AC121">
        <f>Sheet1!AC120</f>
        <v>-21267948.634600598</v>
      </c>
      <c r="AD121">
        <f>Sheet1!AD120</f>
        <v>8817336.6103683598</v>
      </c>
      <c r="AE121">
        <f>Sheet1!AE120</f>
        <v>-32872948.490542799</v>
      </c>
      <c r="AF121">
        <f>Sheet1!AF120</f>
        <v>-287084.58690217102</v>
      </c>
      <c r="AG121">
        <f>Sheet1!AG120</f>
        <v>41633.720430504203</v>
      </c>
      <c r="AH121">
        <f>Sheet1!AH120</f>
        <v>0</v>
      </c>
      <c r="AI121">
        <f>Sheet1!AI120</f>
        <v>0</v>
      </c>
      <c r="AJ121">
        <f>Sheet1!AJ120</f>
        <v>0</v>
      </c>
      <c r="AK121">
        <f>Sheet1!AK120</f>
        <v>6255748.5010643797</v>
      </c>
      <c r="AL121">
        <f>Sheet1!AL120</f>
        <v>0</v>
      </c>
      <c r="AM121">
        <f>Sheet1!AM120</f>
        <v>-28404762.1811014</v>
      </c>
      <c r="AN121">
        <f>Sheet1!AN120</f>
        <v>0</v>
      </c>
      <c r="AO121">
        <f>Sheet1!AO120</f>
        <v>-35873114.594236098</v>
      </c>
      <c r="AP121">
        <f>Sheet1!AP120</f>
        <v>-36998733.931078598</v>
      </c>
      <c r="AQ121">
        <f>Sheet1!AQ120</f>
        <v>136229248.93108201</v>
      </c>
      <c r="AR121">
        <f>Sheet1!AR120</f>
        <v>0</v>
      </c>
      <c r="AS121">
        <f>Sheet1!AS120</f>
        <v>99230515.0000038</v>
      </c>
      <c r="AT121" s="3"/>
      <c r="AV121" s="3"/>
      <c r="AX121" s="3"/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1_10_2014</v>
      </c>
      <c r="B122">
        <v>1</v>
      </c>
      <c r="C122">
        <v>10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2968421354.75565</v>
      </c>
      <c r="J122">
        <f>Sheet1!J121</f>
        <v>34457822.505813099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0</v>
      </c>
      <c r="V122">
        <f>Sheet1!V121</f>
        <v>1.8799999999999899</v>
      </c>
      <c r="W122">
        <f>Sheet1!W121</f>
        <v>0</v>
      </c>
      <c r="X122">
        <f>Sheet1!X121</f>
        <v>1</v>
      </c>
      <c r="Y122">
        <f>Sheet1!Y121</f>
        <v>0</v>
      </c>
      <c r="Z122">
        <f>Sheet1!Z121</f>
        <v>30724983.090795401</v>
      </c>
      <c r="AA122">
        <f>Sheet1!AA121</f>
        <v>7065946.66292339</v>
      </c>
      <c r="AB122">
        <f>Sheet1!AB121</f>
        <v>8002629.1567074703</v>
      </c>
      <c r="AC122">
        <f>Sheet1!AC121</f>
        <v>-25821120.1933988</v>
      </c>
      <c r="AD122">
        <f>Sheet1!AD121</f>
        <v>4163050.8494146601</v>
      </c>
      <c r="AE122">
        <f>Sheet1!AE121</f>
        <v>5846277.6143685803</v>
      </c>
      <c r="AF122">
        <f>Sheet1!AF121</f>
        <v>-702197.722762916</v>
      </c>
      <c r="AG122">
        <f>Sheet1!AG121</f>
        <v>0</v>
      </c>
      <c r="AH122">
        <f>Sheet1!AH121</f>
        <v>0</v>
      </c>
      <c r="AI122">
        <f>Sheet1!AI121</f>
        <v>0</v>
      </c>
      <c r="AJ122">
        <f>Sheet1!AJ121</f>
        <v>0</v>
      </c>
      <c r="AK122">
        <f>Sheet1!AK121</f>
        <v>6383564.5769125996</v>
      </c>
      <c r="AL122">
        <f>Sheet1!AL121</f>
        <v>0</v>
      </c>
      <c r="AM122">
        <f>Sheet1!AM121</f>
        <v>0</v>
      </c>
      <c r="AN122">
        <f>Sheet1!AN121</f>
        <v>0</v>
      </c>
      <c r="AO122">
        <f>Sheet1!AO121</f>
        <v>35663134.034960397</v>
      </c>
      <c r="AP122">
        <f>Sheet1!AP121</f>
        <v>35570820.644799799</v>
      </c>
      <c r="AQ122">
        <f>Sheet1!AQ121</f>
        <v>73081787.355198696</v>
      </c>
      <c r="AR122">
        <f>Sheet1!AR121</f>
        <v>0</v>
      </c>
      <c r="AS122">
        <f>Sheet1!AS121</f>
        <v>108652607.999998</v>
      </c>
      <c r="AT122" s="3"/>
      <c r="AV122" s="3"/>
      <c r="AX122" s="3"/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1_10_2015</v>
      </c>
      <c r="B123">
        <v>1</v>
      </c>
      <c r="C123">
        <v>10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2717405290.0718002</v>
      </c>
      <c r="J123">
        <f>Sheet1!J122</f>
        <v>-251016064.68384799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0</v>
      </c>
      <c r="V123">
        <f>Sheet1!V122</f>
        <v>3.14</v>
      </c>
      <c r="W123">
        <f>Sheet1!W122</f>
        <v>0</v>
      </c>
      <c r="X123">
        <f>Sheet1!X122</f>
        <v>1</v>
      </c>
      <c r="Y123">
        <f>Sheet1!Y122</f>
        <v>0</v>
      </c>
      <c r="Z123">
        <f>Sheet1!Z122</f>
        <v>5423329.5310300598</v>
      </c>
      <c r="AA123">
        <f>Sheet1!AA122</f>
        <v>-104171429.121493</v>
      </c>
      <c r="AB123">
        <f>Sheet1!AB122</f>
        <v>7511788.21555355</v>
      </c>
      <c r="AC123">
        <f>Sheet1!AC122</f>
        <v>-166730479.120823</v>
      </c>
      <c r="AD123">
        <f>Sheet1!AD122</f>
        <v>-21144523.454254799</v>
      </c>
      <c r="AE123">
        <f>Sheet1!AE122</f>
        <v>-672169.03141049098</v>
      </c>
      <c r="AF123">
        <f>Sheet1!AF122</f>
        <v>-1871652.33052847</v>
      </c>
      <c r="AG123">
        <f>Sheet1!AG122</f>
        <v>-44587.497092836398</v>
      </c>
      <c r="AH123">
        <f>Sheet1!AH122</f>
        <v>0</v>
      </c>
      <c r="AI123">
        <f>Sheet1!AI122</f>
        <v>0</v>
      </c>
      <c r="AJ123">
        <f>Sheet1!AJ122</f>
        <v>0</v>
      </c>
      <c r="AK123">
        <f>Sheet1!AK122</f>
        <v>10970541.1875936</v>
      </c>
      <c r="AL123">
        <f>Sheet1!AL122</f>
        <v>0</v>
      </c>
      <c r="AM123">
        <f>Sheet1!AM122</f>
        <v>0</v>
      </c>
      <c r="AN123">
        <f>Sheet1!AN122</f>
        <v>0</v>
      </c>
      <c r="AO123">
        <f>Sheet1!AO122</f>
        <v>-270729181.62142599</v>
      </c>
      <c r="AP123">
        <f>Sheet1!AP122</f>
        <v>-265303912.254655</v>
      </c>
      <c r="AQ123">
        <f>Sheet1!AQ122</f>
        <v>177900851.25465301</v>
      </c>
      <c r="AR123">
        <f>Sheet1!AR122</f>
        <v>0</v>
      </c>
      <c r="AS123">
        <f>Sheet1!AS122</f>
        <v>-87403061.000001401</v>
      </c>
      <c r="AT123" s="3"/>
      <c r="AV123" s="3"/>
      <c r="AX123" s="3"/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1_10_2016</v>
      </c>
      <c r="B124">
        <v>1</v>
      </c>
      <c r="C124">
        <v>10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2644579259.5057502</v>
      </c>
      <c r="J124">
        <f>Sheet1!J123</f>
        <v>-72826030.566058099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0</v>
      </c>
      <c r="V124">
        <f>Sheet1!V123</f>
        <v>5.62</v>
      </c>
      <c r="W124">
        <f>Sheet1!W123</f>
        <v>0</v>
      </c>
      <c r="X124">
        <f>Sheet1!X123</f>
        <v>1</v>
      </c>
      <c r="Y124">
        <f>Sheet1!Y123</f>
        <v>0</v>
      </c>
      <c r="Z124">
        <f>Sheet1!Z123</f>
        <v>-2301015.7313450198</v>
      </c>
      <c r="AA124">
        <f>Sheet1!AA123</f>
        <v>-7271697.5748548899</v>
      </c>
      <c r="AB124">
        <f>Sheet1!AB123</f>
        <v>1609248.8542290099</v>
      </c>
      <c r="AC124">
        <f>Sheet1!AC123</f>
        <v>-51556584.828513801</v>
      </c>
      <c r="AD124">
        <f>Sheet1!AD123</f>
        <v>-38077355.173036098</v>
      </c>
      <c r="AE124">
        <f>Sheet1!AE123</f>
        <v>-6310758.0125429602</v>
      </c>
      <c r="AF124">
        <f>Sheet1!AF123</f>
        <v>622843.20619440801</v>
      </c>
      <c r="AG124">
        <f>Sheet1!AG123</f>
        <v>173387.57143774399</v>
      </c>
      <c r="AH124">
        <f>Sheet1!AH123</f>
        <v>0</v>
      </c>
      <c r="AI124">
        <f>Sheet1!AI123</f>
        <v>0</v>
      </c>
      <c r="AJ124">
        <f>Sheet1!AJ123</f>
        <v>0</v>
      </c>
      <c r="AK124">
        <f>Sheet1!AK123</f>
        <v>21026800.040363099</v>
      </c>
      <c r="AL124">
        <f>Sheet1!AL123</f>
        <v>0</v>
      </c>
      <c r="AM124">
        <f>Sheet1!AM123</f>
        <v>0</v>
      </c>
      <c r="AN124">
        <f>Sheet1!AN123</f>
        <v>0</v>
      </c>
      <c r="AO124">
        <f>Sheet1!AO123</f>
        <v>-82085131.648068503</v>
      </c>
      <c r="AP124">
        <f>Sheet1!AP123</f>
        <v>-81739006.6301976</v>
      </c>
      <c r="AQ124">
        <f>Sheet1!AQ123</f>
        <v>104109681.6302</v>
      </c>
      <c r="AR124">
        <f>Sheet1!AR123</f>
        <v>0</v>
      </c>
      <c r="AS124">
        <f>Sheet1!AS123</f>
        <v>22370675.000002801</v>
      </c>
      <c r="AT124" s="3"/>
      <c r="AV124" s="3"/>
      <c r="AX124" s="3"/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1_10_2017</v>
      </c>
      <c r="B125">
        <v>1</v>
      </c>
      <c r="C125">
        <v>10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2709785916.7151699</v>
      </c>
      <c r="J125">
        <f>Sheet1!J124</f>
        <v>65206657.209418699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0</v>
      </c>
      <c r="V125">
        <f>Sheet1!V124</f>
        <v>8.6999999999999993</v>
      </c>
      <c r="W125">
        <f>Sheet1!W124</f>
        <v>0</v>
      </c>
      <c r="X125">
        <f>Sheet1!X124</f>
        <v>1</v>
      </c>
      <c r="Y125">
        <f>Sheet1!Y124</f>
        <v>0</v>
      </c>
      <c r="Z125">
        <f>Sheet1!Z124</f>
        <v>14354344.9659773</v>
      </c>
      <c r="AA125">
        <f>Sheet1!AA124</f>
        <v>-2931665.2388394899</v>
      </c>
      <c r="AB125">
        <f>Sheet1!AB124</f>
        <v>6271844.0909792697</v>
      </c>
      <c r="AC125">
        <f>Sheet1!AC124</f>
        <v>50941658.1492064</v>
      </c>
      <c r="AD125">
        <f>Sheet1!AD124</f>
        <v>-21390988.5432074</v>
      </c>
      <c r="AE125">
        <f>Sheet1!AE124</f>
        <v>2634355.4991261698</v>
      </c>
      <c r="AF125">
        <f>Sheet1!AF124</f>
        <v>-724520.897087891</v>
      </c>
      <c r="AG125">
        <f>Sheet1!AG124</f>
        <v>0</v>
      </c>
      <c r="AH125">
        <f>Sheet1!AH124</f>
        <v>0</v>
      </c>
      <c r="AI125">
        <f>Sheet1!AI124</f>
        <v>0</v>
      </c>
      <c r="AJ125">
        <f>Sheet1!AJ124</f>
        <v>0</v>
      </c>
      <c r="AK125">
        <f>Sheet1!AK124</f>
        <v>26327366.367954899</v>
      </c>
      <c r="AL125">
        <f>Sheet1!AL124</f>
        <v>0</v>
      </c>
      <c r="AM125">
        <f>Sheet1!AM124</f>
        <v>0</v>
      </c>
      <c r="AN125">
        <f>Sheet1!AN124</f>
        <v>0</v>
      </c>
      <c r="AO125">
        <f>Sheet1!AO124</f>
        <v>75482394.394109294</v>
      </c>
      <c r="AP125">
        <f>Sheet1!AP124</f>
        <v>75754122.823871702</v>
      </c>
      <c r="AQ125">
        <f>Sheet1!AQ124</f>
        <v>-54769228.823870197</v>
      </c>
      <c r="AR125">
        <f>Sheet1!AR124</f>
        <v>0</v>
      </c>
      <c r="AS125">
        <f>Sheet1!AS124</f>
        <v>20984894.000001401</v>
      </c>
      <c r="AT125" s="3"/>
      <c r="AV125" s="3"/>
      <c r="AX125" s="3"/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1_10_2018</v>
      </c>
      <c r="B126">
        <v>1</v>
      </c>
      <c r="C126">
        <v>10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2586537988.3687801</v>
      </c>
      <c r="J126">
        <f>Sheet1!J125</f>
        <v>-123247928.346388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0</v>
      </c>
      <c r="V126">
        <f>Sheet1!V125</f>
        <v>12.31</v>
      </c>
      <c r="W126">
        <f>Sheet1!W125</f>
        <v>0</v>
      </c>
      <c r="X126">
        <f>Sheet1!X125</f>
        <v>1</v>
      </c>
      <c r="Y126">
        <f>Sheet1!Y125</f>
        <v>1</v>
      </c>
      <c r="Z126">
        <f>Sheet1!Z125</f>
        <v>-20499410.706155799</v>
      </c>
      <c r="AA126">
        <f>Sheet1!AA125</f>
        <v>-42517635.626824699</v>
      </c>
      <c r="AB126">
        <f>Sheet1!AB125</f>
        <v>3787833.10161399</v>
      </c>
      <c r="AC126">
        <f>Sheet1!AC125</f>
        <v>40687418.894239902</v>
      </c>
      <c r="AD126">
        <f>Sheet1!AD125</f>
        <v>-28007467.269359101</v>
      </c>
      <c r="AE126">
        <f>Sheet1!AE125</f>
        <v>220942.249239044</v>
      </c>
      <c r="AF126">
        <f>Sheet1!AF125</f>
        <v>267420.015367318</v>
      </c>
      <c r="AG126">
        <f>Sheet1!AG125</f>
        <v>43962.133023048103</v>
      </c>
      <c r="AH126">
        <f>Sheet1!AH125</f>
        <v>0</v>
      </c>
      <c r="AI126">
        <f>Sheet1!AI125</f>
        <v>0</v>
      </c>
      <c r="AJ126">
        <f>Sheet1!AJ125</f>
        <v>0</v>
      </c>
      <c r="AK126">
        <f>Sheet1!AK125</f>
        <v>31091342.6559279</v>
      </c>
      <c r="AL126">
        <f>Sheet1!AL125</f>
        <v>0</v>
      </c>
      <c r="AM126">
        <f>Sheet1!AM125</f>
        <v>0</v>
      </c>
      <c r="AN126">
        <f>Sheet1!AN125</f>
        <v>-125535313.25545201</v>
      </c>
      <c r="AO126">
        <f>Sheet1!AO125</f>
        <v>-140460907.80838001</v>
      </c>
      <c r="AP126">
        <f>Sheet1!AP125</f>
        <v>-140692783.36452201</v>
      </c>
      <c r="AQ126">
        <f>Sheet1!AQ125</f>
        <v>76037982.364523202</v>
      </c>
      <c r="AR126">
        <f>Sheet1!AR125</f>
        <v>0</v>
      </c>
      <c r="AS126">
        <f>Sheet1!AS125</f>
        <v>-64654800.999999002</v>
      </c>
      <c r="AT126" s="3"/>
      <c r="AV126" s="3"/>
      <c r="AX126" s="3"/>
      <c r="AZ126" s="3"/>
      <c r="BB126" s="3"/>
      <c r="BE126" s="3"/>
      <c r="BG126" s="3"/>
      <c r="BI126" s="3"/>
      <c r="BJ126"/>
      <c r="BK126"/>
      <c r="BL126"/>
      <c r="BM126"/>
      <c r="BN126"/>
      <c r="BO126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S125"/>
  <sheetViews>
    <sheetView workbookViewId="0">
      <pane ySplit="2" topLeftCell="A96" activePane="bottomLeft" state="frozen"/>
      <selection pane="bottomLeft" activeCell="A75" sqref="A75:A125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5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5" s="6" customFormat="1" ht="17" x14ac:dyDescent="0.2">
      <c r="A2" s="6" t="s">
        <v>77</v>
      </c>
      <c r="B2" s="6" t="s">
        <v>0</v>
      </c>
      <c r="C2" s="6" t="s">
        <v>1</v>
      </c>
      <c r="D2" s="6" t="s">
        <v>2</v>
      </c>
      <c r="E2" t="s">
        <v>62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18</v>
      </c>
      <c r="M2" t="s">
        <v>9</v>
      </c>
      <c r="N2" t="s">
        <v>17</v>
      </c>
      <c r="O2" t="s">
        <v>16</v>
      </c>
      <c r="P2" t="s">
        <v>10</v>
      </c>
      <c r="Q2" t="s">
        <v>79</v>
      </c>
      <c r="R2" t="s">
        <v>32</v>
      </c>
      <c r="S2" t="s">
        <v>85</v>
      </c>
      <c r="T2" t="s">
        <v>86</v>
      </c>
      <c r="U2" t="s">
        <v>80</v>
      </c>
      <c r="V2" t="s">
        <v>87</v>
      </c>
      <c r="W2" t="s">
        <v>88</v>
      </c>
      <c r="X2" t="s">
        <v>49</v>
      </c>
      <c r="Y2" t="s">
        <v>50</v>
      </c>
      <c r="Z2" t="s">
        <v>11</v>
      </c>
      <c r="AA2" t="s">
        <v>33</v>
      </c>
      <c r="AB2" t="s">
        <v>12</v>
      </c>
      <c r="AC2" t="s">
        <v>34</v>
      </c>
      <c r="AD2" t="s">
        <v>35</v>
      </c>
      <c r="AE2" t="s">
        <v>13</v>
      </c>
      <c r="AF2" t="s">
        <v>81</v>
      </c>
      <c r="AG2" t="s">
        <v>36</v>
      </c>
      <c r="AH2" t="s">
        <v>89</v>
      </c>
      <c r="AI2" t="s">
        <v>90</v>
      </c>
      <c r="AJ2" t="s">
        <v>82</v>
      </c>
      <c r="AK2" t="s">
        <v>91</v>
      </c>
      <c r="AL2" t="s">
        <v>92</v>
      </c>
      <c r="AM2" t="s">
        <v>51</v>
      </c>
      <c r="AN2" t="s">
        <v>52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</row>
    <row r="3" spans="1:45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1807433383.58915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2067895160.7899899</v>
      </c>
      <c r="AS3">
        <v>2067895160.7899899</v>
      </c>
    </row>
    <row r="4" spans="1:45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1990769631.9037001</v>
      </c>
      <c r="J4">
        <v>71346479.164665997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4087665.28772288</v>
      </c>
      <c r="AA4">
        <v>7786366.0540054999</v>
      </c>
      <c r="AB4">
        <v>8817133.3065513298</v>
      </c>
      <c r="AC4">
        <v>44434196.2202719</v>
      </c>
      <c r="AD4">
        <v>17664728.1012155</v>
      </c>
      <c r="AE4">
        <v>-1496303.4361067601</v>
      </c>
      <c r="AF4">
        <v>-1903867.7660858301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79389917.767574593</v>
      </c>
      <c r="AP4">
        <v>81120741.134887397</v>
      </c>
      <c r="AQ4">
        <v>-152488579.724886</v>
      </c>
      <c r="AR4">
        <v>0</v>
      </c>
      <c r="AS4">
        <v>-71367838.589998499</v>
      </c>
    </row>
    <row r="5" spans="1:45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2284357443.3056302</v>
      </c>
      <c r="J5">
        <v>246960426.782415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55778847.411488503</v>
      </c>
      <c r="AA5">
        <v>17063585.8607901</v>
      </c>
      <c r="AB5">
        <v>11303699.672519</v>
      </c>
      <c r="AC5">
        <v>42256765.906638697</v>
      </c>
      <c r="AD5">
        <v>25853296.480139099</v>
      </c>
      <c r="AE5">
        <v>-1237617.0841306199</v>
      </c>
      <c r="AF5">
        <v>-1807984.15856866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149210594.08887601</v>
      </c>
      <c r="AP5">
        <v>153092670.30881801</v>
      </c>
      <c r="AQ5">
        <v>96076551.541180596</v>
      </c>
      <c r="AR5">
        <v>0</v>
      </c>
      <c r="AS5">
        <v>249169221.84999901</v>
      </c>
    </row>
    <row r="6" spans="1:45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2502249488.84519</v>
      </c>
      <c r="J6">
        <v>52286350.024098299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-32452235.303370401</v>
      </c>
      <c r="AA6">
        <v>-13132540.753637999</v>
      </c>
      <c r="AB6">
        <v>13724078.6165908</v>
      </c>
      <c r="AC6">
        <v>62829914.968632802</v>
      </c>
      <c r="AD6">
        <v>25033693.1575437</v>
      </c>
      <c r="AE6">
        <v>-2046455.73747669</v>
      </c>
      <c r="AF6">
        <v>-1914774.6807945301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52041680.267487697</v>
      </c>
      <c r="AP6">
        <v>51298921.022927403</v>
      </c>
      <c r="AQ6">
        <v>-19182509.4129287</v>
      </c>
      <c r="AR6">
        <v>125667083.39999899</v>
      </c>
      <c r="AS6">
        <v>157783495.00999799</v>
      </c>
    </row>
    <row r="7" spans="1:45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2604643957.19486</v>
      </c>
      <c r="J7">
        <v>102394468.349677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-7559420.3020711401</v>
      </c>
      <c r="AA7">
        <v>20046775.390174098</v>
      </c>
      <c r="AB7">
        <v>18593786.419577699</v>
      </c>
      <c r="AC7">
        <v>39456118.868401803</v>
      </c>
      <c r="AD7">
        <v>40592792.886629</v>
      </c>
      <c r="AE7">
        <v>-2284358.4327526302</v>
      </c>
      <c r="AF7">
        <v>-1498861.98389811</v>
      </c>
      <c r="AG7">
        <v>114782.086780062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107461614.93284</v>
      </c>
      <c r="AP7">
        <v>108678692.009602</v>
      </c>
      <c r="AQ7">
        <v>-78323379.949600801</v>
      </c>
      <c r="AR7">
        <v>0</v>
      </c>
      <c r="AS7">
        <v>30355312.0600021</v>
      </c>
    </row>
    <row r="8" spans="1:45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2604491730.4685102</v>
      </c>
      <c r="J8">
        <v>-152226.72635779099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35077228.565416098</v>
      </c>
      <c r="AA8">
        <v>-32491564.545393899</v>
      </c>
      <c r="AB8">
        <v>5123985.9810675699</v>
      </c>
      <c r="AC8">
        <v>22518707.126434699</v>
      </c>
      <c r="AD8">
        <v>-13951329.8495002</v>
      </c>
      <c r="AE8">
        <v>-3035129.9794621002</v>
      </c>
      <c r="AF8">
        <v>-5250274.1034008404</v>
      </c>
      <c r="AG8">
        <v>49434.038928132497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8041057.2340895003</v>
      </c>
      <c r="AP8">
        <v>7350698.8861157903</v>
      </c>
      <c r="AQ8">
        <v>2404625.2338833301</v>
      </c>
      <c r="AR8">
        <v>0</v>
      </c>
      <c r="AS8">
        <v>9755324.11999912</v>
      </c>
    </row>
    <row r="9" spans="1:45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2701048004.3770399</v>
      </c>
      <c r="J9">
        <v>96556273.9085394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>
        <v>0</v>
      </c>
      <c r="W9">
        <v>0</v>
      </c>
      <c r="X9" s="80">
        <v>8.7775489621949801E-5</v>
      </c>
      <c r="Y9">
        <v>0</v>
      </c>
      <c r="Z9">
        <v>16774687.7181562</v>
      </c>
      <c r="AA9">
        <v>17844765.809236702</v>
      </c>
      <c r="AB9">
        <v>3388243.7343677501</v>
      </c>
      <c r="AC9">
        <v>51683998.7557877</v>
      </c>
      <c r="AD9">
        <v>1338363.7092209801</v>
      </c>
      <c r="AE9">
        <v>2998138.6370489802</v>
      </c>
      <c r="AF9">
        <v>3381391.4743880699</v>
      </c>
      <c r="AG9">
        <v>30019.107056301898</v>
      </c>
      <c r="AH9">
        <v>0</v>
      </c>
      <c r="AI9">
        <v>0</v>
      </c>
      <c r="AJ9">
        <v>0</v>
      </c>
      <c r="AK9">
        <v>0</v>
      </c>
      <c r="AL9">
        <v>0</v>
      </c>
      <c r="AM9">
        <v>-1755669.4575090201</v>
      </c>
      <c r="AN9">
        <v>0</v>
      </c>
      <c r="AO9">
        <v>95683939.487753794</v>
      </c>
      <c r="AP9">
        <v>97201284.702160597</v>
      </c>
      <c r="AQ9">
        <v>-13757076.4421605</v>
      </c>
      <c r="AR9">
        <v>0</v>
      </c>
      <c r="AS9">
        <v>83444208.260000005</v>
      </c>
    </row>
    <row r="10" spans="1:45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2510852267.49648</v>
      </c>
      <c r="J10">
        <v>-190195736.88056299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>
        <v>0</v>
      </c>
      <c r="W10">
        <v>0</v>
      </c>
      <c r="X10" s="80">
        <v>8.7775489621949801E-5</v>
      </c>
      <c r="Y10">
        <v>0</v>
      </c>
      <c r="Z10">
        <v>-22042533.633399501</v>
      </c>
      <c r="AA10">
        <v>-87341452.166382506</v>
      </c>
      <c r="AB10">
        <v>-3203184.7924891799</v>
      </c>
      <c r="AC10">
        <v>-136241677.814549</v>
      </c>
      <c r="AD10">
        <v>52158407.017323501</v>
      </c>
      <c r="AE10">
        <v>2130476.34002499</v>
      </c>
      <c r="AF10">
        <v>2342297.5885296902</v>
      </c>
      <c r="AG10">
        <v>80646.766811516994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-192117020.69413099</v>
      </c>
      <c r="AP10">
        <v>-190719209.91458699</v>
      </c>
      <c r="AQ10">
        <v>62522082.624587297</v>
      </c>
      <c r="AR10">
        <v>0</v>
      </c>
      <c r="AS10">
        <v>-128197127.29000001</v>
      </c>
    </row>
    <row r="11" spans="1:45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2507862073.2438798</v>
      </c>
      <c r="J11">
        <v>-2990194.2526036901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0</v>
      </c>
      <c r="W11">
        <v>0</v>
      </c>
      <c r="X11">
        <v>6.5223596279954693E-2</v>
      </c>
      <c r="Y11">
        <v>0</v>
      </c>
      <c r="Z11">
        <v>-96363551.218026593</v>
      </c>
      <c r="AA11">
        <v>-15344355.4207769</v>
      </c>
      <c r="AB11">
        <v>368369.76620527799</v>
      </c>
      <c r="AC11">
        <v>62251798.082127698</v>
      </c>
      <c r="AD11">
        <v>24771521.505790502</v>
      </c>
      <c r="AE11">
        <v>3973007.6695233602</v>
      </c>
      <c r="AF11">
        <v>35462592.8976091</v>
      </c>
      <c r="AG11">
        <v>83388.248076260395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-1497156.6016816699</v>
      </c>
      <c r="AN11">
        <v>0</v>
      </c>
      <c r="AO11">
        <v>13705614.928847</v>
      </c>
      <c r="AP11">
        <v>12698988.849310599</v>
      </c>
      <c r="AQ11">
        <v>-99440721.409308806</v>
      </c>
      <c r="AR11">
        <v>0</v>
      </c>
      <c r="AS11">
        <v>-86741732.559998095</v>
      </c>
    </row>
    <row r="12" spans="1:45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2534074229.6547999</v>
      </c>
      <c r="J12">
        <v>26212156.410920899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0</v>
      </c>
      <c r="W12">
        <v>0</v>
      </c>
      <c r="X12">
        <v>6.5223596279954693E-2</v>
      </c>
      <c r="Y12">
        <v>0</v>
      </c>
      <c r="Z12">
        <v>-64590609.108353101</v>
      </c>
      <c r="AA12">
        <v>-17088872.848556999</v>
      </c>
      <c r="AB12">
        <v>6770462.4114609603</v>
      </c>
      <c r="AC12">
        <v>85631477.148799196</v>
      </c>
      <c r="AD12">
        <v>19291647.647974499</v>
      </c>
      <c r="AE12">
        <v>5167709.0435975101</v>
      </c>
      <c r="AF12">
        <v>-3620135.7557399799</v>
      </c>
      <c r="AG12">
        <v>-19657.314792839199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-1036574.18077079</v>
      </c>
      <c r="AN12">
        <v>0</v>
      </c>
      <c r="AO12">
        <v>30505447.0436184</v>
      </c>
      <c r="AP12">
        <v>28125693.247421201</v>
      </c>
      <c r="AQ12">
        <v>2416321.8725789399</v>
      </c>
      <c r="AR12">
        <v>0</v>
      </c>
      <c r="AS12">
        <v>30542015.120000102</v>
      </c>
    </row>
    <row r="13" spans="1:45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2520559227.55619</v>
      </c>
      <c r="J13">
        <v>-13515002.098608701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</v>
      </c>
      <c r="W13">
        <v>0</v>
      </c>
      <c r="X13">
        <v>0.10790642337911099</v>
      </c>
      <c r="Y13">
        <v>0</v>
      </c>
      <c r="Z13">
        <v>-25003155.627573598</v>
      </c>
      <c r="AA13">
        <v>719941.01088263094</v>
      </c>
      <c r="AB13">
        <v>8552586.2112873401</v>
      </c>
      <c r="AC13">
        <v>4894514.1833460797</v>
      </c>
      <c r="AD13">
        <v>5833582.5967387902</v>
      </c>
      <c r="AE13">
        <v>-1969173.1737043201</v>
      </c>
      <c r="AF13">
        <v>-3996861.74569751</v>
      </c>
      <c r="AG13">
        <v>36810.668425647396</v>
      </c>
      <c r="AH13">
        <v>-662956.46149155102</v>
      </c>
      <c r="AI13">
        <v>0</v>
      </c>
      <c r="AJ13">
        <v>0</v>
      </c>
      <c r="AK13">
        <v>0</v>
      </c>
      <c r="AL13">
        <v>0</v>
      </c>
      <c r="AM13">
        <v>-648371.850205758</v>
      </c>
      <c r="AN13">
        <v>0</v>
      </c>
      <c r="AO13">
        <v>-12243084.187992301</v>
      </c>
      <c r="AP13">
        <v>-12361977.5358046</v>
      </c>
      <c r="AQ13">
        <v>45507504.925803803</v>
      </c>
      <c r="AR13">
        <v>0</v>
      </c>
      <c r="AS13">
        <v>33145527.389999099</v>
      </c>
    </row>
    <row r="14" spans="1:45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2510041063.6952</v>
      </c>
      <c r="J14">
        <v>-10518163.8609876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</v>
      </c>
      <c r="W14">
        <v>0</v>
      </c>
      <c r="X14">
        <v>0.10790642337911099</v>
      </c>
      <c r="Y14">
        <v>0</v>
      </c>
      <c r="Z14">
        <v>27836545.475313101</v>
      </c>
      <c r="AA14">
        <v>-14624207.9711082</v>
      </c>
      <c r="AB14">
        <v>8002899.9842127198</v>
      </c>
      <c r="AC14">
        <v>-18963116.291937001</v>
      </c>
      <c r="AD14">
        <v>-5742612.8744262801</v>
      </c>
      <c r="AE14">
        <v>-4611821.6771250004</v>
      </c>
      <c r="AF14">
        <v>57882.639958714899</v>
      </c>
      <c r="AG14">
        <v>600.84580818204597</v>
      </c>
      <c r="AH14">
        <v>-1549295.6696701399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-9593125.5389740597</v>
      </c>
      <c r="AP14">
        <v>-9690026.0687642992</v>
      </c>
      <c r="AQ14">
        <v>7200544.3487636102</v>
      </c>
      <c r="AR14">
        <v>0</v>
      </c>
      <c r="AS14">
        <v>-2489481.7200006898</v>
      </c>
    </row>
    <row r="15" spans="1:45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2478341771.8751602</v>
      </c>
      <c r="J15">
        <v>-31699291.820038799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</v>
      </c>
      <c r="W15">
        <v>0</v>
      </c>
      <c r="X15">
        <v>0.39293126461896799</v>
      </c>
      <c r="Y15">
        <v>0</v>
      </c>
      <c r="Z15">
        <v>5144097.0243928405</v>
      </c>
      <c r="AA15">
        <v>-4038384.54765571</v>
      </c>
      <c r="AB15">
        <v>9498894.67362516</v>
      </c>
      <c r="AC15">
        <v>-23632868.078000698</v>
      </c>
      <c r="AD15">
        <v>-8351283.2965794299</v>
      </c>
      <c r="AE15">
        <v>-1137086.78352508</v>
      </c>
      <c r="AF15">
        <v>-1122179.0497492601</v>
      </c>
      <c r="AG15">
        <v>58499.993131924399</v>
      </c>
      <c r="AH15">
        <v>-1847493.3596958199</v>
      </c>
      <c r="AI15">
        <v>0</v>
      </c>
      <c r="AJ15">
        <v>0</v>
      </c>
      <c r="AK15">
        <v>0</v>
      </c>
      <c r="AL15">
        <v>0</v>
      </c>
      <c r="AM15">
        <v>-7009497.9276115103</v>
      </c>
      <c r="AN15">
        <v>0</v>
      </c>
      <c r="AO15">
        <v>-32437301.351667602</v>
      </c>
      <c r="AP15">
        <v>-32165942.338483799</v>
      </c>
      <c r="AQ15">
        <v>4521878.8884839797</v>
      </c>
      <c r="AR15">
        <v>0</v>
      </c>
      <c r="AS15">
        <v>-27644063.449999802</v>
      </c>
    </row>
    <row r="16" spans="1:45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2339465622.5054002</v>
      </c>
      <c r="J16">
        <v>-138876149.36976099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</v>
      </c>
      <c r="W16">
        <v>0</v>
      </c>
      <c r="X16">
        <v>0.682169435338981</v>
      </c>
      <c r="Y16">
        <v>0</v>
      </c>
      <c r="Z16">
        <v>29380369.855749901</v>
      </c>
      <c r="AA16">
        <v>-24264066.174848799</v>
      </c>
      <c r="AB16">
        <v>8198466.9847191498</v>
      </c>
      <c r="AC16">
        <v>-114002244.098085</v>
      </c>
      <c r="AD16">
        <v>-32249080.703704402</v>
      </c>
      <c r="AE16">
        <v>-2274957.5456294399</v>
      </c>
      <c r="AF16">
        <v>809749.88359184703</v>
      </c>
      <c r="AG16">
        <v>48048.077217584498</v>
      </c>
      <c r="AH16">
        <v>-2688107.79550413</v>
      </c>
      <c r="AI16">
        <v>0</v>
      </c>
      <c r="AJ16">
        <v>0</v>
      </c>
      <c r="AK16">
        <v>0</v>
      </c>
      <c r="AL16">
        <v>0</v>
      </c>
      <c r="AM16">
        <v>-5995388.2596848002</v>
      </c>
      <c r="AN16">
        <v>0</v>
      </c>
      <c r="AO16">
        <v>-143037209.776178</v>
      </c>
      <c r="AP16">
        <v>-142108827.43025801</v>
      </c>
      <c r="AQ16">
        <v>76873458.050258994</v>
      </c>
      <c r="AR16">
        <v>0</v>
      </c>
      <c r="AS16">
        <v>-65235369.379999399</v>
      </c>
    </row>
    <row r="17" spans="1:45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2273981339.8154998</v>
      </c>
      <c r="J17">
        <v>-65484282.689899802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</v>
      </c>
      <c r="W17">
        <v>0</v>
      </c>
      <c r="X17">
        <v>0.98019049980683504</v>
      </c>
      <c r="Y17">
        <v>0</v>
      </c>
      <c r="Z17">
        <v>28157747.4396821</v>
      </c>
      <c r="AA17">
        <v>-19275934.4682246</v>
      </c>
      <c r="AB17">
        <v>6180873.1495834095</v>
      </c>
      <c r="AC17">
        <v>-48092763.7097857</v>
      </c>
      <c r="AD17">
        <v>-20759137.958639599</v>
      </c>
      <c r="AE17">
        <v>-2295784.2959053302</v>
      </c>
      <c r="AF17">
        <v>-750034.425516263</v>
      </c>
      <c r="AG17">
        <v>150994.81143435699</v>
      </c>
      <c r="AH17">
        <v>-5137574.5561757097</v>
      </c>
      <c r="AI17">
        <v>0</v>
      </c>
      <c r="AJ17">
        <v>0</v>
      </c>
      <c r="AK17">
        <v>0</v>
      </c>
      <c r="AL17">
        <v>0</v>
      </c>
      <c r="AM17">
        <v>-5815929.36495353</v>
      </c>
      <c r="AN17">
        <v>0</v>
      </c>
      <c r="AO17">
        <v>-67637543.378500894</v>
      </c>
      <c r="AP17">
        <v>-67148754.427092597</v>
      </c>
      <c r="AQ17">
        <v>-55032481.122908004</v>
      </c>
      <c r="AR17">
        <v>0</v>
      </c>
      <c r="AS17">
        <v>-122181235.55</v>
      </c>
    </row>
    <row r="18" spans="1:45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2326585821.9867501</v>
      </c>
      <c r="J18">
        <v>52604482.171251297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</v>
      </c>
      <c r="W18">
        <v>0</v>
      </c>
      <c r="X18">
        <v>0.98019049980683504</v>
      </c>
      <c r="Y18">
        <v>0</v>
      </c>
      <c r="Z18">
        <v>14419083.819522601</v>
      </c>
      <c r="AA18">
        <v>29655902.475775201</v>
      </c>
      <c r="AB18">
        <v>7176216.4838991296</v>
      </c>
      <c r="AC18">
        <v>31247241.4599737</v>
      </c>
      <c r="AD18">
        <v>-20527047.3610962</v>
      </c>
      <c r="AE18">
        <v>-2396630.5085976399</v>
      </c>
      <c r="AF18">
        <v>-1564542.49987041</v>
      </c>
      <c r="AG18">
        <v>55676.487775792099</v>
      </c>
      <c r="AH18">
        <v>-6044318.64212853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52021581.715253703</v>
      </c>
      <c r="AP18">
        <v>52379437.288353801</v>
      </c>
      <c r="AQ18">
        <v>-145084220.22835201</v>
      </c>
      <c r="AR18">
        <v>0</v>
      </c>
      <c r="AS18">
        <v>-92704782.939998493</v>
      </c>
    </row>
    <row r="19" spans="1:45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2326599450.1199598</v>
      </c>
      <c r="J19">
        <v>13628.133206393501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0</v>
      </c>
      <c r="W19">
        <v>0</v>
      </c>
      <c r="X19">
        <v>1</v>
      </c>
      <c r="Y19">
        <v>0.46618381010091098</v>
      </c>
      <c r="Z19">
        <v>11072346.0594016</v>
      </c>
      <c r="AA19">
        <v>24361717.644682199</v>
      </c>
      <c r="AB19">
        <v>5555753.2985878997</v>
      </c>
      <c r="AC19">
        <v>38380801.743198298</v>
      </c>
      <c r="AD19">
        <v>-20875396.487652801</v>
      </c>
      <c r="AE19">
        <v>-2187992.4094755999</v>
      </c>
      <c r="AF19">
        <v>1187863.5267702099</v>
      </c>
      <c r="AG19">
        <v>74818.706859303493</v>
      </c>
      <c r="AH19">
        <v>-6780170.8436432201</v>
      </c>
      <c r="AI19">
        <v>0</v>
      </c>
      <c r="AJ19">
        <v>0</v>
      </c>
      <c r="AK19">
        <v>0</v>
      </c>
      <c r="AL19">
        <v>0</v>
      </c>
      <c r="AM19">
        <v>-279434.759419907</v>
      </c>
      <c r="AN19">
        <v>-51369922.539324</v>
      </c>
      <c r="AO19">
        <v>-859616.06001608097</v>
      </c>
      <c r="AP19">
        <v>-2108514.8619426899</v>
      </c>
      <c r="AQ19">
        <v>-52306980.998058997</v>
      </c>
      <c r="AR19">
        <v>0</v>
      </c>
      <c r="AS19">
        <v>-54415495.860001698</v>
      </c>
    </row>
    <row r="20" spans="1:45" x14ac:dyDescent="0.2">
      <c r="A20">
        <v>2</v>
      </c>
      <c r="B20">
        <v>0</v>
      </c>
      <c r="C20">
        <v>2002</v>
      </c>
      <c r="D20">
        <v>1256</v>
      </c>
      <c r="E20">
        <v>716601041.54999995</v>
      </c>
      <c r="F20">
        <v>0</v>
      </c>
      <c r="G20">
        <v>716601041.54999995</v>
      </c>
      <c r="H20">
        <v>0</v>
      </c>
      <c r="I20">
        <v>679778538.18202996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0</v>
      </c>
      <c r="W20">
        <v>0</v>
      </c>
      <c r="X20">
        <v>4.58259730253388E-2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716601041.54999995</v>
      </c>
      <c r="AS20">
        <v>716601041.54999995</v>
      </c>
    </row>
    <row r="21" spans="1:45" x14ac:dyDescent="0.2">
      <c r="A21">
        <v>2</v>
      </c>
      <c r="B21">
        <v>0</v>
      </c>
      <c r="C21">
        <v>2003</v>
      </c>
      <c r="D21">
        <v>1279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747828684.83066404</v>
      </c>
      <c r="J21">
        <v>33156786.951076701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0</v>
      </c>
      <c r="W21">
        <v>0</v>
      </c>
      <c r="X21">
        <v>4.3691623550156697E-2</v>
      </c>
      <c r="Y21">
        <v>0</v>
      </c>
      <c r="Z21">
        <v>90596111.988183394</v>
      </c>
      <c r="AA21">
        <v>-869785.39789299294</v>
      </c>
      <c r="AB21">
        <v>4722380.3475907398</v>
      </c>
      <c r="AC21">
        <v>13470784.0496275</v>
      </c>
      <c r="AD21">
        <v>5976248.4874572204</v>
      </c>
      <c r="AE21">
        <v>-20061.825099842201</v>
      </c>
      <c r="AF21">
        <v>-695234.32045814802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113180443.329408</v>
      </c>
      <c r="AP21">
        <v>109974503.698557</v>
      </c>
      <c r="AQ21">
        <v>-95360227.248557299</v>
      </c>
      <c r="AR21">
        <v>35006185</v>
      </c>
      <c r="AS21">
        <v>49620461.449999899</v>
      </c>
    </row>
    <row r="22" spans="1:45" x14ac:dyDescent="0.2">
      <c r="A22">
        <v>2</v>
      </c>
      <c r="B22">
        <v>0</v>
      </c>
      <c r="C22">
        <v>2004</v>
      </c>
      <c r="D22">
        <v>1391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820661616.99972796</v>
      </c>
      <c r="J22">
        <v>32977797.7715526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0</v>
      </c>
      <c r="W22">
        <v>0</v>
      </c>
      <c r="X22">
        <v>4.2145381023652298E-2</v>
      </c>
      <c r="Y22">
        <v>0</v>
      </c>
      <c r="Z22">
        <v>-1511912.93348987</v>
      </c>
      <c r="AA22">
        <v>5555235.3169731898</v>
      </c>
      <c r="AB22">
        <v>5731928.6343062799</v>
      </c>
      <c r="AC22">
        <v>16027142.293199301</v>
      </c>
      <c r="AD22">
        <v>9309766.0592085198</v>
      </c>
      <c r="AE22">
        <v>-135814.18406149</v>
      </c>
      <c r="AF22">
        <v>-1437811.1792283501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33538534.006907601</v>
      </c>
      <c r="AP22">
        <v>33889411.979380503</v>
      </c>
      <c r="AQ22">
        <v>-21340927.5803806</v>
      </c>
      <c r="AR22">
        <v>27575193.976</v>
      </c>
      <c r="AS22">
        <v>40123678.374999903</v>
      </c>
    </row>
    <row r="23" spans="1:45" x14ac:dyDescent="0.2">
      <c r="A23">
        <v>2</v>
      </c>
      <c r="B23">
        <v>0</v>
      </c>
      <c r="C23">
        <v>2005</v>
      </c>
      <c r="D23">
        <v>1415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879089536.87936401</v>
      </c>
      <c r="J23">
        <v>43295611.702103101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0</v>
      </c>
      <c r="W23">
        <v>0</v>
      </c>
      <c r="X23">
        <v>4.1406817443296301E-2</v>
      </c>
      <c r="Y23">
        <v>0</v>
      </c>
      <c r="Z23">
        <v>2640351.9056874602</v>
      </c>
      <c r="AA23">
        <v>-258659.13539842001</v>
      </c>
      <c r="AB23">
        <v>6093653.5799513403</v>
      </c>
      <c r="AC23">
        <v>22402087.0151226</v>
      </c>
      <c r="AD23">
        <v>9170668.9335189704</v>
      </c>
      <c r="AE23">
        <v>-94390.6179290867</v>
      </c>
      <c r="AF23">
        <v>-972888.24880134105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38980823.432151496</v>
      </c>
      <c r="AP23">
        <v>39415893.2215496</v>
      </c>
      <c r="AQ23">
        <v>-9639883.7995493505</v>
      </c>
      <c r="AR23">
        <v>13898091.999999899</v>
      </c>
      <c r="AS23">
        <v>43674101.4220002</v>
      </c>
    </row>
    <row r="24" spans="1:45" x14ac:dyDescent="0.2">
      <c r="A24">
        <v>2</v>
      </c>
      <c r="B24">
        <v>0</v>
      </c>
      <c r="C24">
        <v>2006</v>
      </c>
      <c r="D24">
        <v>1439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945440376.53216302</v>
      </c>
      <c r="J24">
        <v>49418737.770628601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0</v>
      </c>
      <c r="W24">
        <v>0</v>
      </c>
      <c r="X24">
        <v>4.0600658079581103E-2</v>
      </c>
      <c r="Y24">
        <v>0</v>
      </c>
      <c r="Z24">
        <v>5535258.716546</v>
      </c>
      <c r="AA24">
        <v>6539331.3968624901</v>
      </c>
      <c r="AB24">
        <v>7367296.2711389102</v>
      </c>
      <c r="AC24">
        <v>13149045.1785696</v>
      </c>
      <c r="AD24">
        <v>15225208.194629399</v>
      </c>
      <c r="AE24">
        <v>132332.01606426301</v>
      </c>
      <c r="AF24">
        <v>-72166.874322288393</v>
      </c>
      <c r="AG24">
        <v>24477.509360524498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47900782.408849001</v>
      </c>
      <c r="AP24">
        <v>49770707.302607298</v>
      </c>
      <c r="AQ24">
        <v>-6466501.4386074496</v>
      </c>
      <c r="AR24">
        <v>15747264</v>
      </c>
      <c r="AS24">
        <v>59051469.863999903</v>
      </c>
    </row>
    <row r="25" spans="1:45" x14ac:dyDescent="0.2">
      <c r="A25">
        <v>2</v>
      </c>
      <c r="B25">
        <v>0</v>
      </c>
      <c r="C25">
        <v>2007</v>
      </c>
      <c r="D25">
        <v>1460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950283416.01334095</v>
      </c>
      <c r="J25">
        <v>-3871455.8852857002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0</v>
      </c>
      <c r="W25">
        <v>0</v>
      </c>
      <c r="X25">
        <v>4.01691688131703E-2</v>
      </c>
      <c r="Y25">
        <v>0</v>
      </c>
      <c r="Z25">
        <v>8083388.0105644604</v>
      </c>
      <c r="AA25">
        <v>-12910552.498235499</v>
      </c>
      <c r="AB25">
        <v>3063307.56432747</v>
      </c>
      <c r="AC25">
        <v>8712673.8824875895</v>
      </c>
      <c r="AD25">
        <v>-4183524.4918172201</v>
      </c>
      <c r="AE25">
        <v>-628171.11354565504</v>
      </c>
      <c r="AF25">
        <v>-1110182.7255432201</v>
      </c>
      <c r="AG25">
        <v>24550.684763297901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1051489.3130012201</v>
      </c>
      <c r="AP25">
        <v>954308.17955158197</v>
      </c>
      <c r="AQ25">
        <v>1853021.4164484099</v>
      </c>
      <c r="AR25">
        <v>8688267.9989999998</v>
      </c>
      <c r="AS25">
        <v>11495597.595000001</v>
      </c>
    </row>
    <row r="26" spans="1:45" x14ac:dyDescent="0.2">
      <c r="A26">
        <v>2</v>
      </c>
      <c r="B26">
        <v>0</v>
      </c>
      <c r="C26">
        <v>2008</v>
      </c>
      <c r="D26">
        <v>1460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989333231.18780696</v>
      </c>
      <c r="J26">
        <v>39049815.174465798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0</v>
      </c>
      <c r="W26">
        <v>0</v>
      </c>
      <c r="X26">
        <v>4.01691688131703E-2</v>
      </c>
      <c r="Y26">
        <v>0</v>
      </c>
      <c r="Z26">
        <v>12903153.418387299</v>
      </c>
      <c r="AA26">
        <v>2104742.5955685899</v>
      </c>
      <c r="AB26">
        <v>1383501.0858626501</v>
      </c>
      <c r="AC26">
        <v>18353153.4907079</v>
      </c>
      <c r="AD26">
        <v>2604612.9986679899</v>
      </c>
      <c r="AE26">
        <v>1231911.87366436</v>
      </c>
      <c r="AF26">
        <v>-160314.53317612599</v>
      </c>
      <c r="AG26">
        <v>4871.46147613005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38425632.391158797</v>
      </c>
      <c r="AP26">
        <v>39427841.294191703</v>
      </c>
      <c r="AQ26">
        <v>24854570.475808501</v>
      </c>
      <c r="AR26">
        <v>0</v>
      </c>
      <c r="AS26">
        <v>64282411.770000301</v>
      </c>
    </row>
    <row r="27" spans="1:45" x14ac:dyDescent="0.2">
      <c r="A27">
        <v>2</v>
      </c>
      <c r="B27">
        <v>0</v>
      </c>
      <c r="C27">
        <v>2009</v>
      </c>
      <c r="D27">
        <v>1460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908422638.33527303</v>
      </c>
      <c r="J27">
        <v>-80910592.852533996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0</v>
      </c>
      <c r="W27">
        <v>0</v>
      </c>
      <c r="X27">
        <v>4.01691688131703E-2</v>
      </c>
      <c r="Y27">
        <v>0</v>
      </c>
      <c r="Z27">
        <v>-11247228.940346301</v>
      </c>
      <c r="AA27">
        <v>-40884282.970509797</v>
      </c>
      <c r="AB27">
        <v>-1290948.6038544399</v>
      </c>
      <c r="AC27">
        <v>-52050566.608837597</v>
      </c>
      <c r="AD27">
        <v>20238480.0279462</v>
      </c>
      <c r="AE27">
        <v>596222.95212789602</v>
      </c>
      <c r="AF27">
        <v>1617296.6233445399</v>
      </c>
      <c r="AG27">
        <v>29911.481994739901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-82991116.038134903</v>
      </c>
      <c r="AP27">
        <v>-81161833.439894706</v>
      </c>
      <c r="AQ27">
        <v>1174239.9668939901</v>
      </c>
      <c r="AR27">
        <v>0</v>
      </c>
      <c r="AS27">
        <v>-79987593.473000705</v>
      </c>
    </row>
    <row r="28" spans="1:45" x14ac:dyDescent="0.2">
      <c r="A28">
        <v>2</v>
      </c>
      <c r="B28">
        <v>0</v>
      </c>
      <c r="C28">
        <v>2010</v>
      </c>
      <c r="D28">
        <v>1460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931387134.19854999</v>
      </c>
      <c r="J28">
        <v>22964495.863277201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0</v>
      </c>
      <c r="W28">
        <v>0</v>
      </c>
      <c r="X28">
        <v>4.01691688131703E-2</v>
      </c>
      <c r="Y28">
        <v>0</v>
      </c>
      <c r="Z28">
        <v>-10912411.9485055</v>
      </c>
      <c r="AA28">
        <v>1184702.4624852601</v>
      </c>
      <c r="AB28">
        <v>2316316.5152436001</v>
      </c>
      <c r="AC28">
        <v>23126328.516289499</v>
      </c>
      <c r="AD28">
        <v>5993086.2677326202</v>
      </c>
      <c r="AE28">
        <v>1714732.5162922901</v>
      </c>
      <c r="AF28">
        <v>182390.734008372</v>
      </c>
      <c r="AG28">
        <v>23.042869215072301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23605168.106415302</v>
      </c>
      <c r="AP28">
        <v>24025627.660643902</v>
      </c>
      <c r="AQ28">
        <v>-36647696.141643599</v>
      </c>
      <c r="AR28">
        <v>0</v>
      </c>
      <c r="AS28">
        <v>-12622068.4809996</v>
      </c>
    </row>
    <row r="29" spans="1:45" x14ac:dyDescent="0.2">
      <c r="A29">
        <v>2</v>
      </c>
      <c r="B29">
        <v>0</v>
      </c>
      <c r="C29">
        <v>2011</v>
      </c>
      <c r="D29">
        <v>1460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967662093.83223498</v>
      </c>
      <c r="J29">
        <v>36274959.633685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0</v>
      </c>
      <c r="W29">
        <v>0</v>
      </c>
      <c r="X29">
        <v>5.3368937884699499E-2</v>
      </c>
      <c r="Y29">
        <v>0</v>
      </c>
      <c r="Z29">
        <v>-10082920.513708901</v>
      </c>
      <c r="AA29">
        <v>4748262.1318209702</v>
      </c>
      <c r="AB29">
        <v>1867362.5800602599</v>
      </c>
      <c r="AC29">
        <v>32297993.420226801</v>
      </c>
      <c r="AD29">
        <v>6948464.7489072597</v>
      </c>
      <c r="AE29">
        <v>1633954.0494777199</v>
      </c>
      <c r="AF29">
        <v>-2518555.7168283798</v>
      </c>
      <c r="AG29">
        <v>16021.8013989101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-131741.23543224999</v>
      </c>
      <c r="AN29">
        <v>0</v>
      </c>
      <c r="AO29">
        <v>34778841.265922397</v>
      </c>
      <c r="AP29">
        <v>34763014.572516702</v>
      </c>
      <c r="AQ29">
        <v>2671782.2454831698</v>
      </c>
      <c r="AR29">
        <v>0</v>
      </c>
      <c r="AS29">
        <v>37434796.817999899</v>
      </c>
    </row>
    <row r="30" spans="1:45" x14ac:dyDescent="0.2">
      <c r="A30">
        <v>2</v>
      </c>
      <c r="B30">
        <v>0</v>
      </c>
      <c r="C30">
        <v>2012</v>
      </c>
      <c r="D30">
        <v>1460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963998834.52398801</v>
      </c>
      <c r="J30">
        <v>-3663259.3082473101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0</v>
      </c>
      <c r="W30">
        <v>0</v>
      </c>
      <c r="X30">
        <v>9.1194361467630006E-2</v>
      </c>
      <c r="Y30">
        <v>0</v>
      </c>
      <c r="Z30">
        <v>-5957422.87736654</v>
      </c>
      <c r="AA30">
        <v>210418.219478135</v>
      </c>
      <c r="AB30">
        <v>2539386.4107242599</v>
      </c>
      <c r="AC30">
        <v>649969.48744035698</v>
      </c>
      <c r="AD30">
        <v>3607283.11059001</v>
      </c>
      <c r="AE30">
        <v>231556.893161402</v>
      </c>
      <c r="AF30">
        <v>-4635576.7821472399</v>
      </c>
      <c r="AG30">
        <v>-1316.6027405974201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-378262.86342084099</v>
      </c>
      <c r="AN30">
        <v>0</v>
      </c>
      <c r="AO30">
        <v>-3733965.0042810398</v>
      </c>
      <c r="AP30">
        <v>-3736569.1908226898</v>
      </c>
      <c r="AQ30">
        <v>28869179.594822399</v>
      </c>
      <c r="AR30">
        <v>0</v>
      </c>
      <c r="AS30">
        <v>25132610.403999701</v>
      </c>
    </row>
    <row r="31" spans="1:45" x14ac:dyDescent="0.2">
      <c r="A31">
        <v>2</v>
      </c>
      <c r="B31">
        <v>0</v>
      </c>
      <c r="C31">
        <v>2013</v>
      </c>
      <c r="D31">
        <v>1460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941477289.16701603</v>
      </c>
      <c r="J31">
        <v>-12034916.638701599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0</v>
      </c>
      <c r="T31">
        <v>4.9781899233728603E-2</v>
      </c>
      <c r="U31">
        <v>0</v>
      </c>
      <c r="V31">
        <v>0</v>
      </c>
      <c r="W31">
        <v>0</v>
      </c>
      <c r="X31">
        <v>0.15305846834199099</v>
      </c>
      <c r="Y31">
        <v>0</v>
      </c>
      <c r="Z31">
        <v>5329518.11958184</v>
      </c>
      <c r="AA31">
        <v>-9398003.9653673992</v>
      </c>
      <c r="AB31">
        <v>4288840.8346237801</v>
      </c>
      <c r="AC31">
        <v>-6655922.4540149402</v>
      </c>
      <c r="AD31">
        <v>-1616714.90308392</v>
      </c>
      <c r="AE31">
        <v>-1232528.34230867</v>
      </c>
      <c r="AF31">
        <v>-307443.91944683099</v>
      </c>
      <c r="AG31">
        <v>9215.9379204940906</v>
      </c>
      <c r="AH31">
        <v>0</v>
      </c>
      <c r="AI31">
        <v>-1907804.6964076399</v>
      </c>
      <c r="AJ31">
        <v>0</v>
      </c>
      <c r="AK31">
        <v>0</v>
      </c>
      <c r="AL31">
        <v>0</v>
      </c>
      <c r="AM31">
        <v>-583698.28567769204</v>
      </c>
      <c r="AN31">
        <v>0</v>
      </c>
      <c r="AO31">
        <v>-12074541.674180901</v>
      </c>
      <c r="AP31">
        <v>-12003668.330015801</v>
      </c>
      <c r="AQ31">
        <v>-5782934.7479839604</v>
      </c>
      <c r="AR31">
        <v>0</v>
      </c>
      <c r="AS31">
        <v>-17786603.0779997</v>
      </c>
    </row>
    <row r="32" spans="1:45" x14ac:dyDescent="0.2">
      <c r="A32">
        <v>2</v>
      </c>
      <c r="B32">
        <v>0</v>
      </c>
      <c r="C32">
        <v>2014</v>
      </c>
      <c r="D32">
        <v>1460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935630295.12516201</v>
      </c>
      <c r="J32">
        <v>-5846994.0418541199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</v>
      </c>
      <c r="T32">
        <v>0.39384912027770402</v>
      </c>
      <c r="U32">
        <v>0</v>
      </c>
      <c r="V32">
        <v>0</v>
      </c>
      <c r="W32">
        <v>0</v>
      </c>
      <c r="X32">
        <v>0.28000568325604203</v>
      </c>
      <c r="Y32">
        <v>0</v>
      </c>
      <c r="Z32">
        <v>11867664.498416601</v>
      </c>
      <c r="AA32">
        <v>4258812.2541100997</v>
      </c>
      <c r="AB32">
        <v>3243138.9701952501</v>
      </c>
      <c r="AC32">
        <v>-9417328.9418536406</v>
      </c>
      <c r="AD32">
        <v>-1244461.0219849199</v>
      </c>
      <c r="AE32">
        <v>249563.31195019899</v>
      </c>
      <c r="AF32">
        <v>-522250.342080709</v>
      </c>
      <c r="AG32">
        <v>11502.119776059801</v>
      </c>
      <c r="AH32">
        <v>0</v>
      </c>
      <c r="AI32">
        <v>-13078116.0648621</v>
      </c>
      <c r="AJ32">
        <v>0</v>
      </c>
      <c r="AK32">
        <v>0</v>
      </c>
      <c r="AL32">
        <v>0</v>
      </c>
      <c r="AM32">
        <v>-895345.19153229496</v>
      </c>
      <c r="AN32">
        <v>0</v>
      </c>
      <c r="AO32">
        <v>-5526820.40786542</v>
      </c>
      <c r="AP32">
        <v>-5729240.0876061404</v>
      </c>
      <c r="AQ32">
        <v>1615060.0516063999</v>
      </c>
      <c r="AR32">
        <v>0</v>
      </c>
      <c r="AS32">
        <v>-4114180.0359997302</v>
      </c>
    </row>
    <row r="33" spans="1:45" x14ac:dyDescent="0.2">
      <c r="A33">
        <v>2</v>
      </c>
      <c r="B33">
        <v>0</v>
      </c>
      <c r="C33">
        <v>2015</v>
      </c>
      <c r="D33">
        <v>1460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882055741.46050894</v>
      </c>
      <c r="J33">
        <v>-53574553.664652497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</v>
      </c>
      <c r="T33">
        <v>0.72348194607365002</v>
      </c>
      <c r="U33">
        <v>0</v>
      </c>
      <c r="V33">
        <v>0</v>
      </c>
      <c r="W33">
        <v>0</v>
      </c>
      <c r="X33">
        <v>0.50531305746791</v>
      </c>
      <c r="Y33">
        <v>0</v>
      </c>
      <c r="Z33">
        <v>23566839.764587201</v>
      </c>
      <c r="AA33">
        <v>-2316117.3298279699</v>
      </c>
      <c r="AB33">
        <v>3177881.4759351299</v>
      </c>
      <c r="AC33">
        <v>-46999247.1190501</v>
      </c>
      <c r="AD33">
        <v>-13988703.783599</v>
      </c>
      <c r="AE33">
        <v>-1390252.86725525</v>
      </c>
      <c r="AF33">
        <v>295027.625712829</v>
      </c>
      <c r="AG33">
        <v>19994.610425263902</v>
      </c>
      <c r="AH33">
        <v>0</v>
      </c>
      <c r="AI33">
        <v>-12884896.992178399</v>
      </c>
      <c r="AJ33">
        <v>0</v>
      </c>
      <c r="AK33">
        <v>0</v>
      </c>
      <c r="AL33">
        <v>0</v>
      </c>
      <c r="AM33">
        <v>-1952661.51459972</v>
      </c>
      <c r="AN33">
        <v>0</v>
      </c>
      <c r="AO33">
        <v>-52472136.129850097</v>
      </c>
      <c r="AP33">
        <v>-52751950.908200897</v>
      </c>
      <c r="AQ33">
        <v>27135724.818201002</v>
      </c>
      <c r="AR33">
        <v>0</v>
      </c>
      <c r="AS33">
        <v>-25616226.089999899</v>
      </c>
    </row>
    <row r="34" spans="1:45" x14ac:dyDescent="0.2">
      <c r="A34">
        <v>2</v>
      </c>
      <c r="B34">
        <v>0</v>
      </c>
      <c r="C34">
        <v>2016</v>
      </c>
      <c r="D34">
        <v>1460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854201899.83053398</v>
      </c>
      <c r="J34">
        <v>-27853841.629974999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0</v>
      </c>
      <c r="T34">
        <v>1.3053700911942401</v>
      </c>
      <c r="U34">
        <v>0</v>
      </c>
      <c r="V34">
        <v>0</v>
      </c>
      <c r="W34">
        <v>0</v>
      </c>
      <c r="X34">
        <v>0.65095675160382205</v>
      </c>
      <c r="Y34">
        <v>0</v>
      </c>
      <c r="Z34">
        <v>22510050.8500081</v>
      </c>
      <c r="AA34">
        <v>-4284200.3610416902</v>
      </c>
      <c r="AB34">
        <v>2960160.82917079</v>
      </c>
      <c r="AC34">
        <v>-16945069.673440799</v>
      </c>
      <c r="AD34">
        <v>-8573606.5354691297</v>
      </c>
      <c r="AE34">
        <v>-870172.81509587599</v>
      </c>
      <c r="AF34">
        <v>-1224945.7412566899</v>
      </c>
      <c r="AG34">
        <v>65972.5058468278</v>
      </c>
      <c r="AH34">
        <v>0</v>
      </c>
      <c r="AI34">
        <v>-21552769.162902199</v>
      </c>
      <c r="AJ34">
        <v>0</v>
      </c>
      <c r="AK34">
        <v>0</v>
      </c>
      <c r="AL34">
        <v>0</v>
      </c>
      <c r="AM34">
        <v>-1260753.1772738099</v>
      </c>
      <c r="AN34">
        <v>0</v>
      </c>
      <c r="AO34">
        <v>-29175333.2814545</v>
      </c>
      <c r="AP34">
        <v>-29310413.689757701</v>
      </c>
      <c r="AQ34">
        <v>-13031183.316242401</v>
      </c>
      <c r="AR34">
        <v>0</v>
      </c>
      <c r="AS34">
        <v>-42341597.006000198</v>
      </c>
    </row>
    <row r="35" spans="1:45" x14ac:dyDescent="0.2">
      <c r="A35">
        <v>2</v>
      </c>
      <c r="B35">
        <v>0</v>
      </c>
      <c r="C35">
        <v>2017</v>
      </c>
      <c r="D35">
        <v>1460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840570940.73696995</v>
      </c>
      <c r="J35">
        <v>-10188386.4069425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0</v>
      </c>
      <c r="T35">
        <v>2.1019688778027699</v>
      </c>
      <c r="U35">
        <v>0</v>
      </c>
      <c r="V35">
        <v>0</v>
      </c>
      <c r="W35">
        <v>0</v>
      </c>
      <c r="X35">
        <v>0.72932230447590496</v>
      </c>
      <c r="Y35">
        <v>0</v>
      </c>
      <c r="Z35">
        <v>6876884.4597890303</v>
      </c>
      <c r="AA35">
        <v>3220636.7519589802</v>
      </c>
      <c r="AB35">
        <v>3005818.8297965601</v>
      </c>
      <c r="AC35">
        <v>11620086.516153499</v>
      </c>
      <c r="AD35">
        <v>-1705648.6031925399</v>
      </c>
      <c r="AE35">
        <v>-1823891.6558002899</v>
      </c>
      <c r="AF35">
        <v>-436870.79973336199</v>
      </c>
      <c r="AG35">
        <v>28377.095773283199</v>
      </c>
      <c r="AH35">
        <v>0</v>
      </c>
      <c r="AI35">
        <v>-29310187.729862198</v>
      </c>
      <c r="AJ35">
        <v>0</v>
      </c>
      <c r="AK35">
        <v>0</v>
      </c>
      <c r="AL35">
        <v>0</v>
      </c>
      <c r="AM35">
        <v>-909878.27414454496</v>
      </c>
      <c r="AN35">
        <v>0</v>
      </c>
      <c r="AO35">
        <v>-9434673.4092615806</v>
      </c>
      <c r="AP35">
        <v>-10008534.530993</v>
      </c>
      <c r="AQ35">
        <v>-29588382.160006899</v>
      </c>
      <c r="AR35">
        <v>0</v>
      </c>
      <c r="AS35">
        <v>-39596916.690999903</v>
      </c>
    </row>
    <row r="36" spans="1:45" x14ac:dyDescent="0.2">
      <c r="A36">
        <v>2</v>
      </c>
      <c r="B36">
        <v>0</v>
      </c>
      <c r="C36">
        <v>2018</v>
      </c>
      <c r="D36">
        <v>1460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827609527.83973396</v>
      </c>
      <c r="J36">
        <v>-17046763.850835901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0</v>
      </c>
      <c r="T36">
        <v>3.0120353362216101</v>
      </c>
      <c r="U36">
        <v>0</v>
      </c>
      <c r="V36">
        <v>0</v>
      </c>
      <c r="W36">
        <v>0</v>
      </c>
      <c r="X36">
        <v>0.825130747331004</v>
      </c>
      <c r="Y36">
        <v>0.41901162122882901</v>
      </c>
      <c r="Z36">
        <v>12460603.078159699</v>
      </c>
      <c r="AA36">
        <v>4411815.8069166699</v>
      </c>
      <c r="AB36">
        <v>2608896.7169348402</v>
      </c>
      <c r="AC36">
        <v>13488341.2807089</v>
      </c>
      <c r="AD36">
        <v>-4004516.02110691</v>
      </c>
      <c r="AE36">
        <v>-1473625.0721646301</v>
      </c>
      <c r="AF36">
        <v>632414.50035853905</v>
      </c>
      <c r="AG36">
        <v>34910.467913356202</v>
      </c>
      <c r="AH36">
        <v>0</v>
      </c>
      <c r="AI36">
        <v>-30806555.338617999</v>
      </c>
      <c r="AJ36">
        <v>0</v>
      </c>
      <c r="AK36">
        <v>0</v>
      </c>
      <c r="AL36">
        <v>0</v>
      </c>
      <c r="AM36">
        <v>-870357.22466798394</v>
      </c>
      <c r="AN36">
        <v>-13010621.955225499</v>
      </c>
      <c r="AO36">
        <v>-16528693.760790899</v>
      </c>
      <c r="AP36">
        <v>-17332086.507229298</v>
      </c>
      <c r="AQ36">
        <v>-4674364.9687705096</v>
      </c>
      <c r="AR36">
        <v>0</v>
      </c>
      <c r="AS36">
        <v>-22006451.475999799</v>
      </c>
    </row>
    <row r="37" spans="1:45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95473466.539552197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0</v>
      </c>
      <c r="W37">
        <v>0</v>
      </c>
      <c r="X37">
        <v>2.7774178799842199E-2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102096123.90109999</v>
      </c>
      <c r="AS37">
        <v>102096123.90109999</v>
      </c>
    </row>
    <row r="38" spans="1:45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121553544.447192</v>
      </c>
      <c r="J38">
        <v>7778945.6949720904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0</v>
      </c>
      <c r="W38">
        <v>0</v>
      </c>
      <c r="X38">
        <v>2.3221849835911301E-2</v>
      </c>
      <c r="Y38">
        <v>0</v>
      </c>
      <c r="Z38">
        <v>1834099.2344720201</v>
      </c>
      <c r="AA38">
        <v>2240182.7869003699</v>
      </c>
      <c r="AB38">
        <v>820345.54835606297</v>
      </c>
      <c r="AC38">
        <v>1821164.2034776099</v>
      </c>
      <c r="AD38">
        <v>1244367.2280554399</v>
      </c>
      <c r="AE38">
        <v>122317.386864973</v>
      </c>
      <c r="AF38">
        <v>-189629.43600180399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7892846.9521246804</v>
      </c>
      <c r="AP38">
        <v>8460650.0416293498</v>
      </c>
      <c r="AQ38">
        <v>-4105840.6519293301</v>
      </c>
      <c r="AR38">
        <v>20014561.510999899</v>
      </c>
      <c r="AS38">
        <v>24369370.900699999</v>
      </c>
    </row>
    <row r="39" spans="1:45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165687618.340709</v>
      </c>
      <c r="J39">
        <v>9783994.2992410492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0</v>
      </c>
      <c r="W39">
        <v>0</v>
      </c>
      <c r="X39">
        <v>1.7944412092918301E-2</v>
      </c>
      <c r="Y39">
        <v>0</v>
      </c>
      <c r="Z39">
        <v>2106519.6642220402</v>
      </c>
      <c r="AA39">
        <v>-815938.43855762598</v>
      </c>
      <c r="AB39">
        <v>1220232.17044695</v>
      </c>
      <c r="AC39">
        <v>2702101.9410130298</v>
      </c>
      <c r="AD39">
        <v>2159736.0970086101</v>
      </c>
      <c r="AE39">
        <v>142617.45913088499</v>
      </c>
      <c r="AF39">
        <v>-46782.624906914702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7468486.2683569901</v>
      </c>
      <c r="AP39">
        <v>7935763.9910110896</v>
      </c>
      <c r="AQ39">
        <v>-5179865.3334111096</v>
      </c>
      <c r="AR39">
        <v>35912658.3072</v>
      </c>
      <c r="AS39">
        <v>38668556.964799903</v>
      </c>
    </row>
    <row r="40" spans="1:45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197344489.024266</v>
      </c>
      <c r="J40">
        <v>8566163.6458842997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0</v>
      </c>
      <c r="W40">
        <v>0</v>
      </c>
      <c r="X40">
        <v>1.568978275852E-2</v>
      </c>
      <c r="Y40">
        <v>0</v>
      </c>
      <c r="Z40">
        <v>-850712.14376199502</v>
      </c>
      <c r="AA40">
        <v>417143.28491726198</v>
      </c>
      <c r="AB40">
        <v>1675248.16798264</v>
      </c>
      <c r="AC40">
        <v>4686050.0172698302</v>
      </c>
      <c r="AD40">
        <v>2681248.20788588</v>
      </c>
      <c r="AE40">
        <v>236950.77118604601</v>
      </c>
      <c r="AF40">
        <v>-379692.77229736099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8466235.5331823099</v>
      </c>
      <c r="AP40">
        <v>9149089.9551548101</v>
      </c>
      <c r="AQ40">
        <v>-6267604.2420547996</v>
      </c>
      <c r="AR40">
        <v>22708030.5541999</v>
      </c>
      <c r="AS40">
        <v>25589516.267299999</v>
      </c>
    </row>
    <row r="41" spans="1:45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246263632.96408999</v>
      </c>
      <c r="J41">
        <v>18768457.149093699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0</v>
      </c>
      <c r="W41">
        <v>0</v>
      </c>
      <c r="X41">
        <v>1.35115703581723E-2</v>
      </c>
      <c r="Y41">
        <v>0</v>
      </c>
      <c r="Z41">
        <v>7129698.3193252198</v>
      </c>
      <c r="AA41">
        <v>-108485.051759312</v>
      </c>
      <c r="AB41">
        <v>2058237.1243133999</v>
      </c>
      <c r="AC41">
        <v>2914551.39641556</v>
      </c>
      <c r="AD41">
        <v>4444772.4600733398</v>
      </c>
      <c r="AE41">
        <v>227405.511053586</v>
      </c>
      <c r="AF41">
        <v>-35621.049576294397</v>
      </c>
      <c r="AG41">
        <v>9657.2063553452899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16640215.9162008</v>
      </c>
      <c r="AP41">
        <v>17395496.299859401</v>
      </c>
      <c r="AQ41">
        <v>-2356088.4809594802</v>
      </c>
      <c r="AR41">
        <v>29135867.2706999</v>
      </c>
      <c r="AS41">
        <v>44175275.089599997</v>
      </c>
    </row>
    <row r="42" spans="1:45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268667131.50503498</v>
      </c>
      <c r="J42">
        <v>9422441.5669489503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0</v>
      </c>
      <c r="W42">
        <v>0</v>
      </c>
      <c r="X42">
        <v>1.2770213442747201E-2</v>
      </c>
      <c r="Y42">
        <v>0</v>
      </c>
      <c r="Z42">
        <v>6831576.4226337401</v>
      </c>
      <c r="AA42">
        <v>202513.48189810701</v>
      </c>
      <c r="AB42">
        <v>859329.802411529</v>
      </c>
      <c r="AC42">
        <v>2144840.97515732</v>
      </c>
      <c r="AD42">
        <v>-965175.61432472896</v>
      </c>
      <c r="AE42">
        <v>134223.129343062</v>
      </c>
      <c r="AF42">
        <v>-312898.89029224397</v>
      </c>
      <c r="AG42">
        <v>3605.7126938899601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8898015.0195206795</v>
      </c>
      <c r="AP42">
        <v>8924683.4166566599</v>
      </c>
      <c r="AQ42">
        <v>638442.55654331704</v>
      </c>
      <c r="AR42">
        <v>12183549.7533</v>
      </c>
      <c r="AS42">
        <v>21746675.7264999</v>
      </c>
    </row>
    <row r="43" spans="1:45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278506895.34661299</v>
      </c>
      <c r="J43">
        <v>9839763.8415787909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0</v>
      </c>
      <c r="W43">
        <v>0</v>
      </c>
      <c r="X43">
        <v>1.2770213442747201E-2</v>
      </c>
      <c r="Y43">
        <v>0</v>
      </c>
      <c r="Z43">
        <v>3007058.9093140201</v>
      </c>
      <c r="AA43">
        <v>1747721.7848334201</v>
      </c>
      <c r="AB43">
        <v>325111.84334613697</v>
      </c>
      <c r="AC43">
        <v>5160337.6271422403</v>
      </c>
      <c r="AD43">
        <v>-622671.33214811899</v>
      </c>
      <c r="AE43">
        <v>-1211.1728435587299</v>
      </c>
      <c r="AF43">
        <v>-427166.05953054602</v>
      </c>
      <c r="AG43">
        <v>-4.8474469422309001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9189176.7526666597</v>
      </c>
      <c r="AP43">
        <v>9508731.6664541606</v>
      </c>
      <c r="AQ43">
        <v>10156984.4344458</v>
      </c>
      <c r="AR43">
        <v>0</v>
      </c>
      <c r="AS43">
        <v>19665716.100899901</v>
      </c>
    </row>
    <row r="44" spans="1:45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278841578.190512</v>
      </c>
      <c r="J44">
        <v>-9502671.5438979995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0</v>
      </c>
      <c r="W44">
        <v>0</v>
      </c>
      <c r="X44">
        <v>1.2159909832920901E-2</v>
      </c>
      <c r="Y44">
        <v>0</v>
      </c>
      <c r="Z44">
        <v>4802692.3003631802</v>
      </c>
      <c r="AA44">
        <v>-5189462.0726940203</v>
      </c>
      <c r="AB44">
        <v>-259368.81276298501</v>
      </c>
      <c r="AC44">
        <v>-14647710.287208701</v>
      </c>
      <c r="AD44">
        <v>5760614.3249195898</v>
      </c>
      <c r="AE44">
        <v>146368.539355891</v>
      </c>
      <c r="AF44">
        <v>701416.58911009901</v>
      </c>
      <c r="AG44">
        <v>-1714.8805458904001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-8687164.2994628996</v>
      </c>
      <c r="AP44">
        <v>-8705635.9810450897</v>
      </c>
      <c r="AQ44">
        <v>2580675.8853450702</v>
      </c>
      <c r="AR44">
        <v>11144687.859999999</v>
      </c>
      <c r="AS44">
        <v>5019727.7642999804</v>
      </c>
    </row>
    <row r="45" spans="1:45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289122358.49686497</v>
      </c>
      <c r="J45">
        <v>10552738.886526201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0</v>
      </c>
      <c r="W45">
        <v>0</v>
      </c>
      <c r="X45">
        <v>2.88121168968496E-2</v>
      </c>
      <c r="Y45">
        <v>0</v>
      </c>
      <c r="Z45">
        <v>1132535.39687434</v>
      </c>
      <c r="AA45">
        <v>1668944.00873882</v>
      </c>
      <c r="AB45">
        <v>680244.956690714</v>
      </c>
      <c r="AC45">
        <v>7117001.3169698799</v>
      </c>
      <c r="AD45">
        <v>-418322.27791382599</v>
      </c>
      <c r="AE45">
        <v>471687.44731566397</v>
      </c>
      <c r="AF45">
        <v>300846.54594466003</v>
      </c>
      <c r="AG45">
        <v>12084.574626854001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-40840.808832396302</v>
      </c>
      <c r="AN45">
        <v>0</v>
      </c>
      <c r="AO45">
        <v>10924181.160414699</v>
      </c>
      <c r="AP45">
        <v>11104213.246260099</v>
      </c>
      <c r="AQ45">
        <v>-8079705.0578601304</v>
      </c>
      <c r="AR45">
        <v>770981</v>
      </c>
      <c r="AS45">
        <v>3795489.1883999999</v>
      </c>
    </row>
    <row r="46" spans="1:45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306506844.51592201</v>
      </c>
      <c r="J46">
        <v>15443941.9545232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0</v>
      </c>
      <c r="W46">
        <v>0</v>
      </c>
      <c r="X46">
        <v>2.8711881422335599E-2</v>
      </c>
      <c r="Y46">
        <v>0</v>
      </c>
      <c r="Z46">
        <v>-242101.442767834</v>
      </c>
      <c r="AA46">
        <v>4225600.0473318696</v>
      </c>
      <c r="AB46">
        <v>448521.80047875299</v>
      </c>
      <c r="AC46">
        <v>10258272.139466001</v>
      </c>
      <c r="AD46">
        <v>855158.14729988202</v>
      </c>
      <c r="AE46">
        <v>310475.51618101302</v>
      </c>
      <c r="AF46">
        <v>-715995.00425220595</v>
      </c>
      <c r="AG46">
        <v>-3221.9305669995001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15136709.273170499</v>
      </c>
      <c r="AP46">
        <v>15388679.3937237</v>
      </c>
      <c r="AQ46">
        <v>1765530.2265762801</v>
      </c>
      <c r="AR46">
        <v>816795.62579999899</v>
      </c>
      <c r="AS46">
        <v>17971005.246100001</v>
      </c>
    </row>
    <row r="47" spans="1:45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303977758.99316502</v>
      </c>
      <c r="J47">
        <v>-2944923.4002187001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0</v>
      </c>
      <c r="W47">
        <v>0</v>
      </c>
      <c r="X47">
        <v>4.0234751939781301E-2</v>
      </c>
      <c r="Y47">
        <v>0</v>
      </c>
      <c r="Z47">
        <v>887152.84022744198</v>
      </c>
      <c r="AA47">
        <v>-3187103.5339038102</v>
      </c>
      <c r="AB47">
        <v>623286.62421478005</v>
      </c>
      <c r="AC47">
        <v>105633.62567480101</v>
      </c>
      <c r="AD47">
        <v>1921413.64549416</v>
      </c>
      <c r="AE47">
        <v>-322316.243893879</v>
      </c>
      <c r="AF47">
        <v>-1260971.41076367</v>
      </c>
      <c r="AG47">
        <v>-4211.9284049590697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-26515.524369745301</v>
      </c>
      <c r="AN47">
        <v>0</v>
      </c>
      <c r="AO47">
        <v>-1263631.90572487</v>
      </c>
      <c r="AP47">
        <v>-1011492.34236099</v>
      </c>
      <c r="AQ47">
        <v>9862820.9576609097</v>
      </c>
      <c r="AR47">
        <v>425401.99999999901</v>
      </c>
      <c r="AS47">
        <v>9276730.6152999196</v>
      </c>
    </row>
    <row r="48" spans="1:45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297334062.57876098</v>
      </c>
      <c r="J48">
        <v>-6982466.5867385296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0</v>
      </c>
      <c r="W48">
        <v>0</v>
      </c>
      <c r="X48">
        <v>3.9986842609935097E-2</v>
      </c>
      <c r="Y48">
        <v>0</v>
      </c>
      <c r="Z48">
        <v>1720488.50000653</v>
      </c>
      <c r="AA48">
        <v>-7569825.4423211301</v>
      </c>
      <c r="AB48">
        <v>990648.42358857195</v>
      </c>
      <c r="AC48">
        <v>-2073275.71011031</v>
      </c>
      <c r="AD48">
        <v>-7724.8896103503102</v>
      </c>
      <c r="AE48">
        <v>95318.755014947397</v>
      </c>
      <c r="AF48">
        <v>-40330.549322331899</v>
      </c>
      <c r="AG48">
        <v>-3510.4423969434301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-6888211.35515102</v>
      </c>
      <c r="AP48">
        <v>-6880324.5312480703</v>
      </c>
      <c r="AQ48">
        <v>3661115.15564817</v>
      </c>
      <c r="AR48">
        <v>1458240.1839999901</v>
      </c>
      <c r="AS48">
        <v>-1760969.1915998999</v>
      </c>
    </row>
    <row r="49" spans="1:45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299269519.59447497</v>
      </c>
      <c r="J49">
        <v>877443.83613807103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</v>
      </c>
      <c r="U49">
        <v>0.25025369594841801</v>
      </c>
      <c r="V49">
        <v>0</v>
      </c>
      <c r="W49">
        <v>0</v>
      </c>
      <c r="X49">
        <v>5.5814417282070102E-2</v>
      </c>
      <c r="Y49">
        <v>0</v>
      </c>
      <c r="Z49">
        <v>5979878.5257927701</v>
      </c>
      <c r="AA49">
        <v>388991.20876584202</v>
      </c>
      <c r="AB49">
        <v>633050.48392055905</v>
      </c>
      <c r="AC49">
        <v>-3043155.87952284</v>
      </c>
      <c r="AD49">
        <v>-1681409.0966442099</v>
      </c>
      <c r="AE49">
        <v>69791.539113398001</v>
      </c>
      <c r="AF49">
        <v>-301272.54937654902</v>
      </c>
      <c r="AG49">
        <v>7046.0985860930195</v>
      </c>
      <c r="AH49">
        <v>0</v>
      </c>
      <c r="AI49">
        <v>0</v>
      </c>
      <c r="AJ49">
        <v>-908963.06299568899</v>
      </c>
      <c r="AK49">
        <v>0</v>
      </c>
      <c r="AL49">
        <v>0</v>
      </c>
      <c r="AM49">
        <v>-61209.465111512101</v>
      </c>
      <c r="AN49">
        <v>0</v>
      </c>
      <c r="AO49">
        <v>1082747.80252785</v>
      </c>
      <c r="AP49">
        <v>1257837.4913685501</v>
      </c>
      <c r="AQ49">
        <v>-1548284.2025685899</v>
      </c>
      <c r="AR49">
        <v>0</v>
      </c>
      <c r="AS49">
        <v>-290446.71120003902</v>
      </c>
    </row>
    <row r="50" spans="1:45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281837841.19882798</v>
      </c>
      <c r="J50">
        <v>-17780870.779679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</v>
      </c>
      <c r="U50">
        <v>0.57098749375707003</v>
      </c>
      <c r="V50">
        <v>0</v>
      </c>
      <c r="W50">
        <v>0</v>
      </c>
      <c r="X50">
        <v>0.11857552032848</v>
      </c>
      <c r="Y50">
        <v>0</v>
      </c>
      <c r="Z50">
        <v>5144690.4709019</v>
      </c>
      <c r="AA50">
        <v>-2328084.99631692</v>
      </c>
      <c r="AB50">
        <v>736439.594640119</v>
      </c>
      <c r="AC50">
        <v>-16153260.034527199</v>
      </c>
      <c r="AD50">
        <v>-3731069.5715642199</v>
      </c>
      <c r="AE50">
        <v>-366486.80259930901</v>
      </c>
      <c r="AF50">
        <v>-349707.81206789601</v>
      </c>
      <c r="AG50">
        <v>666.40492552159697</v>
      </c>
      <c r="AH50">
        <v>0</v>
      </c>
      <c r="AI50">
        <v>0</v>
      </c>
      <c r="AJ50">
        <v>-1183138.99627773</v>
      </c>
      <c r="AK50">
        <v>0</v>
      </c>
      <c r="AL50">
        <v>0</v>
      </c>
      <c r="AM50">
        <v>-152771.361066457</v>
      </c>
      <c r="AN50">
        <v>0</v>
      </c>
      <c r="AO50">
        <v>-18382723.103952199</v>
      </c>
      <c r="AP50">
        <v>-18451350.106849998</v>
      </c>
      <c r="AQ50">
        <v>6126203.9551501004</v>
      </c>
      <c r="AR50">
        <v>0</v>
      </c>
      <c r="AS50">
        <v>-12325146.151699901</v>
      </c>
    </row>
    <row r="51" spans="1:45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271506913.387003</v>
      </c>
      <c r="J51">
        <v>-9853442.9905991908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0</v>
      </c>
      <c r="U51">
        <v>1.16140595879625</v>
      </c>
      <c r="V51">
        <v>0</v>
      </c>
      <c r="W51">
        <v>0</v>
      </c>
      <c r="X51">
        <v>0.200819728530716</v>
      </c>
      <c r="Y51">
        <v>0</v>
      </c>
      <c r="Z51">
        <v>3887374.8069669902</v>
      </c>
      <c r="AA51">
        <v>-5608928.6426572399</v>
      </c>
      <c r="AB51">
        <v>669729.49560178001</v>
      </c>
      <c r="AC51">
        <v>-5272679.7515598098</v>
      </c>
      <c r="AD51">
        <v>-1414856.27469684</v>
      </c>
      <c r="AE51">
        <v>-248592.170567158</v>
      </c>
      <c r="AF51">
        <v>486855.51337485597</v>
      </c>
      <c r="AG51">
        <v>23330.359162585999</v>
      </c>
      <c r="AH51">
        <v>0</v>
      </c>
      <c r="AI51">
        <v>0</v>
      </c>
      <c r="AJ51">
        <v>-2159738.3056497802</v>
      </c>
      <c r="AK51">
        <v>0</v>
      </c>
      <c r="AL51">
        <v>0</v>
      </c>
      <c r="AM51">
        <v>-242001.55693999</v>
      </c>
      <c r="AN51">
        <v>0</v>
      </c>
      <c r="AO51">
        <v>-9879506.5269646104</v>
      </c>
      <c r="AP51">
        <v>-9656490.8402332403</v>
      </c>
      <c r="AQ51">
        <v>-9073698.5084667299</v>
      </c>
      <c r="AR51">
        <v>0</v>
      </c>
      <c r="AS51">
        <v>-18730189.348699901</v>
      </c>
    </row>
    <row r="52" spans="1:45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273725463.98778898</v>
      </c>
      <c r="J52">
        <v>2978859.60107865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0</v>
      </c>
      <c r="U52">
        <v>1.99933611120649</v>
      </c>
      <c r="V52">
        <v>0</v>
      </c>
      <c r="W52">
        <v>0</v>
      </c>
      <c r="X52">
        <v>0.40966419513174102</v>
      </c>
      <c r="Y52">
        <v>0</v>
      </c>
      <c r="Z52">
        <v>2870007.4004207202</v>
      </c>
      <c r="AA52">
        <v>691086.23328134394</v>
      </c>
      <c r="AB52">
        <v>568972.87217226601</v>
      </c>
      <c r="AC52">
        <v>3785254.41124553</v>
      </c>
      <c r="AD52">
        <v>-1214965.81742298</v>
      </c>
      <c r="AE52">
        <v>-91849.592701667905</v>
      </c>
      <c r="AF52">
        <v>-68867.744432856096</v>
      </c>
      <c r="AG52">
        <v>11822.491908031499</v>
      </c>
      <c r="AH52">
        <v>0</v>
      </c>
      <c r="AI52">
        <v>0</v>
      </c>
      <c r="AJ52">
        <v>-2785944.15796025</v>
      </c>
      <c r="AK52">
        <v>0</v>
      </c>
      <c r="AL52">
        <v>0</v>
      </c>
      <c r="AM52">
        <v>-568133.91121175303</v>
      </c>
      <c r="AN52">
        <v>0</v>
      </c>
      <c r="AO52">
        <v>3197382.1852983902</v>
      </c>
      <c r="AP52">
        <v>3156692.86556252</v>
      </c>
      <c r="AQ52">
        <v>-11611745.5919625</v>
      </c>
      <c r="AR52">
        <v>0</v>
      </c>
      <c r="AS52">
        <v>-8455052.7263999805</v>
      </c>
    </row>
    <row r="53" spans="1:45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277261119.55523098</v>
      </c>
      <c r="J53">
        <v>3065884.8533945698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0</v>
      </c>
      <c r="U53">
        <v>2.8570797582450398</v>
      </c>
      <c r="V53">
        <v>0</v>
      </c>
      <c r="W53">
        <v>0</v>
      </c>
      <c r="X53">
        <v>0.55650265055866599</v>
      </c>
      <c r="Y53">
        <v>5.50520868955666E-2</v>
      </c>
      <c r="Z53">
        <v>2312822.7850573398</v>
      </c>
      <c r="AA53">
        <v>920637.80454487598</v>
      </c>
      <c r="AB53">
        <v>593326.11982833699</v>
      </c>
      <c r="AC53">
        <v>4155728.2945664199</v>
      </c>
      <c r="AD53">
        <v>-1411758.9768265099</v>
      </c>
      <c r="AE53">
        <v>-109795.364562754</v>
      </c>
      <c r="AF53">
        <v>-113165.635831711</v>
      </c>
      <c r="AG53">
        <v>14222.8280193971</v>
      </c>
      <c r="AH53">
        <v>0</v>
      </c>
      <c r="AI53">
        <v>0</v>
      </c>
      <c r="AJ53">
        <v>-2761157.74535301</v>
      </c>
      <c r="AK53">
        <v>0</v>
      </c>
      <c r="AL53">
        <v>0</v>
      </c>
      <c r="AM53">
        <v>-388301.629078948</v>
      </c>
      <c r="AN53">
        <v>-805666.30724042596</v>
      </c>
      <c r="AO53">
        <v>2406892.1731230002</v>
      </c>
      <c r="AP53">
        <v>2486960.0340074599</v>
      </c>
      <c r="AQ53">
        <v>-5666077.0510074999</v>
      </c>
      <c r="AR53">
        <v>0</v>
      </c>
      <c r="AS53">
        <v>-3179117.01700004</v>
      </c>
    </row>
    <row r="54" spans="1:45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1134186377.8857701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1201007994</v>
      </c>
      <c r="AS54">
        <v>1201007994</v>
      </c>
    </row>
    <row r="55" spans="1:45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1028426232.80746</v>
      </c>
      <c r="J55">
        <v>-105760145.078311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-82815633.014605999</v>
      </c>
      <c r="AA55">
        <v>-68082172.011028096</v>
      </c>
      <c r="AB55">
        <v>4188184.8081611302</v>
      </c>
      <c r="AC55">
        <v>23291617.084457502</v>
      </c>
      <c r="AD55">
        <v>14423745.2906709</v>
      </c>
      <c r="AE55">
        <v>-2998522.5487775202</v>
      </c>
      <c r="AF55">
        <v>-249335.18069214301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-112242115.571814</v>
      </c>
      <c r="AP55">
        <v>-111991099.666023</v>
      </c>
      <c r="AQ55">
        <v>38674258.666022003</v>
      </c>
      <c r="AR55">
        <v>0</v>
      </c>
      <c r="AS55">
        <v>-73316841.000001594</v>
      </c>
    </row>
    <row r="56" spans="1:45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1086667440.5713501</v>
      </c>
      <c r="J56">
        <v>58241207.763890199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41489689.150219701</v>
      </c>
      <c r="AA56">
        <v>-19719759.292610198</v>
      </c>
      <c r="AB56">
        <v>5856545.0803243602</v>
      </c>
      <c r="AC56">
        <v>23447058.284338001</v>
      </c>
      <c r="AD56">
        <v>17614906.417387702</v>
      </c>
      <c r="AE56">
        <v>-2895813.23045567</v>
      </c>
      <c r="AF56">
        <v>-2355321.7518398198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63437304.6573641</v>
      </c>
      <c r="AP56">
        <v>63862718.238995098</v>
      </c>
      <c r="AQ56">
        <v>-82316837.238993198</v>
      </c>
      <c r="AR56">
        <v>0</v>
      </c>
      <c r="AS56">
        <v>-18454118.999998</v>
      </c>
    </row>
    <row r="57" spans="1:45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1188331878.13674</v>
      </c>
      <c r="J57">
        <v>101664437.565395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40544341.198657401</v>
      </c>
      <c r="AA57">
        <v>12778057.582573</v>
      </c>
      <c r="AB57">
        <v>5603841.42858567</v>
      </c>
      <c r="AC57">
        <v>30126937.063212</v>
      </c>
      <c r="AD57">
        <v>15738521.4346752</v>
      </c>
      <c r="AE57">
        <v>-2532294.57726201</v>
      </c>
      <c r="AF57">
        <v>-1727610.73985738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100531793.39058401</v>
      </c>
      <c r="AP57">
        <v>103775962.15547299</v>
      </c>
      <c r="AQ57">
        <v>-27599027.155475602</v>
      </c>
      <c r="AR57">
        <v>0</v>
      </c>
      <c r="AS57">
        <v>76176934.999997601</v>
      </c>
    </row>
    <row r="58" spans="1:45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828661459.12686801</v>
      </c>
      <c r="J58">
        <v>-359670419.00987703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-6902184.3405229803</v>
      </c>
      <c r="AA58">
        <v>-387707401.74918598</v>
      </c>
      <c r="AB58">
        <v>6511404.2152522998</v>
      </c>
      <c r="AC58">
        <v>19892300.441246901</v>
      </c>
      <c r="AD58">
        <v>26104145.886109602</v>
      </c>
      <c r="AE58">
        <v>-4225721.7889527297</v>
      </c>
      <c r="AF58">
        <v>1296371.3282677101</v>
      </c>
      <c r="AG58">
        <v>33694.165417949996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-344997391.84236801</v>
      </c>
      <c r="AP58">
        <v>-358787260.33917701</v>
      </c>
      <c r="AQ58">
        <v>332913960.33917701</v>
      </c>
      <c r="AR58">
        <v>0</v>
      </c>
      <c r="AS58">
        <v>-25873299.999999501</v>
      </c>
    </row>
    <row r="59" spans="1:45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1222161421.12603</v>
      </c>
      <c r="J59">
        <v>393499961.99917102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14893752.127487799</v>
      </c>
      <c r="AA59">
        <v>530520867.219019</v>
      </c>
      <c r="AB59">
        <v>646896.47864136996</v>
      </c>
      <c r="AC59">
        <v>6389275.7332823202</v>
      </c>
      <c r="AD59">
        <v>-7767363.0923641799</v>
      </c>
      <c r="AE59">
        <v>1823417.00591375</v>
      </c>
      <c r="AF59">
        <v>-2117565.3657271499</v>
      </c>
      <c r="AG59">
        <v>-16479.020520980499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544372801.08573198</v>
      </c>
      <c r="AP59">
        <v>550621974.94832003</v>
      </c>
      <c r="AQ59">
        <v>-609450676.94832098</v>
      </c>
      <c r="AR59">
        <v>0</v>
      </c>
      <c r="AS59">
        <v>-58828702.000000402</v>
      </c>
    </row>
    <row r="60" spans="1:45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1264389435.8261099</v>
      </c>
      <c r="J60">
        <v>42228014.700071797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16312859.213984899</v>
      </c>
      <c r="AA60">
        <v>-3843365.87627168</v>
      </c>
      <c r="AB60">
        <v>2509815.1587552801</v>
      </c>
      <c r="AC60">
        <v>23844744.7859619</v>
      </c>
      <c r="AD60">
        <v>-653519.66619490995</v>
      </c>
      <c r="AE60">
        <v>157242.80754035799</v>
      </c>
      <c r="AF60">
        <v>-569757.928556834</v>
      </c>
      <c r="AG60">
        <v>15643.188170261201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37773661.683389299</v>
      </c>
      <c r="AP60">
        <v>38031703.766426899</v>
      </c>
      <c r="AQ60">
        <v>-26176496.7664265</v>
      </c>
      <c r="AR60">
        <v>0</v>
      </c>
      <c r="AS60">
        <v>11855207.0000004</v>
      </c>
    </row>
    <row r="61" spans="1:45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1191809370.9226301</v>
      </c>
      <c r="J61">
        <v>-72580064.9034798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920739.41018528899</v>
      </c>
      <c r="AA61">
        <v>-19214894.2535633</v>
      </c>
      <c r="AB61">
        <v>-2317491.0442602499</v>
      </c>
      <c r="AC61">
        <v>-58530576.873198003</v>
      </c>
      <c r="AD61">
        <v>14662806.4242252</v>
      </c>
      <c r="AE61">
        <v>1510812.7407393099</v>
      </c>
      <c r="AF61">
        <v>-970616.12289120804</v>
      </c>
      <c r="AG61">
        <v>31623.570650985999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-63907596.148111999</v>
      </c>
      <c r="AP61">
        <v>-63864973.409589902</v>
      </c>
      <c r="AQ61">
        <v>30309073.409588501</v>
      </c>
      <c r="AR61">
        <v>0</v>
      </c>
      <c r="AS61">
        <v>-33555900.000001401</v>
      </c>
    </row>
    <row r="62" spans="1:45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1114775515.76985</v>
      </c>
      <c r="J62">
        <v>-77033855.152776197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-90758143.205795407</v>
      </c>
      <c r="AA62">
        <v>-11182036.3060317</v>
      </c>
      <c r="AB62">
        <v>-1843408.1502620999</v>
      </c>
      <c r="AC62">
        <v>26237560.349977002</v>
      </c>
      <c r="AD62">
        <v>3324236.7863284498</v>
      </c>
      <c r="AE62">
        <v>2468928.0714383</v>
      </c>
      <c r="AF62">
        <v>4088736.80142507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-67664125.652920395</v>
      </c>
      <c r="AP62">
        <v>-69743031.240961999</v>
      </c>
      <c r="AQ62">
        <v>46535820.240961798</v>
      </c>
      <c r="AR62">
        <v>0</v>
      </c>
      <c r="AS62">
        <v>-23207211.000000101</v>
      </c>
    </row>
    <row r="63" spans="1:45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1123066955.0355699</v>
      </c>
      <c r="J63">
        <v>8291439.26572036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-21751861.066973999</v>
      </c>
      <c r="AA63">
        <v>-23924748.867587</v>
      </c>
      <c r="AB63">
        <v>1289431.2739377799</v>
      </c>
      <c r="AC63">
        <v>39164150.194826297</v>
      </c>
      <c r="AD63">
        <v>12614528.7316797</v>
      </c>
      <c r="AE63">
        <v>2793798.6804630202</v>
      </c>
      <c r="AF63">
        <v>-1070420.36859466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9114878.5777511504</v>
      </c>
      <c r="AP63">
        <v>7852823.4079663698</v>
      </c>
      <c r="AQ63">
        <v>-39589153.407965101</v>
      </c>
      <c r="AR63">
        <v>0</v>
      </c>
      <c r="AS63">
        <v>-31736329.9999988</v>
      </c>
    </row>
    <row r="64" spans="1:45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1137003120.85021</v>
      </c>
      <c r="J64">
        <v>13936165.8146393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0.34999999999999898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-2008253.89589358</v>
      </c>
      <c r="AA64">
        <v>12469991.5111361</v>
      </c>
      <c r="AB64">
        <v>2182048.5710650198</v>
      </c>
      <c r="AC64">
        <v>1927038.29089396</v>
      </c>
      <c r="AD64">
        <v>2145667.18624934</v>
      </c>
      <c r="AE64">
        <v>1537127.1676990199</v>
      </c>
      <c r="AF64">
        <v>-5330974.99831565</v>
      </c>
      <c r="AG64">
        <v>29108.0656186253</v>
      </c>
      <c r="AH64">
        <v>-223506.35569724799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12728245.5427556</v>
      </c>
      <c r="AP64">
        <v>12707682.0028577</v>
      </c>
      <c r="AQ64">
        <v>-4114116.0028562001</v>
      </c>
      <c r="AR64">
        <v>0</v>
      </c>
      <c r="AS64">
        <v>8593566.0000015497</v>
      </c>
    </row>
    <row r="65" spans="1:45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1052897347.67103</v>
      </c>
      <c r="J65">
        <v>-84105773.179184198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1.1199999999999899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14940511.9133095</v>
      </c>
      <c r="AA65">
        <v>-73383361.820457205</v>
      </c>
      <c r="AB65">
        <v>8682195.45686277</v>
      </c>
      <c r="AC65">
        <v>-7497040.6159164403</v>
      </c>
      <c r="AD65">
        <v>3108147.9379066499</v>
      </c>
      <c r="AE65">
        <v>-11587851.477014599</v>
      </c>
      <c r="AF65">
        <v>-101198.514496487</v>
      </c>
      <c r="AG65">
        <v>14676.060132635401</v>
      </c>
      <c r="AH65">
        <v>-495775.31883731799</v>
      </c>
      <c r="AI65">
        <v>0</v>
      </c>
      <c r="AJ65">
        <v>0</v>
      </c>
      <c r="AK65">
        <v>0</v>
      </c>
      <c r="AL65">
        <v>0</v>
      </c>
      <c r="AM65">
        <v>-10012797.163272901</v>
      </c>
      <c r="AN65">
        <v>0</v>
      </c>
      <c r="AO65">
        <v>-76332493.541783497</v>
      </c>
      <c r="AP65">
        <v>-76387456.9839966</v>
      </c>
      <c r="AQ65">
        <v>75237969.983996704</v>
      </c>
      <c r="AR65">
        <v>0</v>
      </c>
      <c r="AS65">
        <v>-1149486.9999998801</v>
      </c>
    </row>
    <row r="66" spans="1:45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1050401625.9094</v>
      </c>
      <c r="J66">
        <v>-2495721.76162278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1.88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-76864.795588887893</v>
      </c>
      <c r="AA66">
        <v>1061366.1182116801</v>
      </c>
      <c r="AB66">
        <v>2725499.6520412401</v>
      </c>
      <c r="AC66">
        <v>-8794041.6486046705</v>
      </c>
      <c r="AD66">
        <v>1417833.2419664301</v>
      </c>
      <c r="AE66">
        <v>1991099.0865224299</v>
      </c>
      <c r="AF66">
        <v>-239151.36033142</v>
      </c>
      <c r="AG66">
        <v>0</v>
      </c>
      <c r="AH66">
        <v>-488793.50670656899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-2403053.2124897498</v>
      </c>
      <c r="AP66">
        <v>-2445030.8306633099</v>
      </c>
      <c r="AQ66">
        <v>-8117055.1693393001</v>
      </c>
      <c r="AR66">
        <v>0</v>
      </c>
      <c r="AS66">
        <v>-10562086.0000026</v>
      </c>
    </row>
    <row r="67" spans="1:45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977340639.46847296</v>
      </c>
      <c r="J67">
        <v>-73060986.440934405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3.14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2707302.0388000701</v>
      </c>
      <c r="AA67">
        <v>-14346267.9472</v>
      </c>
      <c r="AB67">
        <v>2444443.5199642298</v>
      </c>
      <c r="AC67">
        <v>-54256486.947215699</v>
      </c>
      <c r="AD67">
        <v>-6880730.9068518803</v>
      </c>
      <c r="AE67">
        <v>-218733.43417083099</v>
      </c>
      <c r="AF67">
        <v>-609062.48681415198</v>
      </c>
      <c r="AG67">
        <v>-14509.410437628499</v>
      </c>
      <c r="AH67">
        <v>-801945.44955938205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-71975991.023485199</v>
      </c>
      <c r="AP67">
        <v>-71012451.093249395</v>
      </c>
      <c r="AQ67">
        <v>47393890.7932522</v>
      </c>
      <c r="AR67">
        <v>0</v>
      </c>
      <c r="AS67">
        <v>-23618560.299997199</v>
      </c>
    </row>
    <row r="68" spans="1:45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942404054.98989403</v>
      </c>
      <c r="J68">
        <v>-34936584.478579402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5.62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-2274916.5589780002</v>
      </c>
      <c r="AA68">
        <v>-1670818.1145439199</v>
      </c>
      <c r="AB68">
        <v>526217.71721631801</v>
      </c>
      <c r="AC68">
        <v>-16858789.928378001</v>
      </c>
      <c r="AD68">
        <v>-12451137.6000883</v>
      </c>
      <c r="AE68">
        <v>-2063591.7599307101</v>
      </c>
      <c r="AF68">
        <v>203667.15147007999</v>
      </c>
      <c r="AG68">
        <v>56697.018485287997</v>
      </c>
      <c r="AH68">
        <v>-1541330.6404033899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-36074002.715150699</v>
      </c>
      <c r="AP68">
        <v>-35651177.405809797</v>
      </c>
      <c r="AQ68">
        <v>37575581.405807696</v>
      </c>
      <c r="AR68">
        <v>0</v>
      </c>
      <c r="AS68">
        <v>1924403.9999979699</v>
      </c>
    </row>
    <row r="69" spans="1:45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936873877.16178703</v>
      </c>
      <c r="J69">
        <v>-5530177.8281066399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8.6999999999999993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-4102655.7298184298</v>
      </c>
      <c r="AA69">
        <v>-11888716.1379837</v>
      </c>
      <c r="AB69">
        <v>2039862.56048637</v>
      </c>
      <c r="AC69">
        <v>16568329.779931899</v>
      </c>
      <c r="AD69">
        <v>-6957232.3591144504</v>
      </c>
      <c r="AE69">
        <v>856801.13786754594</v>
      </c>
      <c r="AF69">
        <v>-235644.09937824699</v>
      </c>
      <c r="AG69">
        <v>0</v>
      </c>
      <c r="AH69">
        <v>-1917568.1334250199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-5636822.9814340398</v>
      </c>
      <c r="AP69">
        <v>-5863791.6156103797</v>
      </c>
      <c r="AQ69">
        <v>-50730192.484388404</v>
      </c>
      <c r="AR69">
        <v>0</v>
      </c>
      <c r="AS69">
        <v>-56593984.099998802</v>
      </c>
    </row>
    <row r="70" spans="1:45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903241093.66407204</v>
      </c>
      <c r="J70">
        <v>-33632783.497715503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12.309999999999899</v>
      </c>
      <c r="T70">
        <v>0</v>
      </c>
      <c r="U70">
        <v>0</v>
      </c>
      <c r="V70">
        <v>0</v>
      </c>
      <c r="W70">
        <v>0</v>
      </c>
      <c r="X70">
        <v>1</v>
      </c>
      <c r="Y70">
        <v>1</v>
      </c>
      <c r="Z70">
        <v>-905817.71436632902</v>
      </c>
      <c r="AA70">
        <v>2562388.9397337199</v>
      </c>
      <c r="AB70">
        <v>1154302.0573380501</v>
      </c>
      <c r="AC70">
        <v>12399060.3802961</v>
      </c>
      <c r="AD70">
        <v>-8534979.2935897801</v>
      </c>
      <c r="AE70">
        <v>67329.812588853398</v>
      </c>
      <c r="AF70">
        <v>81493.420019044293</v>
      </c>
      <c r="AG70">
        <v>13396.9948601618</v>
      </c>
      <c r="AH70">
        <v>-2119897.0550064598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-38255558.381809697</v>
      </c>
      <c r="AO70">
        <v>-33538280.839936301</v>
      </c>
      <c r="AP70">
        <v>-33840556.122820698</v>
      </c>
      <c r="AQ70">
        <v>26987033.122820001</v>
      </c>
      <c r="AR70">
        <v>0</v>
      </c>
      <c r="AS70">
        <v>-6853523.0000007097</v>
      </c>
    </row>
    <row r="74" spans="1:45" s="6" customFormat="1" x14ac:dyDescent="0.2">
      <c r="A74" t="s">
        <v>77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79</v>
      </c>
      <c r="R74" t="s">
        <v>32</v>
      </c>
      <c r="S74" t="s">
        <v>85</v>
      </c>
      <c r="T74" t="s">
        <v>86</v>
      </c>
      <c r="U74" t="s">
        <v>80</v>
      </c>
      <c r="V74" t="s">
        <v>87</v>
      </c>
      <c r="W74" t="s">
        <v>88</v>
      </c>
      <c r="X74" t="s">
        <v>49</v>
      </c>
      <c r="Y74" t="s">
        <v>50</v>
      </c>
      <c r="Z74" t="s">
        <v>11</v>
      </c>
      <c r="AA74" t="s">
        <v>33</v>
      </c>
      <c r="AB74" t="s">
        <v>12</v>
      </c>
      <c r="AC74" t="s">
        <v>34</v>
      </c>
      <c r="AD74" t="s">
        <v>35</v>
      </c>
      <c r="AE74" t="s">
        <v>13</v>
      </c>
      <c r="AF74" t="s">
        <v>81</v>
      </c>
      <c r="AG74" t="s">
        <v>36</v>
      </c>
      <c r="AH74" t="s">
        <v>89</v>
      </c>
      <c r="AI74" t="s">
        <v>90</v>
      </c>
      <c r="AJ74" t="s">
        <v>82</v>
      </c>
      <c r="AK74" t="s">
        <v>91</v>
      </c>
      <c r="AL74" t="s">
        <v>92</v>
      </c>
      <c r="AM74" t="s">
        <v>51</v>
      </c>
      <c r="AN74" t="s">
        <v>52</v>
      </c>
      <c r="AO74" t="s">
        <v>44</v>
      </c>
      <c r="AP74" t="s">
        <v>45</v>
      </c>
      <c r="AQ74" t="s">
        <v>46</v>
      </c>
      <c r="AR74" t="s">
        <v>47</v>
      </c>
      <c r="AS74" t="s">
        <v>48</v>
      </c>
    </row>
    <row r="75" spans="1:45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916955630.64086998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1069915403.65499</v>
      </c>
      <c r="AS75">
        <v>1069915403.65499</v>
      </c>
    </row>
    <row r="76" spans="1:45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1225740200.9428401</v>
      </c>
      <c r="J76">
        <v>84776201.793588907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66558193.692796104</v>
      </c>
      <c r="AA76">
        <v>1225917.6524046101</v>
      </c>
      <c r="AB76">
        <v>4853380.7854699502</v>
      </c>
      <c r="AC76">
        <v>21005490.101872001</v>
      </c>
      <c r="AD76">
        <v>8662247.6072242893</v>
      </c>
      <c r="AE76">
        <v>-1291464.19356632</v>
      </c>
      <c r="AF76">
        <v>-847978.944170014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100165786.70203</v>
      </c>
      <c r="AP76">
        <v>102365494.491679</v>
      </c>
      <c r="AQ76">
        <v>-110438349.505679</v>
      </c>
      <c r="AR76">
        <v>0</v>
      </c>
      <c r="AS76">
        <v>-8072855.0139993597</v>
      </c>
    </row>
    <row r="77" spans="1:45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1309378515.52105</v>
      </c>
      <c r="J77">
        <v>76142067.544032693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23030976.0345775</v>
      </c>
      <c r="AA77">
        <v>10788881.7478997</v>
      </c>
      <c r="AB77">
        <v>7284382.8606649404</v>
      </c>
      <c r="AC77">
        <v>27130811.889990401</v>
      </c>
      <c r="AD77">
        <v>15962234.533317801</v>
      </c>
      <c r="AE77">
        <v>-849419.25040224497</v>
      </c>
      <c r="AF77">
        <v>-744568.74177594599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82603299.0742722</v>
      </c>
      <c r="AP77">
        <v>85737558.571545199</v>
      </c>
      <c r="AQ77">
        <v>-19906835.132544901</v>
      </c>
      <c r="AR77">
        <v>7695887</v>
      </c>
      <c r="AS77">
        <v>73526610.439000204</v>
      </c>
    </row>
    <row r="78" spans="1:45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1393059260.3554599</v>
      </c>
      <c r="J78">
        <v>43468082.190462999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-2723267.5752002802</v>
      </c>
      <c r="AA78">
        <v>-8011985.5220119599</v>
      </c>
      <c r="AB78">
        <v>7929703.7092467602</v>
      </c>
      <c r="AC78">
        <v>36678180.006549798</v>
      </c>
      <c r="AD78">
        <v>15523771.634897299</v>
      </c>
      <c r="AE78">
        <v>-968007.55885659205</v>
      </c>
      <c r="AF78">
        <v>-812430.93771633005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47615963.756908797</v>
      </c>
      <c r="AP78">
        <v>48023274.806503102</v>
      </c>
      <c r="AQ78">
        <v>-10064427.187504699</v>
      </c>
      <c r="AR78">
        <v>41519322.999999903</v>
      </c>
      <c r="AS78">
        <v>79478170.6189982</v>
      </c>
    </row>
    <row r="79" spans="1:45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1474858021.0871201</v>
      </c>
      <c r="J79">
        <v>81798760.731658906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49397161.133523002</v>
      </c>
      <c r="AA79">
        <v>-20340390.454005301</v>
      </c>
      <c r="AB79">
        <v>10732196.4505248</v>
      </c>
      <c r="AC79">
        <v>22208417.466524299</v>
      </c>
      <c r="AD79">
        <v>25508896.938880999</v>
      </c>
      <c r="AE79">
        <v>-681670.52233590302</v>
      </c>
      <c r="AF79">
        <v>-1187965.6633924099</v>
      </c>
      <c r="AG79">
        <v>53698.700221064697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85690344.049940705</v>
      </c>
      <c r="AP79">
        <v>86707042.074832693</v>
      </c>
      <c r="AQ79">
        <v>-26531762.357831001</v>
      </c>
      <c r="AR79">
        <v>0</v>
      </c>
      <c r="AS79">
        <v>60175279.717001699</v>
      </c>
    </row>
    <row r="80" spans="1:45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1545600387.2004499</v>
      </c>
      <c r="J80">
        <v>70742366.113336802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72971255.509155095</v>
      </c>
      <c r="AA80">
        <v>6302126.3451287299</v>
      </c>
      <c r="AB80">
        <v>3064534.51007532</v>
      </c>
      <c r="AC80">
        <v>12202239.146436101</v>
      </c>
      <c r="AD80">
        <v>-7581398.3972476097</v>
      </c>
      <c r="AE80">
        <v>-1616028.4202497799</v>
      </c>
      <c r="AF80">
        <v>-2873735.9751808201</v>
      </c>
      <c r="AG80">
        <v>45081.515131264001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82514074.233248293</v>
      </c>
      <c r="AP80">
        <v>81782961.131053299</v>
      </c>
      <c r="AQ80">
        <v>-52081919.758053496</v>
      </c>
      <c r="AR80">
        <v>0</v>
      </c>
      <c r="AS80">
        <v>29701041.372999702</v>
      </c>
    </row>
    <row r="81" spans="1:45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1595834936.8410699</v>
      </c>
      <c r="J81">
        <v>50234549.640618101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</v>
      </c>
      <c r="W81">
        <v>0</v>
      </c>
      <c r="X81">
        <v>0.220852177024078</v>
      </c>
      <c r="Y81">
        <v>0</v>
      </c>
      <c r="Z81">
        <v>36886900.359596603</v>
      </c>
      <c r="AA81">
        <v>-21544786.282201</v>
      </c>
      <c r="AB81">
        <v>2571513.4577902602</v>
      </c>
      <c r="AC81">
        <v>31194652.025948498</v>
      </c>
      <c r="AD81">
        <v>557653.98191461095</v>
      </c>
      <c r="AE81">
        <v>1565648.18992316</v>
      </c>
      <c r="AF81">
        <v>2277848.9034457901</v>
      </c>
      <c r="AG81">
        <v>17993.6369935517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-2756071.2754656901</v>
      </c>
      <c r="AN81">
        <v>0</v>
      </c>
      <c r="AO81">
        <v>50771352.997945704</v>
      </c>
      <c r="AP81">
        <v>50437151.745801099</v>
      </c>
      <c r="AQ81">
        <v>25028046.406199001</v>
      </c>
      <c r="AR81">
        <v>0</v>
      </c>
      <c r="AS81">
        <v>75465198.152000204</v>
      </c>
    </row>
    <row r="82" spans="1:45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1520888260.2680299</v>
      </c>
      <c r="J82">
        <v>-91883630.418822601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</v>
      </c>
      <c r="W82">
        <v>0</v>
      </c>
      <c r="X82">
        <v>0.218635146972222</v>
      </c>
      <c r="Y82">
        <v>0</v>
      </c>
      <c r="Z82">
        <v>10018451.912032301</v>
      </c>
      <c r="AA82">
        <v>-47356860.228014298</v>
      </c>
      <c r="AB82">
        <v>-841570.23322086001</v>
      </c>
      <c r="AC82">
        <v>-83019853.397871599</v>
      </c>
      <c r="AD82">
        <v>27094227.544290502</v>
      </c>
      <c r="AE82">
        <v>1512975.6506165101</v>
      </c>
      <c r="AF82">
        <v>340883.362971141</v>
      </c>
      <c r="AG82">
        <v>39600.112627747403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-92212145.276568398</v>
      </c>
      <c r="AP82">
        <v>-92506790.310459405</v>
      </c>
      <c r="AQ82">
        <v>62492362.252459198</v>
      </c>
      <c r="AR82">
        <v>11348341</v>
      </c>
      <c r="AS82">
        <v>-18666087.057999998</v>
      </c>
    </row>
    <row r="83" spans="1:45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1652149674.41539</v>
      </c>
      <c r="J83">
        <v>131261414.14736301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</v>
      </c>
      <c r="W83">
        <v>0</v>
      </c>
      <c r="X83">
        <v>0.23484507391030601</v>
      </c>
      <c r="Y83">
        <v>0</v>
      </c>
      <c r="Z83">
        <v>53816996.796908997</v>
      </c>
      <c r="AA83">
        <v>-1338479.8738876099</v>
      </c>
      <c r="AB83">
        <v>1145285.9250934699</v>
      </c>
      <c r="AC83">
        <v>39249266.974924497</v>
      </c>
      <c r="AD83">
        <v>14806614.3304471</v>
      </c>
      <c r="AE83">
        <v>3146865.3958597099</v>
      </c>
      <c r="AF83">
        <v>61510416.643244199</v>
      </c>
      <c r="AG83">
        <v>51928.701787437698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-287905.20991200802</v>
      </c>
      <c r="AN83">
        <v>0</v>
      </c>
      <c r="AO83">
        <v>172100989.68446499</v>
      </c>
      <c r="AP83">
        <v>170393989.13226199</v>
      </c>
      <c r="AQ83">
        <v>-165859092.953262</v>
      </c>
      <c r="AR83">
        <v>0</v>
      </c>
      <c r="AS83">
        <v>4534896.1789996196</v>
      </c>
    </row>
    <row r="84" spans="1:45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1726265200.74119</v>
      </c>
      <c r="J84">
        <v>74115526.325803995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</v>
      </c>
      <c r="W84">
        <v>0</v>
      </c>
      <c r="X84">
        <v>0.23484507391030601</v>
      </c>
      <c r="Y84">
        <v>0</v>
      </c>
      <c r="Z84">
        <v>6626021.8841710901</v>
      </c>
      <c r="AA84">
        <v>-6055664.7869300796</v>
      </c>
      <c r="AB84">
        <v>4268629.0691020396</v>
      </c>
      <c r="AC84">
        <v>56640763.6514052</v>
      </c>
      <c r="AD84">
        <v>10319423.0419627</v>
      </c>
      <c r="AE84">
        <v>3384302.05158759</v>
      </c>
      <c r="AF84">
        <v>-2071625.74220655</v>
      </c>
      <c r="AG84">
        <v>-8728.48287697659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-2301216.9904304701</v>
      </c>
      <c r="AN84">
        <v>0</v>
      </c>
      <c r="AO84">
        <v>70801903.695784599</v>
      </c>
      <c r="AP84">
        <v>71558247.325252295</v>
      </c>
      <c r="AQ84">
        <v>-5855364.0572513696</v>
      </c>
      <c r="AR84">
        <v>0</v>
      </c>
      <c r="AS84">
        <v>65702883.268000901</v>
      </c>
    </row>
    <row r="85" spans="1:45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1775749696.7804699</v>
      </c>
      <c r="J85">
        <v>49484496.039272599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</v>
      </c>
      <c r="T85">
        <v>0</v>
      </c>
      <c r="U85">
        <v>0</v>
      </c>
      <c r="V85">
        <v>0.47939053826717998</v>
      </c>
      <c r="W85">
        <v>0</v>
      </c>
      <c r="X85">
        <v>0.24165270793861901</v>
      </c>
      <c r="Y85">
        <v>0</v>
      </c>
      <c r="Z85">
        <v>40982680.446766198</v>
      </c>
      <c r="AA85">
        <v>-3819047.4244921901</v>
      </c>
      <c r="AB85">
        <v>5415031.2106322097</v>
      </c>
      <c r="AC85">
        <v>2091342.3975953099</v>
      </c>
      <c r="AD85">
        <v>5869558.4509421596</v>
      </c>
      <c r="AE85">
        <v>-1330442.2994206799</v>
      </c>
      <c r="AF85">
        <v>-2867262.33370374</v>
      </c>
      <c r="AG85">
        <v>14136.466543402899</v>
      </c>
      <c r="AH85">
        <v>0</v>
      </c>
      <c r="AI85">
        <v>0</v>
      </c>
      <c r="AJ85">
        <v>0</v>
      </c>
      <c r="AK85">
        <v>2263758.8217269802</v>
      </c>
      <c r="AL85">
        <v>0</v>
      </c>
      <c r="AM85">
        <v>-104600.62226703401</v>
      </c>
      <c r="AN85">
        <v>0</v>
      </c>
      <c r="AO85">
        <v>48515155.114322603</v>
      </c>
      <c r="AP85">
        <v>49400535.794790402</v>
      </c>
      <c r="AQ85">
        <v>-15056482.104791</v>
      </c>
      <c r="AR85">
        <v>0</v>
      </c>
      <c r="AS85">
        <v>34344053.689999297</v>
      </c>
    </row>
    <row r="86" spans="1:45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1748849131.4107499</v>
      </c>
      <c r="J86">
        <v>-26900565.3697173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0</v>
      </c>
      <c r="T86">
        <v>0</v>
      </c>
      <c r="U86">
        <v>0</v>
      </c>
      <c r="V86">
        <v>1.5644317104608001</v>
      </c>
      <c r="W86">
        <v>0</v>
      </c>
      <c r="X86">
        <v>0.24165270793861901</v>
      </c>
      <c r="Y86">
        <v>0</v>
      </c>
      <c r="Z86">
        <v>38175144.084508002</v>
      </c>
      <c r="AA86">
        <v>-50786086.198504999</v>
      </c>
      <c r="AB86">
        <v>4906291.8778118202</v>
      </c>
      <c r="AC86">
        <v>-11723836.671876701</v>
      </c>
      <c r="AD86">
        <v>-5600195.8157622498</v>
      </c>
      <c r="AE86">
        <v>-4009197.2454760498</v>
      </c>
      <c r="AF86">
        <v>550457.07627543097</v>
      </c>
      <c r="AG86">
        <v>723.114402516209</v>
      </c>
      <c r="AH86">
        <v>0</v>
      </c>
      <c r="AI86">
        <v>0</v>
      </c>
      <c r="AJ86">
        <v>0</v>
      </c>
      <c r="AK86">
        <v>5251135.4177238001</v>
      </c>
      <c r="AL86">
        <v>0</v>
      </c>
      <c r="AM86">
        <v>0</v>
      </c>
      <c r="AN86">
        <v>0</v>
      </c>
      <c r="AO86">
        <v>-23235564.360898402</v>
      </c>
      <c r="AP86">
        <v>-24089074.958304901</v>
      </c>
      <c r="AQ86">
        <v>32702034.068305101</v>
      </c>
      <c r="AR86">
        <v>0</v>
      </c>
      <c r="AS86">
        <v>8612959.1100002695</v>
      </c>
    </row>
    <row r="87" spans="1:45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1799829255.90079</v>
      </c>
      <c r="J87">
        <v>50980124.490046002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0</v>
      </c>
      <c r="T87">
        <v>0</v>
      </c>
      <c r="U87">
        <v>0</v>
      </c>
      <c r="V87">
        <v>2.7176321141342998</v>
      </c>
      <c r="W87">
        <v>0</v>
      </c>
      <c r="X87">
        <v>0.51450530123800797</v>
      </c>
      <c r="Y87">
        <v>0</v>
      </c>
      <c r="Z87">
        <v>52711671.4034537</v>
      </c>
      <c r="AA87">
        <v>10140959.0200774</v>
      </c>
      <c r="AB87">
        <v>5789523.2995698396</v>
      </c>
      <c r="AC87">
        <v>-16079932.6344305</v>
      </c>
      <c r="AD87">
        <v>-3385031.1468003201</v>
      </c>
      <c r="AE87">
        <v>-453056.63799082598</v>
      </c>
      <c r="AF87">
        <v>-847827.30626433506</v>
      </c>
      <c r="AG87">
        <v>58546.543665718702</v>
      </c>
      <c r="AH87">
        <v>0</v>
      </c>
      <c r="AI87">
        <v>0</v>
      </c>
      <c r="AJ87">
        <v>0</v>
      </c>
      <c r="AK87">
        <v>5609163.8005247004</v>
      </c>
      <c r="AL87">
        <v>0</v>
      </c>
      <c r="AM87">
        <v>-3917497.5969548798</v>
      </c>
      <c r="AN87">
        <v>0</v>
      </c>
      <c r="AO87">
        <v>49626518.744850501</v>
      </c>
      <c r="AP87">
        <v>50044890.9203282</v>
      </c>
      <c r="AQ87">
        <v>-1911765.7403277601</v>
      </c>
      <c r="AR87">
        <v>0</v>
      </c>
      <c r="AS87">
        <v>48133125.180000402</v>
      </c>
    </row>
    <row r="88" spans="1:45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1680526387.0971601</v>
      </c>
      <c r="J88">
        <v>-119302868.80363099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0</v>
      </c>
      <c r="T88">
        <v>0</v>
      </c>
      <c r="U88">
        <v>0</v>
      </c>
      <c r="V88">
        <v>4.5459969450739104</v>
      </c>
      <c r="W88">
        <v>0</v>
      </c>
      <c r="X88">
        <v>0.88405971369276803</v>
      </c>
      <c r="Y88">
        <v>0</v>
      </c>
      <c r="Z88">
        <v>26496207.714567401</v>
      </c>
      <c r="AA88">
        <v>-49696467.162972502</v>
      </c>
      <c r="AB88">
        <v>5361613.1131416503</v>
      </c>
      <c r="AC88">
        <v>-85652844.7943317</v>
      </c>
      <c r="AD88">
        <v>-19600932.295457199</v>
      </c>
      <c r="AE88">
        <v>-148844.786414681</v>
      </c>
      <c r="AF88">
        <v>707348.51953799499</v>
      </c>
      <c r="AG88">
        <v>7744.2496619149997</v>
      </c>
      <c r="AH88">
        <v>0</v>
      </c>
      <c r="AI88">
        <v>0</v>
      </c>
      <c r="AJ88">
        <v>0</v>
      </c>
      <c r="AK88">
        <v>9096855.3733719792</v>
      </c>
      <c r="AL88">
        <v>0</v>
      </c>
      <c r="AM88">
        <v>-5014197.0221133204</v>
      </c>
      <c r="AN88">
        <v>0</v>
      </c>
      <c r="AO88">
        <v>-118443517.09100799</v>
      </c>
      <c r="AP88">
        <v>-117225769.911548</v>
      </c>
      <c r="AQ88">
        <v>99140279.411546901</v>
      </c>
      <c r="AR88">
        <v>0</v>
      </c>
      <c r="AS88">
        <v>-18085490.500001099</v>
      </c>
    </row>
    <row r="89" spans="1:45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1666391553.1184399</v>
      </c>
      <c r="J89">
        <v>-14134833.978726299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0</v>
      </c>
      <c r="T89">
        <v>0</v>
      </c>
      <c r="U89">
        <v>0</v>
      </c>
      <c r="V89">
        <v>8.1360468886469395</v>
      </c>
      <c r="W89">
        <v>0</v>
      </c>
      <c r="X89">
        <v>0.99390711634335305</v>
      </c>
      <c r="Y89">
        <v>0</v>
      </c>
      <c r="Z89">
        <v>33624686.892604798</v>
      </c>
      <c r="AA89">
        <v>-15843462.281024899</v>
      </c>
      <c r="AB89">
        <v>4038889.95820058</v>
      </c>
      <c r="AC89">
        <v>-31870057.834568299</v>
      </c>
      <c r="AD89">
        <v>-14319359.411304999</v>
      </c>
      <c r="AE89">
        <v>-1220951.90938945</v>
      </c>
      <c r="AF89">
        <v>-336077.02992741403</v>
      </c>
      <c r="AG89">
        <v>122277.05768246501</v>
      </c>
      <c r="AH89">
        <v>0</v>
      </c>
      <c r="AI89">
        <v>0</v>
      </c>
      <c r="AJ89">
        <v>0</v>
      </c>
      <c r="AK89">
        <v>17608780.298547301</v>
      </c>
      <c r="AL89">
        <v>0</v>
      </c>
      <c r="AM89">
        <v>-1806645.86697292</v>
      </c>
      <c r="AN89">
        <v>0</v>
      </c>
      <c r="AO89">
        <v>-10001920.126152899</v>
      </c>
      <c r="AP89">
        <v>-11238581.541335899</v>
      </c>
      <c r="AQ89">
        <v>-13653530.913664</v>
      </c>
      <c r="AR89">
        <v>0</v>
      </c>
      <c r="AS89">
        <v>-24892112.454999998</v>
      </c>
    </row>
    <row r="90" spans="1:45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1754368726.5067599</v>
      </c>
      <c r="J90">
        <v>87977173.388323307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0</v>
      </c>
      <c r="T90">
        <v>0</v>
      </c>
      <c r="U90">
        <v>0</v>
      </c>
      <c r="V90">
        <v>12.590584836242799</v>
      </c>
      <c r="W90">
        <v>0</v>
      </c>
      <c r="X90">
        <v>0.99390711634335305</v>
      </c>
      <c r="Y90">
        <v>0</v>
      </c>
      <c r="Z90">
        <v>42590740.040560201</v>
      </c>
      <c r="AA90">
        <v>12079096.1483601</v>
      </c>
      <c r="AB90">
        <v>4941898.0863167401</v>
      </c>
      <c r="AC90">
        <v>22661711.676182199</v>
      </c>
      <c r="AD90">
        <v>-14484686.5097387</v>
      </c>
      <c r="AE90">
        <v>-2022331.59498748</v>
      </c>
      <c r="AF90">
        <v>-1111979.2204458199</v>
      </c>
      <c r="AG90">
        <v>36174.858704789498</v>
      </c>
      <c r="AH90">
        <v>0</v>
      </c>
      <c r="AI90">
        <v>0</v>
      </c>
      <c r="AJ90">
        <v>0</v>
      </c>
      <c r="AK90">
        <v>21517606.460188001</v>
      </c>
      <c r="AL90">
        <v>0</v>
      </c>
      <c r="AM90">
        <v>0</v>
      </c>
      <c r="AN90">
        <v>0</v>
      </c>
      <c r="AO90">
        <v>86208229.945140198</v>
      </c>
      <c r="AP90">
        <v>87464108.183242396</v>
      </c>
      <c r="AQ90">
        <v>-118909962.666242</v>
      </c>
      <c r="AR90">
        <v>0</v>
      </c>
      <c r="AS90">
        <v>-31445854.4829996</v>
      </c>
    </row>
    <row r="91" spans="1:45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1773295102.5497799</v>
      </c>
      <c r="J91">
        <v>18926376.043024901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0</v>
      </c>
      <c r="T91">
        <v>0</v>
      </c>
      <c r="U91">
        <v>0</v>
      </c>
      <c r="V91">
        <v>17.8013023366277</v>
      </c>
      <c r="W91">
        <v>0</v>
      </c>
      <c r="X91">
        <v>1</v>
      </c>
      <c r="Y91">
        <v>0.57219218117369197</v>
      </c>
      <c r="Z91">
        <v>15897654.9504344</v>
      </c>
      <c r="AA91">
        <v>832299.32539088395</v>
      </c>
      <c r="AB91">
        <v>4312233.4273979403</v>
      </c>
      <c r="AC91">
        <v>27126547.134417899</v>
      </c>
      <c r="AD91">
        <v>-15309303.6359716</v>
      </c>
      <c r="AE91">
        <v>-1735084.94647352</v>
      </c>
      <c r="AF91">
        <v>811011.78281421994</v>
      </c>
      <c r="AG91">
        <v>56205.460709948296</v>
      </c>
      <c r="AH91">
        <v>0</v>
      </c>
      <c r="AI91">
        <v>0</v>
      </c>
      <c r="AJ91">
        <v>0</v>
      </c>
      <c r="AK91">
        <v>24676912.203591499</v>
      </c>
      <c r="AL91">
        <v>0</v>
      </c>
      <c r="AM91">
        <v>-83932.744839891995</v>
      </c>
      <c r="AN91">
        <v>-42641421.609790698</v>
      </c>
      <c r="AO91">
        <v>13943121.347681001</v>
      </c>
      <c r="AP91">
        <v>13154660.415629599</v>
      </c>
      <c r="AQ91">
        <v>-43603122.389630303</v>
      </c>
      <c r="AR91">
        <v>0</v>
      </c>
      <c r="AS91">
        <v>-30448461.9740007</v>
      </c>
    </row>
    <row r="92" spans="1:45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39748958.736858003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</v>
      </c>
      <c r="W92">
        <v>0</v>
      </c>
      <c r="X92">
        <v>0.31426638102022397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47549753.656399898</v>
      </c>
      <c r="AS92">
        <v>47549753.656399898</v>
      </c>
    </row>
    <row r="93" spans="1:45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44206716.053512998</v>
      </c>
      <c r="J93">
        <v>4457757.3166549401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</v>
      </c>
      <c r="W93">
        <v>0</v>
      </c>
      <c r="X93">
        <v>0.31426638102022397</v>
      </c>
      <c r="Y93">
        <v>0</v>
      </c>
      <c r="Z93">
        <v>1016203.40134112</v>
      </c>
      <c r="AA93">
        <v>4272916.8616475398</v>
      </c>
      <c r="AB93">
        <v>226567.22920690401</v>
      </c>
      <c r="AC93">
        <v>902373.505053006</v>
      </c>
      <c r="AD93">
        <v>355425.13554129901</v>
      </c>
      <c r="AE93">
        <v>14849.157983634201</v>
      </c>
      <c r="AF93">
        <v>-26180.034361699301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6762155.2564118197</v>
      </c>
      <c r="AP93">
        <v>7164149.0246253898</v>
      </c>
      <c r="AQ93">
        <v>-6869609.6109254099</v>
      </c>
      <c r="AR93">
        <v>0</v>
      </c>
      <c r="AS93">
        <v>294539.41369997902</v>
      </c>
    </row>
    <row r="94" spans="1:45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47755066.703422204</v>
      </c>
      <c r="J94">
        <v>3548350.6499091699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</v>
      </c>
      <c r="W94">
        <v>0</v>
      </c>
      <c r="X94">
        <v>0.31426638102022397</v>
      </c>
      <c r="Y94">
        <v>0</v>
      </c>
      <c r="Z94">
        <v>1268050.6519116501</v>
      </c>
      <c r="AA94">
        <v>1210860.2850365101</v>
      </c>
      <c r="AB94">
        <v>245580.55229559701</v>
      </c>
      <c r="AC94">
        <v>961024.16011686705</v>
      </c>
      <c r="AD94">
        <v>511923.73133948201</v>
      </c>
      <c r="AE94">
        <v>15748.4817203538</v>
      </c>
      <c r="AF94">
        <v>-72679.336593567699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4140508.52582691</v>
      </c>
      <c r="AP94">
        <v>4264361.6563888304</v>
      </c>
      <c r="AQ94">
        <v>1202603.8314111901</v>
      </c>
      <c r="AR94">
        <v>0</v>
      </c>
      <c r="AS94">
        <v>5466965.4878000198</v>
      </c>
    </row>
    <row r="95" spans="1:45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53863458.694954902</v>
      </c>
      <c r="J95">
        <v>6108391.9915327299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</v>
      </c>
      <c r="W95">
        <v>0</v>
      </c>
      <c r="X95">
        <v>0.31426638102022397</v>
      </c>
      <c r="Y95">
        <v>0</v>
      </c>
      <c r="Z95">
        <v>3310337.1358996499</v>
      </c>
      <c r="AA95">
        <v>773414.55396257294</v>
      </c>
      <c r="AB95">
        <v>310339.15486569202</v>
      </c>
      <c r="AC95">
        <v>1427661.2980940901</v>
      </c>
      <c r="AD95">
        <v>500296.35529160901</v>
      </c>
      <c r="AE95">
        <v>8464.2045722753192</v>
      </c>
      <c r="AF95">
        <v>-78451.201831406404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6252061.5008544903</v>
      </c>
      <c r="AP95">
        <v>6469837.0658099595</v>
      </c>
      <c r="AQ95">
        <v>803280.29929001501</v>
      </c>
      <c r="AR95">
        <v>0</v>
      </c>
      <c r="AS95">
        <v>7273117.3650999703</v>
      </c>
    </row>
    <row r="96" spans="1:45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59730570.098596297</v>
      </c>
      <c r="J96">
        <v>5549110.5716260597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</v>
      </c>
      <c r="W96">
        <v>0</v>
      </c>
      <c r="X96">
        <v>0.30987975779195598</v>
      </c>
      <c r="Y96">
        <v>0</v>
      </c>
      <c r="Z96">
        <v>3442680.5330368401</v>
      </c>
      <c r="AA96">
        <v>516252.98386900499</v>
      </c>
      <c r="AB96">
        <v>403517.04058444599</v>
      </c>
      <c r="AC96">
        <v>921686.80332332698</v>
      </c>
      <c r="AD96">
        <v>952428.39973269997</v>
      </c>
      <c r="AE96">
        <v>47799.846883920698</v>
      </c>
      <c r="AF96">
        <v>-1255.5991788635899</v>
      </c>
      <c r="AG96">
        <v>598.69384150465805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6283708.7020928897</v>
      </c>
      <c r="AP96">
        <v>6463326.4949803399</v>
      </c>
      <c r="AQ96">
        <v>-119462.60198034999</v>
      </c>
      <c r="AR96">
        <v>673108.99999999895</v>
      </c>
      <c r="AS96">
        <v>7016972.8929999899</v>
      </c>
    </row>
    <row r="97" spans="1:45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64783388.848293602</v>
      </c>
      <c r="J97">
        <v>2757888.5956490999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</v>
      </c>
      <c r="W97">
        <v>0</v>
      </c>
      <c r="X97">
        <v>0.29862187076000801</v>
      </c>
      <c r="Y97">
        <v>0</v>
      </c>
      <c r="Z97">
        <v>4740957.5350869503</v>
      </c>
      <c r="AA97">
        <v>-1479224.67742826</v>
      </c>
      <c r="AB97">
        <v>125151.262453295</v>
      </c>
      <c r="AC97">
        <v>701727.62988940999</v>
      </c>
      <c r="AD97">
        <v>-395385.76685839298</v>
      </c>
      <c r="AE97">
        <v>-125589.510743541</v>
      </c>
      <c r="AF97">
        <v>-140752.86764585</v>
      </c>
      <c r="AG97">
        <v>3305.8142409883499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3430189.4189945902</v>
      </c>
      <c r="AP97">
        <v>3458295.3120235298</v>
      </c>
      <c r="AQ97">
        <v>439226.754376581</v>
      </c>
      <c r="AR97">
        <v>1817976.4890000001</v>
      </c>
      <c r="AS97">
        <v>5715498.5554001201</v>
      </c>
    </row>
    <row r="98" spans="1:45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78943078.395429298</v>
      </c>
      <c r="J98">
        <v>10488453.341102799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</v>
      </c>
      <c r="W98">
        <v>0</v>
      </c>
      <c r="X98">
        <v>0.27405061851002199</v>
      </c>
      <c r="Y98">
        <v>0</v>
      </c>
      <c r="Z98">
        <v>9456979.2061216608</v>
      </c>
      <c r="AA98">
        <v>-587397.02635866601</v>
      </c>
      <c r="AB98">
        <v>26535.964859646901</v>
      </c>
      <c r="AC98">
        <v>1349190.4124891099</v>
      </c>
      <c r="AD98">
        <v>278566.71183271002</v>
      </c>
      <c r="AE98">
        <v>83898.853317202796</v>
      </c>
      <c r="AF98">
        <v>-16723.2886740102</v>
      </c>
      <c r="AG98">
        <v>-140.949107532852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10590909.8844801</v>
      </c>
      <c r="AP98">
        <v>10495859.1263289</v>
      </c>
      <c r="AQ98">
        <v>-1122473.6415289601</v>
      </c>
      <c r="AR98">
        <v>4486638.5929999901</v>
      </c>
      <c r="AS98">
        <v>13860024.0777999</v>
      </c>
    </row>
    <row r="99" spans="1:45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73150472.351647407</v>
      </c>
      <c r="J99">
        <v>-6511743.3733855998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</v>
      </c>
      <c r="W99">
        <v>0</v>
      </c>
      <c r="X99">
        <v>0.26742435261102698</v>
      </c>
      <c r="Y99">
        <v>0</v>
      </c>
      <c r="Z99">
        <v>468769.41889948602</v>
      </c>
      <c r="AA99">
        <v>-5244058.2876706896</v>
      </c>
      <c r="AB99">
        <v>-142364.018061443</v>
      </c>
      <c r="AC99">
        <v>-4568344.2764367396</v>
      </c>
      <c r="AD99">
        <v>1332069.83363932</v>
      </c>
      <c r="AE99">
        <v>208137.52544623299</v>
      </c>
      <c r="AF99">
        <v>175508.009741218</v>
      </c>
      <c r="AG99">
        <v>909.21258557255203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-7769372.5818570396</v>
      </c>
      <c r="AP99">
        <v>-7528919.9832114903</v>
      </c>
      <c r="AQ99">
        <v>-2524582.45898849</v>
      </c>
      <c r="AR99">
        <v>1351087</v>
      </c>
      <c r="AS99">
        <v>-8702415.4421999902</v>
      </c>
    </row>
    <row r="100" spans="1:45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75147760.724547401</v>
      </c>
      <c r="J100">
        <v>1997288.3729000599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0.26742435261102698</v>
      </c>
      <c r="Y100">
        <v>0</v>
      </c>
      <c r="Z100">
        <v>689844.97148655006</v>
      </c>
      <c r="AA100">
        <v>-502930.813879697</v>
      </c>
      <c r="AB100">
        <v>56458.340714843303</v>
      </c>
      <c r="AC100">
        <v>2017237.8555223499</v>
      </c>
      <c r="AD100">
        <v>759033.45264876296</v>
      </c>
      <c r="AE100">
        <v>25381.7041615048</v>
      </c>
      <c r="AF100">
        <v>72186.401271191193</v>
      </c>
      <c r="AG100">
        <v>-864.19835577979097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3116347.7135697301</v>
      </c>
      <c r="AP100">
        <v>3402635.1351284501</v>
      </c>
      <c r="AQ100">
        <v>-7382038.2437284999</v>
      </c>
      <c r="AR100">
        <v>0</v>
      </c>
      <c r="AS100">
        <v>-3979403.10860004</v>
      </c>
    </row>
    <row r="101" spans="1:45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83165983.625589699</v>
      </c>
      <c r="J101">
        <v>7328729.8966710297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0.26519694479748301</v>
      </c>
      <c r="Y101">
        <v>0</v>
      </c>
      <c r="Z101">
        <v>4595665.1834824197</v>
      </c>
      <c r="AA101">
        <v>-805984.645798543</v>
      </c>
      <c r="AB101">
        <v>124842.479897179</v>
      </c>
      <c r="AC101">
        <v>2592465.0255175498</v>
      </c>
      <c r="AD101">
        <v>612718.444130591</v>
      </c>
      <c r="AE101">
        <v>250568.58007469101</v>
      </c>
      <c r="AF101">
        <v>-128913.659260553</v>
      </c>
      <c r="AG101">
        <v>1036.9342546340599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7242398.3422979703</v>
      </c>
      <c r="AP101">
        <v>7362249.6628366401</v>
      </c>
      <c r="AQ101">
        <v>-3243932.9626366301</v>
      </c>
      <c r="AR101">
        <v>469328</v>
      </c>
      <c r="AS101">
        <v>4587644.7002000101</v>
      </c>
    </row>
    <row r="102" spans="1:45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91575821.755292803</v>
      </c>
      <c r="J102">
        <v>6568671.3950330196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0.33500335652262098</v>
      </c>
      <c r="Y102">
        <v>0</v>
      </c>
      <c r="Z102">
        <v>5541030.2039576601</v>
      </c>
      <c r="AA102">
        <v>522628.73602883599</v>
      </c>
      <c r="AB102">
        <v>199757.35179617</v>
      </c>
      <c r="AC102">
        <v>43173.829585181396</v>
      </c>
      <c r="AD102">
        <v>418948.82368471997</v>
      </c>
      <c r="AE102">
        <v>2748.3623765105699</v>
      </c>
      <c r="AF102">
        <v>-257726.78441401699</v>
      </c>
      <c r="AG102">
        <v>3168.57120703179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-41877.302599451497</v>
      </c>
      <c r="AN102">
        <v>0</v>
      </c>
      <c r="AO102">
        <v>6431851.7916226499</v>
      </c>
      <c r="AP102">
        <v>6291034.1524631605</v>
      </c>
      <c r="AQ102">
        <v>-996583.51966311596</v>
      </c>
      <c r="AR102">
        <v>1651310</v>
      </c>
      <c r="AS102">
        <v>6945760.6328000501</v>
      </c>
    </row>
    <row r="103" spans="1:45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97821215.661900297</v>
      </c>
      <c r="J103">
        <v>6245393.9066074099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0</v>
      </c>
      <c r="U103">
        <v>0</v>
      </c>
      <c r="V103">
        <v>0</v>
      </c>
      <c r="W103">
        <v>6.2805703280266995E-2</v>
      </c>
      <c r="X103">
        <v>0.50384216275877203</v>
      </c>
      <c r="Y103">
        <v>0</v>
      </c>
      <c r="Z103">
        <v>9216642.2142682206</v>
      </c>
      <c r="AA103">
        <v>-2050312.1635727901</v>
      </c>
      <c r="AB103">
        <v>298185.29102403799</v>
      </c>
      <c r="AC103">
        <v>-569815.90275228198</v>
      </c>
      <c r="AD103">
        <v>-689167.85326123296</v>
      </c>
      <c r="AE103">
        <v>-101133.14555990401</v>
      </c>
      <c r="AF103">
        <v>-51308.977202417198</v>
      </c>
      <c r="AG103">
        <v>212.93382233414599</v>
      </c>
      <c r="AH103">
        <v>0</v>
      </c>
      <c r="AI103">
        <v>0</v>
      </c>
      <c r="AJ103">
        <v>0</v>
      </c>
      <c r="AK103">
        <v>0</v>
      </c>
      <c r="AL103">
        <v>27967.971348092</v>
      </c>
      <c r="AM103">
        <v>-190712.804990137</v>
      </c>
      <c r="AN103">
        <v>0</v>
      </c>
      <c r="AO103">
        <v>5890557.56312392</v>
      </c>
      <c r="AP103">
        <v>5491319.6369701698</v>
      </c>
      <c r="AQ103">
        <v>-1172169.84797023</v>
      </c>
      <c r="AR103">
        <v>0</v>
      </c>
      <c r="AS103">
        <v>4319149.7889999403</v>
      </c>
    </row>
    <row r="104" spans="1:45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99288036.2395702</v>
      </c>
      <c r="J104">
        <v>1466820.5776698799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</v>
      </c>
      <c r="U104">
        <v>0</v>
      </c>
      <c r="V104">
        <v>0</v>
      </c>
      <c r="W104">
        <v>0.43022103696117697</v>
      </c>
      <c r="X104">
        <v>0.50513611157973304</v>
      </c>
      <c r="Y104">
        <v>0</v>
      </c>
      <c r="Z104">
        <v>1968495.73386016</v>
      </c>
      <c r="AA104">
        <v>144396.35651364099</v>
      </c>
      <c r="AB104">
        <v>253646.98478025399</v>
      </c>
      <c r="AC104">
        <v>-851113.46536079806</v>
      </c>
      <c r="AD104">
        <v>-75966.474015071697</v>
      </c>
      <c r="AE104">
        <v>-5474.7777672116999</v>
      </c>
      <c r="AF104">
        <v>-53764.347048971496</v>
      </c>
      <c r="AG104">
        <v>860.89962196306499</v>
      </c>
      <c r="AH104">
        <v>0</v>
      </c>
      <c r="AI104">
        <v>0</v>
      </c>
      <c r="AJ104">
        <v>0</v>
      </c>
      <c r="AK104">
        <v>0</v>
      </c>
      <c r="AL104">
        <v>149311.996668876</v>
      </c>
      <c r="AM104">
        <v>-2877.12660979463</v>
      </c>
      <c r="AN104">
        <v>0</v>
      </c>
      <c r="AO104">
        <v>1527515.7806430501</v>
      </c>
      <c r="AP104">
        <v>1491550.2479775201</v>
      </c>
      <c r="AQ104">
        <v>-2736556.1875775401</v>
      </c>
      <c r="AR104">
        <v>0</v>
      </c>
      <c r="AS104">
        <v>-1245005.9396000199</v>
      </c>
    </row>
    <row r="105" spans="1:45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94672265.120527595</v>
      </c>
      <c r="J105">
        <v>-6378241.0209065499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</v>
      </c>
      <c r="U105">
        <v>0</v>
      </c>
      <c r="V105">
        <v>0</v>
      </c>
      <c r="W105">
        <v>0.73242446183562504</v>
      </c>
      <c r="X105">
        <v>0.66144129521362105</v>
      </c>
      <c r="Y105">
        <v>0</v>
      </c>
      <c r="Z105">
        <v>979877.41600709304</v>
      </c>
      <c r="AA105">
        <v>-764041.01432618697</v>
      </c>
      <c r="AB105">
        <v>279822.18082703999</v>
      </c>
      <c r="AC105">
        <v>-4497066.6530757099</v>
      </c>
      <c r="AD105">
        <v>-1742804.85605058</v>
      </c>
      <c r="AE105">
        <v>-138708.907272449</v>
      </c>
      <c r="AF105">
        <v>-22940.4160906303</v>
      </c>
      <c r="AG105">
        <v>2244.3244174649299</v>
      </c>
      <c r="AH105">
        <v>0</v>
      </c>
      <c r="AI105">
        <v>0</v>
      </c>
      <c r="AJ105">
        <v>0</v>
      </c>
      <c r="AK105">
        <v>0</v>
      </c>
      <c r="AL105">
        <v>143036.66518141801</v>
      </c>
      <c r="AM105">
        <v>-99656.022950313505</v>
      </c>
      <c r="AN105">
        <v>0</v>
      </c>
      <c r="AO105">
        <v>-5860237.2833328499</v>
      </c>
      <c r="AP105">
        <v>-5774126.1701778602</v>
      </c>
      <c r="AQ105">
        <v>4644460.1217778604</v>
      </c>
      <c r="AR105">
        <v>1955601.15419999</v>
      </c>
      <c r="AS105">
        <v>825935.10580000095</v>
      </c>
    </row>
    <row r="106" spans="1:45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96137619.256100193</v>
      </c>
      <c r="J106">
        <v>1465354.1355725799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0</v>
      </c>
      <c r="U106">
        <v>0</v>
      </c>
      <c r="V106">
        <v>0</v>
      </c>
      <c r="W106">
        <v>1.3142999889160101</v>
      </c>
      <c r="X106">
        <v>0.76115912000560404</v>
      </c>
      <c r="Y106">
        <v>0</v>
      </c>
      <c r="Z106">
        <v>2384444.1518599601</v>
      </c>
      <c r="AA106">
        <v>1434827.1166298599</v>
      </c>
      <c r="AB106">
        <v>245323.28247556501</v>
      </c>
      <c r="AC106">
        <v>-1671455.9284703799</v>
      </c>
      <c r="AD106">
        <v>-691318.62651377905</v>
      </c>
      <c r="AE106">
        <v>-200516.448826551</v>
      </c>
      <c r="AF106">
        <v>-110224.789867999</v>
      </c>
      <c r="AG106">
        <v>8518.9387649558103</v>
      </c>
      <c r="AH106">
        <v>0</v>
      </c>
      <c r="AI106">
        <v>0</v>
      </c>
      <c r="AJ106">
        <v>0</v>
      </c>
      <c r="AK106">
        <v>0</v>
      </c>
      <c r="AL106">
        <v>256618.49987281</v>
      </c>
      <c r="AM106">
        <v>-73907.182573764294</v>
      </c>
      <c r="AN106">
        <v>0</v>
      </c>
      <c r="AO106">
        <v>1582309.01335067</v>
      </c>
      <c r="AP106">
        <v>1588970.0501882799</v>
      </c>
      <c r="AQ106">
        <v>-3143502.1977882199</v>
      </c>
      <c r="AR106">
        <v>0</v>
      </c>
      <c r="AS106">
        <v>-1554532.14759994</v>
      </c>
    </row>
    <row r="107" spans="1:45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99936394.2058018</v>
      </c>
      <c r="J107">
        <v>1744654.34669531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0</v>
      </c>
      <c r="U107">
        <v>0</v>
      </c>
      <c r="V107">
        <v>0</v>
      </c>
      <c r="W107">
        <v>2.0364129055626199</v>
      </c>
      <c r="X107">
        <v>0.81040131878135802</v>
      </c>
      <c r="Y107">
        <v>0</v>
      </c>
      <c r="Z107">
        <v>569172.08155332995</v>
      </c>
      <c r="AA107">
        <v>-178801.43044916299</v>
      </c>
      <c r="AB107">
        <v>255000.98396985</v>
      </c>
      <c r="AC107">
        <v>1218146.5515928699</v>
      </c>
      <c r="AD107">
        <v>136408.71726733699</v>
      </c>
      <c r="AE107">
        <v>-157176.90487560499</v>
      </c>
      <c r="AF107">
        <v>-77254.761148939695</v>
      </c>
      <c r="AG107">
        <v>4018.3074026024401</v>
      </c>
      <c r="AH107">
        <v>0</v>
      </c>
      <c r="AI107">
        <v>0</v>
      </c>
      <c r="AJ107">
        <v>0</v>
      </c>
      <c r="AK107">
        <v>0</v>
      </c>
      <c r="AL107">
        <v>312675.087255052</v>
      </c>
      <c r="AM107">
        <v>-98611.2328195304</v>
      </c>
      <c r="AN107">
        <v>0</v>
      </c>
      <c r="AO107">
        <v>1983577.3997478001</v>
      </c>
      <c r="AP107">
        <v>2045545.1624966101</v>
      </c>
      <c r="AQ107">
        <v>-4492222.1162966397</v>
      </c>
      <c r="AR107">
        <v>2057323</v>
      </c>
      <c r="AS107">
        <v>-389353.95380001998</v>
      </c>
    </row>
    <row r="108" spans="1:45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104465461.303092</v>
      </c>
      <c r="J108">
        <v>4461514.11249064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0</v>
      </c>
      <c r="U108">
        <v>0</v>
      </c>
      <c r="V108">
        <v>0</v>
      </c>
      <c r="W108">
        <v>2.8790566557786699</v>
      </c>
      <c r="X108">
        <v>0.84257587959054803</v>
      </c>
      <c r="Y108">
        <v>0.54244263891990796</v>
      </c>
      <c r="Z108">
        <v>2991113.49561108</v>
      </c>
      <c r="AA108">
        <v>662864.68544053705</v>
      </c>
      <c r="AB108">
        <v>227601.33131191699</v>
      </c>
      <c r="AC108">
        <v>1516799.16513349</v>
      </c>
      <c r="AD108">
        <v>-200550.23830812101</v>
      </c>
      <c r="AE108">
        <v>-166809.98200121601</v>
      </c>
      <c r="AF108">
        <v>86957.418081489595</v>
      </c>
      <c r="AG108">
        <v>5047.2336375856503</v>
      </c>
      <c r="AH108">
        <v>0</v>
      </c>
      <c r="AI108">
        <v>0</v>
      </c>
      <c r="AJ108">
        <v>0</v>
      </c>
      <c r="AK108">
        <v>0</v>
      </c>
      <c r="AL108">
        <v>366100.34885692998</v>
      </c>
      <c r="AM108">
        <v>-21061.788571078599</v>
      </c>
      <c r="AN108">
        <v>-2037649.8559199099</v>
      </c>
      <c r="AO108">
        <v>3430411.8132727202</v>
      </c>
      <c r="AP108">
        <v>3806769.8658017502</v>
      </c>
      <c r="AQ108">
        <v>-5062445.4676017696</v>
      </c>
      <c r="AR108">
        <v>67552.984799999904</v>
      </c>
      <c r="AS108">
        <v>-1188122.6170000201</v>
      </c>
    </row>
    <row r="109" spans="1:45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2110042722.52684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2028458449</v>
      </c>
      <c r="AS109">
        <v>2028458449</v>
      </c>
    </row>
    <row r="110" spans="1:45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2193052863.21626</v>
      </c>
      <c r="J110">
        <v>83010140.689421803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100104839.004798</v>
      </c>
      <c r="AA110">
        <v>-82466686.628789797</v>
      </c>
      <c r="AB110">
        <v>7073690.5187392896</v>
      </c>
      <c r="AC110">
        <v>39338686.921213403</v>
      </c>
      <c r="AD110">
        <v>24361176.7342536</v>
      </c>
      <c r="AE110">
        <v>-5064394.5993458396</v>
      </c>
      <c r="AF110">
        <v>-421117.97459686099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82926193.976272702</v>
      </c>
      <c r="AP110">
        <v>79800574.3848131</v>
      </c>
      <c r="AQ110">
        <v>-108408293.38481501</v>
      </c>
      <c r="AR110">
        <v>0</v>
      </c>
      <c r="AS110">
        <v>-28607719.0000019</v>
      </c>
    </row>
    <row r="111" spans="1:45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2357175508.9776502</v>
      </c>
      <c r="J111">
        <v>164122645.76138699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58886673.050127797</v>
      </c>
      <c r="AA111">
        <v>13147576.678148501</v>
      </c>
      <c r="AB111">
        <v>10386013.8682533</v>
      </c>
      <c r="AC111">
        <v>41581080.512640998</v>
      </c>
      <c r="AD111">
        <v>31238325.639054298</v>
      </c>
      <c r="AE111">
        <v>-5135443.5010544397</v>
      </c>
      <c r="AF111">
        <v>-4176934.3603263502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145927291.88684401</v>
      </c>
      <c r="AP111">
        <v>149663876.526023</v>
      </c>
      <c r="AQ111">
        <v>-34361154.526023597</v>
      </c>
      <c r="AR111">
        <v>0</v>
      </c>
      <c r="AS111">
        <v>115302722</v>
      </c>
    </row>
    <row r="112" spans="1:45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2674657066.5640802</v>
      </c>
      <c r="J112">
        <v>317481557.586438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20195823.159308001</v>
      </c>
      <c r="AA112">
        <v>164218386.73782301</v>
      </c>
      <c r="AB112">
        <v>10685709.346892901</v>
      </c>
      <c r="AC112">
        <v>57447680.679799199</v>
      </c>
      <c r="AD112">
        <v>30011067.8976206</v>
      </c>
      <c r="AE112">
        <v>-4828716.90396214</v>
      </c>
      <c r="AF112">
        <v>-3294302.0365488599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274435648.88093299</v>
      </c>
      <c r="AP112">
        <v>284884265.05268699</v>
      </c>
      <c r="AQ112">
        <v>107174805.947309</v>
      </c>
      <c r="AR112">
        <v>0</v>
      </c>
      <c r="AS112">
        <v>392059070.99999601</v>
      </c>
    </row>
    <row r="113" spans="1:45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2855272264.0163102</v>
      </c>
      <c r="J113">
        <v>180615197.452227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46068042.026040502</v>
      </c>
      <c r="AA113">
        <v>14298088.5019699</v>
      </c>
      <c r="AB113">
        <v>13771960.3596096</v>
      </c>
      <c r="AC113">
        <v>42073255.488667801</v>
      </c>
      <c r="AD113">
        <v>55211633.386676401</v>
      </c>
      <c r="AE113">
        <v>-8937622.5226313695</v>
      </c>
      <c r="AF113">
        <v>2741893.13918145</v>
      </c>
      <c r="AG113">
        <v>71264.921535539805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165298515.30105001</v>
      </c>
      <c r="AP113">
        <v>169307942.523662</v>
      </c>
      <c r="AQ113">
        <v>-72872690.523660094</v>
      </c>
      <c r="AR113">
        <v>0</v>
      </c>
      <c r="AS113">
        <v>96435252.000002801</v>
      </c>
    </row>
    <row r="114" spans="1:45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2916669301.8810601</v>
      </c>
      <c r="J114">
        <v>61397037.864751302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12315775.2387695</v>
      </c>
      <c r="AA114">
        <v>45952302.317004301</v>
      </c>
      <c r="AB114">
        <v>1452549.80898814</v>
      </c>
      <c r="AC114">
        <v>14346563.248332201</v>
      </c>
      <c r="AD114">
        <v>-17440938.617954601</v>
      </c>
      <c r="AE114">
        <v>4094324.3797035702</v>
      </c>
      <c r="AF114">
        <v>-4754808.9517613603</v>
      </c>
      <c r="AG114">
        <v>-37002.208081785102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55928765.215000004</v>
      </c>
      <c r="AP114">
        <v>55986346.045785204</v>
      </c>
      <c r="AQ114">
        <v>91391938.954219505</v>
      </c>
      <c r="AR114">
        <v>0</v>
      </c>
      <c r="AS114">
        <v>147378285.00000399</v>
      </c>
    </row>
    <row r="115" spans="1:45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3030895731.9934201</v>
      </c>
      <c r="J115">
        <v>114226430.112361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62818089.370558701</v>
      </c>
      <c r="AA115">
        <v>-18961607.4677561</v>
      </c>
      <c r="AB115">
        <v>6272818.9703772301</v>
      </c>
      <c r="AC115">
        <v>59595531.135195099</v>
      </c>
      <c r="AD115">
        <v>-1633351.5818173101</v>
      </c>
      <c r="AE115">
        <v>392999.32612714998</v>
      </c>
      <c r="AF115">
        <v>-1424004.6046046701</v>
      </c>
      <c r="AG115">
        <v>39097.256692106399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107099572.404772</v>
      </c>
      <c r="AP115">
        <v>107739292.13614</v>
      </c>
      <c r="AQ115">
        <v>-40106113.136145398</v>
      </c>
      <c r="AR115">
        <v>0</v>
      </c>
      <c r="AS115">
        <v>67633178.999994695</v>
      </c>
    </row>
    <row r="116" spans="1:45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2855262789.0634799</v>
      </c>
      <c r="J116">
        <v>-175632942.929948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15446960.034763999</v>
      </c>
      <c r="AA116">
        <v>-63090048.877565198</v>
      </c>
      <c r="AB116">
        <v>-5871301.7028164901</v>
      </c>
      <c r="AC116">
        <v>-148285654.22660801</v>
      </c>
      <c r="AD116">
        <v>37147828.700283803</v>
      </c>
      <c r="AE116">
        <v>3827603.7524757702</v>
      </c>
      <c r="AF116">
        <v>-2459030.0399332601</v>
      </c>
      <c r="AG116">
        <v>80117.472156850505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-163203524.887243</v>
      </c>
      <c r="AP116">
        <v>-163334360.87445399</v>
      </c>
      <c r="AQ116">
        <v>61944521.874455303</v>
      </c>
      <c r="AR116">
        <v>0</v>
      </c>
      <c r="AS116">
        <v>-101389838.999999</v>
      </c>
    </row>
    <row r="117" spans="1:45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2903904290.8832202</v>
      </c>
      <c r="J117">
        <v>48641501.819748797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-38252588.220922202</v>
      </c>
      <c r="AA117">
        <v>-1057882.7105074499</v>
      </c>
      <c r="AB117">
        <v>-4642246.7300539203</v>
      </c>
      <c r="AC117">
        <v>66073934.153950199</v>
      </c>
      <c r="AD117">
        <v>8371411.0459281802</v>
      </c>
      <c r="AE117">
        <v>6217490.8279228304</v>
      </c>
      <c r="AF117">
        <v>10296648.110060601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47006766.476378202</v>
      </c>
      <c r="AP117">
        <v>46290682.935072102</v>
      </c>
      <c r="AQ117">
        <v>49221975.064930603</v>
      </c>
      <c r="AR117">
        <v>0</v>
      </c>
      <c r="AS117">
        <v>95512658.000002801</v>
      </c>
    </row>
    <row r="118" spans="1:45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2930973343.2073398</v>
      </c>
      <c r="J118">
        <v>27069052.32412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-40072261.438683599</v>
      </c>
      <c r="AA118">
        <v>-76355450.944242701</v>
      </c>
      <c r="AB118">
        <v>3435191.5089725102</v>
      </c>
      <c r="AC118">
        <v>104337748.68398499</v>
      </c>
      <c r="AD118">
        <v>33606538.684625499</v>
      </c>
      <c r="AE118">
        <v>7442997.3112070505</v>
      </c>
      <c r="AF118">
        <v>-2851721.5578292599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29543042.2480352</v>
      </c>
      <c r="AP118">
        <v>26219646.750544399</v>
      </c>
      <c r="AQ118">
        <v>36476742.249449797</v>
      </c>
      <c r="AR118">
        <v>0</v>
      </c>
      <c r="AS118">
        <v>62696388.999994203</v>
      </c>
    </row>
    <row r="119" spans="1:45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2971492608.7024698</v>
      </c>
      <c r="J119">
        <v>40519265.495125704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</v>
      </c>
      <c r="V119">
        <v>0.34999999999999898</v>
      </c>
      <c r="W119">
        <v>0</v>
      </c>
      <c r="X119">
        <v>0</v>
      </c>
      <c r="Y119">
        <v>0</v>
      </c>
      <c r="Z119">
        <v>-2035108.9827441201</v>
      </c>
      <c r="AA119">
        <v>31972503.269043799</v>
      </c>
      <c r="AB119">
        <v>6126971.3264216399</v>
      </c>
      <c r="AC119">
        <v>5410928.2945343005</v>
      </c>
      <c r="AD119">
        <v>6024816.0836204197</v>
      </c>
      <c r="AE119">
        <v>4316097.3621035703</v>
      </c>
      <c r="AF119">
        <v>-14968837.7195969</v>
      </c>
      <c r="AG119">
        <v>81732.499348476995</v>
      </c>
      <c r="AH119">
        <v>0</v>
      </c>
      <c r="AI119">
        <v>0</v>
      </c>
      <c r="AJ119">
        <v>0</v>
      </c>
      <c r="AK119">
        <v>2789461.3701385502</v>
      </c>
      <c r="AL119">
        <v>0</v>
      </c>
      <c r="AM119">
        <v>0</v>
      </c>
      <c r="AN119">
        <v>0</v>
      </c>
      <c r="AO119">
        <v>39718563.502869703</v>
      </c>
      <c r="AP119">
        <v>39752075.838399097</v>
      </c>
      <c r="AQ119">
        <v>14270408.161600299</v>
      </c>
      <c r="AR119">
        <v>0</v>
      </c>
      <c r="AS119">
        <v>54022483.999999501</v>
      </c>
    </row>
    <row r="120" spans="1:45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2933963532.2498398</v>
      </c>
      <c r="J120">
        <v>-37529076.452629998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0</v>
      </c>
      <c r="V120">
        <v>1.1199999999999899</v>
      </c>
      <c r="W120">
        <v>0</v>
      </c>
      <c r="X120">
        <v>1</v>
      </c>
      <c r="Y120">
        <v>0</v>
      </c>
      <c r="Z120">
        <v>53031375.316393301</v>
      </c>
      <c r="AA120">
        <v>-45816515.088115498</v>
      </c>
      <c r="AB120">
        <v>24630050.2387699</v>
      </c>
      <c r="AC120">
        <v>-21267948.634600598</v>
      </c>
      <c r="AD120">
        <v>8817336.6103683598</v>
      </c>
      <c r="AE120">
        <v>-32872948.490542799</v>
      </c>
      <c r="AF120">
        <v>-287084.58690217102</v>
      </c>
      <c r="AG120">
        <v>41633.720430504203</v>
      </c>
      <c r="AH120">
        <v>0</v>
      </c>
      <c r="AI120">
        <v>0</v>
      </c>
      <c r="AJ120">
        <v>0</v>
      </c>
      <c r="AK120">
        <v>6255748.5010643797</v>
      </c>
      <c r="AL120">
        <v>0</v>
      </c>
      <c r="AM120">
        <v>-28404762.1811014</v>
      </c>
      <c r="AN120">
        <v>0</v>
      </c>
      <c r="AO120">
        <v>-35873114.594236098</v>
      </c>
      <c r="AP120">
        <v>-36998733.931078598</v>
      </c>
      <c r="AQ120">
        <v>136229248.93108201</v>
      </c>
      <c r="AR120">
        <v>0</v>
      </c>
      <c r="AS120">
        <v>99230515.0000038</v>
      </c>
    </row>
    <row r="121" spans="1:45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2968421354.75565</v>
      </c>
      <c r="J121">
        <v>34457822.505813099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0</v>
      </c>
      <c r="V121">
        <v>1.8799999999999899</v>
      </c>
      <c r="W121">
        <v>0</v>
      </c>
      <c r="X121">
        <v>1</v>
      </c>
      <c r="Y121">
        <v>0</v>
      </c>
      <c r="Z121">
        <v>30724983.090795401</v>
      </c>
      <c r="AA121">
        <v>7065946.66292339</v>
      </c>
      <c r="AB121">
        <v>8002629.1567074703</v>
      </c>
      <c r="AC121">
        <v>-25821120.1933988</v>
      </c>
      <c r="AD121">
        <v>4163050.8494146601</v>
      </c>
      <c r="AE121">
        <v>5846277.6143685803</v>
      </c>
      <c r="AF121">
        <v>-702197.722762916</v>
      </c>
      <c r="AG121">
        <v>0</v>
      </c>
      <c r="AH121">
        <v>0</v>
      </c>
      <c r="AI121">
        <v>0</v>
      </c>
      <c r="AJ121">
        <v>0</v>
      </c>
      <c r="AK121">
        <v>6383564.5769125996</v>
      </c>
      <c r="AL121">
        <v>0</v>
      </c>
      <c r="AM121">
        <v>0</v>
      </c>
      <c r="AN121">
        <v>0</v>
      </c>
      <c r="AO121">
        <v>35663134.034960397</v>
      </c>
      <c r="AP121">
        <v>35570820.644799799</v>
      </c>
      <c r="AQ121">
        <v>73081787.355198696</v>
      </c>
      <c r="AR121">
        <v>0</v>
      </c>
      <c r="AS121">
        <v>108652607.999998</v>
      </c>
    </row>
    <row r="122" spans="1:45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2717405290.0718002</v>
      </c>
      <c r="J122">
        <v>-251016064.68384799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0</v>
      </c>
      <c r="V122">
        <v>3.14</v>
      </c>
      <c r="W122">
        <v>0</v>
      </c>
      <c r="X122">
        <v>1</v>
      </c>
      <c r="Y122">
        <v>0</v>
      </c>
      <c r="Z122">
        <v>5423329.5310300598</v>
      </c>
      <c r="AA122">
        <v>-104171429.121493</v>
      </c>
      <c r="AB122">
        <v>7511788.21555355</v>
      </c>
      <c r="AC122">
        <v>-166730479.120823</v>
      </c>
      <c r="AD122">
        <v>-21144523.454254799</v>
      </c>
      <c r="AE122">
        <v>-672169.03141049098</v>
      </c>
      <c r="AF122">
        <v>-1871652.33052847</v>
      </c>
      <c r="AG122">
        <v>-44587.497092836398</v>
      </c>
      <c r="AH122">
        <v>0</v>
      </c>
      <c r="AI122">
        <v>0</v>
      </c>
      <c r="AJ122">
        <v>0</v>
      </c>
      <c r="AK122">
        <v>10970541.1875936</v>
      </c>
      <c r="AL122">
        <v>0</v>
      </c>
      <c r="AM122">
        <v>0</v>
      </c>
      <c r="AN122">
        <v>0</v>
      </c>
      <c r="AO122">
        <v>-270729181.62142599</v>
      </c>
      <c r="AP122">
        <v>-265303912.254655</v>
      </c>
      <c r="AQ122">
        <v>177900851.25465301</v>
      </c>
      <c r="AR122">
        <v>0</v>
      </c>
      <c r="AS122">
        <v>-87403061.000001401</v>
      </c>
    </row>
    <row r="123" spans="1:45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2644579259.5057502</v>
      </c>
      <c r="J123">
        <v>-72826030.566058099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0</v>
      </c>
      <c r="V123">
        <v>5.62</v>
      </c>
      <c r="W123">
        <v>0</v>
      </c>
      <c r="X123">
        <v>1</v>
      </c>
      <c r="Y123">
        <v>0</v>
      </c>
      <c r="Z123">
        <v>-2301015.7313450198</v>
      </c>
      <c r="AA123">
        <v>-7271697.5748548899</v>
      </c>
      <c r="AB123">
        <v>1609248.8542290099</v>
      </c>
      <c r="AC123">
        <v>-51556584.828513801</v>
      </c>
      <c r="AD123">
        <v>-38077355.173036098</v>
      </c>
      <c r="AE123">
        <v>-6310758.0125429602</v>
      </c>
      <c r="AF123">
        <v>622843.20619440801</v>
      </c>
      <c r="AG123">
        <v>173387.57143774399</v>
      </c>
      <c r="AH123">
        <v>0</v>
      </c>
      <c r="AI123">
        <v>0</v>
      </c>
      <c r="AJ123">
        <v>0</v>
      </c>
      <c r="AK123">
        <v>21026800.040363099</v>
      </c>
      <c r="AL123">
        <v>0</v>
      </c>
      <c r="AM123">
        <v>0</v>
      </c>
      <c r="AN123">
        <v>0</v>
      </c>
      <c r="AO123">
        <v>-82085131.648068503</v>
      </c>
      <c r="AP123">
        <v>-81739006.6301976</v>
      </c>
      <c r="AQ123">
        <v>104109681.6302</v>
      </c>
      <c r="AR123">
        <v>0</v>
      </c>
      <c r="AS123">
        <v>22370675.000002801</v>
      </c>
    </row>
    <row r="124" spans="1:45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2709785916.7151699</v>
      </c>
      <c r="J124">
        <v>65206657.209418699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0</v>
      </c>
      <c r="V124">
        <v>8.6999999999999993</v>
      </c>
      <c r="W124">
        <v>0</v>
      </c>
      <c r="X124">
        <v>1</v>
      </c>
      <c r="Y124">
        <v>0</v>
      </c>
      <c r="Z124">
        <v>14354344.9659773</v>
      </c>
      <c r="AA124">
        <v>-2931665.2388394899</v>
      </c>
      <c r="AB124">
        <v>6271844.0909792697</v>
      </c>
      <c r="AC124">
        <v>50941658.1492064</v>
      </c>
      <c r="AD124">
        <v>-21390988.5432074</v>
      </c>
      <c r="AE124">
        <v>2634355.4991261698</v>
      </c>
      <c r="AF124">
        <v>-724520.897087891</v>
      </c>
      <c r="AG124">
        <v>0</v>
      </c>
      <c r="AH124">
        <v>0</v>
      </c>
      <c r="AI124">
        <v>0</v>
      </c>
      <c r="AJ124">
        <v>0</v>
      </c>
      <c r="AK124">
        <v>26327366.367954899</v>
      </c>
      <c r="AL124">
        <v>0</v>
      </c>
      <c r="AM124">
        <v>0</v>
      </c>
      <c r="AN124">
        <v>0</v>
      </c>
      <c r="AO124">
        <v>75482394.394109294</v>
      </c>
      <c r="AP124">
        <v>75754122.823871702</v>
      </c>
      <c r="AQ124">
        <v>-54769228.823870197</v>
      </c>
      <c r="AR124">
        <v>0</v>
      </c>
      <c r="AS124">
        <v>20984894.000001401</v>
      </c>
    </row>
    <row r="125" spans="1:45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2586537988.3687801</v>
      </c>
      <c r="J125">
        <v>-123247928.346388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0</v>
      </c>
      <c r="V125">
        <v>12.31</v>
      </c>
      <c r="W125">
        <v>0</v>
      </c>
      <c r="X125">
        <v>1</v>
      </c>
      <c r="Y125">
        <v>1</v>
      </c>
      <c r="Z125">
        <v>-20499410.706155799</v>
      </c>
      <c r="AA125">
        <v>-42517635.626824699</v>
      </c>
      <c r="AB125">
        <v>3787833.10161399</v>
      </c>
      <c r="AC125">
        <v>40687418.894239902</v>
      </c>
      <c r="AD125">
        <v>-28007467.269359101</v>
      </c>
      <c r="AE125">
        <v>220942.249239044</v>
      </c>
      <c r="AF125">
        <v>267420.015367318</v>
      </c>
      <c r="AG125">
        <v>43962.133023048103</v>
      </c>
      <c r="AH125">
        <v>0</v>
      </c>
      <c r="AI125">
        <v>0</v>
      </c>
      <c r="AJ125">
        <v>0</v>
      </c>
      <c r="AK125">
        <v>31091342.6559279</v>
      </c>
      <c r="AL125">
        <v>0</v>
      </c>
      <c r="AM125">
        <v>0</v>
      </c>
      <c r="AN125">
        <v>-125535313.25545201</v>
      </c>
      <c r="AO125">
        <v>-140460907.80838001</v>
      </c>
      <c r="AP125">
        <v>-140692783.36452201</v>
      </c>
      <c r="AQ125">
        <v>76037982.364523202</v>
      </c>
      <c r="AR125">
        <v>0</v>
      </c>
      <c r="AS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2020-05-06T05:50:45Z</dcterms:modified>
</cp:coreProperties>
</file>