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10/"/>
    </mc:Choice>
  </mc:AlternateContent>
  <xr:revisionPtr revIDLastSave="0" documentId="13_ncr:1_{29133F2A-7C45-B04B-8D44-626E4A93A86F}" xr6:coauthVersionLast="45" xr6:coauthVersionMax="45" xr10:uidLastSave="{00000000-0000-0000-0000-000000000000}"/>
  <bookViews>
    <workbookView xWindow="0" yWindow="460" windowWidth="23100" windowHeight="15840" tabRatio="818" firstSheet="1" activeTab="7" xr2:uid="{00000000-000D-0000-FFFF-FFFF00000000}"/>
  </bookViews>
  <sheets>
    <sheet name="Summary-Bus" sheetId="21" r:id="rId1"/>
    <sheet name="Summary-Rail" sheetId="22" r:id="rId2"/>
    <sheet name="FAC 2002-2018 BUS" sheetId="25" r:id="rId3"/>
    <sheet name="FAC 2012-2018 BUS" sheetId="31" r:id="rId4"/>
    <sheet name="FAC 2002-2018 RAIL" sheetId="32" r:id="rId5"/>
    <sheet name="FAC 2012-2018 Rail" sheetId="33" r:id="rId6"/>
    <sheet name="FAC_TOTALS_APTA" sheetId="1" r:id="rId7"/>
    <sheet name="Sheet1" sheetId="27" r:id="rId8"/>
  </sheets>
  <definedNames>
    <definedName name="_xlnm._FilterDatabase" localSheetId="6" hidden="1">FAC_TOTALS_APTA!$C$2:$BO$143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4" i="33" l="1"/>
  <c r="F113" i="33"/>
  <c r="L112" i="33"/>
  <c r="K112" i="33"/>
  <c r="K111" i="33"/>
  <c r="L111" i="33" s="1"/>
  <c r="J111" i="33"/>
  <c r="F111" i="33"/>
  <c r="J110" i="33"/>
  <c r="K110" i="33" s="1"/>
  <c r="L110" i="33" s="1"/>
  <c r="F110" i="33"/>
  <c r="J109" i="33"/>
  <c r="K109" i="33" s="1"/>
  <c r="L109" i="33" s="1"/>
  <c r="F109" i="33"/>
  <c r="AB108" i="33"/>
  <c r="T108" i="33"/>
  <c r="K108" i="33"/>
  <c r="L108" i="33" s="1"/>
  <c r="J108" i="33"/>
  <c r="F108" i="33"/>
  <c r="J107" i="33"/>
  <c r="K107" i="33" s="1"/>
  <c r="L107" i="33" s="1"/>
  <c r="F107" i="33"/>
  <c r="K106" i="33"/>
  <c r="L106" i="33" s="1"/>
  <c r="J106" i="33"/>
  <c r="F106" i="33"/>
  <c r="J105" i="33"/>
  <c r="K105" i="33" s="1"/>
  <c r="L105" i="33" s="1"/>
  <c r="F105" i="33"/>
  <c r="J104" i="33"/>
  <c r="K104" i="33" s="1"/>
  <c r="L104" i="33" s="1"/>
  <c r="F104" i="33"/>
  <c r="K103" i="33"/>
  <c r="L103" i="33" s="1"/>
  <c r="J103" i="33"/>
  <c r="F103" i="33"/>
  <c r="J102" i="33"/>
  <c r="K102" i="33" s="1"/>
  <c r="L102" i="33" s="1"/>
  <c r="F102" i="33"/>
  <c r="Z101" i="33"/>
  <c r="J101" i="33"/>
  <c r="K101" i="33" s="1"/>
  <c r="L101" i="33" s="1"/>
  <c r="F101" i="33"/>
  <c r="K100" i="33"/>
  <c r="L100" i="33" s="1"/>
  <c r="J100" i="33"/>
  <c r="F100" i="33"/>
  <c r="L99" i="33"/>
  <c r="K99" i="33"/>
  <c r="J99" i="33"/>
  <c r="F99" i="33"/>
  <c r="AB97" i="33"/>
  <c r="AB100" i="33" s="1"/>
  <c r="AA97" i="33"/>
  <c r="T97" i="33"/>
  <c r="T112" i="33" s="1"/>
  <c r="S97" i="33"/>
  <c r="S100" i="33" s="1"/>
  <c r="H97" i="33"/>
  <c r="H104" i="33" s="1"/>
  <c r="G97" i="33"/>
  <c r="H95" i="33"/>
  <c r="Z97" i="33" s="1"/>
  <c r="Z110" i="33" s="1"/>
  <c r="G95" i="33"/>
  <c r="Y97" i="33" s="1"/>
  <c r="G88" i="33"/>
  <c r="G87" i="33"/>
  <c r="F85" i="33"/>
  <c r="F84" i="33"/>
  <c r="K83" i="33"/>
  <c r="L83" i="33" s="1"/>
  <c r="L82" i="33"/>
  <c r="K82" i="33"/>
  <c r="J82" i="33"/>
  <c r="F82" i="33"/>
  <c r="J81" i="33"/>
  <c r="K81" i="33" s="1"/>
  <c r="L81" i="33" s="1"/>
  <c r="F81" i="33"/>
  <c r="J80" i="33"/>
  <c r="K80" i="33" s="1"/>
  <c r="L80" i="33" s="1"/>
  <c r="F80" i="33"/>
  <c r="J79" i="33"/>
  <c r="K79" i="33" s="1"/>
  <c r="L79" i="33" s="1"/>
  <c r="F79" i="33"/>
  <c r="J78" i="33"/>
  <c r="K78" i="33" s="1"/>
  <c r="L78" i="33" s="1"/>
  <c r="F78" i="33"/>
  <c r="J77" i="33"/>
  <c r="K77" i="33" s="1"/>
  <c r="L77" i="33" s="1"/>
  <c r="F77" i="33"/>
  <c r="K76" i="33"/>
  <c r="L76" i="33" s="1"/>
  <c r="J76" i="33"/>
  <c r="F76" i="33"/>
  <c r="K75" i="33"/>
  <c r="L75" i="33" s="1"/>
  <c r="J75" i="33"/>
  <c r="F75" i="33"/>
  <c r="L74" i="33"/>
  <c r="K74" i="33"/>
  <c r="J74" i="33"/>
  <c r="F74" i="33"/>
  <c r="L73" i="33"/>
  <c r="J73" i="33"/>
  <c r="K73" i="33" s="1"/>
  <c r="F73" i="33"/>
  <c r="V72" i="33"/>
  <c r="J72" i="33"/>
  <c r="K72" i="33" s="1"/>
  <c r="L72" i="33" s="1"/>
  <c r="F72" i="33"/>
  <c r="K71" i="33"/>
  <c r="L71" i="33" s="1"/>
  <c r="J71" i="33"/>
  <c r="F71" i="33"/>
  <c r="J70" i="33"/>
  <c r="K70" i="33" s="1"/>
  <c r="L70" i="33" s="1"/>
  <c r="F70" i="33"/>
  <c r="AB68" i="33"/>
  <c r="X68" i="33"/>
  <c r="W68" i="33"/>
  <c r="V68" i="33"/>
  <c r="U68" i="33"/>
  <c r="U73" i="33" s="1"/>
  <c r="T68" i="33"/>
  <c r="P68" i="33"/>
  <c r="P83" i="33" s="1"/>
  <c r="O68" i="33"/>
  <c r="O72" i="33" s="1"/>
  <c r="N68" i="33"/>
  <c r="N73" i="33" s="1"/>
  <c r="M68" i="33"/>
  <c r="H68" i="33"/>
  <c r="H66" i="33"/>
  <c r="G66" i="33"/>
  <c r="AA68" i="33" s="1"/>
  <c r="AA75" i="33" s="1"/>
  <c r="F56" i="33"/>
  <c r="F55" i="33"/>
  <c r="K54" i="33"/>
  <c r="L54" i="33" s="1"/>
  <c r="K53" i="33"/>
  <c r="L53" i="33" s="1"/>
  <c r="J53" i="33"/>
  <c r="F53" i="33"/>
  <c r="L52" i="33"/>
  <c r="K52" i="33"/>
  <c r="J52" i="33"/>
  <c r="F52" i="33"/>
  <c r="J51" i="33"/>
  <c r="K51" i="33" s="1"/>
  <c r="L51" i="33" s="1"/>
  <c r="F51" i="33"/>
  <c r="J50" i="33"/>
  <c r="K50" i="33" s="1"/>
  <c r="L50" i="33" s="1"/>
  <c r="F50" i="33"/>
  <c r="J49" i="33"/>
  <c r="K49" i="33" s="1"/>
  <c r="L49" i="33" s="1"/>
  <c r="F49" i="33"/>
  <c r="K48" i="33"/>
  <c r="L48" i="33" s="1"/>
  <c r="J48" i="33"/>
  <c r="F48" i="33"/>
  <c r="J47" i="33"/>
  <c r="K47" i="33" s="1"/>
  <c r="L47" i="33" s="1"/>
  <c r="F47" i="33"/>
  <c r="J46" i="33"/>
  <c r="K46" i="33" s="1"/>
  <c r="L46" i="33" s="1"/>
  <c r="F46" i="33"/>
  <c r="K45" i="33"/>
  <c r="L45" i="33" s="1"/>
  <c r="J45" i="33"/>
  <c r="F45" i="33"/>
  <c r="L44" i="33"/>
  <c r="K44" i="33"/>
  <c r="J44" i="33"/>
  <c r="F44" i="33"/>
  <c r="J43" i="33"/>
  <c r="K43" i="33" s="1"/>
  <c r="L43" i="33" s="1"/>
  <c r="F43" i="33"/>
  <c r="J42" i="33"/>
  <c r="K42" i="33" s="1"/>
  <c r="L42" i="33" s="1"/>
  <c r="F42" i="33"/>
  <c r="J41" i="33"/>
  <c r="K41" i="33" s="1"/>
  <c r="L41" i="33" s="1"/>
  <c r="F41" i="33"/>
  <c r="R39" i="33"/>
  <c r="R50" i="33" s="1"/>
  <c r="H37" i="33"/>
  <c r="H39" i="33" s="1"/>
  <c r="H56" i="33" s="1"/>
  <c r="G37" i="33"/>
  <c r="V39" i="33" s="1"/>
  <c r="F28" i="33"/>
  <c r="F27" i="33"/>
  <c r="L26" i="33"/>
  <c r="K26" i="33"/>
  <c r="L25" i="33"/>
  <c r="K25" i="33"/>
  <c r="J25" i="33"/>
  <c r="F25" i="33"/>
  <c r="K24" i="33"/>
  <c r="L24" i="33" s="1"/>
  <c r="J24" i="33"/>
  <c r="F24" i="33"/>
  <c r="J23" i="33"/>
  <c r="K23" i="33" s="1"/>
  <c r="L23" i="33" s="1"/>
  <c r="F23" i="33"/>
  <c r="K22" i="33"/>
  <c r="L22" i="33" s="1"/>
  <c r="O22" i="33" s="1"/>
  <c r="J22" i="33"/>
  <c r="F22" i="33"/>
  <c r="J21" i="33"/>
  <c r="K21" i="33" s="1"/>
  <c r="L21" i="33" s="1"/>
  <c r="F21" i="33"/>
  <c r="K20" i="33"/>
  <c r="L20" i="33" s="1"/>
  <c r="J20" i="33"/>
  <c r="F20" i="33"/>
  <c r="J19" i="33"/>
  <c r="K19" i="33" s="1"/>
  <c r="L19" i="33" s="1"/>
  <c r="F19" i="33"/>
  <c r="K18" i="33"/>
  <c r="L18" i="33" s="1"/>
  <c r="J18" i="33"/>
  <c r="F18" i="33"/>
  <c r="J17" i="33"/>
  <c r="K17" i="33" s="1"/>
  <c r="L17" i="33" s="1"/>
  <c r="F17" i="33"/>
  <c r="K16" i="33"/>
  <c r="L16" i="33" s="1"/>
  <c r="J16" i="33"/>
  <c r="F16" i="33"/>
  <c r="J15" i="33"/>
  <c r="K15" i="33" s="1"/>
  <c r="L15" i="33" s="1"/>
  <c r="F15" i="33"/>
  <c r="K14" i="33"/>
  <c r="L14" i="33" s="1"/>
  <c r="J14" i="33"/>
  <c r="F14" i="33"/>
  <c r="J13" i="33"/>
  <c r="K13" i="33" s="1"/>
  <c r="L13" i="33" s="1"/>
  <c r="H13" i="33"/>
  <c r="F13" i="33"/>
  <c r="W11" i="33"/>
  <c r="W22" i="33" s="1"/>
  <c r="O11" i="33"/>
  <c r="O14" i="33" s="1"/>
  <c r="H9" i="33"/>
  <c r="H11" i="33" s="1"/>
  <c r="H21" i="33" s="1"/>
  <c r="G9" i="33"/>
  <c r="V11" i="33" s="1"/>
  <c r="F114" i="32"/>
  <c r="F113" i="32"/>
  <c r="L112" i="32"/>
  <c r="K112" i="32"/>
  <c r="K111" i="32"/>
  <c r="L111" i="32" s="1"/>
  <c r="J111" i="32"/>
  <c r="F111" i="32"/>
  <c r="J110" i="32"/>
  <c r="K110" i="32" s="1"/>
  <c r="L110" i="32" s="1"/>
  <c r="F110" i="32"/>
  <c r="J109" i="32"/>
  <c r="K109" i="32" s="1"/>
  <c r="L109" i="32" s="1"/>
  <c r="F109" i="32"/>
  <c r="L108" i="32"/>
  <c r="K108" i="32"/>
  <c r="J108" i="32"/>
  <c r="F108" i="32"/>
  <c r="J107" i="32"/>
  <c r="K107" i="32" s="1"/>
  <c r="L107" i="32" s="1"/>
  <c r="F107" i="32"/>
  <c r="J106" i="32"/>
  <c r="K106" i="32" s="1"/>
  <c r="L106" i="32" s="1"/>
  <c r="F106" i="32"/>
  <c r="K105" i="32"/>
  <c r="L105" i="32" s="1"/>
  <c r="J105" i="32"/>
  <c r="F105" i="32"/>
  <c r="J104" i="32"/>
  <c r="K104" i="32" s="1"/>
  <c r="L104" i="32" s="1"/>
  <c r="F104" i="32"/>
  <c r="K103" i="32"/>
  <c r="L103" i="32" s="1"/>
  <c r="J103" i="32"/>
  <c r="F103" i="32"/>
  <c r="J102" i="32"/>
  <c r="K102" i="32" s="1"/>
  <c r="L102" i="32" s="1"/>
  <c r="F102" i="32"/>
  <c r="J101" i="32"/>
  <c r="K101" i="32" s="1"/>
  <c r="L101" i="32" s="1"/>
  <c r="F101" i="32"/>
  <c r="L100" i="32"/>
  <c r="K100" i="32"/>
  <c r="J100" i="32"/>
  <c r="F100" i="32"/>
  <c r="L99" i="32"/>
  <c r="K99" i="32"/>
  <c r="J99" i="32"/>
  <c r="F99" i="32"/>
  <c r="AB97" i="32"/>
  <c r="AA97" i="32"/>
  <c r="X97" i="32"/>
  <c r="X103" i="32" s="1"/>
  <c r="V97" i="32"/>
  <c r="V104" i="32" s="1"/>
  <c r="T97" i="32"/>
  <c r="T99" i="32" s="1"/>
  <c r="S97" i="32"/>
  <c r="P97" i="32"/>
  <c r="P110" i="32" s="1"/>
  <c r="N97" i="32"/>
  <c r="N104" i="32" s="1"/>
  <c r="H97" i="32"/>
  <c r="G97" i="32"/>
  <c r="H95" i="32"/>
  <c r="Z97" i="32" s="1"/>
  <c r="Z110" i="32" s="1"/>
  <c r="G95" i="32"/>
  <c r="Y97" i="32" s="1"/>
  <c r="Y111" i="32" s="1"/>
  <c r="G88" i="32"/>
  <c r="G87" i="32"/>
  <c r="F85" i="32"/>
  <c r="F84" i="32"/>
  <c r="K83" i="32"/>
  <c r="L83" i="32" s="1"/>
  <c r="L82" i="32"/>
  <c r="K82" i="32"/>
  <c r="J82" i="32"/>
  <c r="F82" i="32"/>
  <c r="J81" i="32"/>
  <c r="K81" i="32" s="1"/>
  <c r="L81" i="32" s="1"/>
  <c r="F81" i="32"/>
  <c r="K80" i="32"/>
  <c r="L80" i="32" s="1"/>
  <c r="J80" i="32"/>
  <c r="F80" i="32"/>
  <c r="L79" i="32"/>
  <c r="J79" i="32"/>
  <c r="K79" i="32" s="1"/>
  <c r="F79" i="32"/>
  <c r="K78" i="32"/>
  <c r="L78" i="32" s="1"/>
  <c r="J78" i="32"/>
  <c r="F78" i="32"/>
  <c r="L77" i="32"/>
  <c r="J77" i="32"/>
  <c r="K77" i="32" s="1"/>
  <c r="F77" i="32"/>
  <c r="K76" i="32"/>
  <c r="L76" i="32" s="1"/>
  <c r="J76" i="32"/>
  <c r="F76" i="32"/>
  <c r="L75" i="32"/>
  <c r="K75" i="32"/>
  <c r="J75" i="32"/>
  <c r="F75" i="32"/>
  <c r="L74" i="32"/>
  <c r="J74" i="32"/>
  <c r="K74" i="32" s="1"/>
  <c r="F74" i="32"/>
  <c r="J73" i="32"/>
  <c r="K73" i="32" s="1"/>
  <c r="L73" i="32" s="1"/>
  <c r="F73" i="32"/>
  <c r="K72" i="32"/>
  <c r="L72" i="32" s="1"/>
  <c r="J72" i="32"/>
  <c r="F72" i="32"/>
  <c r="L71" i="32"/>
  <c r="K71" i="32"/>
  <c r="J71" i="32"/>
  <c r="F71" i="32"/>
  <c r="J70" i="32"/>
  <c r="K70" i="32" s="1"/>
  <c r="L70" i="32" s="1"/>
  <c r="F70" i="32"/>
  <c r="Y68" i="32"/>
  <c r="Y70" i="32" s="1"/>
  <c r="X68" i="32"/>
  <c r="Q68" i="32"/>
  <c r="H68" i="32"/>
  <c r="H73" i="32" s="1"/>
  <c r="H66" i="32"/>
  <c r="G66" i="32"/>
  <c r="F56" i="32"/>
  <c r="F55" i="32"/>
  <c r="K54" i="32"/>
  <c r="L54" i="32" s="1"/>
  <c r="K53" i="32"/>
  <c r="L53" i="32" s="1"/>
  <c r="J53" i="32"/>
  <c r="F53" i="32"/>
  <c r="L52" i="32"/>
  <c r="K52" i="32"/>
  <c r="J52" i="32"/>
  <c r="F52" i="32"/>
  <c r="J51" i="32"/>
  <c r="K51" i="32" s="1"/>
  <c r="L51" i="32" s="1"/>
  <c r="F51" i="32"/>
  <c r="J50" i="32"/>
  <c r="K50" i="32" s="1"/>
  <c r="L50" i="32" s="1"/>
  <c r="F50" i="32"/>
  <c r="K49" i="32"/>
  <c r="L49" i="32" s="1"/>
  <c r="J49" i="32"/>
  <c r="F49" i="32"/>
  <c r="J48" i="32"/>
  <c r="K48" i="32" s="1"/>
  <c r="L48" i="32" s="1"/>
  <c r="F48" i="32"/>
  <c r="K47" i="32"/>
  <c r="L47" i="32" s="1"/>
  <c r="J47" i="32"/>
  <c r="F47" i="32"/>
  <c r="J46" i="32"/>
  <c r="K46" i="32" s="1"/>
  <c r="L46" i="32" s="1"/>
  <c r="F46" i="32"/>
  <c r="K45" i="32"/>
  <c r="L45" i="32" s="1"/>
  <c r="J45" i="32"/>
  <c r="F45" i="32"/>
  <c r="J44" i="32"/>
  <c r="K44" i="32" s="1"/>
  <c r="L44" i="32" s="1"/>
  <c r="F44" i="32"/>
  <c r="J43" i="32"/>
  <c r="K43" i="32" s="1"/>
  <c r="L43" i="32" s="1"/>
  <c r="F43" i="32"/>
  <c r="J42" i="32"/>
  <c r="K42" i="32" s="1"/>
  <c r="L42" i="32" s="1"/>
  <c r="F42" i="32"/>
  <c r="K41" i="32"/>
  <c r="L41" i="32" s="1"/>
  <c r="J41" i="32"/>
  <c r="F41" i="32"/>
  <c r="U39" i="32"/>
  <c r="T39" i="32"/>
  <c r="G39" i="32"/>
  <c r="G49" i="32" s="1"/>
  <c r="H37" i="32"/>
  <c r="V39" i="32" s="1"/>
  <c r="G37" i="32"/>
  <c r="Y39" i="32" s="1"/>
  <c r="F28" i="32"/>
  <c r="F27" i="32"/>
  <c r="L26" i="32"/>
  <c r="K26" i="32"/>
  <c r="J25" i="32"/>
  <c r="K25" i="32" s="1"/>
  <c r="L25" i="32" s="1"/>
  <c r="F25" i="32"/>
  <c r="J24" i="32"/>
  <c r="K24" i="32" s="1"/>
  <c r="L24" i="32" s="1"/>
  <c r="F24" i="32"/>
  <c r="J23" i="32"/>
  <c r="K23" i="32" s="1"/>
  <c r="L23" i="32" s="1"/>
  <c r="F23" i="32"/>
  <c r="J22" i="32"/>
  <c r="K22" i="32" s="1"/>
  <c r="L22" i="32" s="1"/>
  <c r="F22" i="32"/>
  <c r="J21" i="32"/>
  <c r="K21" i="32" s="1"/>
  <c r="L21" i="32" s="1"/>
  <c r="F21" i="32"/>
  <c r="K20" i="32"/>
  <c r="L20" i="32" s="1"/>
  <c r="J20" i="32"/>
  <c r="F20" i="32"/>
  <c r="J19" i="32"/>
  <c r="K19" i="32" s="1"/>
  <c r="L19" i="32" s="1"/>
  <c r="F19" i="32"/>
  <c r="J18" i="32"/>
  <c r="K18" i="32" s="1"/>
  <c r="L18" i="32" s="1"/>
  <c r="F18" i="32"/>
  <c r="J17" i="32"/>
  <c r="K17" i="32" s="1"/>
  <c r="L17" i="32" s="1"/>
  <c r="F17" i="32"/>
  <c r="J16" i="32"/>
  <c r="K16" i="32" s="1"/>
  <c r="L16" i="32" s="1"/>
  <c r="F16" i="32"/>
  <c r="J15" i="32"/>
  <c r="K15" i="32" s="1"/>
  <c r="L15" i="32" s="1"/>
  <c r="F15" i="32"/>
  <c r="J14" i="32"/>
  <c r="K14" i="32" s="1"/>
  <c r="L14" i="32" s="1"/>
  <c r="F14" i="32"/>
  <c r="J13" i="32"/>
  <c r="K13" i="32" s="1"/>
  <c r="L13" i="32" s="1"/>
  <c r="F13" i="32"/>
  <c r="Q11" i="32"/>
  <c r="Q25" i="32" s="1"/>
  <c r="H9" i="32"/>
  <c r="H11" i="32" s="1"/>
  <c r="G9" i="32"/>
  <c r="X11" i="32" s="1"/>
  <c r="F114" i="31"/>
  <c r="F113" i="31"/>
  <c r="L112" i="31"/>
  <c r="K112" i="31"/>
  <c r="K111" i="31"/>
  <c r="L111" i="31" s="1"/>
  <c r="J111" i="31"/>
  <c r="H111" i="31"/>
  <c r="F111" i="31"/>
  <c r="J110" i="31"/>
  <c r="K110" i="31" s="1"/>
  <c r="L110" i="31" s="1"/>
  <c r="F110" i="31"/>
  <c r="J109" i="31"/>
  <c r="K109" i="31" s="1"/>
  <c r="L109" i="31" s="1"/>
  <c r="F109" i="31"/>
  <c r="K108" i="31"/>
  <c r="L108" i="31" s="1"/>
  <c r="J108" i="31"/>
  <c r="F108" i="31"/>
  <c r="L107" i="31"/>
  <c r="K107" i="31"/>
  <c r="J107" i="31"/>
  <c r="F107" i="31"/>
  <c r="L106" i="31"/>
  <c r="K106" i="31"/>
  <c r="J106" i="31"/>
  <c r="F106" i="31"/>
  <c r="J105" i="31"/>
  <c r="K105" i="31" s="1"/>
  <c r="L105" i="31" s="1"/>
  <c r="F105" i="31"/>
  <c r="J104" i="31"/>
  <c r="K104" i="31" s="1"/>
  <c r="L104" i="31" s="1"/>
  <c r="F104" i="31"/>
  <c r="K103" i="31"/>
  <c r="L103" i="31" s="1"/>
  <c r="J103" i="31"/>
  <c r="H103" i="31"/>
  <c r="F103" i="31"/>
  <c r="J102" i="31"/>
  <c r="K102" i="31" s="1"/>
  <c r="L102" i="31" s="1"/>
  <c r="F102" i="31"/>
  <c r="J101" i="31"/>
  <c r="K101" i="31" s="1"/>
  <c r="L101" i="31" s="1"/>
  <c r="F101" i="31"/>
  <c r="K100" i="31"/>
  <c r="L100" i="31" s="1"/>
  <c r="J100" i="31"/>
  <c r="F100" i="31"/>
  <c r="L99" i="31"/>
  <c r="K99" i="31"/>
  <c r="J99" i="31"/>
  <c r="F99" i="31"/>
  <c r="AB97" i="31"/>
  <c r="AB106" i="31" s="1"/>
  <c r="AA97" i="31"/>
  <c r="T97" i="31"/>
  <c r="T106" i="31" s="1"/>
  <c r="H97" i="31"/>
  <c r="H110" i="31" s="1"/>
  <c r="G97" i="31"/>
  <c r="H95" i="31"/>
  <c r="G95" i="31"/>
  <c r="Y97" i="31" s="1"/>
  <c r="Y110" i="31" s="1"/>
  <c r="G88" i="31"/>
  <c r="G87" i="31"/>
  <c r="F85" i="31"/>
  <c r="F84" i="31"/>
  <c r="K83" i="31"/>
  <c r="L83" i="31" s="1"/>
  <c r="L82" i="31"/>
  <c r="K82" i="31"/>
  <c r="J82" i="31"/>
  <c r="F82" i="31"/>
  <c r="J81" i="31"/>
  <c r="K81" i="31" s="1"/>
  <c r="L81" i="31" s="1"/>
  <c r="F81" i="31"/>
  <c r="J80" i="31"/>
  <c r="K80" i="31" s="1"/>
  <c r="L80" i="31" s="1"/>
  <c r="F80" i="31"/>
  <c r="J79" i="31"/>
  <c r="K79" i="31" s="1"/>
  <c r="L79" i="31" s="1"/>
  <c r="F79" i="31"/>
  <c r="K78" i="31"/>
  <c r="L78" i="31" s="1"/>
  <c r="J78" i="31"/>
  <c r="F78" i="31"/>
  <c r="J77" i="31"/>
  <c r="K77" i="31" s="1"/>
  <c r="L77" i="31" s="1"/>
  <c r="F77" i="31"/>
  <c r="K76" i="31"/>
  <c r="L76" i="31" s="1"/>
  <c r="J76" i="31"/>
  <c r="F76" i="31"/>
  <c r="L75" i="31"/>
  <c r="K75" i="31"/>
  <c r="J75" i="31"/>
  <c r="F75" i="31"/>
  <c r="L74" i="31"/>
  <c r="K74" i="31"/>
  <c r="J74" i="31"/>
  <c r="F74" i="31"/>
  <c r="J73" i="31"/>
  <c r="K73" i="31" s="1"/>
  <c r="L73" i="31" s="1"/>
  <c r="F73" i="31"/>
  <c r="J72" i="31"/>
  <c r="K72" i="31" s="1"/>
  <c r="L72" i="31" s="1"/>
  <c r="F72" i="31"/>
  <c r="J71" i="31"/>
  <c r="K71" i="31" s="1"/>
  <c r="L71" i="31" s="1"/>
  <c r="F71" i="31"/>
  <c r="K70" i="31"/>
  <c r="L70" i="31" s="1"/>
  <c r="J70" i="31"/>
  <c r="F70" i="31"/>
  <c r="T68" i="31"/>
  <c r="T70" i="31" s="1"/>
  <c r="O68" i="31"/>
  <c r="O70" i="31" s="1"/>
  <c r="N68" i="31"/>
  <c r="H68" i="31"/>
  <c r="H79" i="31" s="1"/>
  <c r="H66" i="31"/>
  <c r="G66" i="31"/>
  <c r="Y68" i="31" s="1"/>
  <c r="F56" i="31"/>
  <c r="F55" i="31"/>
  <c r="K54" i="31"/>
  <c r="L54" i="31" s="1"/>
  <c r="L53" i="31"/>
  <c r="K53" i="31"/>
  <c r="J53" i="31"/>
  <c r="F53" i="31"/>
  <c r="J52" i="31"/>
  <c r="K52" i="31" s="1"/>
  <c r="L52" i="31" s="1"/>
  <c r="F52" i="31"/>
  <c r="K51" i="31"/>
  <c r="L51" i="31" s="1"/>
  <c r="J51" i="31"/>
  <c r="F51" i="31"/>
  <c r="H51" i="31" s="1"/>
  <c r="J50" i="31"/>
  <c r="K50" i="31" s="1"/>
  <c r="L50" i="31" s="1"/>
  <c r="F50" i="31"/>
  <c r="H50" i="31" s="1"/>
  <c r="J49" i="31"/>
  <c r="K49" i="31" s="1"/>
  <c r="L49" i="31" s="1"/>
  <c r="H49" i="31"/>
  <c r="F49" i="31"/>
  <c r="J48" i="31"/>
  <c r="K48" i="31" s="1"/>
  <c r="L48" i="31" s="1"/>
  <c r="H48" i="31"/>
  <c r="F48" i="31"/>
  <c r="J47" i="31"/>
  <c r="K47" i="31" s="1"/>
  <c r="L47" i="31" s="1"/>
  <c r="F47" i="31"/>
  <c r="K46" i="31"/>
  <c r="L46" i="31" s="1"/>
  <c r="J46" i="31"/>
  <c r="F46" i="31"/>
  <c r="L45" i="31"/>
  <c r="K45" i="31"/>
  <c r="J45" i="31"/>
  <c r="F45" i="31"/>
  <c r="J44" i="31"/>
  <c r="K44" i="31" s="1"/>
  <c r="L44" i="31" s="1"/>
  <c r="F44" i="31"/>
  <c r="K43" i="31"/>
  <c r="L43" i="31" s="1"/>
  <c r="J43" i="31"/>
  <c r="F43" i="31"/>
  <c r="H43" i="31" s="1"/>
  <c r="J42" i="31"/>
  <c r="K42" i="31" s="1"/>
  <c r="L42" i="31" s="1"/>
  <c r="F42" i="31"/>
  <c r="H42" i="31" s="1"/>
  <c r="J41" i="31"/>
  <c r="K41" i="31" s="1"/>
  <c r="L41" i="31" s="1"/>
  <c r="H41" i="31"/>
  <c r="F41" i="31"/>
  <c r="Y39" i="31"/>
  <c r="N39" i="31"/>
  <c r="N43" i="31" s="1"/>
  <c r="H39" i="31"/>
  <c r="H56" i="31" s="1"/>
  <c r="H37" i="31"/>
  <c r="G37" i="31"/>
  <c r="V39" i="31" s="1"/>
  <c r="F28" i="31"/>
  <c r="F27" i="31"/>
  <c r="L26" i="31"/>
  <c r="K26" i="31"/>
  <c r="J25" i="31"/>
  <c r="K25" i="31" s="1"/>
  <c r="L25" i="31" s="1"/>
  <c r="F25" i="31"/>
  <c r="J24" i="31"/>
  <c r="K24" i="31" s="1"/>
  <c r="L24" i="31" s="1"/>
  <c r="F24" i="31"/>
  <c r="J23" i="31"/>
  <c r="K23" i="31" s="1"/>
  <c r="L23" i="31" s="1"/>
  <c r="F23" i="31"/>
  <c r="J22" i="31"/>
  <c r="K22" i="31" s="1"/>
  <c r="L22" i="31" s="1"/>
  <c r="F22" i="31"/>
  <c r="J21" i="31"/>
  <c r="K21" i="31" s="1"/>
  <c r="L21" i="31" s="1"/>
  <c r="F21" i="31"/>
  <c r="J20" i="31"/>
  <c r="K20" i="31" s="1"/>
  <c r="L20" i="31" s="1"/>
  <c r="F20" i="31"/>
  <c r="K19" i="31"/>
  <c r="L19" i="31" s="1"/>
  <c r="J19" i="31"/>
  <c r="F19" i="31"/>
  <c r="J18" i="31"/>
  <c r="K18" i="31" s="1"/>
  <c r="L18" i="31" s="1"/>
  <c r="F18" i="31"/>
  <c r="K17" i="31"/>
  <c r="L17" i="31" s="1"/>
  <c r="J17" i="31"/>
  <c r="F17" i="31"/>
  <c r="J16" i="31"/>
  <c r="K16" i="31" s="1"/>
  <c r="L16" i="31" s="1"/>
  <c r="F16" i="31"/>
  <c r="J15" i="31"/>
  <c r="K15" i="31" s="1"/>
  <c r="L15" i="31" s="1"/>
  <c r="F15" i="31"/>
  <c r="K14" i="31"/>
  <c r="L14" i="31" s="1"/>
  <c r="J14" i="31"/>
  <c r="F14" i="31"/>
  <c r="J13" i="31"/>
  <c r="K13" i="31" s="1"/>
  <c r="L13" i="31" s="1"/>
  <c r="F13" i="31"/>
  <c r="H9" i="31"/>
  <c r="H11" i="31" s="1"/>
  <c r="G9" i="31"/>
  <c r="W11" i="31" s="1"/>
  <c r="H103" i="33" l="1"/>
  <c r="H111" i="33"/>
  <c r="S101" i="33"/>
  <c r="Z109" i="33"/>
  <c r="T100" i="33"/>
  <c r="Z102" i="33"/>
  <c r="O70" i="33"/>
  <c r="U70" i="33"/>
  <c r="U81" i="33"/>
  <c r="H42" i="33"/>
  <c r="H43" i="33"/>
  <c r="H41" i="33"/>
  <c r="W14" i="33"/>
  <c r="V54" i="33"/>
  <c r="V49" i="33"/>
  <c r="V41" i="33"/>
  <c r="V48" i="33"/>
  <c r="V47" i="33"/>
  <c r="V52" i="33"/>
  <c r="V51" i="33"/>
  <c r="V50" i="33"/>
  <c r="V46" i="33"/>
  <c r="V45" i="33"/>
  <c r="V42" i="33"/>
  <c r="V44" i="33"/>
  <c r="V43" i="33"/>
  <c r="V53" i="33"/>
  <c r="V26" i="33"/>
  <c r="V22" i="33"/>
  <c r="V14" i="33"/>
  <c r="V21" i="33"/>
  <c r="V13" i="33"/>
  <c r="V25" i="33"/>
  <c r="V20" i="33"/>
  <c r="V19" i="33"/>
  <c r="V18" i="33"/>
  <c r="V17" i="33"/>
  <c r="V24" i="33"/>
  <c r="V16" i="33"/>
  <c r="V23" i="33"/>
  <c r="H28" i="33"/>
  <c r="H20" i="33"/>
  <c r="H19" i="33"/>
  <c r="H27" i="33"/>
  <c r="H18" i="33"/>
  <c r="H25" i="33"/>
  <c r="H17" i="33"/>
  <c r="H24" i="33"/>
  <c r="H16" i="33"/>
  <c r="H23" i="33"/>
  <c r="H15" i="33"/>
  <c r="H22" i="33"/>
  <c r="H14" i="33"/>
  <c r="O26" i="33"/>
  <c r="O21" i="33"/>
  <c r="O13" i="33"/>
  <c r="O27" i="33" s="1"/>
  <c r="O20" i="33"/>
  <c r="O19" i="33"/>
  <c r="O18" i="33"/>
  <c r="O25" i="33"/>
  <c r="O17" i="33"/>
  <c r="O24" i="33"/>
  <c r="O16" i="33"/>
  <c r="O23" i="33"/>
  <c r="O15" i="33"/>
  <c r="V15" i="33"/>
  <c r="W26" i="33"/>
  <c r="W21" i="33"/>
  <c r="W13" i="33"/>
  <c r="W20" i="33"/>
  <c r="W19" i="33"/>
  <c r="W18" i="33"/>
  <c r="W17" i="33"/>
  <c r="W24" i="33"/>
  <c r="W16" i="33"/>
  <c r="W25" i="33"/>
  <c r="W23" i="33"/>
  <c r="W15" i="33"/>
  <c r="R46" i="33"/>
  <c r="H85" i="33"/>
  <c r="H77" i="33"/>
  <c r="H76" i="33"/>
  <c r="H75" i="33"/>
  <c r="H82" i="33"/>
  <c r="H74" i="33"/>
  <c r="H81" i="33"/>
  <c r="H73" i="33"/>
  <c r="H80" i="33"/>
  <c r="H72" i="33"/>
  <c r="H70" i="33"/>
  <c r="H78" i="33"/>
  <c r="W83" i="33"/>
  <c r="W78" i="33"/>
  <c r="W77" i="33"/>
  <c r="W76" i="33"/>
  <c r="W75" i="33"/>
  <c r="W82" i="33"/>
  <c r="W74" i="33"/>
  <c r="W81" i="33"/>
  <c r="W73" i="33"/>
  <c r="W71" i="33"/>
  <c r="W80" i="33"/>
  <c r="W79" i="33"/>
  <c r="W72" i="33"/>
  <c r="P11" i="33"/>
  <c r="X11" i="33"/>
  <c r="H44" i="33"/>
  <c r="R47" i="33"/>
  <c r="M80" i="33"/>
  <c r="M79" i="33"/>
  <c r="M83" i="33"/>
  <c r="M78" i="33"/>
  <c r="M77" i="33"/>
  <c r="M76" i="33"/>
  <c r="M75" i="33"/>
  <c r="M72" i="33"/>
  <c r="M74" i="33"/>
  <c r="M73" i="33"/>
  <c r="X77" i="33"/>
  <c r="X76" i="33"/>
  <c r="X75" i="33"/>
  <c r="X82" i="33"/>
  <c r="X74" i="33"/>
  <c r="X81" i="33"/>
  <c r="X73" i="33"/>
  <c r="X80" i="33"/>
  <c r="X72" i="33"/>
  <c r="X79" i="33"/>
  <c r="X78" i="33"/>
  <c r="X70" i="33"/>
  <c r="H79" i="33"/>
  <c r="M81" i="33"/>
  <c r="AA112" i="33"/>
  <c r="AA107" i="33"/>
  <c r="AA99" i="33"/>
  <c r="AA106" i="33"/>
  <c r="AA105" i="33"/>
  <c r="AA104" i="33"/>
  <c r="AA111" i="33"/>
  <c r="AA103" i="33"/>
  <c r="AA110" i="33"/>
  <c r="AA102" i="33"/>
  <c r="AA109" i="33"/>
  <c r="AA108" i="33"/>
  <c r="AA101" i="33"/>
  <c r="AA100" i="33"/>
  <c r="Q11" i="33"/>
  <c r="Y11" i="33"/>
  <c r="U39" i="33"/>
  <c r="M39" i="33"/>
  <c r="AB39" i="33"/>
  <c r="T39" i="33"/>
  <c r="AA39" i="33"/>
  <c r="S39" i="33"/>
  <c r="G39" i="33"/>
  <c r="W39" i="33"/>
  <c r="R48" i="33"/>
  <c r="R54" i="33"/>
  <c r="N79" i="33"/>
  <c r="N83" i="33"/>
  <c r="N78" i="33"/>
  <c r="N77" i="33"/>
  <c r="N76" i="33"/>
  <c r="N75" i="33"/>
  <c r="N82" i="33"/>
  <c r="N74" i="33"/>
  <c r="N72" i="33"/>
  <c r="N81" i="33"/>
  <c r="N80" i="33"/>
  <c r="N71" i="33"/>
  <c r="N70" i="33"/>
  <c r="AB81" i="33"/>
  <c r="AB80" i="33"/>
  <c r="AB72" i="33"/>
  <c r="AB79" i="33"/>
  <c r="AB71" i="33"/>
  <c r="AB83" i="33"/>
  <c r="AB78" i="33"/>
  <c r="AB77" i="33"/>
  <c r="AB76" i="33"/>
  <c r="AB82" i="33"/>
  <c r="AB70" i="33"/>
  <c r="AB73" i="33"/>
  <c r="AB75" i="33"/>
  <c r="M71" i="33"/>
  <c r="R11" i="33"/>
  <c r="Z11" i="33"/>
  <c r="H47" i="33"/>
  <c r="H46" i="33"/>
  <c r="H53" i="33"/>
  <c r="H45" i="33"/>
  <c r="X39" i="33"/>
  <c r="H48" i="33"/>
  <c r="R49" i="33"/>
  <c r="H55" i="33"/>
  <c r="O83" i="33"/>
  <c r="O78" i="33"/>
  <c r="O77" i="33"/>
  <c r="O76" i="33"/>
  <c r="O75" i="33"/>
  <c r="O82" i="33"/>
  <c r="O74" i="33"/>
  <c r="O81" i="33"/>
  <c r="O73" i="33"/>
  <c r="W70" i="33"/>
  <c r="W84" i="33" s="1"/>
  <c r="O71" i="33"/>
  <c r="O84" i="33" s="1"/>
  <c r="O79" i="33"/>
  <c r="X83" i="33"/>
  <c r="Y109" i="33"/>
  <c r="Y101" i="33"/>
  <c r="Y108" i="33"/>
  <c r="Y100" i="33"/>
  <c r="Y112" i="33"/>
  <c r="Y107" i="33"/>
  <c r="Y99" i="33"/>
  <c r="Y106" i="33"/>
  <c r="Y105" i="33"/>
  <c r="Y104" i="33"/>
  <c r="Y110" i="33"/>
  <c r="Y102" i="33"/>
  <c r="Y111" i="33"/>
  <c r="Y103" i="33"/>
  <c r="G11" i="33"/>
  <c r="S11" i="33"/>
  <c r="AA11" i="33"/>
  <c r="N39" i="33"/>
  <c r="Y39" i="33"/>
  <c r="H49" i="33"/>
  <c r="H50" i="33"/>
  <c r="H51" i="33"/>
  <c r="P77" i="33"/>
  <c r="P76" i="33"/>
  <c r="P75" i="33"/>
  <c r="P82" i="33"/>
  <c r="P74" i="33"/>
  <c r="P81" i="33"/>
  <c r="P73" i="33"/>
  <c r="P80" i="33"/>
  <c r="P72" i="33"/>
  <c r="P79" i="33"/>
  <c r="P71" i="33"/>
  <c r="P70" i="33"/>
  <c r="R53" i="33"/>
  <c r="R45" i="33"/>
  <c r="R52" i="33"/>
  <c r="R44" i="33"/>
  <c r="R51" i="33"/>
  <c r="R43" i="33"/>
  <c r="T11" i="33"/>
  <c r="AB11" i="33"/>
  <c r="O39" i="33"/>
  <c r="Z39" i="33"/>
  <c r="H52" i="33"/>
  <c r="T81" i="33"/>
  <c r="T80" i="33"/>
  <c r="T72" i="33"/>
  <c r="T79" i="33"/>
  <c r="T71" i="33"/>
  <c r="T83" i="33"/>
  <c r="T78" i="33"/>
  <c r="T77" i="33"/>
  <c r="T76" i="33"/>
  <c r="T75" i="33"/>
  <c r="T70" i="33"/>
  <c r="T74" i="33"/>
  <c r="T82" i="33"/>
  <c r="T73" i="33"/>
  <c r="X71" i="33"/>
  <c r="H84" i="33"/>
  <c r="G111" i="33"/>
  <c r="G103" i="33"/>
  <c r="I103" i="33" s="1"/>
  <c r="G110" i="33"/>
  <c r="G102" i="33"/>
  <c r="G109" i="33"/>
  <c r="G101" i="33"/>
  <c r="G113" i="33"/>
  <c r="G108" i="33"/>
  <c r="G100" i="33"/>
  <c r="G107" i="33"/>
  <c r="G99" i="33"/>
  <c r="G114" i="33"/>
  <c r="G106" i="33"/>
  <c r="G105" i="33"/>
  <c r="G104" i="33"/>
  <c r="I104" i="33" s="1"/>
  <c r="M11" i="33"/>
  <c r="U11" i="33"/>
  <c r="P39" i="33"/>
  <c r="AA82" i="33"/>
  <c r="AA74" i="33"/>
  <c r="AA81" i="33"/>
  <c r="AA73" i="33"/>
  <c r="AA80" i="33"/>
  <c r="AA72" i="33"/>
  <c r="AA79" i="33"/>
  <c r="AA83" i="33"/>
  <c r="AA78" i="33"/>
  <c r="AA77" i="33"/>
  <c r="AA70" i="33"/>
  <c r="AA71" i="33"/>
  <c r="U80" i="33"/>
  <c r="U79" i="33"/>
  <c r="U83" i="33"/>
  <c r="U78" i="33"/>
  <c r="U77" i="33"/>
  <c r="U76" i="33"/>
  <c r="U75" i="33"/>
  <c r="U74" i="33"/>
  <c r="U82" i="33"/>
  <c r="U71" i="33"/>
  <c r="U72" i="33"/>
  <c r="O80" i="33"/>
  <c r="N11" i="33"/>
  <c r="Q39" i="33"/>
  <c r="R41" i="33"/>
  <c r="R42" i="33"/>
  <c r="V79" i="33"/>
  <c r="V83" i="33"/>
  <c r="V78" i="33"/>
  <c r="V77" i="33"/>
  <c r="V76" i="33"/>
  <c r="V75" i="33"/>
  <c r="V82" i="33"/>
  <c r="V74" i="33"/>
  <c r="V71" i="33"/>
  <c r="V81" i="33"/>
  <c r="V80" i="33"/>
  <c r="V73" i="33"/>
  <c r="V70" i="33"/>
  <c r="M70" i="33"/>
  <c r="H71" i="33"/>
  <c r="AB74" i="33"/>
  <c r="AA76" i="33"/>
  <c r="P78" i="33"/>
  <c r="I111" i="33"/>
  <c r="AB106" i="33"/>
  <c r="AB105" i="33"/>
  <c r="AB104" i="33"/>
  <c r="AB111" i="33"/>
  <c r="AB103" i="33"/>
  <c r="AB110" i="33"/>
  <c r="AB102" i="33"/>
  <c r="AB109" i="33"/>
  <c r="AB101" i="33"/>
  <c r="AB99" i="33"/>
  <c r="AB113" i="33" s="1"/>
  <c r="AB107" i="33"/>
  <c r="Z108" i="33"/>
  <c r="Z100" i="33"/>
  <c r="Z112" i="33"/>
  <c r="Z107" i="33"/>
  <c r="Z99" i="33"/>
  <c r="Z113" i="33" s="1"/>
  <c r="Z106" i="33"/>
  <c r="Z105" i="33"/>
  <c r="Z104" i="33"/>
  <c r="Z111" i="33"/>
  <c r="Z103" i="33"/>
  <c r="Q68" i="33"/>
  <c r="Y68" i="33"/>
  <c r="H110" i="33"/>
  <c r="I110" i="33" s="1"/>
  <c r="H102" i="33"/>
  <c r="I102" i="33" s="1"/>
  <c r="H109" i="33"/>
  <c r="I109" i="33" s="1"/>
  <c r="H101" i="33"/>
  <c r="I101" i="33" s="1"/>
  <c r="H113" i="33"/>
  <c r="H108" i="33"/>
  <c r="H100" i="33"/>
  <c r="I100" i="33" s="1"/>
  <c r="H107" i="33"/>
  <c r="H99" i="33"/>
  <c r="I99" i="33" s="1"/>
  <c r="H114" i="33"/>
  <c r="H106" i="33"/>
  <c r="I106" i="33" s="1"/>
  <c r="H105" i="33"/>
  <c r="I105" i="33" s="1"/>
  <c r="R68" i="33"/>
  <c r="Z68" i="33"/>
  <c r="S112" i="33"/>
  <c r="S107" i="33"/>
  <c r="S99" i="33"/>
  <c r="S106" i="33"/>
  <c r="S105" i="33"/>
  <c r="S104" i="33"/>
  <c r="S111" i="33"/>
  <c r="S103" i="33"/>
  <c r="S110" i="33"/>
  <c r="S102" i="33"/>
  <c r="G68" i="33"/>
  <c r="S68" i="33"/>
  <c r="T106" i="33"/>
  <c r="T105" i="33"/>
  <c r="T104" i="33"/>
  <c r="T111" i="33"/>
  <c r="T103" i="33"/>
  <c r="T110" i="33"/>
  <c r="T102" i="33"/>
  <c r="T109" i="33"/>
  <c r="T101" i="33"/>
  <c r="T99" i="33"/>
  <c r="T107" i="33"/>
  <c r="S108" i="33"/>
  <c r="S109" i="33"/>
  <c r="AB112" i="33"/>
  <c r="M97" i="33"/>
  <c r="U97" i="33"/>
  <c r="N97" i="33"/>
  <c r="V97" i="33"/>
  <c r="O97" i="33"/>
  <c r="W97" i="33"/>
  <c r="P97" i="33"/>
  <c r="X97" i="33"/>
  <c r="Q97" i="33"/>
  <c r="R97" i="33"/>
  <c r="Z102" i="32"/>
  <c r="P104" i="32"/>
  <c r="N106" i="32"/>
  <c r="T108" i="32"/>
  <c r="T100" i="32"/>
  <c r="X104" i="32"/>
  <c r="V106" i="32"/>
  <c r="P111" i="32"/>
  <c r="Z109" i="32"/>
  <c r="X111" i="32"/>
  <c r="P103" i="32"/>
  <c r="Z101" i="32"/>
  <c r="Y103" i="32"/>
  <c r="N105" i="32"/>
  <c r="V105" i="32"/>
  <c r="H71" i="32"/>
  <c r="G47" i="32"/>
  <c r="U41" i="32"/>
  <c r="G45" i="32"/>
  <c r="G46" i="32"/>
  <c r="H27" i="32"/>
  <c r="H25" i="32"/>
  <c r="H22" i="32"/>
  <c r="H14" i="32"/>
  <c r="H28" i="32"/>
  <c r="H20" i="32"/>
  <c r="H16" i="32"/>
  <c r="H23" i="32"/>
  <c r="H21" i="32"/>
  <c r="H13" i="32"/>
  <c r="H19" i="32"/>
  <c r="H18" i="32"/>
  <c r="H17" i="32"/>
  <c r="H24" i="32"/>
  <c r="H15" i="32"/>
  <c r="T51" i="32"/>
  <c r="X26" i="32"/>
  <c r="X22" i="32"/>
  <c r="X14" i="32"/>
  <c r="X20" i="32"/>
  <c r="X19" i="32"/>
  <c r="X23" i="32"/>
  <c r="X24" i="32"/>
  <c r="X21" i="32"/>
  <c r="X13" i="32"/>
  <c r="X25" i="32"/>
  <c r="X15" i="32"/>
  <c r="X17" i="32"/>
  <c r="X18" i="32"/>
  <c r="X16" i="32"/>
  <c r="V53" i="32"/>
  <c r="V45" i="32"/>
  <c r="V52" i="32"/>
  <c r="V44" i="32"/>
  <c r="V51" i="32"/>
  <c r="V43" i="32"/>
  <c r="V54" i="32"/>
  <c r="V48" i="32"/>
  <c r="V50" i="32"/>
  <c r="V47" i="32"/>
  <c r="V46" i="32"/>
  <c r="V42" i="32"/>
  <c r="V41" i="32"/>
  <c r="V49" i="32"/>
  <c r="U50" i="32"/>
  <c r="U42" i="32"/>
  <c r="T43" i="32"/>
  <c r="T52" i="32"/>
  <c r="Q76" i="32"/>
  <c r="Q75" i="32"/>
  <c r="Q82" i="32"/>
  <c r="Q81" i="32"/>
  <c r="Q73" i="32"/>
  <c r="Q79" i="32"/>
  <c r="Q83" i="32"/>
  <c r="Q71" i="32"/>
  <c r="Q80" i="32"/>
  <c r="Q74" i="32"/>
  <c r="Q77" i="32"/>
  <c r="Q78" i="32"/>
  <c r="U43" i="32"/>
  <c r="T44" i="32"/>
  <c r="T48" i="32"/>
  <c r="X77" i="32"/>
  <c r="X76" i="32"/>
  <c r="X82" i="32"/>
  <c r="X74" i="32"/>
  <c r="X80" i="32"/>
  <c r="X72" i="32"/>
  <c r="X70" i="32"/>
  <c r="X78" i="32"/>
  <c r="X75" i="32"/>
  <c r="X71" i="32"/>
  <c r="X79" i="32"/>
  <c r="X81" i="32"/>
  <c r="Y50" i="32"/>
  <c r="Y42" i="32"/>
  <c r="Y54" i="32"/>
  <c r="Y49" i="32"/>
  <c r="Y41" i="32"/>
  <c r="Y48" i="32"/>
  <c r="Y53" i="32"/>
  <c r="AA11" i="32"/>
  <c r="Q16" i="32"/>
  <c r="G52" i="32"/>
  <c r="G44" i="32"/>
  <c r="G51" i="32"/>
  <c r="G43" i="32"/>
  <c r="G55" i="32"/>
  <c r="G50" i="32"/>
  <c r="G42" i="32"/>
  <c r="G56" i="32"/>
  <c r="Y43" i="32"/>
  <c r="U47" i="32"/>
  <c r="G48" i="32"/>
  <c r="U48" i="32"/>
  <c r="U51" i="32"/>
  <c r="Y52" i="32"/>
  <c r="Y76" i="32"/>
  <c r="Y75" i="32"/>
  <c r="Y82" i="32"/>
  <c r="Y81" i="32"/>
  <c r="Y73" i="32"/>
  <c r="Y79" i="32"/>
  <c r="Y80" i="32"/>
  <c r="Y74" i="32"/>
  <c r="Y77" i="32"/>
  <c r="Y78" i="32"/>
  <c r="Y71" i="32"/>
  <c r="Y72" i="32"/>
  <c r="Y83" i="32"/>
  <c r="X83" i="32"/>
  <c r="G111" i="32"/>
  <c r="G103" i="32"/>
  <c r="G110" i="32"/>
  <c r="G102" i="32"/>
  <c r="G109" i="32"/>
  <c r="G101" i="32"/>
  <c r="G113" i="32"/>
  <c r="G108" i="32"/>
  <c r="G100" i="32"/>
  <c r="G107" i="32"/>
  <c r="G99" i="32"/>
  <c r="G114" i="32"/>
  <c r="G106" i="32"/>
  <c r="G105" i="32"/>
  <c r="G104" i="32"/>
  <c r="AA112" i="32"/>
  <c r="AA107" i="32"/>
  <c r="AA99" i="32"/>
  <c r="AA106" i="32"/>
  <c r="AA105" i="32"/>
  <c r="AA104" i="32"/>
  <c r="AA111" i="32"/>
  <c r="AA103" i="32"/>
  <c r="AA110" i="32"/>
  <c r="AA102" i="32"/>
  <c r="AA109" i="32"/>
  <c r="AA108" i="32"/>
  <c r="AA101" i="32"/>
  <c r="AA100" i="32"/>
  <c r="Q14" i="32"/>
  <c r="Q24" i="32"/>
  <c r="Q23" i="32"/>
  <c r="X39" i="32"/>
  <c r="P39" i="32"/>
  <c r="S11" i="32"/>
  <c r="Q17" i="32"/>
  <c r="H39" i="32"/>
  <c r="Z39" i="32"/>
  <c r="Y44" i="32"/>
  <c r="Y51" i="32"/>
  <c r="X73" i="32"/>
  <c r="T47" i="32"/>
  <c r="T46" i="32"/>
  <c r="T53" i="32"/>
  <c r="T45" i="32"/>
  <c r="T50" i="32"/>
  <c r="Q26" i="32"/>
  <c r="U11" i="32"/>
  <c r="Y45" i="32"/>
  <c r="Y46" i="32"/>
  <c r="T54" i="32"/>
  <c r="W68" i="32"/>
  <c r="O68" i="32"/>
  <c r="V68" i="32"/>
  <c r="N68" i="32"/>
  <c r="U68" i="32"/>
  <c r="M68" i="32"/>
  <c r="AB68" i="32"/>
  <c r="T68" i="32"/>
  <c r="AA68" i="32"/>
  <c r="S68" i="32"/>
  <c r="G68" i="32"/>
  <c r="Z68" i="32"/>
  <c r="R68" i="32"/>
  <c r="U46" i="32"/>
  <c r="U53" i="32"/>
  <c r="U45" i="32"/>
  <c r="U52" i="32"/>
  <c r="U44" i="32"/>
  <c r="U54" i="32"/>
  <c r="U49" i="32"/>
  <c r="G11" i="32"/>
  <c r="Q18" i="32"/>
  <c r="Y11" i="32"/>
  <c r="Q22" i="32"/>
  <c r="R11" i="32"/>
  <c r="T11" i="32"/>
  <c r="M39" i="32"/>
  <c r="N39" i="32"/>
  <c r="AB39" i="32"/>
  <c r="O11" i="32"/>
  <c r="W11" i="32"/>
  <c r="Q20" i="32"/>
  <c r="R39" i="32"/>
  <c r="Y47" i="32"/>
  <c r="G53" i="32"/>
  <c r="H85" i="32"/>
  <c r="H77" i="32"/>
  <c r="H76" i="32"/>
  <c r="H82" i="32"/>
  <c r="H74" i="32"/>
  <c r="H80" i="32"/>
  <c r="H72" i="32"/>
  <c r="H70" i="32"/>
  <c r="H84" i="32"/>
  <c r="H78" i="32"/>
  <c r="H75" i="32"/>
  <c r="H81" i="32"/>
  <c r="H79" i="32"/>
  <c r="Q70" i="32"/>
  <c r="Q72" i="32"/>
  <c r="Z11" i="32"/>
  <c r="Q15" i="32"/>
  <c r="AB11" i="32"/>
  <c r="M11" i="32"/>
  <c r="AA39" i="32"/>
  <c r="N11" i="32"/>
  <c r="V11" i="32"/>
  <c r="Q19" i="32"/>
  <c r="P11" i="32"/>
  <c r="Q13" i="32"/>
  <c r="Q21" i="32"/>
  <c r="S39" i="32"/>
  <c r="G41" i="32"/>
  <c r="T41" i="32"/>
  <c r="T42" i="32"/>
  <c r="T49" i="32"/>
  <c r="P68" i="32"/>
  <c r="H110" i="32"/>
  <c r="H102" i="32"/>
  <c r="I102" i="32" s="1"/>
  <c r="H109" i="32"/>
  <c r="I109" i="32" s="1"/>
  <c r="H101" i="32"/>
  <c r="I101" i="32" s="1"/>
  <c r="H113" i="32"/>
  <c r="H108" i="32"/>
  <c r="I108" i="32" s="1"/>
  <c r="H100" i="32"/>
  <c r="I100" i="32" s="1"/>
  <c r="H107" i="32"/>
  <c r="H99" i="32"/>
  <c r="H114" i="32"/>
  <c r="H106" i="32"/>
  <c r="I106" i="32" s="1"/>
  <c r="H105" i="32"/>
  <c r="I105" i="32" s="1"/>
  <c r="AB106" i="32"/>
  <c r="AB105" i="32"/>
  <c r="AB104" i="32"/>
  <c r="AB111" i="32"/>
  <c r="AB103" i="32"/>
  <c r="AB110" i="32"/>
  <c r="AB102" i="32"/>
  <c r="AB109" i="32"/>
  <c r="AB101" i="32"/>
  <c r="AB99" i="32"/>
  <c r="AB113" i="32" s="1"/>
  <c r="AB107" i="32"/>
  <c r="AB100" i="32"/>
  <c r="H103" i="32"/>
  <c r="I103" i="32" s="1"/>
  <c r="AB108" i="32"/>
  <c r="H111" i="32"/>
  <c r="I111" i="32" s="1"/>
  <c r="S112" i="32"/>
  <c r="S107" i="32"/>
  <c r="S99" i="32"/>
  <c r="S106" i="32"/>
  <c r="S105" i="32"/>
  <c r="S104" i="32"/>
  <c r="S111" i="32"/>
  <c r="S103" i="32"/>
  <c r="S110" i="32"/>
  <c r="S102" i="32"/>
  <c r="H104" i="32"/>
  <c r="I104" i="32" s="1"/>
  <c r="O39" i="32"/>
  <c r="W39" i="32"/>
  <c r="T106" i="32"/>
  <c r="T105" i="32"/>
  <c r="T104" i="32"/>
  <c r="T111" i="32"/>
  <c r="T103" i="32"/>
  <c r="T110" i="32"/>
  <c r="T102" i="32"/>
  <c r="T113" i="32" s="1"/>
  <c r="T109" i="32"/>
  <c r="T101" i="32"/>
  <c r="T112" i="32"/>
  <c r="Y109" i="32"/>
  <c r="Y101" i="32"/>
  <c r="Y108" i="32"/>
  <c r="Y100" i="32"/>
  <c r="Y112" i="32"/>
  <c r="Y107" i="32"/>
  <c r="Y99" i="32"/>
  <c r="Y106" i="32"/>
  <c r="Y105" i="32"/>
  <c r="Y104" i="32"/>
  <c r="Q39" i="32"/>
  <c r="Z108" i="32"/>
  <c r="Z100" i="32"/>
  <c r="Z112" i="32"/>
  <c r="Z107" i="32"/>
  <c r="Z99" i="32"/>
  <c r="Z106" i="32"/>
  <c r="Z105" i="32"/>
  <c r="Z104" i="32"/>
  <c r="Z111" i="32"/>
  <c r="Z103" i="32"/>
  <c r="X110" i="32"/>
  <c r="S100" i="32"/>
  <c r="S101" i="32"/>
  <c r="Y102" i="32"/>
  <c r="T107" i="32"/>
  <c r="S108" i="32"/>
  <c r="S109" i="32"/>
  <c r="Y110" i="32"/>
  <c r="AB112" i="32"/>
  <c r="M97" i="32"/>
  <c r="U97" i="32"/>
  <c r="N99" i="32"/>
  <c r="V99" i="32"/>
  <c r="P105" i="32"/>
  <c r="X105" i="32"/>
  <c r="N107" i="32"/>
  <c r="V107" i="32"/>
  <c r="N112" i="32"/>
  <c r="V112" i="32"/>
  <c r="N100" i="32"/>
  <c r="V100" i="32"/>
  <c r="P106" i="32"/>
  <c r="X106" i="32"/>
  <c r="N108" i="32"/>
  <c r="V108" i="32"/>
  <c r="O97" i="32"/>
  <c r="W97" i="32"/>
  <c r="P99" i="32"/>
  <c r="X99" i="32"/>
  <c r="N101" i="32"/>
  <c r="V101" i="32"/>
  <c r="P107" i="32"/>
  <c r="X107" i="32"/>
  <c r="N109" i="32"/>
  <c r="V109" i="32"/>
  <c r="P112" i="32"/>
  <c r="X112" i="32"/>
  <c r="P100" i="32"/>
  <c r="X100" i="32"/>
  <c r="N102" i="32"/>
  <c r="V102" i="32"/>
  <c r="P108" i="32"/>
  <c r="X108" i="32"/>
  <c r="N110" i="32"/>
  <c r="V110" i="32"/>
  <c r="Q97" i="32"/>
  <c r="P101" i="32"/>
  <c r="X101" i="32"/>
  <c r="N103" i="32"/>
  <c r="V103" i="32"/>
  <c r="P109" i="32"/>
  <c r="X109" i="32"/>
  <c r="N111" i="32"/>
  <c r="V111" i="32"/>
  <c r="R97" i="32"/>
  <c r="P102" i="32"/>
  <c r="X102" i="32"/>
  <c r="N70" i="31"/>
  <c r="V68" i="31"/>
  <c r="V70" i="31" s="1"/>
  <c r="O79" i="31"/>
  <c r="Z97" i="31"/>
  <c r="Z101" i="31" s="1"/>
  <c r="P11" i="31"/>
  <c r="P25" i="31" s="1"/>
  <c r="U68" i="31"/>
  <c r="U73" i="31" s="1"/>
  <c r="X11" i="31"/>
  <c r="X13" i="31" s="1"/>
  <c r="Y11" i="31"/>
  <c r="Y24" i="31" s="1"/>
  <c r="W68" i="31"/>
  <c r="W70" i="31" s="1"/>
  <c r="AB68" i="31"/>
  <c r="AB82" i="31" s="1"/>
  <c r="AA68" i="31"/>
  <c r="AA73" i="31" s="1"/>
  <c r="G68" i="31"/>
  <c r="Y13" i="31"/>
  <c r="M68" i="31"/>
  <c r="M77" i="31" s="1"/>
  <c r="O80" i="31"/>
  <c r="S97" i="31"/>
  <c r="S100" i="31" s="1"/>
  <c r="T99" i="31"/>
  <c r="AB99" i="31"/>
  <c r="H28" i="31"/>
  <c r="H25" i="31"/>
  <c r="H21" i="31"/>
  <c r="H13" i="31"/>
  <c r="H27" i="31"/>
  <c r="H22" i="31"/>
  <c r="H20" i="31"/>
  <c r="H24" i="31"/>
  <c r="H19" i="31"/>
  <c r="H15" i="31"/>
  <c r="H23" i="31"/>
  <c r="H18" i="31"/>
  <c r="H17" i="31"/>
  <c r="H16" i="31"/>
  <c r="W22" i="31"/>
  <c r="W26" i="31"/>
  <c r="W21" i="31"/>
  <c r="W25" i="31"/>
  <c r="W14" i="31"/>
  <c r="W13" i="31"/>
  <c r="W20" i="31"/>
  <c r="W16" i="31"/>
  <c r="W19" i="31"/>
  <c r="W15" i="31"/>
  <c r="W23" i="31"/>
  <c r="W18" i="31"/>
  <c r="W17" i="31"/>
  <c r="W24" i="31"/>
  <c r="P24" i="31"/>
  <c r="P19" i="31"/>
  <c r="P15" i="31"/>
  <c r="X26" i="31"/>
  <c r="X21" i="31"/>
  <c r="X19" i="31"/>
  <c r="X23" i="31"/>
  <c r="X18" i="31"/>
  <c r="X25" i="31"/>
  <c r="H14" i="31"/>
  <c r="V50" i="31"/>
  <c r="V54" i="31"/>
  <c r="V49" i="31"/>
  <c r="V41" i="31"/>
  <c r="V48" i="31"/>
  <c r="V47" i="31"/>
  <c r="V46" i="31"/>
  <c r="V53" i="31"/>
  <c r="V45" i="31"/>
  <c r="V52" i="31"/>
  <c r="V44" i="31"/>
  <c r="V43" i="31"/>
  <c r="V42" i="31"/>
  <c r="V51" i="31"/>
  <c r="Y47" i="31"/>
  <c r="Y46" i="31"/>
  <c r="Y53" i="31"/>
  <c r="Y45" i="31"/>
  <c r="Y52" i="31"/>
  <c r="Y44" i="31"/>
  <c r="Y51" i="31"/>
  <c r="Y43" i="31"/>
  <c r="Y50" i="31"/>
  <c r="Y42" i="31"/>
  <c r="Y54" i="31"/>
  <c r="Y49" i="31"/>
  <c r="AA112" i="31"/>
  <c r="AA107" i="31"/>
  <c r="AA99" i="31"/>
  <c r="AA106" i="31"/>
  <c r="AA105" i="31"/>
  <c r="AA104" i="31"/>
  <c r="AA111" i="31"/>
  <c r="AA103" i="31"/>
  <c r="AA110" i="31"/>
  <c r="AA102" i="31"/>
  <c r="AA109" i="31"/>
  <c r="AA101" i="31"/>
  <c r="AA108" i="31"/>
  <c r="AA100" i="31"/>
  <c r="Q11" i="31"/>
  <c r="Y21" i="31"/>
  <c r="R11" i="31"/>
  <c r="Z11" i="31"/>
  <c r="Y15" i="31"/>
  <c r="O39" i="31"/>
  <c r="N42" i="31"/>
  <c r="M80" i="31"/>
  <c r="M79" i="31"/>
  <c r="M83" i="31"/>
  <c r="M78" i="31"/>
  <c r="M81" i="31"/>
  <c r="M73" i="31"/>
  <c r="M72" i="31"/>
  <c r="S11" i="31"/>
  <c r="Y16" i="31"/>
  <c r="P39" i="31"/>
  <c r="Y25" i="31"/>
  <c r="Y14" i="31"/>
  <c r="T11" i="31"/>
  <c r="AB11" i="31"/>
  <c r="Y17" i="31"/>
  <c r="Q39" i="31"/>
  <c r="Y41" i="31"/>
  <c r="Y26" i="31"/>
  <c r="G11" i="31"/>
  <c r="AA11" i="31"/>
  <c r="M11" i="31"/>
  <c r="U11" i="31"/>
  <c r="Y18" i="31"/>
  <c r="Y23" i="31"/>
  <c r="Y48" i="31"/>
  <c r="N11" i="31"/>
  <c r="Y19" i="31"/>
  <c r="U39" i="31"/>
  <c r="M39" i="31"/>
  <c r="AB39" i="31"/>
  <c r="T39" i="31"/>
  <c r="AA39" i="31"/>
  <c r="S39" i="31"/>
  <c r="G39" i="31"/>
  <c r="Z39" i="31"/>
  <c r="R39" i="31"/>
  <c r="W39" i="31"/>
  <c r="Y76" i="31"/>
  <c r="Y75" i="31"/>
  <c r="Y82" i="31"/>
  <c r="Y74" i="31"/>
  <c r="Y81" i="31"/>
  <c r="Y73" i="31"/>
  <c r="Y80" i="31"/>
  <c r="Y72" i="31"/>
  <c r="Y79" i="31"/>
  <c r="Y71" i="31"/>
  <c r="Y83" i="31"/>
  <c r="Y78" i="31"/>
  <c r="Y70" i="31"/>
  <c r="Y77" i="31"/>
  <c r="U80" i="31"/>
  <c r="U79" i="31"/>
  <c r="U71" i="31"/>
  <c r="U83" i="31"/>
  <c r="U82" i="31"/>
  <c r="U81" i="31"/>
  <c r="U70" i="31"/>
  <c r="U74" i="31"/>
  <c r="AB112" i="31"/>
  <c r="T112" i="31"/>
  <c r="AB107" i="31"/>
  <c r="T107" i="31"/>
  <c r="N50" i="31"/>
  <c r="N54" i="31"/>
  <c r="N49" i="31"/>
  <c r="N41" i="31"/>
  <c r="N48" i="31"/>
  <c r="N47" i="31"/>
  <c r="N46" i="31"/>
  <c r="N53" i="31"/>
  <c r="N45" i="31"/>
  <c r="N52" i="31"/>
  <c r="N44" i="31"/>
  <c r="V11" i="31"/>
  <c r="O11" i="31"/>
  <c r="Y20" i="31"/>
  <c r="Y22" i="31"/>
  <c r="X39" i="31"/>
  <c r="N51" i="31"/>
  <c r="AA82" i="31"/>
  <c r="AA74" i="31"/>
  <c r="AA81" i="31"/>
  <c r="AA83" i="31"/>
  <c r="AA78" i="31"/>
  <c r="AA77" i="31"/>
  <c r="AA70" i="31"/>
  <c r="H55" i="31"/>
  <c r="N79" i="31"/>
  <c r="N83" i="31"/>
  <c r="N78" i="31"/>
  <c r="N77" i="31"/>
  <c r="N76" i="31"/>
  <c r="N75" i="31"/>
  <c r="N82" i="31"/>
  <c r="N74" i="31"/>
  <c r="N81" i="31"/>
  <c r="V79" i="31"/>
  <c r="V83" i="31"/>
  <c r="V78" i="31"/>
  <c r="V77" i="31"/>
  <c r="V76" i="31"/>
  <c r="V75" i="31"/>
  <c r="V82" i="31"/>
  <c r="V74" i="31"/>
  <c r="V84" i="31" s="1"/>
  <c r="V81" i="31"/>
  <c r="N71" i="31"/>
  <c r="N84" i="31" s="1"/>
  <c r="V72" i="31"/>
  <c r="V73" i="31"/>
  <c r="T74" i="31"/>
  <c r="V80" i="31"/>
  <c r="O83" i="31"/>
  <c r="O78" i="31"/>
  <c r="O77" i="31"/>
  <c r="O76" i="31"/>
  <c r="O75" i="31"/>
  <c r="O82" i="31"/>
  <c r="O74" i="31"/>
  <c r="O81" i="31"/>
  <c r="O73" i="31"/>
  <c r="W83" i="31"/>
  <c r="W78" i="31"/>
  <c r="W77" i="31"/>
  <c r="W76" i="31"/>
  <c r="W75" i="31"/>
  <c r="W82" i="31"/>
  <c r="W74" i="31"/>
  <c r="W81" i="31"/>
  <c r="W73" i="31"/>
  <c r="H70" i="31"/>
  <c r="O71" i="31"/>
  <c r="O84" i="31" s="1"/>
  <c r="W72" i="31"/>
  <c r="T75" i="31"/>
  <c r="W79" i="31"/>
  <c r="W80" i="31"/>
  <c r="Y109" i="31"/>
  <c r="Y101" i="31"/>
  <c r="Y108" i="31"/>
  <c r="Y100" i="31"/>
  <c r="Y112" i="31"/>
  <c r="Y107" i="31"/>
  <c r="Y99" i="31"/>
  <c r="Y106" i="31"/>
  <c r="Y105" i="31"/>
  <c r="Y104" i="31"/>
  <c r="Y111" i="31"/>
  <c r="Y103" i="31"/>
  <c r="H44" i="31"/>
  <c r="H52" i="31"/>
  <c r="P68" i="31"/>
  <c r="X68" i="31"/>
  <c r="H71" i="31"/>
  <c r="G72" i="31"/>
  <c r="AB74" i="31"/>
  <c r="G84" i="31"/>
  <c r="Z108" i="31"/>
  <c r="Z100" i="31"/>
  <c r="Z112" i="31"/>
  <c r="Z107" i="31"/>
  <c r="Z99" i="31"/>
  <c r="Z106" i="31"/>
  <c r="Z105" i="31"/>
  <c r="Z104" i="31"/>
  <c r="Z111" i="31"/>
  <c r="Z103" i="31"/>
  <c r="Z110" i="31"/>
  <c r="Z102" i="31"/>
  <c r="Z109" i="31"/>
  <c r="H45" i="31"/>
  <c r="H53" i="31"/>
  <c r="Q68" i="31"/>
  <c r="AB75" i="31"/>
  <c r="H78" i="31"/>
  <c r="G111" i="31"/>
  <c r="I111" i="31" s="1"/>
  <c r="G103" i="31"/>
  <c r="I103" i="31" s="1"/>
  <c r="G110" i="31"/>
  <c r="I110" i="31" s="1"/>
  <c r="G102" i="31"/>
  <c r="G109" i="31"/>
  <c r="G101" i="31"/>
  <c r="G113" i="31"/>
  <c r="G108" i="31"/>
  <c r="G100" i="31"/>
  <c r="G107" i="31"/>
  <c r="G99" i="31"/>
  <c r="G114" i="31"/>
  <c r="G106" i="31"/>
  <c r="G105" i="31"/>
  <c r="H46" i="31"/>
  <c r="R68" i="31"/>
  <c r="Z68" i="31"/>
  <c r="V71" i="31"/>
  <c r="G79" i="31"/>
  <c r="I79" i="31" s="1"/>
  <c r="T82" i="31"/>
  <c r="Y102" i="31"/>
  <c r="G104" i="31"/>
  <c r="H47" i="31"/>
  <c r="G78" i="31"/>
  <c r="G85" i="31"/>
  <c r="G77" i="31"/>
  <c r="G76" i="31"/>
  <c r="G75" i="31"/>
  <c r="G82" i="31"/>
  <c r="G74" i="31"/>
  <c r="G81" i="31"/>
  <c r="G73" i="31"/>
  <c r="S68" i="31"/>
  <c r="AB70" i="31"/>
  <c r="W71" i="31"/>
  <c r="N72" i="31"/>
  <c r="S112" i="31"/>
  <c r="S107" i="31"/>
  <c r="S99" i="31"/>
  <c r="S106" i="31"/>
  <c r="S105" i="31"/>
  <c r="S104" i="31"/>
  <c r="S111" i="31"/>
  <c r="S103" i="31"/>
  <c r="S110" i="31"/>
  <c r="S102" i="31"/>
  <c r="S109" i="31"/>
  <c r="S101" i="31"/>
  <c r="S108" i="31"/>
  <c r="H85" i="31"/>
  <c r="H77" i="31"/>
  <c r="I77" i="31" s="1"/>
  <c r="H76" i="31"/>
  <c r="H75" i="31"/>
  <c r="H82" i="31"/>
  <c r="I82" i="31" s="1"/>
  <c r="H74" i="31"/>
  <c r="H81" i="31"/>
  <c r="I81" i="31" s="1"/>
  <c r="H73" i="31"/>
  <c r="I73" i="31" s="1"/>
  <c r="H80" i="31"/>
  <c r="H72" i="31"/>
  <c r="H84" i="31"/>
  <c r="T81" i="31"/>
  <c r="T73" i="31"/>
  <c r="T80" i="31"/>
  <c r="T72" i="31"/>
  <c r="T79" i="31"/>
  <c r="T71" i="31"/>
  <c r="T83" i="31"/>
  <c r="T78" i="31"/>
  <c r="T77" i="31"/>
  <c r="T76" i="31"/>
  <c r="AB81" i="31"/>
  <c r="AB73" i="31"/>
  <c r="AB80" i="31"/>
  <c r="AB72" i="31"/>
  <c r="AB79" i="31"/>
  <c r="AB71" i="31"/>
  <c r="AB83" i="31"/>
  <c r="AB78" i="31"/>
  <c r="AB77" i="31"/>
  <c r="AB76" i="31"/>
  <c r="O72" i="31"/>
  <c r="N73" i="31"/>
  <c r="N80" i="31"/>
  <c r="T100" i="31"/>
  <c r="T113" i="31" s="1"/>
  <c r="AB100" i="31"/>
  <c r="H104" i="31"/>
  <c r="I104" i="31" s="1"/>
  <c r="T108" i="31"/>
  <c r="AB108" i="31"/>
  <c r="M97" i="31"/>
  <c r="U97" i="31"/>
  <c r="T101" i="31"/>
  <c r="AB101" i="31"/>
  <c r="AB113" i="31" s="1"/>
  <c r="H105" i="31"/>
  <c r="T109" i="31"/>
  <c r="AB109" i="31"/>
  <c r="N97" i="31"/>
  <c r="V97" i="31"/>
  <c r="T102" i="31"/>
  <c r="AB102" i="31"/>
  <c r="H106" i="31"/>
  <c r="I106" i="31" s="1"/>
  <c r="T110" i="31"/>
  <c r="AB110" i="31"/>
  <c r="H114" i="31"/>
  <c r="O97" i="31"/>
  <c r="W97" i="31"/>
  <c r="H99" i="31"/>
  <c r="T103" i="31"/>
  <c r="AB103" i="31"/>
  <c r="H107" i="31"/>
  <c r="I107" i="31" s="1"/>
  <c r="T111" i="31"/>
  <c r="AB111" i="31"/>
  <c r="P97" i="31"/>
  <c r="X97" i="31"/>
  <c r="H100" i="31"/>
  <c r="I100" i="31" s="1"/>
  <c r="T104" i="31"/>
  <c r="AB104" i="31"/>
  <c r="H108" i="31"/>
  <c r="I108" i="31" s="1"/>
  <c r="H113" i="31"/>
  <c r="Q97" i="31"/>
  <c r="H101" i="31"/>
  <c r="T105" i="31"/>
  <c r="AB105" i="31"/>
  <c r="H109" i="31"/>
  <c r="I109" i="31" s="1"/>
  <c r="R97" i="31"/>
  <c r="H102" i="31"/>
  <c r="F114" i="25"/>
  <c r="F113" i="25"/>
  <c r="K112" i="25"/>
  <c r="L112" i="25" s="1"/>
  <c r="K111" i="25"/>
  <c r="L111" i="25" s="1"/>
  <c r="M111" i="25" s="1"/>
  <c r="J111" i="25"/>
  <c r="F111" i="25"/>
  <c r="J110" i="25"/>
  <c r="K110" i="25" s="1"/>
  <c r="L110" i="25" s="1"/>
  <c r="F110" i="25"/>
  <c r="K109" i="25"/>
  <c r="L109" i="25" s="1"/>
  <c r="J109" i="25"/>
  <c r="F109" i="25"/>
  <c r="J108" i="25"/>
  <c r="K108" i="25" s="1"/>
  <c r="L108" i="25" s="1"/>
  <c r="F108" i="25"/>
  <c r="J107" i="25"/>
  <c r="K107" i="25" s="1"/>
  <c r="L107" i="25" s="1"/>
  <c r="F107" i="25"/>
  <c r="J106" i="25"/>
  <c r="K106" i="25" s="1"/>
  <c r="L106" i="25" s="1"/>
  <c r="F106" i="25"/>
  <c r="K105" i="25"/>
  <c r="L105" i="25" s="1"/>
  <c r="J105" i="25"/>
  <c r="F105" i="25"/>
  <c r="J104" i="25"/>
  <c r="K104" i="25" s="1"/>
  <c r="L104" i="25" s="1"/>
  <c r="F104" i="25"/>
  <c r="K103" i="25"/>
  <c r="L103" i="25" s="1"/>
  <c r="J103" i="25"/>
  <c r="F103" i="25"/>
  <c r="J102" i="25"/>
  <c r="K102" i="25" s="1"/>
  <c r="L102" i="25" s="1"/>
  <c r="F102" i="25"/>
  <c r="K101" i="25"/>
  <c r="L101" i="25" s="1"/>
  <c r="J101" i="25"/>
  <c r="F101" i="25"/>
  <c r="J100" i="25"/>
  <c r="K100" i="25" s="1"/>
  <c r="L100" i="25" s="1"/>
  <c r="F100" i="25"/>
  <c r="J99" i="25"/>
  <c r="K99" i="25" s="1"/>
  <c r="L99" i="25" s="1"/>
  <c r="F99" i="25"/>
  <c r="AB97" i="25"/>
  <c r="X97" i="25"/>
  <c r="V97" i="25"/>
  <c r="V104" i="25" s="1"/>
  <c r="T97" i="25"/>
  <c r="P97" i="25"/>
  <c r="P110" i="25" s="1"/>
  <c r="N97" i="25"/>
  <c r="N104" i="25" s="1"/>
  <c r="H97" i="25"/>
  <c r="H110" i="25" s="1"/>
  <c r="H95" i="25"/>
  <c r="G95" i="25"/>
  <c r="Z97" i="25" s="1"/>
  <c r="F85" i="25"/>
  <c r="F84" i="25"/>
  <c r="K83" i="25"/>
  <c r="L83" i="25" s="1"/>
  <c r="K82" i="25"/>
  <c r="L82" i="25" s="1"/>
  <c r="M82" i="25" s="1"/>
  <c r="J82" i="25"/>
  <c r="F82" i="25"/>
  <c r="J81" i="25"/>
  <c r="K81" i="25" s="1"/>
  <c r="L81" i="25" s="1"/>
  <c r="F81" i="25"/>
  <c r="J80" i="25"/>
  <c r="K80" i="25" s="1"/>
  <c r="L80" i="25" s="1"/>
  <c r="F80" i="25"/>
  <c r="J79" i="25"/>
  <c r="K79" i="25" s="1"/>
  <c r="L79" i="25" s="1"/>
  <c r="F79" i="25"/>
  <c r="J78" i="25"/>
  <c r="K78" i="25" s="1"/>
  <c r="L78" i="25" s="1"/>
  <c r="F78" i="25"/>
  <c r="J77" i="25"/>
  <c r="K77" i="25" s="1"/>
  <c r="L77" i="25" s="1"/>
  <c r="F77" i="25"/>
  <c r="K76" i="25"/>
  <c r="L76" i="25" s="1"/>
  <c r="J76" i="25"/>
  <c r="F76" i="25"/>
  <c r="J75" i="25"/>
  <c r="K75" i="25" s="1"/>
  <c r="L75" i="25" s="1"/>
  <c r="F75" i="25"/>
  <c r="K74" i="25"/>
  <c r="L74" i="25" s="1"/>
  <c r="J74" i="25"/>
  <c r="F74" i="25"/>
  <c r="J73" i="25"/>
  <c r="K73" i="25" s="1"/>
  <c r="L73" i="25" s="1"/>
  <c r="F73" i="25"/>
  <c r="K72" i="25"/>
  <c r="L72" i="25" s="1"/>
  <c r="J72" i="25"/>
  <c r="F72" i="25"/>
  <c r="J71" i="25"/>
  <c r="K71" i="25" s="1"/>
  <c r="L71" i="25" s="1"/>
  <c r="F71" i="25"/>
  <c r="J70" i="25"/>
  <c r="K70" i="25" s="1"/>
  <c r="L70" i="25" s="1"/>
  <c r="F70" i="25"/>
  <c r="AB68" i="25"/>
  <c r="X68" i="25"/>
  <c r="V68" i="25"/>
  <c r="T68" i="25"/>
  <c r="P68" i="25"/>
  <c r="N68" i="25"/>
  <c r="N75" i="25" s="1"/>
  <c r="H68" i="25"/>
  <c r="H81" i="25" s="1"/>
  <c r="H66" i="25"/>
  <c r="G66" i="25"/>
  <c r="Z68" i="25" s="1"/>
  <c r="F56" i="25"/>
  <c r="F55" i="25"/>
  <c r="K54" i="25"/>
  <c r="L54" i="25" s="1"/>
  <c r="K53" i="25"/>
  <c r="L53" i="25" s="1"/>
  <c r="M53" i="25" s="1"/>
  <c r="J53" i="25"/>
  <c r="F53" i="25"/>
  <c r="J52" i="25"/>
  <c r="K52" i="25" s="1"/>
  <c r="L52" i="25" s="1"/>
  <c r="F52" i="25"/>
  <c r="J51" i="25"/>
  <c r="K51" i="25" s="1"/>
  <c r="L51" i="25" s="1"/>
  <c r="F51" i="25"/>
  <c r="J50" i="25"/>
  <c r="K50" i="25" s="1"/>
  <c r="L50" i="25" s="1"/>
  <c r="F50" i="25"/>
  <c r="J49" i="25"/>
  <c r="K49" i="25" s="1"/>
  <c r="L49" i="25" s="1"/>
  <c r="F49" i="25"/>
  <c r="J48" i="25"/>
  <c r="K48" i="25" s="1"/>
  <c r="L48" i="25" s="1"/>
  <c r="F48" i="25"/>
  <c r="K47" i="25"/>
  <c r="L47" i="25" s="1"/>
  <c r="J47" i="25"/>
  <c r="F47" i="25"/>
  <c r="J46" i="25"/>
  <c r="K46" i="25" s="1"/>
  <c r="L46" i="25" s="1"/>
  <c r="F46" i="25"/>
  <c r="K45" i="25"/>
  <c r="L45" i="25" s="1"/>
  <c r="J45" i="25"/>
  <c r="F45" i="25"/>
  <c r="J44" i="25"/>
  <c r="K44" i="25" s="1"/>
  <c r="L44" i="25" s="1"/>
  <c r="F44" i="25"/>
  <c r="K43" i="25"/>
  <c r="L43" i="25" s="1"/>
  <c r="J43" i="25"/>
  <c r="F43" i="25"/>
  <c r="J42" i="25"/>
  <c r="K42" i="25" s="1"/>
  <c r="L42" i="25" s="1"/>
  <c r="F42" i="25"/>
  <c r="J41" i="25"/>
  <c r="K41" i="25" s="1"/>
  <c r="L41" i="25" s="1"/>
  <c r="F41" i="25"/>
  <c r="AB39" i="25"/>
  <c r="X39" i="25"/>
  <c r="V39" i="25"/>
  <c r="V46" i="25" s="1"/>
  <c r="U39" i="25"/>
  <c r="U47" i="25" s="1"/>
  <c r="T39" i="25"/>
  <c r="P39" i="25"/>
  <c r="N39" i="25"/>
  <c r="M39" i="25"/>
  <c r="M47" i="25" s="1"/>
  <c r="H39" i="25"/>
  <c r="H52" i="25" s="1"/>
  <c r="H37" i="25"/>
  <c r="G37" i="25"/>
  <c r="Z39" i="25" s="1"/>
  <c r="I108" i="33" l="1"/>
  <c r="N84" i="33"/>
  <c r="U84" i="33"/>
  <c r="P84" i="33"/>
  <c r="V27" i="33"/>
  <c r="O111" i="33"/>
  <c r="O103" i="33"/>
  <c r="O110" i="33"/>
  <c r="O102" i="33"/>
  <c r="O109" i="33"/>
  <c r="O101" i="33"/>
  <c r="O108" i="33"/>
  <c r="O100" i="33"/>
  <c r="O112" i="33"/>
  <c r="O107" i="33"/>
  <c r="O99" i="33"/>
  <c r="O106" i="33"/>
  <c r="O105" i="33"/>
  <c r="O104" i="33"/>
  <c r="R75" i="33"/>
  <c r="R82" i="33"/>
  <c r="R74" i="33"/>
  <c r="R81" i="33"/>
  <c r="R73" i="33"/>
  <c r="R80" i="33"/>
  <c r="R72" i="33"/>
  <c r="R79" i="33"/>
  <c r="R71" i="33"/>
  <c r="R83" i="33"/>
  <c r="R78" i="33"/>
  <c r="R77" i="33"/>
  <c r="R76" i="33"/>
  <c r="R70" i="33"/>
  <c r="AC113" i="33"/>
  <c r="I113" i="33"/>
  <c r="AD113" i="33" s="1"/>
  <c r="O48" i="33"/>
  <c r="O47" i="33"/>
  <c r="O46" i="33"/>
  <c r="O54" i="33"/>
  <c r="O44" i="33"/>
  <c r="O43" i="33"/>
  <c r="O53" i="33"/>
  <c r="O42" i="33"/>
  <c r="O41" i="33"/>
  <c r="O55" i="33" s="1"/>
  <c r="O52" i="33"/>
  <c r="O45" i="33"/>
  <c r="O51" i="33"/>
  <c r="O50" i="33"/>
  <c r="O49" i="33"/>
  <c r="U50" i="33"/>
  <c r="U42" i="33"/>
  <c r="U54" i="33"/>
  <c r="U49" i="33"/>
  <c r="U41" i="33"/>
  <c r="U48" i="33"/>
  <c r="U53" i="33"/>
  <c r="U43" i="33"/>
  <c r="U52" i="33"/>
  <c r="U51" i="33"/>
  <c r="U47" i="33"/>
  <c r="U46" i="33"/>
  <c r="U45" i="33"/>
  <c r="U44" i="33"/>
  <c r="V104" i="33"/>
  <c r="V111" i="33"/>
  <c r="V103" i="33"/>
  <c r="V110" i="33"/>
  <c r="V102" i="33"/>
  <c r="V109" i="33"/>
  <c r="V101" i="33"/>
  <c r="V108" i="33"/>
  <c r="V100" i="33"/>
  <c r="V112" i="33"/>
  <c r="V107" i="33"/>
  <c r="V99" i="33"/>
  <c r="V105" i="33"/>
  <c r="V106" i="33"/>
  <c r="T113" i="33"/>
  <c r="R55" i="33"/>
  <c r="AA84" i="33"/>
  <c r="AB24" i="33"/>
  <c r="AB16" i="33"/>
  <c r="AB23" i="33"/>
  <c r="AB15" i="33"/>
  <c r="AB22" i="33"/>
  <c r="AB14" i="33"/>
  <c r="AB26" i="33"/>
  <c r="AB25" i="33"/>
  <c r="AB21" i="33"/>
  <c r="AB13" i="33"/>
  <c r="AB20" i="33"/>
  <c r="AB19" i="33"/>
  <c r="AB18" i="33"/>
  <c r="AB17" i="33"/>
  <c r="Y46" i="33"/>
  <c r="Y53" i="33"/>
  <c r="Y45" i="33"/>
  <c r="Y52" i="33"/>
  <c r="Y44" i="33"/>
  <c r="Y50" i="33"/>
  <c r="Y49" i="33"/>
  <c r="Y54" i="33"/>
  <c r="Y48" i="33"/>
  <c r="Y47" i="33"/>
  <c r="Y43" i="33"/>
  <c r="Y42" i="33"/>
  <c r="Y41" i="33"/>
  <c r="Y51" i="33"/>
  <c r="Z25" i="33"/>
  <c r="Z18" i="33"/>
  <c r="Z17" i="33"/>
  <c r="Z24" i="33"/>
  <c r="Z16" i="33"/>
  <c r="Z23" i="33"/>
  <c r="Z15" i="33"/>
  <c r="Z22" i="33"/>
  <c r="Z14" i="33"/>
  <c r="Z26" i="33"/>
  <c r="Z21" i="33"/>
  <c r="Z13" i="33"/>
  <c r="Z20" i="33"/>
  <c r="Z19" i="33"/>
  <c r="W48" i="33"/>
  <c r="W47" i="33"/>
  <c r="W46" i="33"/>
  <c r="W51" i="33"/>
  <c r="W50" i="33"/>
  <c r="W49" i="33"/>
  <c r="W45" i="33"/>
  <c r="W54" i="33"/>
  <c r="W44" i="33"/>
  <c r="W43" i="33"/>
  <c r="W53" i="33"/>
  <c r="W42" i="33"/>
  <c r="W41" i="33"/>
  <c r="W52" i="33"/>
  <c r="Y19" i="33"/>
  <c r="Y18" i="33"/>
  <c r="Y17" i="33"/>
  <c r="Y24" i="33"/>
  <c r="Y16" i="33"/>
  <c r="Y25" i="33"/>
  <c r="Y23" i="33"/>
  <c r="Y15" i="33"/>
  <c r="Y22" i="33"/>
  <c r="Y14" i="33"/>
  <c r="Y26" i="33"/>
  <c r="Y21" i="33"/>
  <c r="Y13" i="33"/>
  <c r="Y20" i="33"/>
  <c r="M84" i="33"/>
  <c r="Q46" i="33"/>
  <c r="Q53" i="33"/>
  <c r="Q45" i="33"/>
  <c r="Q52" i="33"/>
  <c r="Q44" i="33"/>
  <c r="Q43" i="33"/>
  <c r="Q42" i="33"/>
  <c r="Q41" i="33"/>
  <c r="Q51" i="33"/>
  <c r="Q50" i="33"/>
  <c r="Q49" i="33"/>
  <c r="Q54" i="33"/>
  <c r="Q48" i="33"/>
  <c r="Q47" i="33"/>
  <c r="T24" i="33"/>
  <c r="T16" i="33"/>
  <c r="T26" i="33"/>
  <c r="T25" i="33"/>
  <c r="T23" i="33"/>
  <c r="T15" i="33"/>
  <c r="T22" i="33"/>
  <c r="T14" i="33"/>
  <c r="T21" i="33"/>
  <c r="T13" i="33"/>
  <c r="T20" i="33"/>
  <c r="T19" i="33"/>
  <c r="T18" i="33"/>
  <c r="T17" i="33"/>
  <c r="N54" i="33"/>
  <c r="N49" i="33"/>
  <c r="N41" i="33"/>
  <c r="N48" i="33"/>
  <c r="N47" i="33"/>
  <c r="N50" i="33"/>
  <c r="N46" i="33"/>
  <c r="N45" i="33"/>
  <c r="N44" i="33"/>
  <c r="N43" i="33"/>
  <c r="N53" i="33"/>
  <c r="N42" i="33"/>
  <c r="N52" i="33"/>
  <c r="N51" i="33"/>
  <c r="R25" i="33"/>
  <c r="R18" i="33"/>
  <c r="R17" i="33"/>
  <c r="R24" i="33"/>
  <c r="R16" i="33"/>
  <c r="R26" i="33"/>
  <c r="R23" i="33"/>
  <c r="R15" i="33"/>
  <c r="R22" i="33"/>
  <c r="R14" i="33"/>
  <c r="R21" i="33"/>
  <c r="R13" i="33"/>
  <c r="R20" i="33"/>
  <c r="R19" i="33"/>
  <c r="G56" i="33"/>
  <c r="G48" i="33"/>
  <c r="I48" i="33" s="1"/>
  <c r="G47" i="33"/>
  <c r="I47" i="33" s="1"/>
  <c r="G46" i="33"/>
  <c r="G43" i="33"/>
  <c r="I43" i="33" s="1"/>
  <c r="G42" i="33"/>
  <c r="I42" i="33" s="1"/>
  <c r="G41" i="33"/>
  <c r="I41" i="33" s="1"/>
  <c r="G53" i="33"/>
  <c r="G44" i="33"/>
  <c r="I44" i="33" s="1"/>
  <c r="G52" i="33"/>
  <c r="G51" i="33"/>
  <c r="G50" i="33"/>
  <c r="G49" i="33"/>
  <c r="I49" i="33" s="1"/>
  <c r="G55" i="33"/>
  <c r="AC55" i="33" s="1"/>
  <c r="G45" i="33"/>
  <c r="Q19" i="33"/>
  <c r="Q18" i="33"/>
  <c r="Q25" i="33"/>
  <c r="Q17" i="33"/>
  <c r="Q24" i="33"/>
  <c r="Q16" i="33"/>
  <c r="Q26" i="33"/>
  <c r="Q23" i="33"/>
  <c r="Q15" i="33"/>
  <c r="Q22" i="33"/>
  <c r="Q14" i="33"/>
  <c r="Q21" i="33"/>
  <c r="Q13" i="33"/>
  <c r="Q20" i="33"/>
  <c r="R108" i="33"/>
  <c r="R100" i="33"/>
  <c r="R112" i="33"/>
  <c r="R107" i="33"/>
  <c r="R99" i="33"/>
  <c r="R106" i="33"/>
  <c r="R105" i="33"/>
  <c r="R104" i="33"/>
  <c r="R111" i="33"/>
  <c r="R103" i="33"/>
  <c r="R110" i="33"/>
  <c r="R109" i="33"/>
  <c r="R102" i="33"/>
  <c r="R101" i="33"/>
  <c r="U105" i="33"/>
  <c r="U104" i="33"/>
  <c r="U111" i="33"/>
  <c r="U103" i="33"/>
  <c r="U110" i="33"/>
  <c r="U102" i="33"/>
  <c r="U109" i="33"/>
  <c r="U101" i="33"/>
  <c r="U108" i="33"/>
  <c r="U100" i="33"/>
  <c r="U106" i="33"/>
  <c r="U112" i="33"/>
  <c r="U99" i="33"/>
  <c r="U113" i="33" s="1"/>
  <c r="U107" i="33"/>
  <c r="S82" i="33"/>
  <c r="S74" i="33"/>
  <c r="S81" i="33"/>
  <c r="S73" i="33"/>
  <c r="S80" i="33"/>
  <c r="S72" i="33"/>
  <c r="S79" i="33"/>
  <c r="S83" i="33"/>
  <c r="S78" i="33"/>
  <c r="S77" i="33"/>
  <c r="S76" i="33"/>
  <c r="S75" i="33"/>
  <c r="S70" i="33"/>
  <c r="S71" i="33"/>
  <c r="AC114" i="33"/>
  <c r="I114" i="33"/>
  <c r="AD114" i="33" s="1"/>
  <c r="AD115" i="33" s="1"/>
  <c r="V84" i="33"/>
  <c r="N26" i="33"/>
  <c r="N22" i="33"/>
  <c r="N14" i="33"/>
  <c r="N21" i="33"/>
  <c r="N13" i="33"/>
  <c r="N20" i="33"/>
  <c r="N19" i="33"/>
  <c r="N18" i="33"/>
  <c r="N25" i="33"/>
  <c r="N17" i="33"/>
  <c r="N24" i="33"/>
  <c r="N16" i="33"/>
  <c r="N23" i="33"/>
  <c r="N15" i="33"/>
  <c r="T84" i="33"/>
  <c r="AA25" i="33"/>
  <c r="AA17" i="33"/>
  <c r="AA24" i="33"/>
  <c r="AA16" i="33"/>
  <c r="AA23" i="33"/>
  <c r="AA15" i="33"/>
  <c r="AA22" i="33"/>
  <c r="AA14" i="33"/>
  <c r="AA26" i="33"/>
  <c r="AA21" i="33"/>
  <c r="AA13" i="33"/>
  <c r="AA20" i="33"/>
  <c r="AA19" i="33"/>
  <c r="AA18" i="33"/>
  <c r="S52" i="33"/>
  <c r="S44" i="33"/>
  <c r="S51" i="33"/>
  <c r="S43" i="33"/>
  <c r="S50" i="33"/>
  <c r="S42" i="33"/>
  <c r="S53" i="33"/>
  <c r="S49" i="33"/>
  <c r="S41" i="33"/>
  <c r="S54" i="33"/>
  <c r="S48" i="33"/>
  <c r="S47" i="33"/>
  <c r="S46" i="33"/>
  <c r="S45" i="33"/>
  <c r="X84" i="33"/>
  <c r="X20" i="33"/>
  <c r="X19" i="33"/>
  <c r="X18" i="33"/>
  <c r="X17" i="33"/>
  <c r="X24" i="33"/>
  <c r="X16" i="33"/>
  <c r="X25" i="33"/>
  <c r="X23" i="33"/>
  <c r="X15" i="33"/>
  <c r="X22" i="33"/>
  <c r="X14" i="33"/>
  <c r="X26" i="33"/>
  <c r="X21" i="33"/>
  <c r="X13" i="33"/>
  <c r="X27" i="33" s="1"/>
  <c r="W27" i="33"/>
  <c r="V55" i="33"/>
  <c r="N104" i="33"/>
  <c r="N111" i="33"/>
  <c r="N103" i="33"/>
  <c r="N110" i="33"/>
  <c r="N102" i="33"/>
  <c r="N109" i="33"/>
  <c r="N101" i="33"/>
  <c r="N108" i="33"/>
  <c r="N100" i="33"/>
  <c r="N112" i="33"/>
  <c r="N107" i="33"/>
  <c r="N99" i="33"/>
  <c r="N113" i="33" s="1"/>
  <c r="N106" i="33"/>
  <c r="N105" i="33"/>
  <c r="Q109" i="33"/>
  <c r="Q101" i="33"/>
  <c r="Q108" i="33"/>
  <c r="Q100" i="33"/>
  <c r="Q112" i="33"/>
  <c r="Q107" i="33"/>
  <c r="Q99" i="33"/>
  <c r="Q106" i="33"/>
  <c r="Q105" i="33"/>
  <c r="Q104" i="33"/>
  <c r="Q111" i="33"/>
  <c r="Q103" i="33"/>
  <c r="Q110" i="33"/>
  <c r="Q102" i="33"/>
  <c r="G78" i="33"/>
  <c r="I78" i="33" s="1"/>
  <c r="G85" i="33"/>
  <c r="G77" i="33"/>
  <c r="G76" i="33"/>
  <c r="G75" i="33"/>
  <c r="I75" i="33" s="1"/>
  <c r="G82" i="33"/>
  <c r="I82" i="33" s="1"/>
  <c r="G74" i="33"/>
  <c r="I74" i="33" s="1"/>
  <c r="G81" i="33"/>
  <c r="I81" i="33" s="1"/>
  <c r="G73" i="33"/>
  <c r="G84" i="33"/>
  <c r="G71" i="33"/>
  <c r="I71" i="33" s="1"/>
  <c r="G80" i="33"/>
  <c r="G79" i="33"/>
  <c r="I79" i="33" s="1"/>
  <c r="G70" i="33"/>
  <c r="G72" i="33"/>
  <c r="I72" i="33" s="1"/>
  <c r="P47" i="33"/>
  <c r="P46" i="33"/>
  <c r="P53" i="33"/>
  <c r="P45" i="33"/>
  <c r="P43" i="33"/>
  <c r="P42" i="33"/>
  <c r="P41" i="33"/>
  <c r="P44" i="33"/>
  <c r="P52" i="33"/>
  <c r="P51" i="33"/>
  <c r="P50" i="33"/>
  <c r="P49" i="33"/>
  <c r="P54" i="33"/>
  <c r="P48" i="33"/>
  <c r="S25" i="33"/>
  <c r="S17" i="33"/>
  <c r="S24" i="33"/>
  <c r="S16" i="33"/>
  <c r="S26" i="33"/>
  <c r="S23" i="33"/>
  <c r="S15" i="33"/>
  <c r="S22" i="33"/>
  <c r="S14" i="33"/>
  <c r="S21" i="33"/>
  <c r="S13" i="33"/>
  <c r="S20" i="33"/>
  <c r="S19" i="33"/>
  <c r="S18" i="33"/>
  <c r="X47" i="33"/>
  <c r="X46" i="33"/>
  <c r="X53" i="33"/>
  <c r="X45" i="33"/>
  <c r="X51" i="33"/>
  <c r="X50" i="33"/>
  <c r="X49" i="33"/>
  <c r="X54" i="33"/>
  <c r="X48" i="33"/>
  <c r="X44" i="33"/>
  <c r="X43" i="33"/>
  <c r="X42" i="33"/>
  <c r="X41" i="33"/>
  <c r="X52" i="33"/>
  <c r="AA52" i="33"/>
  <c r="AA44" i="33"/>
  <c r="AA51" i="33"/>
  <c r="AA43" i="33"/>
  <c r="AA50" i="33"/>
  <c r="AA42" i="33"/>
  <c r="AA47" i="33"/>
  <c r="AA46" i="33"/>
  <c r="AA45" i="33"/>
  <c r="AA41" i="33"/>
  <c r="AA53" i="33"/>
  <c r="AA49" i="33"/>
  <c r="AA54" i="33"/>
  <c r="AA48" i="33"/>
  <c r="P20" i="33"/>
  <c r="P19" i="33"/>
  <c r="P18" i="33"/>
  <c r="P25" i="33"/>
  <c r="P17" i="33"/>
  <c r="P24" i="33"/>
  <c r="P16" i="33"/>
  <c r="P26" i="33"/>
  <c r="P23" i="33"/>
  <c r="P15" i="33"/>
  <c r="P22" i="33"/>
  <c r="P14" i="33"/>
  <c r="P21" i="33"/>
  <c r="P13" i="33"/>
  <c r="I70" i="33"/>
  <c r="I76" i="33"/>
  <c r="X110" i="33"/>
  <c r="X102" i="33"/>
  <c r="X109" i="33"/>
  <c r="X101" i="33"/>
  <c r="X108" i="33"/>
  <c r="X100" i="33"/>
  <c r="X112" i="33"/>
  <c r="X107" i="33"/>
  <c r="X99" i="33"/>
  <c r="X106" i="33"/>
  <c r="X105" i="33"/>
  <c r="X104" i="33"/>
  <c r="X111" i="33"/>
  <c r="X103" i="33"/>
  <c r="I107" i="33"/>
  <c r="Y76" i="33"/>
  <c r="Y75" i="33"/>
  <c r="Y82" i="33"/>
  <c r="Y74" i="33"/>
  <c r="Y81" i="33"/>
  <c r="Y73" i="33"/>
  <c r="Y80" i="33"/>
  <c r="Y72" i="33"/>
  <c r="Y79" i="33"/>
  <c r="AC79" i="33" s="1"/>
  <c r="AD79" i="33" s="1"/>
  <c r="Y71" i="33"/>
  <c r="Y78" i="33"/>
  <c r="Y77" i="33"/>
  <c r="Y83" i="33"/>
  <c r="Y70" i="33"/>
  <c r="U26" i="33"/>
  <c r="U25" i="33"/>
  <c r="U23" i="33"/>
  <c r="U15" i="33"/>
  <c r="U22" i="33"/>
  <c r="U14" i="33"/>
  <c r="U24" i="33"/>
  <c r="U21" i="33"/>
  <c r="U13" i="33"/>
  <c r="U20" i="33"/>
  <c r="U19" i="33"/>
  <c r="U18" i="33"/>
  <c r="U17" i="33"/>
  <c r="U16" i="33"/>
  <c r="G28" i="33"/>
  <c r="I28" i="33" s="1"/>
  <c r="AD28" i="33" s="1"/>
  <c r="G27" i="33"/>
  <c r="I27" i="33" s="1"/>
  <c r="AD27" i="33" s="1"/>
  <c r="G21" i="33"/>
  <c r="I21" i="33" s="1"/>
  <c r="G13" i="33"/>
  <c r="I13" i="33" s="1"/>
  <c r="G20" i="33"/>
  <c r="G19" i="33"/>
  <c r="I19" i="33" s="1"/>
  <c r="G18" i="33"/>
  <c r="I18" i="33" s="1"/>
  <c r="G25" i="33"/>
  <c r="I25" i="33" s="1"/>
  <c r="G17" i="33"/>
  <c r="I17" i="33" s="1"/>
  <c r="G24" i="33"/>
  <c r="I24" i="33" s="1"/>
  <c r="G16" i="33"/>
  <c r="I16" i="33" s="1"/>
  <c r="G23" i="33"/>
  <c r="G15" i="33"/>
  <c r="G22" i="33"/>
  <c r="I22" i="33" s="1"/>
  <c r="G14" i="33"/>
  <c r="I14" i="33" s="1"/>
  <c r="Y113" i="33"/>
  <c r="I45" i="33"/>
  <c r="T51" i="33"/>
  <c r="T43" i="33"/>
  <c r="T50" i="33"/>
  <c r="T42" i="33"/>
  <c r="T54" i="33"/>
  <c r="T49" i="33"/>
  <c r="T41" i="33"/>
  <c r="T53" i="33"/>
  <c r="T52" i="33"/>
  <c r="T48" i="33"/>
  <c r="T47" i="33"/>
  <c r="T46" i="33"/>
  <c r="T45" i="33"/>
  <c r="T44" i="33"/>
  <c r="I77" i="33"/>
  <c r="AC27" i="33"/>
  <c r="M105" i="33"/>
  <c r="M104" i="33"/>
  <c r="M103" i="33"/>
  <c r="M110" i="33"/>
  <c r="M102" i="33"/>
  <c r="M109" i="33"/>
  <c r="M101" i="33"/>
  <c r="M108" i="33"/>
  <c r="M100" i="33"/>
  <c r="M107" i="33"/>
  <c r="M99" i="33"/>
  <c r="M106" i="33"/>
  <c r="M112" i="33"/>
  <c r="S113" i="33"/>
  <c r="P110" i="33"/>
  <c r="P102" i="33"/>
  <c r="P109" i="33"/>
  <c r="P101" i="33"/>
  <c r="P108" i="33"/>
  <c r="P100" i="33"/>
  <c r="P112" i="33"/>
  <c r="P107" i="33"/>
  <c r="P99" i="33"/>
  <c r="P106" i="33"/>
  <c r="P105" i="33"/>
  <c r="P104" i="33"/>
  <c r="P111" i="33"/>
  <c r="P103" i="33"/>
  <c r="Q76" i="33"/>
  <c r="Q75" i="33"/>
  <c r="Q82" i="33"/>
  <c r="Q74" i="33"/>
  <c r="AC74" i="33" s="1"/>
  <c r="AD74" i="33" s="1"/>
  <c r="Q81" i="33"/>
  <c r="AC81" i="33" s="1"/>
  <c r="AD81" i="33" s="1"/>
  <c r="Q73" i="33"/>
  <c r="AC73" i="33" s="1"/>
  <c r="AD73" i="33" s="1"/>
  <c r="Q80" i="33"/>
  <c r="AC80" i="33" s="1"/>
  <c r="AD80" i="33" s="1"/>
  <c r="Q72" i="33"/>
  <c r="Q79" i="33"/>
  <c r="Q71" i="33"/>
  <c r="Q78" i="33"/>
  <c r="AC78" i="33" s="1"/>
  <c r="AD78" i="33" s="1"/>
  <c r="Q83" i="33"/>
  <c r="Q77" i="33"/>
  <c r="AC77" i="33" s="1"/>
  <c r="AD77" i="33" s="1"/>
  <c r="Q70" i="33"/>
  <c r="Q84" i="33" s="1"/>
  <c r="M111" i="33"/>
  <c r="M82" i="33"/>
  <c r="M23" i="33"/>
  <c r="M15" i="33"/>
  <c r="M22" i="33"/>
  <c r="M14" i="33"/>
  <c r="M21" i="33"/>
  <c r="M13" i="33"/>
  <c r="M20" i="33"/>
  <c r="AC20" i="33" s="1"/>
  <c r="AD20" i="33" s="1"/>
  <c r="M19" i="33"/>
  <c r="AC19" i="33" s="1"/>
  <c r="AD19" i="33" s="1"/>
  <c r="M53" i="33"/>
  <c r="M18" i="33"/>
  <c r="M26" i="33"/>
  <c r="M25" i="33"/>
  <c r="AC25" i="33" s="1"/>
  <c r="AD25" i="33" s="1"/>
  <c r="M17" i="33"/>
  <c r="M24" i="33"/>
  <c r="AC24" i="33" s="1"/>
  <c r="AD24" i="33" s="1"/>
  <c r="M16" i="33"/>
  <c r="AC16" i="33" s="1"/>
  <c r="AD16" i="33" s="1"/>
  <c r="AC84" i="33"/>
  <c r="I84" i="33"/>
  <c r="AD84" i="33" s="1"/>
  <c r="I52" i="33"/>
  <c r="I51" i="33"/>
  <c r="I53" i="33"/>
  <c r="AB51" i="33"/>
  <c r="AB43" i="33"/>
  <c r="AB50" i="33"/>
  <c r="AB42" i="33"/>
  <c r="AB54" i="33"/>
  <c r="AB49" i="33"/>
  <c r="AB41" i="33"/>
  <c r="AB55" i="33" s="1"/>
  <c r="AB46" i="33"/>
  <c r="AB45" i="33"/>
  <c r="AB44" i="33"/>
  <c r="AB53" i="33"/>
  <c r="AB52" i="33"/>
  <c r="AB48" i="33"/>
  <c r="AB47" i="33"/>
  <c r="AA113" i="33"/>
  <c r="I80" i="33"/>
  <c r="AC85" i="33"/>
  <c r="I85" i="33"/>
  <c r="AD85" i="33" s="1"/>
  <c r="I15" i="33"/>
  <c r="W111" i="33"/>
  <c r="W103" i="33"/>
  <c r="W110" i="33"/>
  <c r="W102" i="33"/>
  <c r="W109" i="33"/>
  <c r="W101" i="33"/>
  <c r="W108" i="33"/>
  <c r="W100" i="33"/>
  <c r="W112" i="33"/>
  <c r="W107" i="33"/>
  <c r="W99" i="33"/>
  <c r="W106" i="33"/>
  <c r="W104" i="33"/>
  <c r="W105" i="33"/>
  <c r="Z75" i="33"/>
  <c r="Z82" i="33"/>
  <c r="Z74" i="33"/>
  <c r="Z81" i="33"/>
  <c r="Z73" i="33"/>
  <c r="Z80" i="33"/>
  <c r="Z72" i="33"/>
  <c r="Z79" i="33"/>
  <c r="Z71" i="33"/>
  <c r="Z83" i="33"/>
  <c r="AC83" i="33" s="1"/>
  <c r="AD83" i="33" s="1"/>
  <c r="Z78" i="33"/>
  <c r="Z77" i="33"/>
  <c r="Z76" i="33"/>
  <c r="Z70" i="33"/>
  <c r="Z53" i="33"/>
  <c r="Z45" i="33"/>
  <c r="Z52" i="33"/>
  <c r="Z44" i="33"/>
  <c r="Z51" i="33"/>
  <c r="Z43" i="33"/>
  <c r="Z54" i="33"/>
  <c r="Z48" i="33"/>
  <c r="Z47" i="33"/>
  <c r="Z46" i="33"/>
  <c r="Z42" i="33"/>
  <c r="Z41" i="33"/>
  <c r="Z50" i="33"/>
  <c r="Z49" i="33"/>
  <c r="I50" i="33"/>
  <c r="I46" i="33"/>
  <c r="AB84" i="33"/>
  <c r="M50" i="33"/>
  <c r="AC50" i="33" s="1"/>
  <c r="AD50" i="33" s="1"/>
  <c r="M42" i="33"/>
  <c r="AC42" i="33" s="1"/>
  <c r="AD42" i="33" s="1"/>
  <c r="M54" i="33"/>
  <c r="M49" i="33"/>
  <c r="M41" i="33"/>
  <c r="M48" i="33"/>
  <c r="AC48" i="33" s="1"/>
  <c r="AD48" i="33" s="1"/>
  <c r="M51" i="33"/>
  <c r="M47" i="33"/>
  <c r="M46" i="33"/>
  <c r="AC46" i="33" s="1"/>
  <c r="AD46" i="33" s="1"/>
  <c r="M45" i="33"/>
  <c r="AC45" i="33" s="1"/>
  <c r="AD45" i="33" s="1"/>
  <c r="M44" i="33"/>
  <c r="AC44" i="33" s="1"/>
  <c r="AD44" i="33" s="1"/>
  <c r="M43" i="33"/>
  <c r="AC43" i="33" s="1"/>
  <c r="AD43" i="33" s="1"/>
  <c r="M52" i="33"/>
  <c r="AC52" i="33" s="1"/>
  <c r="AD52" i="33" s="1"/>
  <c r="I73" i="33"/>
  <c r="I23" i="33"/>
  <c r="I20" i="33"/>
  <c r="Y84" i="32"/>
  <c r="U55" i="32"/>
  <c r="R108" i="32"/>
  <c r="R100" i="32"/>
  <c r="R112" i="32"/>
  <c r="R107" i="32"/>
  <c r="R99" i="32"/>
  <c r="R106" i="32"/>
  <c r="R105" i="32"/>
  <c r="R104" i="32"/>
  <c r="R111" i="32"/>
  <c r="R103" i="32"/>
  <c r="R110" i="32"/>
  <c r="R109" i="32"/>
  <c r="R102" i="32"/>
  <c r="R101" i="32"/>
  <c r="O52" i="32"/>
  <c r="O44" i="32"/>
  <c r="O51" i="32"/>
  <c r="O43" i="32"/>
  <c r="O50" i="32"/>
  <c r="O42" i="32"/>
  <c r="O48" i="32"/>
  <c r="O47" i="32"/>
  <c r="O49" i="32"/>
  <c r="O46" i="32"/>
  <c r="O45" i="32"/>
  <c r="O41" i="32"/>
  <c r="O54" i="32"/>
  <c r="O53" i="32"/>
  <c r="T18" i="32"/>
  <c r="T15" i="32"/>
  <c r="T20" i="32"/>
  <c r="T17" i="32"/>
  <c r="T16" i="32"/>
  <c r="T14" i="32"/>
  <c r="T23" i="32"/>
  <c r="T26" i="32"/>
  <c r="T24" i="32"/>
  <c r="T22" i="32"/>
  <c r="T13" i="32"/>
  <c r="T25" i="32"/>
  <c r="T21" i="32"/>
  <c r="T19" i="32"/>
  <c r="S82" i="32"/>
  <c r="S74" i="32"/>
  <c r="S81" i="32"/>
  <c r="S73" i="32"/>
  <c r="S80" i="32"/>
  <c r="S79" i="32"/>
  <c r="S83" i="32"/>
  <c r="S77" i="32"/>
  <c r="S76" i="32"/>
  <c r="S78" i="32"/>
  <c r="S70" i="32"/>
  <c r="S75" i="32"/>
  <c r="S72" i="32"/>
  <c r="S71" i="32"/>
  <c r="O83" i="32"/>
  <c r="O78" i="32"/>
  <c r="O77" i="32"/>
  <c r="O75" i="32"/>
  <c r="O82" i="32"/>
  <c r="O81" i="32"/>
  <c r="O73" i="32"/>
  <c r="O72" i="32"/>
  <c r="O70" i="32"/>
  <c r="O79" i="32"/>
  <c r="O76" i="32"/>
  <c r="O71" i="32"/>
  <c r="O80" i="32"/>
  <c r="O74" i="32"/>
  <c r="H51" i="32"/>
  <c r="I51" i="32" s="1"/>
  <c r="H43" i="32"/>
  <c r="I43" i="32" s="1"/>
  <c r="H55" i="32"/>
  <c r="H50" i="32"/>
  <c r="I50" i="32" s="1"/>
  <c r="H42" i="32"/>
  <c r="I42" i="32" s="1"/>
  <c r="H49" i="32"/>
  <c r="I49" i="32" s="1"/>
  <c r="H41" i="32"/>
  <c r="I41" i="32" s="1"/>
  <c r="H53" i="32"/>
  <c r="I53" i="32" s="1"/>
  <c r="H48" i="32"/>
  <c r="I48" i="32" s="1"/>
  <c r="H56" i="32"/>
  <c r="H47" i="32"/>
  <c r="I47" i="32" s="1"/>
  <c r="H46" i="32"/>
  <c r="I46" i="32" s="1"/>
  <c r="H45" i="32"/>
  <c r="I45" i="32" s="1"/>
  <c r="H52" i="32"/>
  <c r="I52" i="32" s="1"/>
  <c r="H44" i="32"/>
  <c r="I44" i="32" s="1"/>
  <c r="X84" i="32"/>
  <c r="Q109" i="32"/>
  <c r="Q101" i="32"/>
  <c r="Q108" i="32"/>
  <c r="Q100" i="32"/>
  <c r="Q112" i="32"/>
  <c r="Q107" i="32"/>
  <c r="Q99" i="32"/>
  <c r="Q106" i="32"/>
  <c r="Q105" i="32"/>
  <c r="Q104" i="32"/>
  <c r="Q111" i="32"/>
  <c r="Q103" i="32"/>
  <c r="Q110" i="32"/>
  <c r="Q102" i="32"/>
  <c r="S113" i="32"/>
  <c r="V25" i="32"/>
  <c r="V16" i="32"/>
  <c r="V22" i="32"/>
  <c r="V23" i="32"/>
  <c r="V15" i="32"/>
  <c r="V26" i="32"/>
  <c r="V24" i="32"/>
  <c r="V14" i="32"/>
  <c r="V13" i="32"/>
  <c r="V18" i="32"/>
  <c r="V21" i="32"/>
  <c r="V20" i="32"/>
  <c r="V19" i="32"/>
  <c r="V17" i="32"/>
  <c r="Q84" i="32"/>
  <c r="R54" i="32"/>
  <c r="R49" i="32"/>
  <c r="R41" i="32"/>
  <c r="R48" i="32"/>
  <c r="R47" i="32"/>
  <c r="R53" i="32"/>
  <c r="R52" i="32"/>
  <c r="R44" i="32"/>
  <c r="R42" i="32"/>
  <c r="R43" i="32"/>
  <c r="R50" i="32"/>
  <c r="R51" i="32"/>
  <c r="R46" i="32"/>
  <c r="R45" i="32"/>
  <c r="R26" i="32"/>
  <c r="R20" i="32"/>
  <c r="R16" i="32"/>
  <c r="R24" i="32"/>
  <c r="R25" i="32"/>
  <c r="R19" i="32"/>
  <c r="R18" i="32"/>
  <c r="R17" i="32"/>
  <c r="R13" i="32"/>
  <c r="R21" i="32"/>
  <c r="R23" i="32"/>
  <c r="R15" i="32"/>
  <c r="R22" i="32"/>
  <c r="R14" i="32"/>
  <c r="AA82" i="32"/>
  <c r="AA74" i="32"/>
  <c r="AA81" i="32"/>
  <c r="AA73" i="32"/>
  <c r="AA80" i="32"/>
  <c r="AA79" i="32"/>
  <c r="AA83" i="32"/>
  <c r="AA77" i="32"/>
  <c r="AA71" i="32"/>
  <c r="AA78" i="32"/>
  <c r="AA75" i="32"/>
  <c r="AA72" i="32"/>
  <c r="AA76" i="32"/>
  <c r="AA70" i="32"/>
  <c r="W83" i="32"/>
  <c r="W78" i="32"/>
  <c r="W77" i="32"/>
  <c r="W75" i="32"/>
  <c r="W82" i="32"/>
  <c r="W81" i="32"/>
  <c r="W73" i="32"/>
  <c r="W80" i="32"/>
  <c r="W74" i="32"/>
  <c r="W70" i="32"/>
  <c r="W72" i="32"/>
  <c r="W71" i="32"/>
  <c r="W79" i="32"/>
  <c r="W76" i="32"/>
  <c r="X113" i="32"/>
  <c r="V113" i="32"/>
  <c r="Q50" i="32"/>
  <c r="Q42" i="32"/>
  <c r="Q54" i="32"/>
  <c r="Q49" i="32"/>
  <c r="Q41" i="32"/>
  <c r="Q48" i="32"/>
  <c r="Q53" i="32"/>
  <c r="Q51" i="32"/>
  <c r="Q46" i="32"/>
  <c r="Q45" i="32"/>
  <c r="Q43" i="32"/>
  <c r="Q52" i="32"/>
  <c r="Q44" i="32"/>
  <c r="Q47" i="32"/>
  <c r="AC113" i="32"/>
  <c r="I113" i="32"/>
  <c r="AD113" i="32" s="1"/>
  <c r="T55" i="32"/>
  <c r="N25" i="32"/>
  <c r="N16" i="32"/>
  <c r="N14" i="32"/>
  <c r="N13" i="32"/>
  <c r="N26" i="32"/>
  <c r="N24" i="32"/>
  <c r="N23" i="32"/>
  <c r="N15" i="32"/>
  <c r="N21" i="32"/>
  <c r="N22" i="32"/>
  <c r="N20" i="32"/>
  <c r="N19" i="32"/>
  <c r="N18" i="32"/>
  <c r="N17" i="32"/>
  <c r="T81" i="32"/>
  <c r="T73" i="32"/>
  <c r="T80" i="32"/>
  <c r="T72" i="32"/>
  <c r="T83" i="32"/>
  <c r="T78" i="32"/>
  <c r="T76" i="32"/>
  <c r="T77" i="32"/>
  <c r="T74" i="32"/>
  <c r="T70" i="32"/>
  <c r="T75" i="32"/>
  <c r="T71" i="32"/>
  <c r="T82" i="32"/>
  <c r="T79" i="32"/>
  <c r="S19" i="32"/>
  <c r="S16" i="32"/>
  <c r="S14" i="32"/>
  <c r="S18" i="32"/>
  <c r="S17" i="32"/>
  <c r="S21" i="32"/>
  <c r="S20" i="32"/>
  <c r="S13" i="32"/>
  <c r="S23" i="32"/>
  <c r="S15" i="32"/>
  <c r="S26" i="32"/>
  <c r="S24" i="32"/>
  <c r="S22" i="32"/>
  <c r="S25" i="32"/>
  <c r="AA19" i="32"/>
  <c r="AA21" i="32"/>
  <c r="AA13" i="32"/>
  <c r="AA25" i="32"/>
  <c r="AA20" i="32"/>
  <c r="AA18" i="32"/>
  <c r="AA24" i="32"/>
  <c r="AA17" i="32"/>
  <c r="AA15" i="32"/>
  <c r="AA14" i="32"/>
  <c r="AA16" i="32"/>
  <c r="AA23" i="32"/>
  <c r="AA22" i="32"/>
  <c r="AA26" i="32"/>
  <c r="N113" i="32"/>
  <c r="AA48" i="32"/>
  <c r="AA47" i="32"/>
  <c r="AA46" i="32"/>
  <c r="AA51" i="32"/>
  <c r="AA53" i="32"/>
  <c r="AA50" i="32"/>
  <c r="AA43" i="32"/>
  <c r="AA54" i="32"/>
  <c r="AA45" i="32"/>
  <c r="AA44" i="32"/>
  <c r="AA52" i="32"/>
  <c r="AA42" i="32"/>
  <c r="AA41" i="32"/>
  <c r="AA49" i="32"/>
  <c r="W24" i="32"/>
  <c r="W23" i="32"/>
  <c r="W15" i="32"/>
  <c r="W21" i="32"/>
  <c r="W13" i="32"/>
  <c r="W17" i="32"/>
  <c r="W26" i="32"/>
  <c r="W22" i="32"/>
  <c r="W14" i="32"/>
  <c r="W16" i="32"/>
  <c r="W20" i="32"/>
  <c r="W18" i="32"/>
  <c r="W25" i="32"/>
  <c r="W19" i="32"/>
  <c r="Y24" i="32"/>
  <c r="Y21" i="32"/>
  <c r="Y13" i="32"/>
  <c r="Y19" i="32"/>
  <c r="Y25" i="32"/>
  <c r="Y20" i="32"/>
  <c r="Y14" i="32"/>
  <c r="Y18" i="32"/>
  <c r="Y23" i="32"/>
  <c r="Y17" i="32"/>
  <c r="Y22" i="32"/>
  <c r="Y16" i="32"/>
  <c r="Y15" i="32"/>
  <c r="Y26" i="32"/>
  <c r="AB81" i="32"/>
  <c r="AB73" i="32"/>
  <c r="AB80" i="32"/>
  <c r="AB72" i="32"/>
  <c r="AB83" i="32"/>
  <c r="AB78" i="32"/>
  <c r="AB76" i="32"/>
  <c r="AB75" i="32"/>
  <c r="AB79" i="32"/>
  <c r="AB82" i="32"/>
  <c r="AB70" i="32"/>
  <c r="AB74" i="32"/>
  <c r="AB77" i="32"/>
  <c r="AB71" i="32"/>
  <c r="P51" i="32"/>
  <c r="P43" i="32"/>
  <c r="P50" i="32"/>
  <c r="P42" i="32"/>
  <c r="P54" i="32"/>
  <c r="P49" i="32"/>
  <c r="P41" i="32"/>
  <c r="P44" i="32"/>
  <c r="P46" i="32"/>
  <c r="P45" i="32"/>
  <c r="P52" i="32"/>
  <c r="P53" i="32"/>
  <c r="P48" i="32"/>
  <c r="P47" i="32"/>
  <c r="AA113" i="32"/>
  <c r="U105" i="32"/>
  <c r="U104" i="32"/>
  <c r="U111" i="32"/>
  <c r="U103" i="32"/>
  <c r="U110" i="32"/>
  <c r="U102" i="32"/>
  <c r="U109" i="32"/>
  <c r="U101" i="32"/>
  <c r="U108" i="32"/>
  <c r="U100" i="32"/>
  <c r="U106" i="32"/>
  <c r="U112" i="32"/>
  <c r="U107" i="32"/>
  <c r="U99" i="32"/>
  <c r="S48" i="32"/>
  <c r="S47" i="32"/>
  <c r="S46" i="32"/>
  <c r="S51" i="32"/>
  <c r="S52" i="32"/>
  <c r="S43" i="32"/>
  <c r="S49" i="32"/>
  <c r="S42" i="32"/>
  <c r="S41" i="32"/>
  <c r="S53" i="32"/>
  <c r="S54" i="32"/>
  <c r="S50" i="32"/>
  <c r="S45" i="32"/>
  <c r="S44" i="32"/>
  <c r="M111" i="32"/>
  <c r="M53" i="32"/>
  <c r="M17" i="32"/>
  <c r="M15" i="32"/>
  <c r="M14" i="32"/>
  <c r="M18" i="32"/>
  <c r="M16" i="32"/>
  <c r="M26" i="32"/>
  <c r="M24" i="32"/>
  <c r="M23" i="32"/>
  <c r="M25" i="32"/>
  <c r="M22" i="32"/>
  <c r="M13" i="32"/>
  <c r="M19" i="32"/>
  <c r="M21" i="32"/>
  <c r="M20" i="32"/>
  <c r="M82" i="32"/>
  <c r="O24" i="32"/>
  <c r="O26" i="32"/>
  <c r="O23" i="32"/>
  <c r="O15" i="32"/>
  <c r="O21" i="32"/>
  <c r="O18" i="32"/>
  <c r="O22" i="32"/>
  <c r="O14" i="32"/>
  <c r="O25" i="32"/>
  <c r="O16" i="32"/>
  <c r="O13" i="32"/>
  <c r="O20" i="32"/>
  <c r="O19" i="32"/>
  <c r="O17" i="32"/>
  <c r="M80" i="32"/>
  <c r="M72" i="32"/>
  <c r="M79" i="32"/>
  <c r="M71" i="32"/>
  <c r="M83" i="32"/>
  <c r="M77" i="32"/>
  <c r="M75" i="32"/>
  <c r="M78" i="32"/>
  <c r="M81" i="32"/>
  <c r="M76" i="32"/>
  <c r="M70" i="32"/>
  <c r="M73" i="32"/>
  <c r="M74" i="32"/>
  <c r="X51" i="32"/>
  <c r="X43" i="32"/>
  <c r="X50" i="32"/>
  <c r="X42" i="32"/>
  <c r="X54" i="32"/>
  <c r="X49" i="32"/>
  <c r="X41" i="32"/>
  <c r="X47" i="32"/>
  <c r="X53" i="32"/>
  <c r="X48" i="32"/>
  <c r="X46" i="32"/>
  <c r="X45" i="32"/>
  <c r="X44" i="32"/>
  <c r="X52" i="32"/>
  <c r="V55" i="32"/>
  <c r="O111" i="32"/>
  <c r="O103" i="32"/>
  <c r="O110" i="32"/>
  <c r="O102" i="32"/>
  <c r="O109" i="32"/>
  <c r="O101" i="32"/>
  <c r="O108" i="32"/>
  <c r="O100" i="32"/>
  <c r="O112" i="32"/>
  <c r="O107" i="32"/>
  <c r="O99" i="32"/>
  <c r="O106" i="32"/>
  <c r="O105" i="32"/>
  <c r="O104" i="32"/>
  <c r="Z113" i="32"/>
  <c r="AC114" i="32"/>
  <c r="I114" i="32"/>
  <c r="AD114" i="32" s="1"/>
  <c r="AB18" i="32"/>
  <c r="AB17" i="32"/>
  <c r="AB16" i="32"/>
  <c r="AB23" i="32"/>
  <c r="AB15" i="32"/>
  <c r="AB22" i="32"/>
  <c r="AB14" i="32"/>
  <c r="AB26" i="32"/>
  <c r="AB24" i="32"/>
  <c r="AB21" i="32"/>
  <c r="AB13" i="32"/>
  <c r="AB25" i="32"/>
  <c r="AB20" i="32"/>
  <c r="AB19" i="32"/>
  <c r="AB47" i="32"/>
  <c r="AB46" i="32"/>
  <c r="AB53" i="32"/>
  <c r="AB45" i="32"/>
  <c r="AB50" i="32"/>
  <c r="AB54" i="32"/>
  <c r="AB51" i="32"/>
  <c r="AB48" i="32"/>
  <c r="AB43" i="32"/>
  <c r="AB42" i="32"/>
  <c r="AB41" i="32"/>
  <c r="AB44" i="32"/>
  <c r="AB52" i="32"/>
  <c r="AB49" i="32"/>
  <c r="G24" i="32"/>
  <c r="I24" i="32" s="1"/>
  <c r="G23" i="32"/>
  <c r="G15" i="32"/>
  <c r="I15" i="32" s="1"/>
  <c r="G21" i="32"/>
  <c r="G13" i="32"/>
  <c r="I13" i="32" s="1"/>
  <c r="G27" i="32"/>
  <c r="I27" i="32" s="1"/>
  <c r="AD27" i="32" s="1"/>
  <c r="G25" i="32"/>
  <c r="I25" i="32" s="1"/>
  <c r="G22" i="32"/>
  <c r="I22" i="32" s="1"/>
  <c r="G14" i="32"/>
  <c r="I14" i="32" s="1"/>
  <c r="G18" i="32"/>
  <c r="I18" i="32" s="1"/>
  <c r="G20" i="32"/>
  <c r="I20" i="32" s="1"/>
  <c r="G28" i="32"/>
  <c r="AC28" i="32" s="1"/>
  <c r="G17" i="32"/>
  <c r="I17" i="32" s="1"/>
  <c r="G19" i="32"/>
  <c r="I19" i="32" s="1"/>
  <c r="G16" i="32"/>
  <c r="I16" i="32" s="1"/>
  <c r="R75" i="32"/>
  <c r="R82" i="32"/>
  <c r="R74" i="32"/>
  <c r="R81" i="32"/>
  <c r="R80" i="32"/>
  <c r="R72" i="32"/>
  <c r="R83" i="32"/>
  <c r="R78" i="32"/>
  <c r="R79" i="32"/>
  <c r="R76" i="32"/>
  <c r="R73" i="32"/>
  <c r="R77" i="32"/>
  <c r="R70" i="32"/>
  <c r="R71" i="32"/>
  <c r="U80" i="32"/>
  <c r="U72" i="32"/>
  <c r="U79" i="32"/>
  <c r="U71" i="32"/>
  <c r="U83" i="32"/>
  <c r="U77" i="32"/>
  <c r="U75" i="32"/>
  <c r="U81" i="32"/>
  <c r="U73" i="32"/>
  <c r="U74" i="32"/>
  <c r="U70" i="32"/>
  <c r="U84" i="32" s="1"/>
  <c r="U78" i="32"/>
  <c r="U82" i="32"/>
  <c r="U76" i="32"/>
  <c r="U17" i="32"/>
  <c r="U23" i="32"/>
  <c r="U18" i="32"/>
  <c r="U16" i="32"/>
  <c r="U15" i="32"/>
  <c r="U26" i="32"/>
  <c r="U22" i="32"/>
  <c r="U14" i="32"/>
  <c r="U24" i="32"/>
  <c r="U13" i="32"/>
  <c r="U25" i="32"/>
  <c r="U21" i="32"/>
  <c r="U19" i="32"/>
  <c r="U20" i="32"/>
  <c r="Y55" i="32"/>
  <c r="P113" i="32"/>
  <c r="W111" i="32"/>
  <c r="W103" i="32"/>
  <c r="W110" i="32"/>
  <c r="W102" i="32"/>
  <c r="W109" i="32"/>
  <c r="W101" i="32"/>
  <c r="W108" i="32"/>
  <c r="W100" i="32"/>
  <c r="W112" i="32"/>
  <c r="W107" i="32"/>
  <c r="W99" i="32"/>
  <c r="W113" i="32" s="1"/>
  <c r="W106" i="32"/>
  <c r="W105" i="32"/>
  <c r="W104" i="32"/>
  <c r="Y113" i="32"/>
  <c r="I99" i="32"/>
  <c r="I110" i="32"/>
  <c r="Q27" i="32"/>
  <c r="N53" i="32"/>
  <c r="N45" i="32"/>
  <c r="N52" i="32"/>
  <c r="N44" i="32"/>
  <c r="N51" i="32"/>
  <c r="N43" i="32"/>
  <c r="N54" i="32"/>
  <c r="N48" i="32"/>
  <c r="N42" i="32"/>
  <c r="N41" i="32"/>
  <c r="N47" i="32"/>
  <c r="N49" i="32"/>
  <c r="N46" i="32"/>
  <c r="N50" i="32"/>
  <c r="Z75" i="32"/>
  <c r="Z82" i="32"/>
  <c r="Z74" i="32"/>
  <c r="Z81" i="32"/>
  <c r="Z80" i="32"/>
  <c r="Z72" i="32"/>
  <c r="Z83" i="32"/>
  <c r="Z78" i="32"/>
  <c r="Z77" i="32"/>
  <c r="Z71" i="32"/>
  <c r="Z79" i="32"/>
  <c r="Z76" i="32"/>
  <c r="Z73" i="32"/>
  <c r="Z70" i="32"/>
  <c r="N79" i="32"/>
  <c r="N71" i="32"/>
  <c r="N83" i="32"/>
  <c r="N78" i="32"/>
  <c r="N76" i="32"/>
  <c r="N82" i="32"/>
  <c r="N74" i="32"/>
  <c r="N75" i="32"/>
  <c r="N72" i="32"/>
  <c r="N81" i="32"/>
  <c r="N70" i="32"/>
  <c r="N73" i="32"/>
  <c r="N80" i="32"/>
  <c r="N77" i="32"/>
  <c r="X27" i="32"/>
  <c r="I21" i="32"/>
  <c r="AC27" i="32"/>
  <c r="M105" i="32"/>
  <c r="AC105" i="32" s="1"/>
  <c r="AD105" i="32" s="1"/>
  <c r="M104" i="32"/>
  <c r="AC104" i="32" s="1"/>
  <c r="AD104" i="32" s="1"/>
  <c r="M103" i="32"/>
  <c r="M110" i="32"/>
  <c r="AC110" i="32" s="1"/>
  <c r="AD110" i="32" s="1"/>
  <c r="M102" i="32"/>
  <c r="AC102" i="32" s="1"/>
  <c r="AD102" i="32" s="1"/>
  <c r="M109" i="32"/>
  <c r="AC109" i="32" s="1"/>
  <c r="AD109" i="32" s="1"/>
  <c r="M101" i="32"/>
  <c r="AC101" i="32" s="1"/>
  <c r="AD101" i="32" s="1"/>
  <c r="M108" i="32"/>
  <c r="M100" i="32"/>
  <c r="M107" i="32"/>
  <c r="M99" i="32"/>
  <c r="M106" i="32"/>
  <c r="AC106" i="32" s="1"/>
  <c r="AD106" i="32" s="1"/>
  <c r="M112" i="32"/>
  <c r="AC112" i="32" s="1"/>
  <c r="AD112" i="32" s="1"/>
  <c r="W52" i="32"/>
  <c r="W44" i="32"/>
  <c r="W51" i="32"/>
  <c r="W43" i="32"/>
  <c r="W50" i="32"/>
  <c r="W42" i="32"/>
  <c r="W47" i="32"/>
  <c r="W54" i="32"/>
  <c r="W53" i="32"/>
  <c r="W48" i="32"/>
  <c r="W46" i="32"/>
  <c r="W45" i="32"/>
  <c r="W41" i="32"/>
  <c r="W49" i="32"/>
  <c r="I107" i="32"/>
  <c r="P77" i="32"/>
  <c r="P76" i="32"/>
  <c r="P82" i="32"/>
  <c r="P74" i="32"/>
  <c r="P80" i="32"/>
  <c r="P72" i="32"/>
  <c r="P70" i="32"/>
  <c r="P83" i="32"/>
  <c r="P81" i="32"/>
  <c r="P79" i="32"/>
  <c r="P71" i="32"/>
  <c r="P73" i="32"/>
  <c r="P75" i="32"/>
  <c r="P78" i="32"/>
  <c r="P24" i="32"/>
  <c r="P22" i="32"/>
  <c r="P14" i="32"/>
  <c r="P25" i="32"/>
  <c r="P21" i="32"/>
  <c r="P13" i="32"/>
  <c r="P23" i="32"/>
  <c r="P20" i="32"/>
  <c r="P26" i="32"/>
  <c r="P19" i="32"/>
  <c r="P18" i="32"/>
  <c r="P17" i="32"/>
  <c r="P16" i="32"/>
  <c r="P15" i="32"/>
  <c r="Z26" i="32"/>
  <c r="Z25" i="32"/>
  <c r="Z20" i="32"/>
  <c r="Z18" i="32"/>
  <c r="Z22" i="32"/>
  <c r="Z24" i="32"/>
  <c r="Z19" i="32"/>
  <c r="Z21" i="32"/>
  <c r="Z17" i="32"/>
  <c r="Z16" i="32"/>
  <c r="Z15" i="32"/>
  <c r="Z14" i="32"/>
  <c r="Z23" i="32"/>
  <c r="Z13" i="32"/>
  <c r="Z27" i="32" s="1"/>
  <c r="M46" i="32"/>
  <c r="M45" i="32"/>
  <c r="M52" i="32"/>
  <c r="M44" i="32"/>
  <c r="M54" i="32"/>
  <c r="M49" i="32"/>
  <c r="M47" i="32"/>
  <c r="M51" i="32"/>
  <c r="M48" i="32"/>
  <c r="M43" i="32"/>
  <c r="M42" i="32"/>
  <c r="M41" i="32"/>
  <c r="M50" i="32"/>
  <c r="AC50" i="32" s="1"/>
  <c r="AD50" i="32" s="1"/>
  <c r="G78" i="32"/>
  <c r="I78" i="32" s="1"/>
  <c r="G85" i="32"/>
  <c r="AC85" i="32" s="1"/>
  <c r="G77" i="32"/>
  <c r="I77" i="32" s="1"/>
  <c r="G75" i="32"/>
  <c r="I75" i="32" s="1"/>
  <c r="G82" i="32"/>
  <c r="I82" i="32" s="1"/>
  <c r="G81" i="32"/>
  <c r="I81" i="32" s="1"/>
  <c r="G73" i="32"/>
  <c r="I73" i="32" s="1"/>
  <c r="G71" i="32"/>
  <c r="I71" i="32" s="1"/>
  <c r="G80" i="32"/>
  <c r="I80" i="32" s="1"/>
  <c r="G70" i="32"/>
  <c r="I70" i="32" s="1"/>
  <c r="G74" i="32"/>
  <c r="I74" i="32" s="1"/>
  <c r="G84" i="32"/>
  <c r="I84" i="32" s="1"/>
  <c r="AD84" i="32" s="1"/>
  <c r="G72" i="32"/>
  <c r="I72" i="32" s="1"/>
  <c r="G79" i="32"/>
  <c r="I79" i="32" s="1"/>
  <c r="G76" i="32"/>
  <c r="I76" i="32" s="1"/>
  <c r="V79" i="32"/>
  <c r="V71" i="32"/>
  <c r="V83" i="32"/>
  <c r="V78" i="32"/>
  <c r="V76" i="32"/>
  <c r="V82" i="32"/>
  <c r="V74" i="32"/>
  <c r="V73" i="32"/>
  <c r="V80" i="32"/>
  <c r="V77" i="32"/>
  <c r="V70" i="32"/>
  <c r="V75" i="32"/>
  <c r="V72" i="32"/>
  <c r="V81" i="32"/>
  <c r="Z54" i="32"/>
  <c r="Z49" i="32"/>
  <c r="Z41" i="32"/>
  <c r="Z48" i="32"/>
  <c r="Z47" i="32"/>
  <c r="Z53" i="32"/>
  <c r="Z52" i="32"/>
  <c r="Z45" i="32"/>
  <c r="Z44" i="32"/>
  <c r="Z50" i="32"/>
  <c r="Z46" i="32"/>
  <c r="Z51" i="32"/>
  <c r="Z43" i="32"/>
  <c r="Z42" i="32"/>
  <c r="I23" i="32"/>
  <c r="N55" i="31"/>
  <c r="I105" i="31"/>
  <c r="P20" i="31"/>
  <c r="G80" i="31"/>
  <c r="G71" i="31"/>
  <c r="I71" i="31" s="1"/>
  <c r="Y27" i="31"/>
  <c r="P16" i="31"/>
  <c r="P23" i="31"/>
  <c r="T84" i="31"/>
  <c r="I80" i="31"/>
  <c r="M74" i="31"/>
  <c r="AA79" i="31"/>
  <c r="U75" i="31"/>
  <c r="M70" i="31"/>
  <c r="X15" i="31"/>
  <c r="X20" i="31"/>
  <c r="P22" i="31"/>
  <c r="P13" i="31"/>
  <c r="I72" i="31"/>
  <c r="W84" i="31"/>
  <c r="U72" i="31"/>
  <c r="AA72" i="31"/>
  <c r="U76" i="31"/>
  <c r="M71" i="31"/>
  <c r="M75" i="31"/>
  <c r="X16" i="31"/>
  <c r="X22" i="31"/>
  <c r="P17" i="31"/>
  <c r="P21" i="31"/>
  <c r="AA71" i="31"/>
  <c r="Z113" i="31"/>
  <c r="I101" i="31"/>
  <c r="AA75" i="31"/>
  <c r="AA80" i="31"/>
  <c r="U77" i="31"/>
  <c r="M76" i="31"/>
  <c r="X24" i="31"/>
  <c r="X14" i="31"/>
  <c r="P18" i="31"/>
  <c r="P26" i="31"/>
  <c r="P14" i="31"/>
  <c r="I74" i="31"/>
  <c r="AA76" i="31"/>
  <c r="U78" i="31"/>
  <c r="X17" i="31"/>
  <c r="G70" i="31"/>
  <c r="I70" i="31" s="1"/>
  <c r="M105" i="31"/>
  <c r="M104" i="31"/>
  <c r="M103" i="31"/>
  <c r="M110" i="31"/>
  <c r="M102" i="31"/>
  <c r="M109" i="31"/>
  <c r="M101" i="31"/>
  <c r="M108" i="31"/>
  <c r="M100" i="31"/>
  <c r="M112" i="31"/>
  <c r="M107" i="31"/>
  <c r="M99" i="31"/>
  <c r="M106" i="31"/>
  <c r="M111" i="31"/>
  <c r="M82" i="31"/>
  <c r="M24" i="31"/>
  <c r="M23" i="31"/>
  <c r="M22" i="31"/>
  <c r="M26" i="31"/>
  <c r="M53" i="31"/>
  <c r="M16" i="31"/>
  <c r="M15" i="31"/>
  <c r="M17" i="31"/>
  <c r="M14" i="31"/>
  <c r="M25" i="31"/>
  <c r="M21" i="31"/>
  <c r="M13" i="31"/>
  <c r="M20" i="31"/>
  <c r="M19" i="31"/>
  <c r="M18" i="31"/>
  <c r="AA25" i="31"/>
  <c r="AA24" i="31"/>
  <c r="AA23" i="31"/>
  <c r="AA18" i="31"/>
  <c r="AA17" i="31"/>
  <c r="AA19" i="31"/>
  <c r="AA16" i="31"/>
  <c r="AA20" i="31"/>
  <c r="AA15" i="31"/>
  <c r="AA22" i="31"/>
  <c r="AA26" i="31"/>
  <c r="AA21" i="31"/>
  <c r="AA14" i="31"/>
  <c r="AA13" i="31"/>
  <c r="Z25" i="31"/>
  <c r="Z24" i="31"/>
  <c r="Z19" i="31"/>
  <c r="Z22" i="31"/>
  <c r="Z20" i="31"/>
  <c r="Z23" i="31"/>
  <c r="Z18" i="31"/>
  <c r="Z17" i="31"/>
  <c r="Z16" i="31"/>
  <c r="Z15" i="31"/>
  <c r="Z26" i="31"/>
  <c r="Z21" i="31"/>
  <c r="Z14" i="31"/>
  <c r="Z13" i="31"/>
  <c r="AB84" i="31"/>
  <c r="X77" i="31"/>
  <c r="X76" i="31"/>
  <c r="X75" i="31"/>
  <c r="X82" i="31"/>
  <c r="X74" i="31"/>
  <c r="X81" i="31"/>
  <c r="X73" i="31"/>
  <c r="X80" i="31"/>
  <c r="X72" i="31"/>
  <c r="X71" i="31"/>
  <c r="X79" i="31"/>
  <c r="X78" i="31"/>
  <c r="X70" i="31"/>
  <c r="X83" i="31"/>
  <c r="T52" i="31"/>
  <c r="T44" i="31"/>
  <c r="T51" i="31"/>
  <c r="T43" i="31"/>
  <c r="T50" i="31"/>
  <c r="T42" i="31"/>
  <c r="T54" i="31"/>
  <c r="T49" i="31"/>
  <c r="T41" i="31"/>
  <c r="T48" i="31"/>
  <c r="T47" i="31"/>
  <c r="T46" i="31"/>
  <c r="T45" i="31"/>
  <c r="T53" i="31"/>
  <c r="G27" i="31"/>
  <c r="G22" i="31"/>
  <c r="G28" i="31"/>
  <c r="G14" i="31"/>
  <c r="G16" i="31"/>
  <c r="G25" i="31"/>
  <c r="I25" i="31" s="1"/>
  <c r="G21" i="31"/>
  <c r="I21" i="31" s="1"/>
  <c r="G13" i="31"/>
  <c r="I13" i="31" s="1"/>
  <c r="G20" i="31"/>
  <c r="G15" i="31"/>
  <c r="G19" i="31"/>
  <c r="G23" i="31"/>
  <c r="G18" i="31"/>
  <c r="G17" i="31"/>
  <c r="I17" i="31" s="1"/>
  <c r="G24" i="31"/>
  <c r="I24" i="31" s="1"/>
  <c r="T25" i="31"/>
  <c r="T24" i="31"/>
  <c r="T23" i="31"/>
  <c r="T22" i="31"/>
  <c r="T17" i="31"/>
  <c r="T16" i="31"/>
  <c r="T19" i="31"/>
  <c r="T21" i="31"/>
  <c r="T18" i="31"/>
  <c r="T15" i="31"/>
  <c r="T26" i="31"/>
  <c r="T14" i="31"/>
  <c r="T13" i="31"/>
  <c r="T20" i="31"/>
  <c r="R25" i="31"/>
  <c r="R24" i="31"/>
  <c r="R19" i="31"/>
  <c r="R18" i="31"/>
  <c r="R13" i="31"/>
  <c r="R20" i="31"/>
  <c r="R26" i="31"/>
  <c r="R21" i="31"/>
  <c r="R17" i="31"/>
  <c r="R22" i="31"/>
  <c r="R16" i="31"/>
  <c r="R15" i="31"/>
  <c r="R23" i="31"/>
  <c r="R14" i="31"/>
  <c r="V55" i="31"/>
  <c r="X27" i="31"/>
  <c r="W27" i="31"/>
  <c r="I18" i="31"/>
  <c r="W111" i="31"/>
  <c r="W103" i="31"/>
  <c r="W110" i="31"/>
  <c r="W102" i="31"/>
  <c r="W109" i="31"/>
  <c r="W101" i="31"/>
  <c r="W108" i="31"/>
  <c r="W100" i="31"/>
  <c r="W112" i="31"/>
  <c r="W107" i="31"/>
  <c r="W99" i="31"/>
  <c r="W106" i="31"/>
  <c r="W105" i="31"/>
  <c r="W104" i="31"/>
  <c r="O111" i="31"/>
  <c r="O103" i="31"/>
  <c r="O110" i="31"/>
  <c r="O102" i="31"/>
  <c r="O109" i="31"/>
  <c r="O101" i="31"/>
  <c r="O108" i="31"/>
  <c r="O100" i="31"/>
  <c r="O112" i="31"/>
  <c r="O107" i="31"/>
  <c r="O99" i="31"/>
  <c r="O106" i="31"/>
  <c r="O105" i="31"/>
  <c r="O104" i="31"/>
  <c r="Q109" i="31"/>
  <c r="Q101" i="31"/>
  <c r="Q108" i="31"/>
  <c r="Q100" i="31"/>
  <c r="Q112" i="31"/>
  <c r="Q107" i="31"/>
  <c r="Q99" i="31"/>
  <c r="Q106" i="31"/>
  <c r="Q105" i="31"/>
  <c r="Q104" i="31"/>
  <c r="Q111" i="31"/>
  <c r="Q103" i="31"/>
  <c r="Q110" i="31"/>
  <c r="Q102" i="31"/>
  <c r="AC113" i="31"/>
  <c r="I113" i="31"/>
  <c r="AD113" i="31" s="1"/>
  <c r="S82" i="31"/>
  <c r="S74" i="31"/>
  <c r="S81" i="31"/>
  <c r="S73" i="31"/>
  <c r="S80" i="31"/>
  <c r="S72" i="31"/>
  <c r="S79" i="31"/>
  <c r="S83" i="31"/>
  <c r="S78" i="31"/>
  <c r="S77" i="31"/>
  <c r="S70" i="31"/>
  <c r="S71" i="31"/>
  <c r="S76" i="31"/>
  <c r="S75" i="31"/>
  <c r="Z75" i="31"/>
  <c r="Z82" i="31"/>
  <c r="Z74" i="31"/>
  <c r="Z81" i="31"/>
  <c r="Z73" i="31"/>
  <c r="Z80" i="31"/>
  <c r="Z72" i="31"/>
  <c r="Z79" i="31"/>
  <c r="Z71" i="31"/>
  <c r="Z83" i="31"/>
  <c r="Z78" i="31"/>
  <c r="Z70" i="31"/>
  <c r="Z77" i="31"/>
  <c r="Z76" i="31"/>
  <c r="P77" i="31"/>
  <c r="P76" i="31"/>
  <c r="P75" i="31"/>
  <c r="P82" i="31"/>
  <c r="P74" i="31"/>
  <c r="P81" i="31"/>
  <c r="P73" i="31"/>
  <c r="P80" i="31"/>
  <c r="P72" i="31"/>
  <c r="P71" i="31"/>
  <c r="P70" i="31"/>
  <c r="P79" i="31"/>
  <c r="AC79" i="31" s="1"/>
  <c r="AD79" i="31" s="1"/>
  <c r="P78" i="31"/>
  <c r="P83" i="31"/>
  <c r="U84" i="31"/>
  <c r="AB52" i="31"/>
  <c r="AB44" i="31"/>
  <c r="AB51" i="31"/>
  <c r="AB43" i="31"/>
  <c r="AB50" i="31"/>
  <c r="AB42" i="31"/>
  <c r="AB54" i="31"/>
  <c r="AB49" i="31"/>
  <c r="AB41" i="31"/>
  <c r="AB48" i="31"/>
  <c r="AB47" i="31"/>
  <c r="AB46" i="31"/>
  <c r="AB53" i="31"/>
  <c r="AB45" i="31"/>
  <c r="I23" i="31"/>
  <c r="P110" i="31"/>
  <c r="P102" i="31"/>
  <c r="P109" i="31"/>
  <c r="P101" i="31"/>
  <c r="P108" i="31"/>
  <c r="P100" i="31"/>
  <c r="P112" i="31"/>
  <c r="P107" i="31"/>
  <c r="P99" i="31"/>
  <c r="P106" i="31"/>
  <c r="P105" i="31"/>
  <c r="P104" i="31"/>
  <c r="P111" i="31"/>
  <c r="P103" i="31"/>
  <c r="AA53" i="31"/>
  <c r="AA45" i="31"/>
  <c r="AA52" i="31"/>
  <c r="AA44" i="31"/>
  <c r="AA51" i="31"/>
  <c r="AA43" i="31"/>
  <c r="AA50" i="31"/>
  <c r="AA42" i="31"/>
  <c r="AA54" i="31"/>
  <c r="AA49" i="31"/>
  <c r="AA41" i="31"/>
  <c r="AA48" i="31"/>
  <c r="AA47" i="31"/>
  <c r="AA46" i="31"/>
  <c r="S25" i="31"/>
  <c r="S24" i="31"/>
  <c r="S23" i="31"/>
  <c r="S26" i="31"/>
  <c r="S21" i="31"/>
  <c r="S18" i="31"/>
  <c r="S17" i="31"/>
  <c r="S22" i="31"/>
  <c r="S16" i="31"/>
  <c r="S15" i="31"/>
  <c r="S14" i="31"/>
  <c r="S13" i="31"/>
  <c r="S20" i="31"/>
  <c r="S19" i="31"/>
  <c r="AC114" i="31"/>
  <c r="I114" i="31"/>
  <c r="AD114" i="31" s="1"/>
  <c r="AD115" i="31" s="1"/>
  <c r="I102" i="31"/>
  <c r="R75" i="31"/>
  <c r="R82" i="31"/>
  <c r="R74" i="31"/>
  <c r="R81" i="31"/>
  <c r="R73" i="31"/>
  <c r="R80" i="31"/>
  <c r="R72" i="31"/>
  <c r="R79" i="31"/>
  <c r="R71" i="31"/>
  <c r="R83" i="31"/>
  <c r="R78" i="31"/>
  <c r="R70" i="31"/>
  <c r="R76" i="31"/>
  <c r="R77" i="31"/>
  <c r="I78" i="31"/>
  <c r="Y113" i="31"/>
  <c r="W54" i="31"/>
  <c r="W49" i="31"/>
  <c r="W48" i="31"/>
  <c r="W47" i="31"/>
  <c r="W46" i="31"/>
  <c r="W53" i="31"/>
  <c r="W45" i="31"/>
  <c r="W52" i="31"/>
  <c r="W44" i="31"/>
  <c r="W51" i="31"/>
  <c r="W43" i="31"/>
  <c r="W42" i="31"/>
  <c r="W50" i="31"/>
  <c r="W41" i="31"/>
  <c r="M51" i="31"/>
  <c r="M50" i="31"/>
  <c r="M42" i="31"/>
  <c r="M54" i="31"/>
  <c r="M49" i="31"/>
  <c r="M41" i="31"/>
  <c r="M48" i="31"/>
  <c r="M47" i="31"/>
  <c r="M46" i="31"/>
  <c r="M45" i="31"/>
  <c r="M52" i="31"/>
  <c r="M44" i="31"/>
  <c r="M43" i="31"/>
  <c r="I15" i="31"/>
  <c r="X110" i="31"/>
  <c r="X102" i="31"/>
  <c r="X109" i="31"/>
  <c r="X101" i="31"/>
  <c r="X108" i="31"/>
  <c r="X100" i="31"/>
  <c r="X112" i="31"/>
  <c r="X107" i="31"/>
  <c r="X99" i="31"/>
  <c r="X106" i="31"/>
  <c r="X105" i="31"/>
  <c r="X104" i="31"/>
  <c r="X111" i="31"/>
  <c r="X103" i="31"/>
  <c r="N104" i="31"/>
  <c r="N111" i="31"/>
  <c r="N103" i="31"/>
  <c r="N110" i="31"/>
  <c r="N102" i="31"/>
  <c r="N109" i="31"/>
  <c r="N101" i="31"/>
  <c r="N108" i="31"/>
  <c r="N100" i="31"/>
  <c r="N112" i="31"/>
  <c r="N107" i="31"/>
  <c r="N99" i="31"/>
  <c r="N106" i="31"/>
  <c r="N105" i="31"/>
  <c r="AC85" i="31"/>
  <c r="I85" i="31"/>
  <c r="AD85" i="31" s="1"/>
  <c r="V23" i="31"/>
  <c r="V22" i="31"/>
  <c r="V26" i="31"/>
  <c r="V21" i="31"/>
  <c r="V15" i="31"/>
  <c r="V14" i="31"/>
  <c r="V24" i="31"/>
  <c r="V25" i="31"/>
  <c r="V17" i="31"/>
  <c r="V13" i="31"/>
  <c r="V16" i="31"/>
  <c r="V20" i="31"/>
  <c r="V19" i="31"/>
  <c r="V18" i="31"/>
  <c r="R108" i="31"/>
  <c r="R100" i="31"/>
  <c r="R112" i="31"/>
  <c r="R107" i="31"/>
  <c r="R99" i="31"/>
  <c r="R106" i="31"/>
  <c r="R105" i="31"/>
  <c r="R104" i="31"/>
  <c r="R111" i="31"/>
  <c r="R103" i="31"/>
  <c r="R110" i="31"/>
  <c r="R102" i="31"/>
  <c r="R101" i="31"/>
  <c r="R109" i="31"/>
  <c r="S113" i="31"/>
  <c r="I47" i="31"/>
  <c r="X48" i="31"/>
  <c r="X47" i="31"/>
  <c r="X46" i="31"/>
  <c r="X53" i="31"/>
  <c r="X45" i="31"/>
  <c r="X52" i="31"/>
  <c r="X44" i="31"/>
  <c r="X51" i="31"/>
  <c r="X43" i="31"/>
  <c r="X50" i="31"/>
  <c r="X42" i="31"/>
  <c r="X54" i="31"/>
  <c r="X49" i="31"/>
  <c r="X41" i="31"/>
  <c r="R46" i="31"/>
  <c r="R53" i="31"/>
  <c r="R45" i="31"/>
  <c r="R52" i="31"/>
  <c r="R44" i="31"/>
  <c r="R51" i="31"/>
  <c r="R43" i="31"/>
  <c r="R50" i="31"/>
  <c r="R42" i="31"/>
  <c r="R54" i="31"/>
  <c r="R49" i="31"/>
  <c r="R48" i="31"/>
  <c r="R41" i="31"/>
  <c r="R47" i="31"/>
  <c r="U51" i="31"/>
  <c r="U50" i="31"/>
  <c r="U42" i="31"/>
  <c r="U54" i="31"/>
  <c r="U49" i="31"/>
  <c r="U41" i="31"/>
  <c r="U48" i="31"/>
  <c r="U47" i="31"/>
  <c r="U46" i="31"/>
  <c r="U53" i="31"/>
  <c r="U45" i="31"/>
  <c r="U52" i="31"/>
  <c r="U43" i="31"/>
  <c r="U44" i="31"/>
  <c r="Q25" i="31"/>
  <c r="Q24" i="31"/>
  <c r="Q20" i="31"/>
  <c r="Q19" i="31"/>
  <c r="Q26" i="31"/>
  <c r="Q21" i="31"/>
  <c r="Q18" i="31"/>
  <c r="Q23" i="31"/>
  <c r="Q17" i="31"/>
  <c r="Q22" i="31"/>
  <c r="Q16" i="31"/>
  <c r="Q15" i="31"/>
  <c r="Q14" i="31"/>
  <c r="Q13" i="31"/>
  <c r="I19" i="31"/>
  <c r="I28" i="31"/>
  <c r="AD28" i="31" s="1"/>
  <c r="AC28" i="31"/>
  <c r="V104" i="31"/>
  <c r="V111" i="31"/>
  <c r="V103" i="31"/>
  <c r="V110" i="31"/>
  <c r="V102" i="31"/>
  <c r="V109" i="31"/>
  <c r="V101" i="31"/>
  <c r="V108" i="31"/>
  <c r="V100" i="31"/>
  <c r="V112" i="31"/>
  <c r="V107" i="31"/>
  <c r="V99" i="31"/>
  <c r="V106" i="31"/>
  <c r="V105" i="31"/>
  <c r="I22" i="31"/>
  <c r="AA113" i="31"/>
  <c r="I75" i="31"/>
  <c r="Q76" i="31"/>
  <c r="AC76" i="31" s="1"/>
  <c r="AD76" i="31" s="1"/>
  <c r="Q75" i="31"/>
  <c r="AC75" i="31" s="1"/>
  <c r="AD75" i="31" s="1"/>
  <c r="Q82" i="31"/>
  <c r="Q74" i="31"/>
  <c r="Q81" i="31"/>
  <c r="Q73" i="31"/>
  <c r="AC73" i="31" s="1"/>
  <c r="AD73" i="31" s="1"/>
  <c r="Q80" i="31"/>
  <c r="AC80" i="31" s="1"/>
  <c r="AD80" i="31" s="1"/>
  <c r="Q72" i="31"/>
  <c r="AC72" i="31" s="1"/>
  <c r="AD72" i="31" s="1"/>
  <c r="Q79" i="31"/>
  <c r="Q71" i="31"/>
  <c r="AC71" i="31" s="1"/>
  <c r="AD71" i="31" s="1"/>
  <c r="Q83" i="31"/>
  <c r="Q77" i="31"/>
  <c r="Q70" i="31"/>
  <c r="Q78" i="31"/>
  <c r="Z46" i="31"/>
  <c r="Z53" i="31"/>
  <c r="Z45" i="31"/>
  <c r="Z52" i="31"/>
  <c r="Z44" i="31"/>
  <c r="Z51" i="31"/>
  <c r="Z43" i="31"/>
  <c r="Z50" i="31"/>
  <c r="Z42" i="31"/>
  <c r="Z54" i="31"/>
  <c r="Z49" i="31"/>
  <c r="Z48" i="31"/>
  <c r="Z41" i="31"/>
  <c r="Z47" i="31"/>
  <c r="Y55" i="31"/>
  <c r="M84" i="31"/>
  <c r="I14" i="31"/>
  <c r="O22" i="31"/>
  <c r="O26" i="31"/>
  <c r="O21" i="31"/>
  <c r="O23" i="31"/>
  <c r="O14" i="31"/>
  <c r="O13" i="31"/>
  <c r="O15" i="31"/>
  <c r="O24" i="31"/>
  <c r="O20" i="31"/>
  <c r="O19" i="31"/>
  <c r="O25" i="31"/>
  <c r="O18" i="31"/>
  <c r="O17" i="31"/>
  <c r="O16" i="31"/>
  <c r="S53" i="31"/>
  <c r="S45" i="31"/>
  <c r="S52" i="31"/>
  <c r="S44" i="31"/>
  <c r="S51" i="31"/>
  <c r="S43" i="31"/>
  <c r="S50" i="31"/>
  <c r="S42" i="31"/>
  <c r="S54" i="31"/>
  <c r="S49" i="31"/>
  <c r="S41" i="31"/>
  <c r="S48" i="31"/>
  <c r="S47" i="31"/>
  <c r="S46" i="31"/>
  <c r="I16" i="31"/>
  <c r="AB25" i="31"/>
  <c r="AB24" i="31"/>
  <c r="AB23" i="31"/>
  <c r="AB22" i="31"/>
  <c r="AB17" i="31"/>
  <c r="AB16" i="31"/>
  <c r="AB15" i="31"/>
  <c r="AB26" i="31"/>
  <c r="AB21" i="31"/>
  <c r="AB14" i="31"/>
  <c r="AB13" i="31"/>
  <c r="AB20" i="31"/>
  <c r="AB19" i="31"/>
  <c r="AB18" i="31"/>
  <c r="I27" i="31"/>
  <c r="AD27" i="31" s="1"/>
  <c r="AC27" i="31"/>
  <c r="I99" i="31"/>
  <c r="U105" i="31"/>
  <c r="U104" i="31"/>
  <c r="U111" i="31"/>
  <c r="U103" i="31"/>
  <c r="U110" i="31"/>
  <c r="U102" i="31"/>
  <c r="U109" i="31"/>
  <c r="U101" i="31"/>
  <c r="U108" i="31"/>
  <c r="U100" i="31"/>
  <c r="U112" i="31"/>
  <c r="U107" i="31"/>
  <c r="U99" i="31"/>
  <c r="U106" i="31"/>
  <c r="AC84" i="31"/>
  <c r="I84" i="31"/>
  <c r="AD84" i="31" s="1"/>
  <c r="I76" i="31"/>
  <c r="AA84" i="31"/>
  <c r="Y84" i="31"/>
  <c r="G49" i="31"/>
  <c r="I49" i="31" s="1"/>
  <c r="G56" i="31"/>
  <c r="G48" i="31"/>
  <c r="I48" i="31" s="1"/>
  <c r="G47" i="31"/>
  <c r="G46" i="31"/>
  <c r="I46" i="31" s="1"/>
  <c r="G53" i="31"/>
  <c r="I53" i="31" s="1"/>
  <c r="G45" i="31"/>
  <c r="I45" i="31" s="1"/>
  <c r="G52" i="31"/>
  <c r="I52" i="31" s="1"/>
  <c r="G44" i="31"/>
  <c r="I44" i="31" s="1"/>
  <c r="G51" i="31"/>
  <c r="I51" i="31" s="1"/>
  <c r="G43" i="31"/>
  <c r="I43" i="31" s="1"/>
  <c r="G42" i="31"/>
  <c r="I42" i="31" s="1"/>
  <c r="G55" i="31"/>
  <c r="AC55" i="31" s="1"/>
  <c r="G41" i="31"/>
  <c r="I41" i="31" s="1"/>
  <c r="G50" i="31"/>
  <c r="I50" i="31" s="1"/>
  <c r="N23" i="31"/>
  <c r="N22" i="31"/>
  <c r="N26" i="31"/>
  <c r="N21" i="31"/>
  <c r="N15" i="31"/>
  <c r="N14" i="31"/>
  <c r="N16" i="31"/>
  <c r="N13" i="31"/>
  <c r="N24" i="31"/>
  <c r="N20" i="31"/>
  <c r="N17" i="31"/>
  <c r="N19" i="31"/>
  <c r="N25" i="31"/>
  <c r="N18" i="31"/>
  <c r="U24" i="31"/>
  <c r="U23" i="31"/>
  <c r="U22" i="31"/>
  <c r="U26" i="31"/>
  <c r="U21" i="31"/>
  <c r="U16" i="31"/>
  <c r="U15" i="31"/>
  <c r="U25" i="31"/>
  <c r="U14" i="31"/>
  <c r="U13" i="31"/>
  <c r="U20" i="31"/>
  <c r="U19" i="31"/>
  <c r="U18" i="31"/>
  <c r="U17" i="31"/>
  <c r="Q47" i="31"/>
  <c r="Q46" i="31"/>
  <c r="Q53" i="31"/>
  <c r="Q45" i="31"/>
  <c r="Q52" i="31"/>
  <c r="Q44" i="31"/>
  <c r="Q51" i="31"/>
  <c r="Q43" i="31"/>
  <c r="Q50" i="31"/>
  <c r="Q42" i="31"/>
  <c r="Q54" i="31"/>
  <c r="Q49" i="31"/>
  <c r="Q48" i="31"/>
  <c r="Q41" i="31"/>
  <c r="P48" i="31"/>
  <c r="P47" i="31"/>
  <c r="P46" i="31"/>
  <c r="P53" i="31"/>
  <c r="P45" i="31"/>
  <c r="P52" i="31"/>
  <c r="P44" i="31"/>
  <c r="P51" i="31"/>
  <c r="P43" i="31"/>
  <c r="P50" i="31"/>
  <c r="P42" i="31"/>
  <c r="P41" i="31"/>
  <c r="P54" i="31"/>
  <c r="P49" i="31"/>
  <c r="O54" i="31"/>
  <c r="O49" i="31"/>
  <c r="O48" i="31"/>
  <c r="O47" i="31"/>
  <c r="O46" i="31"/>
  <c r="O53" i="31"/>
  <c r="O45" i="31"/>
  <c r="O52" i="31"/>
  <c r="O44" i="31"/>
  <c r="O51" i="31"/>
  <c r="O43" i="31"/>
  <c r="O41" i="31"/>
  <c r="O42" i="31"/>
  <c r="O50" i="31"/>
  <c r="P27" i="31"/>
  <c r="I20" i="31"/>
  <c r="T106" i="25"/>
  <c r="AB106" i="25"/>
  <c r="X110" i="25"/>
  <c r="Z108" i="25"/>
  <c r="Z100" i="25"/>
  <c r="Z112" i="25"/>
  <c r="Z107" i="25"/>
  <c r="Z99" i="25"/>
  <c r="Z106" i="25"/>
  <c r="Z105" i="25"/>
  <c r="Z104" i="25"/>
  <c r="Z111" i="25"/>
  <c r="Z103" i="25"/>
  <c r="Z110" i="25"/>
  <c r="Z102" i="25"/>
  <c r="Z109" i="25"/>
  <c r="Z101" i="25"/>
  <c r="G97" i="25"/>
  <c r="S97" i="25"/>
  <c r="AA97" i="25"/>
  <c r="T99" i="25"/>
  <c r="AB99" i="25"/>
  <c r="H103" i="25"/>
  <c r="P103" i="25"/>
  <c r="X103" i="25"/>
  <c r="N105" i="25"/>
  <c r="V105" i="25"/>
  <c r="T107" i="25"/>
  <c r="AB107" i="25"/>
  <c r="H111" i="25"/>
  <c r="P111" i="25"/>
  <c r="X111" i="25"/>
  <c r="T112" i="25"/>
  <c r="AB112" i="25"/>
  <c r="T100" i="25"/>
  <c r="AB100" i="25"/>
  <c r="H104" i="25"/>
  <c r="P104" i="25"/>
  <c r="X104" i="25"/>
  <c r="N106" i="25"/>
  <c r="V106" i="25"/>
  <c r="T108" i="25"/>
  <c r="AB108" i="25"/>
  <c r="M97" i="25"/>
  <c r="U97" i="25"/>
  <c r="N99" i="25"/>
  <c r="V99" i="25"/>
  <c r="T101" i="25"/>
  <c r="AB101" i="25"/>
  <c r="H105" i="25"/>
  <c r="P105" i="25"/>
  <c r="X105" i="25"/>
  <c r="N107" i="25"/>
  <c r="V107" i="25"/>
  <c r="T109" i="25"/>
  <c r="AB109" i="25"/>
  <c r="N112" i="25"/>
  <c r="V112" i="25"/>
  <c r="N100" i="25"/>
  <c r="V100" i="25"/>
  <c r="T102" i="25"/>
  <c r="AB102" i="25"/>
  <c r="H106" i="25"/>
  <c r="P106" i="25"/>
  <c r="X106" i="25"/>
  <c r="N108" i="25"/>
  <c r="V108" i="25"/>
  <c r="T110" i="25"/>
  <c r="AB110" i="25"/>
  <c r="H114" i="25"/>
  <c r="O97" i="25"/>
  <c r="W97" i="25"/>
  <c r="H99" i="25"/>
  <c r="P99" i="25"/>
  <c r="X99" i="25"/>
  <c r="N101" i="25"/>
  <c r="V101" i="25"/>
  <c r="T103" i="25"/>
  <c r="AB103" i="25"/>
  <c r="H107" i="25"/>
  <c r="P107" i="25"/>
  <c r="X107" i="25"/>
  <c r="N109" i="25"/>
  <c r="V109" i="25"/>
  <c r="T111" i="25"/>
  <c r="AB111" i="25"/>
  <c r="P112" i="25"/>
  <c r="X112" i="25"/>
  <c r="H100" i="25"/>
  <c r="P100" i="25"/>
  <c r="X100" i="25"/>
  <c r="N102" i="25"/>
  <c r="V102" i="25"/>
  <c r="T104" i="25"/>
  <c r="AB104" i="25"/>
  <c r="H108" i="25"/>
  <c r="P108" i="25"/>
  <c r="X108" i="25"/>
  <c r="N110" i="25"/>
  <c r="V110" i="25"/>
  <c r="H113" i="25"/>
  <c r="Q97" i="25"/>
  <c r="Y97" i="25"/>
  <c r="H101" i="25"/>
  <c r="P101" i="25"/>
  <c r="X101" i="25"/>
  <c r="N103" i="25"/>
  <c r="V103" i="25"/>
  <c r="T105" i="25"/>
  <c r="AB105" i="25"/>
  <c r="H109" i="25"/>
  <c r="P109" i="25"/>
  <c r="X109" i="25"/>
  <c r="N111" i="25"/>
  <c r="V111" i="25"/>
  <c r="R97" i="25"/>
  <c r="H102" i="25"/>
  <c r="P102" i="25"/>
  <c r="X102" i="25"/>
  <c r="P81" i="25"/>
  <c r="T77" i="25"/>
  <c r="Z79" i="25"/>
  <c r="Z71" i="25"/>
  <c r="Z83" i="25"/>
  <c r="Z78" i="25"/>
  <c r="Z70" i="25"/>
  <c r="Z77" i="25"/>
  <c r="Z76" i="25"/>
  <c r="Z75" i="25"/>
  <c r="Z82" i="25"/>
  <c r="Z74" i="25"/>
  <c r="Z81" i="25"/>
  <c r="Z73" i="25"/>
  <c r="Z80" i="25"/>
  <c r="Z72" i="25"/>
  <c r="X81" i="25"/>
  <c r="AB77" i="25"/>
  <c r="V75" i="25"/>
  <c r="G68" i="25"/>
  <c r="S68" i="25"/>
  <c r="AA68" i="25"/>
  <c r="T70" i="25"/>
  <c r="AB70" i="25"/>
  <c r="H74" i="25"/>
  <c r="P74" i="25"/>
  <c r="X74" i="25"/>
  <c r="N76" i="25"/>
  <c r="V76" i="25"/>
  <c r="T78" i="25"/>
  <c r="AB78" i="25"/>
  <c r="H82" i="25"/>
  <c r="P82" i="25"/>
  <c r="X82" i="25"/>
  <c r="T83" i="25"/>
  <c r="AB83" i="25"/>
  <c r="T71" i="25"/>
  <c r="H75" i="25"/>
  <c r="P75" i="25"/>
  <c r="X75" i="25"/>
  <c r="N77" i="25"/>
  <c r="V77" i="25"/>
  <c r="T79" i="25"/>
  <c r="AB79" i="25"/>
  <c r="AB71" i="25"/>
  <c r="M68" i="25"/>
  <c r="U68" i="25"/>
  <c r="N70" i="25"/>
  <c r="V70" i="25"/>
  <c r="T72" i="25"/>
  <c r="AB72" i="25"/>
  <c r="H76" i="25"/>
  <c r="P76" i="25"/>
  <c r="X76" i="25"/>
  <c r="N78" i="25"/>
  <c r="V78" i="25"/>
  <c r="T80" i="25"/>
  <c r="AB80" i="25"/>
  <c r="N83" i="25"/>
  <c r="V83" i="25"/>
  <c r="N71" i="25"/>
  <c r="V71" i="25"/>
  <c r="T73" i="25"/>
  <c r="AB73" i="25"/>
  <c r="H77" i="25"/>
  <c r="P77" i="25"/>
  <c r="X77" i="25"/>
  <c r="N79" i="25"/>
  <c r="V79" i="25"/>
  <c r="T81" i="25"/>
  <c r="AB81" i="25"/>
  <c r="H85" i="25"/>
  <c r="O68" i="25"/>
  <c r="W68" i="25"/>
  <c r="H70" i="25"/>
  <c r="P70" i="25"/>
  <c r="X70" i="25"/>
  <c r="N72" i="25"/>
  <c r="V72" i="25"/>
  <c r="T74" i="25"/>
  <c r="AB74" i="25"/>
  <c r="H78" i="25"/>
  <c r="P78" i="25"/>
  <c r="X78" i="25"/>
  <c r="N80" i="25"/>
  <c r="V80" i="25"/>
  <c r="T82" i="25"/>
  <c r="AB82" i="25"/>
  <c r="P83" i="25"/>
  <c r="X83" i="25"/>
  <c r="H71" i="25"/>
  <c r="P71" i="25"/>
  <c r="X71" i="25"/>
  <c r="N73" i="25"/>
  <c r="V73" i="25"/>
  <c r="T75" i="25"/>
  <c r="AB75" i="25"/>
  <c r="H79" i="25"/>
  <c r="P79" i="25"/>
  <c r="X79" i="25"/>
  <c r="N81" i="25"/>
  <c r="V81" i="25"/>
  <c r="H84" i="25"/>
  <c r="Q68" i="25"/>
  <c r="Y68" i="25"/>
  <c r="H72" i="25"/>
  <c r="P72" i="25"/>
  <c r="X72" i="25"/>
  <c r="N74" i="25"/>
  <c r="V74" i="25"/>
  <c r="T76" i="25"/>
  <c r="AB76" i="25"/>
  <c r="H80" i="25"/>
  <c r="P80" i="25"/>
  <c r="X80" i="25"/>
  <c r="N82" i="25"/>
  <c r="V82" i="25"/>
  <c r="R68" i="25"/>
  <c r="H73" i="25"/>
  <c r="P73" i="25"/>
  <c r="X73" i="25"/>
  <c r="P52" i="25"/>
  <c r="Z50" i="25"/>
  <c r="Z42" i="25"/>
  <c r="Z54" i="25"/>
  <c r="Z49" i="25"/>
  <c r="Z41" i="25"/>
  <c r="Z48" i="25"/>
  <c r="Z47" i="25"/>
  <c r="Z46" i="25"/>
  <c r="Z53" i="25"/>
  <c r="Z45" i="25"/>
  <c r="Z52" i="25"/>
  <c r="Z44" i="25"/>
  <c r="Z51" i="25"/>
  <c r="Z43" i="25"/>
  <c r="AB48" i="25"/>
  <c r="T48" i="25"/>
  <c r="X52" i="25"/>
  <c r="N46" i="25"/>
  <c r="H42" i="25"/>
  <c r="Y39" i="25"/>
  <c r="G39" i="25"/>
  <c r="S39" i="25"/>
  <c r="AA39" i="25"/>
  <c r="T41" i="25"/>
  <c r="AB41" i="25"/>
  <c r="H45" i="25"/>
  <c r="P45" i="25"/>
  <c r="X45" i="25"/>
  <c r="N47" i="25"/>
  <c r="V47" i="25"/>
  <c r="M48" i="25"/>
  <c r="U48" i="25"/>
  <c r="T49" i="25"/>
  <c r="AB49" i="25"/>
  <c r="H53" i="25"/>
  <c r="P53" i="25"/>
  <c r="X53" i="25"/>
  <c r="T54" i="25"/>
  <c r="AB54" i="25"/>
  <c r="M41" i="25"/>
  <c r="U41" i="25"/>
  <c r="T42" i="25"/>
  <c r="AB42" i="25"/>
  <c r="H46" i="25"/>
  <c r="P46" i="25"/>
  <c r="X46" i="25"/>
  <c r="N48" i="25"/>
  <c r="V48" i="25"/>
  <c r="M49" i="25"/>
  <c r="U49" i="25"/>
  <c r="T50" i="25"/>
  <c r="AB50" i="25"/>
  <c r="M54" i="25"/>
  <c r="U54" i="25"/>
  <c r="N41" i="25"/>
  <c r="V41" i="25"/>
  <c r="M42" i="25"/>
  <c r="U42" i="25"/>
  <c r="T43" i="25"/>
  <c r="AB43" i="25"/>
  <c r="H47" i="25"/>
  <c r="P47" i="25"/>
  <c r="X47" i="25"/>
  <c r="N49" i="25"/>
  <c r="V49" i="25"/>
  <c r="M50" i="25"/>
  <c r="U50" i="25"/>
  <c r="T51" i="25"/>
  <c r="AB51" i="25"/>
  <c r="N54" i="25"/>
  <c r="V54" i="25"/>
  <c r="V42" i="25"/>
  <c r="M43" i="25"/>
  <c r="U43" i="25"/>
  <c r="T44" i="25"/>
  <c r="AB44" i="25"/>
  <c r="H48" i="25"/>
  <c r="P48" i="25"/>
  <c r="X48" i="25"/>
  <c r="N50" i="25"/>
  <c r="V50" i="25"/>
  <c r="M51" i="25"/>
  <c r="U51" i="25"/>
  <c r="T52" i="25"/>
  <c r="AB52" i="25"/>
  <c r="H56" i="25"/>
  <c r="N42" i="25"/>
  <c r="O39" i="25"/>
  <c r="W39" i="25"/>
  <c r="H41" i="25"/>
  <c r="P41" i="25"/>
  <c r="X41" i="25"/>
  <c r="X55" i="25" s="1"/>
  <c r="N43" i="25"/>
  <c r="V43" i="25"/>
  <c r="M44" i="25"/>
  <c r="U44" i="25"/>
  <c r="T45" i="25"/>
  <c r="AB45" i="25"/>
  <c r="H49" i="25"/>
  <c r="P49" i="25"/>
  <c r="X49" i="25"/>
  <c r="N51" i="25"/>
  <c r="V51" i="25"/>
  <c r="M52" i="25"/>
  <c r="U52" i="25"/>
  <c r="T53" i="25"/>
  <c r="AB53" i="25"/>
  <c r="P54" i="25"/>
  <c r="X54" i="25"/>
  <c r="X42" i="25"/>
  <c r="N44" i="25"/>
  <c r="V44" i="25"/>
  <c r="M45" i="25"/>
  <c r="U45" i="25"/>
  <c r="T46" i="25"/>
  <c r="AB46" i="25"/>
  <c r="H50" i="25"/>
  <c r="P50" i="25"/>
  <c r="X50" i="25"/>
  <c r="N52" i="25"/>
  <c r="V52" i="25"/>
  <c r="U53" i="25"/>
  <c r="H55" i="25"/>
  <c r="P42" i="25"/>
  <c r="Q39" i="25"/>
  <c r="H43" i="25"/>
  <c r="P43" i="25"/>
  <c r="X43" i="25"/>
  <c r="N45" i="25"/>
  <c r="V45" i="25"/>
  <c r="M46" i="25"/>
  <c r="U46" i="25"/>
  <c r="T47" i="25"/>
  <c r="AB47" i="25"/>
  <c r="H51" i="25"/>
  <c r="P51" i="25"/>
  <c r="X51" i="25"/>
  <c r="N53" i="25"/>
  <c r="V53" i="25"/>
  <c r="R39" i="25"/>
  <c r="H44" i="25"/>
  <c r="P44" i="25"/>
  <c r="X44" i="25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N30" i="1"/>
  <c r="AO30" i="1"/>
  <c r="AN31" i="1"/>
  <c r="AO31" i="1"/>
  <c r="AN32" i="1"/>
  <c r="AO32" i="1"/>
  <c r="AN33" i="1"/>
  <c r="AO33" i="1"/>
  <c r="AN34" i="1"/>
  <c r="AO34" i="1"/>
  <c r="AN35" i="1"/>
  <c r="AO35" i="1"/>
  <c r="AN36" i="1"/>
  <c r="AO36" i="1"/>
  <c r="AN37" i="1"/>
  <c r="AO37" i="1"/>
  <c r="AN38" i="1"/>
  <c r="AO38" i="1"/>
  <c r="AN39" i="1"/>
  <c r="AO39" i="1"/>
  <c r="AN40" i="1"/>
  <c r="AO40" i="1"/>
  <c r="AN41" i="1"/>
  <c r="AO41" i="1"/>
  <c r="AN42" i="1"/>
  <c r="AO42" i="1"/>
  <c r="AN43" i="1"/>
  <c r="AO43" i="1"/>
  <c r="AN44" i="1"/>
  <c r="AO44" i="1"/>
  <c r="AN45" i="1"/>
  <c r="AO45" i="1"/>
  <c r="AN46" i="1"/>
  <c r="AO46" i="1"/>
  <c r="AN47" i="1"/>
  <c r="AO47" i="1"/>
  <c r="AN48" i="1"/>
  <c r="AO48" i="1"/>
  <c r="AN49" i="1"/>
  <c r="AO49" i="1"/>
  <c r="AN50" i="1"/>
  <c r="AO50" i="1"/>
  <c r="AN51" i="1"/>
  <c r="AO51" i="1"/>
  <c r="AN52" i="1"/>
  <c r="AO52" i="1"/>
  <c r="AN53" i="1"/>
  <c r="AO53" i="1"/>
  <c r="AN54" i="1"/>
  <c r="AO54" i="1"/>
  <c r="AN55" i="1"/>
  <c r="AO55" i="1"/>
  <c r="AN56" i="1"/>
  <c r="AO56" i="1"/>
  <c r="AN57" i="1"/>
  <c r="AO57" i="1"/>
  <c r="AN58" i="1"/>
  <c r="AO58" i="1"/>
  <c r="AN59" i="1"/>
  <c r="AO5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67" i="1"/>
  <c r="AO67" i="1"/>
  <c r="AN68" i="1"/>
  <c r="AO68" i="1"/>
  <c r="AN69" i="1"/>
  <c r="AO69" i="1"/>
  <c r="AN70" i="1"/>
  <c r="AO70" i="1"/>
  <c r="AN71" i="1"/>
  <c r="AO71" i="1"/>
  <c r="AN76" i="1"/>
  <c r="AO76" i="1"/>
  <c r="AN77" i="1"/>
  <c r="AO77" i="1"/>
  <c r="AN78" i="1"/>
  <c r="AO78" i="1"/>
  <c r="AN79" i="1"/>
  <c r="AO79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N90" i="1"/>
  <c r="AO90" i="1"/>
  <c r="AN91" i="1"/>
  <c r="AO91" i="1"/>
  <c r="AN92" i="1"/>
  <c r="AO92" i="1"/>
  <c r="AN93" i="1"/>
  <c r="AO93" i="1"/>
  <c r="AN94" i="1"/>
  <c r="AO94" i="1"/>
  <c r="AN95" i="1"/>
  <c r="AO95" i="1"/>
  <c r="AN96" i="1"/>
  <c r="AO96" i="1"/>
  <c r="AN97" i="1"/>
  <c r="AO97" i="1"/>
  <c r="AN98" i="1"/>
  <c r="AO98" i="1"/>
  <c r="AN99" i="1"/>
  <c r="AO99" i="1"/>
  <c r="AN100" i="1"/>
  <c r="AO100" i="1"/>
  <c r="AN101" i="1"/>
  <c r="AO101" i="1"/>
  <c r="AN102" i="1"/>
  <c r="AO102" i="1"/>
  <c r="AN103" i="1"/>
  <c r="AO103" i="1"/>
  <c r="AN104" i="1"/>
  <c r="AO104" i="1"/>
  <c r="AN105" i="1"/>
  <c r="AO105" i="1"/>
  <c r="AN106" i="1"/>
  <c r="AO106" i="1"/>
  <c r="AN107" i="1"/>
  <c r="AO107" i="1"/>
  <c r="AN108" i="1"/>
  <c r="AO108" i="1"/>
  <c r="AN109" i="1"/>
  <c r="AO109" i="1"/>
  <c r="AN110" i="1"/>
  <c r="AO110" i="1"/>
  <c r="AN111" i="1"/>
  <c r="AO111" i="1"/>
  <c r="AN112" i="1"/>
  <c r="AO112" i="1"/>
  <c r="AN113" i="1"/>
  <c r="AO113" i="1"/>
  <c r="AN114" i="1"/>
  <c r="AO114" i="1"/>
  <c r="AN115" i="1"/>
  <c r="AO115" i="1"/>
  <c r="AN116" i="1"/>
  <c r="AO116" i="1"/>
  <c r="AN117" i="1"/>
  <c r="AO117" i="1"/>
  <c r="AN118" i="1"/>
  <c r="AO118" i="1"/>
  <c r="AN119" i="1"/>
  <c r="AO119" i="1"/>
  <c r="AN120" i="1"/>
  <c r="AO120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4" i="1"/>
  <c r="AO4" i="1"/>
  <c r="W113" i="33" l="1"/>
  <c r="AC72" i="33"/>
  <c r="AD72" i="33" s="1"/>
  <c r="S84" i="33"/>
  <c r="AC71" i="33"/>
  <c r="AD71" i="33" s="1"/>
  <c r="AC75" i="33"/>
  <c r="AD75" i="33" s="1"/>
  <c r="AC76" i="33"/>
  <c r="AD76" i="33" s="1"/>
  <c r="AC49" i="33"/>
  <c r="AD49" i="33" s="1"/>
  <c r="Y55" i="33"/>
  <c r="AC54" i="33"/>
  <c r="AD54" i="33" s="1"/>
  <c r="X55" i="33"/>
  <c r="P55" i="33"/>
  <c r="AC47" i="33"/>
  <c r="AD47" i="33" s="1"/>
  <c r="AC51" i="33"/>
  <c r="AD51" i="33" s="1"/>
  <c r="S27" i="33"/>
  <c r="AC17" i="33"/>
  <c r="AD17" i="33" s="1"/>
  <c r="AC21" i="33"/>
  <c r="AD21" i="33" s="1"/>
  <c r="AC14" i="33"/>
  <c r="AD14" i="33" s="1"/>
  <c r="AC26" i="33"/>
  <c r="AD26" i="33" s="1"/>
  <c r="AC22" i="33"/>
  <c r="AD22" i="33" s="1"/>
  <c r="U27" i="33"/>
  <c r="P27" i="33"/>
  <c r="AC18" i="33"/>
  <c r="AD18" i="33" s="1"/>
  <c r="AC15" i="33"/>
  <c r="AD15" i="33" s="1"/>
  <c r="AC23" i="33"/>
  <c r="AD23" i="33" s="1"/>
  <c r="AD29" i="33"/>
  <c r="R27" i="33"/>
  <c r="AC41" i="33"/>
  <c r="AD41" i="33" s="1"/>
  <c r="M55" i="33"/>
  <c r="P113" i="33"/>
  <c r="AC101" i="33"/>
  <c r="AD101" i="33" s="1"/>
  <c r="Q113" i="33"/>
  <c r="AC109" i="33"/>
  <c r="AD109" i="33" s="1"/>
  <c r="Z55" i="33"/>
  <c r="AC53" i="33"/>
  <c r="AD53" i="33" s="1"/>
  <c r="AC112" i="33"/>
  <c r="AD112" i="33" s="1"/>
  <c r="AC102" i="33"/>
  <c r="AD102" i="33" s="1"/>
  <c r="Y84" i="33"/>
  <c r="N27" i="33"/>
  <c r="Q27" i="33"/>
  <c r="Z27" i="33"/>
  <c r="AB27" i="33"/>
  <c r="V113" i="33"/>
  <c r="AC82" i="33"/>
  <c r="AD82" i="33" s="1"/>
  <c r="AC106" i="33"/>
  <c r="AD106" i="33" s="1"/>
  <c r="AC110" i="33"/>
  <c r="AD110" i="33" s="1"/>
  <c r="W55" i="33"/>
  <c r="AD86" i="33"/>
  <c r="AC111" i="33"/>
  <c r="AD111" i="33" s="1"/>
  <c r="M113" i="33"/>
  <c r="AC99" i="33"/>
  <c r="AD99" i="33" s="1"/>
  <c r="AC103" i="33"/>
  <c r="AD103" i="33" s="1"/>
  <c r="T55" i="33"/>
  <c r="R84" i="33"/>
  <c r="AC13" i="33"/>
  <c r="AD13" i="33" s="1"/>
  <c r="M27" i="33"/>
  <c r="AC107" i="33"/>
  <c r="AD107" i="33" s="1"/>
  <c r="AC104" i="33"/>
  <c r="AD104" i="33" s="1"/>
  <c r="AA27" i="33"/>
  <c r="AC56" i="33"/>
  <c r="I56" i="33"/>
  <c r="AD56" i="33" s="1"/>
  <c r="Y27" i="33"/>
  <c r="U55" i="33"/>
  <c r="O113" i="33"/>
  <c r="Z84" i="33"/>
  <c r="AC100" i="33"/>
  <c r="AD100" i="33" s="1"/>
  <c r="AC105" i="33"/>
  <c r="AD105" i="33" s="1"/>
  <c r="X113" i="33"/>
  <c r="AA55" i="33"/>
  <c r="T27" i="33"/>
  <c r="Q55" i="33"/>
  <c r="AC70" i="33"/>
  <c r="AD70" i="33" s="1"/>
  <c r="I55" i="33"/>
  <c r="AD55" i="33" s="1"/>
  <c r="AC28" i="33"/>
  <c r="AC108" i="33"/>
  <c r="AD108" i="33" s="1"/>
  <c r="S55" i="33"/>
  <c r="R113" i="33"/>
  <c r="N55" i="33"/>
  <c r="AD115" i="32"/>
  <c r="Z84" i="32"/>
  <c r="V84" i="32"/>
  <c r="AC84" i="32"/>
  <c r="T84" i="32"/>
  <c r="X55" i="32"/>
  <c r="AC49" i="32"/>
  <c r="AD49" i="32" s="1"/>
  <c r="AC54" i="32"/>
  <c r="AD54" i="32" s="1"/>
  <c r="AB55" i="32"/>
  <c r="O27" i="32"/>
  <c r="T27" i="32"/>
  <c r="R27" i="32"/>
  <c r="AC51" i="32"/>
  <c r="AD51" i="32" s="1"/>
  <c r="AC74" i="32"/>
  <c r="AD74" i="32" s="1"/>
  <c r="AC83" i="32"/>
  <c r="AD83" i="32" s="1"/>
  <c r="AC19" i="32"/>
  <c r="AD19" i="32" s="1"/>
  <c r="AC18" i="32"/>
  <c r="AD18" i="32" s="1"/>
  <c r="W27" i="32"/>
  <c r="AA55" i="32"/>
  <c r="Q113" i="32"/>
  <c r="AC47" i="32"/>
  <c r="AD47" i="32" s="1"/>
  <c r="AC73" i="32"/>
  <c r="AD73" i="32" s="1"/>
  <c r="AC71" i="32"/>
  <c r="AD71" i="32" s="1"/>
  <c r="M27" i="32"/>
  <c r="AC13" i="32"/>
  <c r="AD13" i="32" s="1"/>
  <c r="AC14" i="32"/>
  <c r="AD14" i="32" s="1"/>
  <c r="M84" i="32"/>
  <c r="AC70" i="32"/>
  <c r="AD70" i="32" s="1"/>
  <c r="AC79" i="32"/>
  <c r="AD79" i="32" s="1"/>
  <c r="AC22" i="32"/>
  <c r="AD22" i="32" s="1"/>
  <c r="AC15" i="32"/>
  <c r="AD15" i="32" s="1"/>
  <c r="S84" i="32"/>
  <c r="N55" i="32"/>
  <c r="U27" i="32"/>
  <c r="AB27" i="32"/>
  <c r="AC76" i="32"/>
  <c r="AD76" i="32" s="1"/>
  <c r="AC72" i="32"/>
  <c r="AD72" i="32" s="1"/>
  <c r="AC25" i="32"/>
  <c r="AD25" i="32" s="1"/>
  <c r="AC17" i="32"/>
  <c r="AD17" i="32" s="1"/>
  <c r="S55" i="32"/>
  <c r="R113" i="32"/>
  <c r="AC41" i="32"/>
  <c r="AD41" i="32" s="1"/>
  <c r="M55" i="32"/>
  <c r="AC44" i="32"/>
  <c r="AD44" i="32" s="1"/>
  <c r="P84" i="32"/>
  <c r="M113" i="32"/>
  <c r="AC99" i="32"/>
  <c r="AD99" i="32" s="1"/>
  <c r="AC103" i="32"/>
  <c r="AD103" i="32" s="1"/>
  <c r="R84" i="32"/>
  <c r="O113" i="32"/>
  <c r="AC81" i="32"/>
  <c r="AD81" i="32" s="1"/>
  <c r="AC80" i="32"/>
  <c r="AD80" i="32" s="1"/>
  <c r="AC23" i="32"/>
  <c r="AD23" i="32" s="1"/>
  <c r="AC53" i="32"/>
  <c r="AD53" i="32" s="1"/>
  <c r="U113" i="32"/>
  <c r="P55" i="32"/>
  <c r="Y27" i="32"/>
  <c r="AA27" i="32"/>
  <c r="W84" i="32"/>
  <c r="Z55" i="32"/>
  <c r="AC42" i="32"/>
  <c r="AD42" i="32" s="1"/>
  <c r="AC52" i="32"/>
  <c r="AD52" i="32" s="1"/>
  <c r="W55" i="32"/>
  <c r="AC107" i="32"/>
  <c r="AD107" i="32" s="1"/>
  <c r="I85" i="32"/>
  <c r="AD85" i="32" s="1"/>
  <c r="AD86" i="32" s="1"/>
  <c r="AC78" i="32"/>
  <c r="AD78" i="32" s="1"/>
  <c r="AC82" i="32"/>
  <c r="AD82" i="32" s="1"/>
  <c r="AC24" i="32"/>
  <c r="AD24" i="32" s="1"/>
  <c r="AC111" i="32"/>
  <c r="AD111" i="32" s="1"/>
  <c r="S27" i="32"/>
  <c r="R55" i="32"/>
  <c r="AC43" i="32"/>
  <c r="AD43" i="32" s="1"/>
  <c r="AC45" i="32"/>
  <c r="AD45" i="32" s="1"/>
  <c r="AC100" i="32"/>
  <c r="AD100" i="32" s="1"/>
  <c r="N84" i="32"/>
  <c r="AC75" i="32"/>
  <c r="AD75" i="32" s="1"/>
  <c r="AC20" i="32"/>
  <c r="AD20" i="32" s="1"/>
  <c r="AC26" i="32"/>
  <c r="AD26" i="32" s="1"/>
  <c r="AB84" i="32"/>
  <c r="I28" i="32"/>
  <c r="AD28" i="32" s="1"/>
  <c r="AD29" i="32" s="1"/>
  <c r="AA84" i="32"/>
  <c r="I55" i="32"/>
  <c r="AD55" i="32" s="1"/>
  <c r="AC55" i="32"/>
  <c r="O84" i="32"/>
  <c r="O55" i="32"/>
  <c r="AC48" i="32"/>
  <c r="AD48" i="32" s="1"/>
  <c r="AC46" i="32"/>
  <c r="AD46" i="32" s="1"/>
  <c r="P27" i="32"/>
  <c r="AC108" i="32"/>
  <c r="AD108" i="32" s="1"/>
  <c r="AC77" i="32"/>
  <c r="AD77" i="32" s="1"/>
  <c r="AC21" i="32"/>
  <c r="AD21" i="32" s="1"/>
  <c r="AC16" i="32"/>
  <c r="AD16" i="32" s="1"/>
  <c r="N27" i="32"/>
  <c r="Q55" i="32"/>
  <c r="V27" i="32"/>
  <c r="AC56" i="32"/>
  <c r="I56" i="32"/>
  <c r="AD56" i="32" s="1"/>
  <c r="X84" i="31"/>
  <c r="AC77" i="31"/>
  <c r="AD77" i="31" s="1"/>
  <c r="AD86" i="31"/>
  <c r="AC83" i="31"/>
  <c r="AD83" i="31" s="1"/>
  <c r="AC81" i="31"/>
  <c r="AD81" i="31" s="1"/>
  <c r="Z84" i="31"/>
  <c r="AC78" i="31"/>
  <c r="AD78" i="31" s="1"/>
  <c r="AC74" i="31"/>
  <c r="AD74" i="31" s="1"/>
  <c r="I56" i="31"/>
  <c r="AD56" i="31" s="1"/>
  <c r="AC56" i="31"/>
  <c r="AC24" i="31"/>
  <c r="AD24" i="31" s="1"/>
  <c r="X55" i="31"/>
  <c r="AC82" i="31"/>
  <c r="AD82" i="31" s="1"/>
  <c r="Q55" i="31"/>
  <c r="U113" i="31"/>
  <c r="AD29" i="31"/>
  <c r="AC43" i="31"/>
  <c r="AD43" i="31" s="1"/>
  <c r="AC49" i="31"/>
  <c r="AD49" i="31" s="1"/>
  <c r="R84" i="31"/>
  <c r="AA55" i="31"/>
  <c r="P113" i="31"/>
  <c r="AC18" i="31"/>
  <c r="AD18" i="31" s="1"/>
  <c r="AC15" i="31"/>
  <c r="AD15" i="31" s="1"/>
  <c r="AC111" i="31"/>
  <c r="AD111" i="31" s="1"/>
  <c r="AC109" i="31"/>
  <c r="AD109" i="31" s="1"/>
  <c r="AC41" i="31"/>
  <c r="AD41" i="31" s="1"/>
  <c r="M55" i="31"/>
  <c r="AC17" i="31"/>
  <c r="AD17" i="31" s="1"/>
  <c r="AC101" i="31"/>
  <c r="AD101" i="31" s="1"/>
  <c r="Z55" i="31"/>
  <c r="AC44" i="31"/>
  <c r="AD44" i="31" s="1"/>
  <c r="AC54" i="31"/>
  <c r="AD54" i="31" s="1"/>
  <c r="S27" i="31"/>
  <c r="P84" i="31"/>
  <c r="Q113" i="31"/>
  <c r="W113" i="31"/>
  <c r="T27" i="31"/>
  <c r="AC19" i="31"/>
  <c r="AD19" i="31" s="1"/>
  <c r="AC16" i="31"/>
  <c r="AD16" i="31" s="1"/>
  <c r="AC106" i="31"/>
  <c r="AD106" i="31" s="1"/>
  <c r="AC102" i="31"/>
  <c r="AD102" i="31" s="1"/>
  <c r="U27" i="31"/>
  <c r="R27" i="31"/>
  <c r="T55" i="31"/>
  <c r="AA27" i="31"/>
  <c r="AC20" i="31"/>
  <c r="AD20" i="31" s="1"/>
  <c r="AC53" i="31"/>
  <c r="AD53" i="31" s="1"/>
  <c r="M113" i="31"/>
  <c r="AC99" i="31"/>
  <c r="AD99" i="31" s="1"/>
  <c r="AC110" i="31"/>
  <c r="AD110" i="31" s="1"/>
  <c r="AC48" i="31"/>
  <c r="AD48" i="31" s="1"/>
  <c r="AC14" i="31"/>
  <c r="AD14" i="31" s="1"/>
  <c r="Q84" i="31"/>
  <c r="N27" i="31"/>
  <c r="S55" i="31"/>
  <c r="R55" i="31"/>
  <c r="AC42" i="31"/>
  <c r="AD42" i="31" s="1"/>
  <c r="AB27" i="31"/>
  <c r="V113" i="31"/>
  <c r="U55" i="31"/>
  <c r="X113" i="31"/>
  <c r="AC45" i="31"/>
  <c r="AD45" i="31" s="1"/>
  <c r="AC50" i="31"/>
  <c r="AD50" i="31" s="1"/>
  <c r="AB55" i="31"/>
  <c r="O113" i="31"/>
  <c r="I55" i="31"/>
  <c r="AD55" i="31" s="1"/>
  <c r="M27" i="31"/>
  <c r="AC13" i="31"/>
  <c r="AD13" i="31" s="1"/>
  <c r="AC26" i="31"/>
  <c r="AD26" i="31" s="1"/>
  <c r="AC107" i="31"/>
  <c r="AD107" i="31" s="1"/>
  <c r="AC103" i="31"/>
  <c r="AD103" i="31" s="1"/>
  <c r="Q27" i="31"/>
  <c r="R113" i="31"/>
  <c r="N113" i="31"/>
  <c r="AC52" i="31"/>
  <c r="AD52" i="31" s="1"/>
  <c r="P55" i="31"/>
  <c r="V27" i="31"/>
  <c r="AC46" i="31"/>
  <c r="AD46" i="31" s="1"/>
  <c r="AC51" i="31"/>
  <c r="AD51" i="31" s="1"/>
  <c r="Z27" i="31"/>
  <c r="AC21" i="31"/>
  <c r="AD21" i="31" s="1"/>
  <c r="AC22" i="31"/>
  <c r="AD22" i="31" s="1"/>
  <c r="AC112" i="31"/>
  <c r="AD112" i="31" s="1"/>
  <c r="AC104" i="31"/>
  <c r="AD104" i="31" s="1"/>
  <c r="AC108" i="31"/>
  <c r="AD108" i="31" s="1"/>
  <c r="O55" i="31"/>
  <c r="O27" i="31"/>
  <c r="AC70" i="31"/>
  <c r="AD70" i="31" s="1"/>
  <c r="AC47" i="31"/>
  <c r="AD47" i="31" s="1"/>
  <c r="W55" i="31"/>
  <c r="S84" i="31"/>
  <c r="AC25" i="31"/>
  <c r="AD25" i="31" s="1"/>
  <c r="AC23" i="31"/>
  <c r="AD23" i="31" s="1"/>
  <c r="AC100" i="31"/>
  <c r="AD100" i="31" s="1"/>
  <c r="AC105" i="31"/>
  <c r="AD105" i="31" s="1"/>
  <c r="Q109" i="25"/>
  <c r="Q101" i="25"/>
  <c r="Q108" i="25"/>
  <c r="Q100" i="25"/>
  <c r="Q112" i="25"/>
  <c r="Q107" i="25"/>
  <c r="Q99" i="25"/>
  <c r="Q106" i="25"/>
  <c r="Q105" i="25"/>
  <c r="Q104" i="25"/>
  <c r="Q111" i="25"/>
  <c r="Q103" i="25"/>
  <c r="Q110" i="25"/>
  <c r="Q102" i="25"/>
  <c r="N113" i="25"/>
  <c r="AB113" i="25"/>
  <c r="U105" i="25"/>
  <c r="U104" i="25"/>
  <c r="U111" i="25"/>
  <c r="U103" i="25"/>
  <c r="U110" i="25"/>
  <c r="U102" i="25"/>
  <c r="U109" i="25"/>
  <c r="U101" i="25"/>
  <c r="U108" i="25"/>
  <c r="U100" i="25"/>
  <c r="U112" i="25"/>
  <c r="U107" i="25"/>
  <c r="U99" i="25"/>
  <c r="U106" i="25"/>
  <c r="T113" i="25"/>
  <c r="R108" i="25"/>
  <c r="R100" i="25"/>
  <c r="R112" i="25"/>
  <c r="R107" i="25"/>
  <c r="R99" i="25"/>
  <c r="R106" i="25"/>
  <c r="R105" i="25"/>
  <c r="R104" i="25"/>
  <c r="R111" i="25"/>
  <c r="R103" i="25"/>
  <c r="R110" i="25"/>
  <c r="R102" i="25"/>
  <c r="R109" i="25"/>
  <c r="R101" i="25"/>
  <c r="M105" i="25"/>
  <c r="M104" i="25"/>
  <c r="M103" i="25"/>
  <c r="M110" i="25"/>
  <c r="M102" i="25"/>
  <c r="M109" i="25"/>
  <c r="M101" i="25"/>
  <c r="M108" i="25"/>
  <c r="M100" i="25"/>
  <c r="M112" i="25"/>
  <c r="M107" i="25"/>
  <c r="M99" i="25"/>
  <c r="M106" i="25"/>
  <c r="AA112" i="25"/>
  <c r="AA107" i="25"/>
  <c r="AA99" i="25"/>
  <c r="AA106" i="25"/>
  <c r="AA105" i="25"/>
  <c r="AA104" i="25"/>
  <c r="AA111" i="25"/>
  <c r="AA103" i="25"/>
  <c r="AA110" i="25"/>
  <c r="AA102" i="25"/>
  <c r="AA109" i="25"/>
  <c r="AA101" i="25"/>
  <c r="AA108" i="25"/>
  <c r="AA100" i="25"/>
  <c r="X113" i="25"/>
  <c r="S112" i="25"/>
  <c r="S107" i="25"/>
  <c r="S99" i="25"/>
  <c r="S106" i="25"/>
  <c r="S105" i="25"/>
  <c r="S104" i="25"/>
  <c r="S111" i="25"/>
  <c r="S103" i="25"/>
  <c r="S110" i="25"/>
  <c r="S102" i="25"/>
  <c r="S109" i="25"/>
  <c r="S101" i="25"/>
  <c r="S108" i="25"/>
  <c r="S100" i="25"/>
  <c r="P113" i="25"/>
  <c r="G111" i="25"/>
  <c r="I111" i="25" s="1"/>
  <c r="G103" i="25"/>
  <c r="G110" i="25"/>
  <c r="I110" i="25" s="1"/>
  <c r="G102" i="25"/>
  <c r="I102" i="25" s="1"/>
  <c r="G109" i="25"/>
  <c r="G101" i="25"/>
  <c r="I101" i="25" s="1"/>
  <c r="G113" i="25"/>
  <c r="AC113" i="25" s="1"/>
  <c r="G108" i="25"/>
  <c r="G100" i="25"/>
  <c r="I100" i="25" s="1"/>
  <c r="G107" i="25"/>
  <c r="G99" i="25"/>
  <c r="I99" i="25" s="1"/>
  <c r="G114" i="25"/>
  <c r="I114" i="25" s="1"/>
  <c r="AD114" i="25" s="1"/>
  <c r="G106" i="25"/>
  <c r="G105" i="25"/>
  <c r="I105" i="25" s="1"/>
  <c r="G104" i="25"/>
  <c r="I104" i="25" s="1"/>
  <c r="I108" i="25"/>
  <c r="I107" i="25"/>
  <c r="W111" i="25"/>
  <c r="W103" i="25"/>
  <c r="W110" i="25"/>
  <c r="W102" i="25"/>
  <c r="W109" i="25"/>
  <c r="W101" i="25"/>
  <c r="W108" i="25"/>
  <c r="W100" i="25"/>
  <c r="W112" i="25"/>
  <c r="W107" i="25"/>
  <c r="W99" i="25"/>
  <c r="W113" i="25" s="1"/>
  <c r="W106" i="25"/>
  <c r="W105" i="25"/>
  <c r="W104" i="25"/>
  <c r="I109" i="25"/>
  <c r="Y109" i="25"/>
  <c r="Y101" i="25"/>
  <c r="Y108" i="25"/>
  <c r="Y100" i="25"/>
  <c r="Y112" i="25"/>
  <c r="Y107" i="25"/>
  <c r="Y99" i="25"/>
  <c r="Y106" i="25"/>
  <c r="Y105" i="25"/>
  <c r="Y104" i="25"/>
  <c r="Y111" i="25"/>
  <c r="Y103" i="25"/>
  <c r="Y110" i="25"/>
  <c r="Y102" i="25"/>
  <c r="O111" i="25"/>
  <c r="AC111" i="25" s="1"/>
  <c r="AD111" i="25" s="1"/>
  <c r="O103" i="25"/>
  <c r="O110" i="25"/>
  <c r="O102" i="25"/>
  <c r="O109" i="25"/>
  <c r="O101" i="25"/>
  <c r="O108" i="25"/>
  <c r="O100" i="25"/>
  <c r="O112" i="25"/>
  <c r="O107" i="25"/>
  <c r="O99" i="25"/>
  <c r="O106" i="25"/>
  <c r="O105" i="25"/>
  <c r="O104" i="25"/>
  <c r="I106" i="25"/>
  <c r="V113" i="25"/>
  <c r="I103" i="25"/>
  <c r="Z113" i="25"/>
  <c r="R79" i="25"/>
  <c r="R71" i="25"/>
  <c r="R83" i="25"/>
  <c r="R78" i="25"/>
  <c r="R70" i="25"/>
  <c r="R77" i="25"/>
  <c r="R76" i="25"/>
  <c r="R75" i="25"/>
  <c r="R82" i="25"/>
  <c r="R74" i="25"/>
  <c r="R81" i="25"/>
  <c r="R73" i="25"/>
  <c r="R80" i="25"/>
  <c r="R72" i="25"/>
  <c r="M76" i="25"/>
  <c r="M75" i="25"/>
  <c r="M74" i="25"/>
  <c r="M81" i="25"/>
  <c r="M73" i="25"/>
  <c r="M80" i="25"/>
  <c r="M72" i="25"/>
  <c r="M79" i="25"/>
  <c r="M71" i="25"/>
  <c r="M70" i="25"/>
  <c r="M83" i="25"/>
  <c r="M78" i="25"/>
  <c r="M77" i="25"/>
  <c r="AA83" i="25"/>
  <c r="AA78" i="25"/>
  <c r="AA70" i="25"/>
  <c r="AA77" i="25"/>
  <c r="AA76" i="25"/>
  <c r="AA75" i="25"/>
  <c r="AA82" i="25"/>
  <c r="AA74" i="25"/>
  <c r="AA81" i="25"/>
  <c r="AA73" i="25"/>
  <c r="AA80" i="25"/>
  <c r="AA72" i="25"/>
  <c r="AA79" i="25"/>
  <c r="AA71" i="25"/>
  <c r="Z84" i="25"/>
  <c r="X84" i="25"/>
  <c r="S83" i="25"/>
  <c r="S78" i="25"/>
  <c r="S70" i="25"/>
  <c r="S77" i="25"/>
  <c r="S76" i="25"/>
  <c r="S75" i="25"/>
  <c r="S82" i="25"/>
  <c r="S74" i="25"/>
  <c r="S81" i="25"/>
  <c r="S73" i="25"/>
  <c r="S80" i="25"/>
  <c r="S72" i="25"/>
  <c r="S79" i="25"/>
  <c r="S71" i="25"/>
  <c r="P84" i="25"/>
  <c r="G82" i="25"/>
  <c r="G74" i="25"/>
  <c r="G81" i="25"/>
  <c r="I81" i="25" s="1"/>
  <c r="G73" i="25"/>
  <c r="G80" i="25"/>
  <c r="I80" i="25" s="1"/>
  <c r="G72" i="25"/>
  <c r="G84" i="25"/>
  <c r="G79" i="25"/>
  <c r="G71" i="25"/>
  <c r="I71" i="25" s="1"/>
  <c r="G70" i="25"/>
  <c r="G78" i="25"/>
  <c r="I78" i="25" s="1"/>
  <c r="G85" i="25"/>
  <c r="G77" i="25"/>
  <c r="G76" i="25"/>
  <c r="I76" i="25" s="1"/>
  <c r="G75" i="25"/>
  <c r="I75" i="25" s="1"/>
  <c r="I70" i="25"/>
  <c r="I72" i="25"/>
  <c r="I79" i="25"/>
  <c r="W82" i="25"/>
  <c r="W74" i="25"/>
  <c r="W81" i="25"/>
  <c r="W73" i="25"/>
  <c r="W70" i="25"/>
  <c r="W80" i="25"/>
  <c r="W72" i="25"/>
  <c r="W79" i="25"/>
  <c r="W71" i="25"/>
  <c r="W83" i="25"/>
  <c r="W78" i="25"/>
  <c r="W77" i="25"/>
  <c r="W76" i="25"/>
  <c r="W75" i="25"/>
  <c r="Y80" i="25"/>
  <c r="Y72" i="25"/>
  <c r="Y79" i="25"/>
  <c r="Y71" i="25"/>
  <c r="Y83" i="25"/>
  <c r="Y78" i="25"/>
  <c r="Y70" i="25"/>
  <c r="Y77" i="25"/>
  <c r="Y76" i="25"/>
  <c r="Y75" i="25"/>
  <c r="Y82" i="25"/>
  <c r="Y74" i="25"/>
  <c r="Y81" i="25"/>
  <c r="Y73" i="25"/>
  <c r="O82" i="25"/>
  <c r="AC82" i="25" s="1"/>
  <c r="AD82" i="25" s="1"/>
  <c r="O74" i="25"/>
  <c r="O81" i="25"/>
  <c r="O73" i="25"/>
  <c r="O80" i="25"/>
  <c r="O72" i="25"/>
  <c r="O79" i="25"/>
  <c r="O71" i="25"/>
  <c r="O83" i="25"/>
  <c r="O78" i="25"/>
  <c r="O77" i="25"/>
  <c r="O76" i="25"/>
  <c r="O75" i="25"/>
  <c r="O70" i="25"/>
  <c r="I77" i="25"/>
  <c r="V84" i="25"/>
  <c r="I74" i="25"/>
  <c r="Q80" i="25"/>
  <c r="Q72" i="25"/>
  <c r="Q79" i="25"/>
  <c r="Q71" i="25"/>
  <c r="Q83" i="25"/>
  <c r="Q78" i="25"/>
  <c r="Q70" i="25"/>
  <c r="Q77" i="25"/>
  <c r="Q76" i="25"/>
  <c r="Q75" i="25"/>
  <c r="Q82" i="25"/>
  <c r="Q74" i="25"/>
  <c r="Q81" i="25"/>
  <c r="Q73" i="25"/>
  <c r="AC85" i="25"/>
  <c r="I85" i="25"/>
  <c r="AD85" i="25" s="1"/>
  <c r="AD86" i="25" s="1"/>
  <c r="N84" i="25"/>
  <c r="I82" i="25"/>
  <c r="AB84" i="25"/>
  <c r="I73" i="25"/>
  <c r="AC84" i="25"/>
  <c r="I84" i="25"/>
  <c r="AD84" i="25" s="1"/>
  <c r="U76" i="25"/>
  <c r="U75" i="25"/>
  <c r="U82" i="25"/>
  <c r="U74" i="25"/>
  <c r="U81" i="25"/>
  <c r="U73" i="25"/>
  <c r="U80" i="25"/>
  <c r="U72" i="25"/>
  <c r="U79" i="25"/>
  <c r="U71" i="25"/>
  <c r="U70" i="25"/>
  <c r="U83" i="25"/>
  <c r="U78" i="25"/>
  <c r="U77" i="25"/>
  <c r="T84" i="25"/>
  <c r="P55" i="25"/>
  <c r="Z55" i="25"/>
  <c r="W53" i="25"/>
  <c r="W45" i="25"/>
  <c r="W43" i="25"/>
  <c r="W52" i="25"/>
  <c r="W44" i="25"/>
  <c r="W51" i="25"/>
  <c r="W50" i="25"/>
  <c r="W42" i="25"/>
  <c r="W54" i="25"/>
  <c r="W49" i="25"/>
  <c r="W41" i="25"/>
  <c r="W48" i="25"/>
  <c r="W47" i="25"/>
  <c r="W46" i="25"/>
  <c r="U55" i="25"/>
  <c r="AB55" i="25"/>
  <c r="O53" i="25"/>
  <c r="AC53" i="25" s="1"/>
  <c r="AD53" i="25" s="1"/>
  <c r="O45" i="25"/>
  <c r="AC45" i="25" s="1"/>
  <c r="AD45" i="25" s="1"/>
  <c r="O52" i="25"/>
  <c r="AC52" i="25" s="1"/>
  <c r="AD52" i="25" s="1"/>
  <c r="O44" i="25"/>
  <c r="O51" i="25"/>
  <c r="O50" i="25"/>
  <c r="O42" i="25"/>
  <c r="AC42" i="25" s="1"/>
  <c r="AD42" i="25" s="1"/>
  <c r="O54" i="25"/>
  <c r="O49" i="25"/>
  <c r="O48" i="25"/>
  <c r="O47" i="25"/>
  <c r="O46" i="25"/>
  <c r="AC46" i="25" s="1"/>
  <c r="AD46" i="25" s="1"/>
  <c r="O43" i="25"/>
  <c r="AC43" i="25" s="1"/>
  <c r="AD43" i="25" s="1"/>
  <c r="O41" i="25"/>
  <c r="O55" i="25" s="1"/>
  <c r="V55" i="25"/>
  <c r="M55" i="25"/>
  <c r="T55" i="25"/>
  <c r="Y51" i="25"/>
  <c r="Y43" i="25"/>
  <c r="Y50" i="25"/>
  <c r="Y42" i="25"/>
  <c r="Y54" i="25"/>
  <c r="Y49" i="25"/>
  <c r="Y41" i="25"/>
  <c r="Y48" i="25"/>
  <c r="Y47" i="25"/>
  <c r="Y46" i="25"/>
  <c r="Y53" i="25"/>
  <c r="Y45" i="25"/>
  <c r="Y52" i="25"/>
  <c r="Y44" i="25"/>
  <c r="N55" i="25"/>
  <c r="AA54" i="25"/>
  <c r="AA49" i="25"/>
  <c r="AA41" i="25"/>
  <c r="AA48" i="25"/>
  <c r="AA47" i="25"/>
  <c r="AA46" i="25"/>
  <c r="AA53" i="25"/>
  <c r="AA45" i="25"/>
  <c r="AA52" i="25"/>
  <c r="AA44" i="25"/>
  <c r="AA51" i="25"/>
  <c r="AA43" i="25"/>
  <c r="AA50" i="25"/>
  <c r="AA42" i="25"/>
  <c r="S54" i="25"/>
  <c r="S49" i="25"/>
  <c r="S41" i="25"/>
  <c r="S48" i="25"/>
  <c r="S47" i="25"/>
  <c r="S46" i="25"/>
  <c r="S53" i="25"/>
  <c r="S45" i="25"/>
  <c r="S52" i="25"/>
  <c r="S44" i="25"/>
  <c r="S51" i="25"/>
  <c r="S43" i="25"/>
  <c r="S50" i="25"/>
  <c r="S42" i="25"/>
  <c r="R50" i="25"/>
  <c r="R42" i="25"/>
  <c r="R54" i="25"/>
  <c r="R49" i="25"/>
  <c r="R41" i="25"/>
  <c r="R48" i="25"/>
  <c r="R47" i="25"/>
  <c r="R46" i="25"/>
  <c r="R53" i="25"/>
  <c r="R45" i="25"/>
  <c r="R52" i="25"/>
  <c r="R44" i="25"/>
  <c r="R51" i="25"/>
  <c r="R43" i="25"/>
  <c r="Q51" i="25"/>
  <c r="Q43" i="25"/>
  <c r="Q41" i="25"/>
  <c r="Q50" i="25"/>
  <c r="Q42" i="25"/>
  <c r="Q54" i="25"/>
  <c r="Q49" i="25"/>
  <c r="AC49" i="25" s="1"/>
  <c r="AD49" i="25" s="1"/>
  <c r="Q48" i="25"/>
  <c r="AC48" i="25" s="1"/>
  <c r="AD48" i="25" s="1"/>
  <c r="Q47" i="25"/>
  <c r="Q46" i="25"/>
  <c r="Q53" i="25"/>
  <c r="Q45" i="25"/>
  <c r="Q52" i="25"/>
  <c r="Q44" i="25"/>
  <c r="AC44" i="25" s="1"/>
  <c r="AD44" i="25" s="1"/>
  <c r="AC54" i="25"/>
  <c r="AD54" i="25" s="1"/>
  <c r="G53" i="25"/>
  <c r="I53" i="25" s="1"/>
  <c r="G45" i="25"/>
  <c r="I45" i="25" s="1"/>
  <c r="G52" i="25"/>
  <c r="I52" i="25" s="1"/>
  <c r="G44" i="25"/>
  <c r="I44" i="25" s="1"/>
  <c r="G43" i="25"/>
  <c r="I43" i="25" s="1"/>
  <c r="G51" i="25"/>
  <c r="I51" i="25" s="1"/>
  <c r="G55" i="25"/>
  <c r="AC55" i="25" s="1"/>
  <c r="G50" i="25"/>
  <c r="I50" i="25" s="1"/>
  <c r="G42" i="25"/>
  <c r="I42" i="25" s="1"/>
  <c r="G49" i="25"/>
  <c r="I49" i="25" s="1"/>
  <c r="G41" i="25"/>
  <c r="I41" i="25" s="1"/>
  <c r="G56" i="25"/>
  <c r="AC56" i="25" s="1"/>
  <c r="G48" i="25"/>
  <c r="I48" i="25" s="1"/>
  <c r="G47" i="25"/>
  <c r="I47" i="25" s="1"/>
  <c r="G46" i="25"/>
  <c r="I46" i="25" s="1"/>
  <c r="AD57" i="33" l="1"/>
  <c r="AD57" i="32"/>
  <c r="AD57" i="31"/>
  <c r="AC51" i="25"/>
  <c r="AD51" i="25" s="1"/>
  <c r="AC50" i="25"/>
  <c r="AD50" i="25" s="1"/>
  <c r="AC107" i="25"/>
  <c r="AD107" i="25" s="1"/>
  <c r="AC103" i="25"/>
  <c r="AD103" i="25" s="1"/>
  <c r="AC114" i="25"/>
  <c r="Q113" i="25"/>
  <c r="AC112" i="25"/>
  <c r="AD112" i="25" s="1"/>
  <c r="AC104" i="25"/>
  <c r="AD104" i="25" s="1"/>
  <c r="I113" i="25"/>
  <c r="AD113" i="25" s="1"/>
  <c r="AD115" i="25" s="1"/>
  <c r="AC100" i="25"/>
  <c r="AD100" i="25" s="1"/>
  <c r="AC105" i="25"/>
  <c r="AD105" i="25" s="1"/>
  <c r="O113" i="25"/>
  <c r="AA113" i="25"/>
  <c r="AC108" i="25"/>
  <c r="AD108" i="25" s="1"/>
  <c r="S113" i="25"/>
  <c r="AC101" i="25"/>
  <c r="AD101" i="25" s="1"/>
  <c r="R113" i="25"/>
  <c r="U113" i="25"/>
  <c r="Y113" i="25"/>
  <c r="AC109" i="25"/>
  <c r="AD109" i="25" s="1"/>
  <c r="AC106" i="25"/>
  <c r="AD106" i="25" s="1"/>
  <c r="AC102" i="25"/>
  <c r="AD102" i="25" s="1"/>
  <c r="M113" i="25"/>
  <c r="AC99" i="25"/>
  <c r="AD99" i="25" s="1"/>
  <c r="AC110" i="25"/>
  <c r="AD110" i="25" s="1"/>
  <c r="U84" i="25"/>
  <c r="S84" i="25"/>
  <c r="AA84" i="25"/>
  <c r="AC71" i="25"/>
  <c r="AD71" i="25" s="1"/>
  <c r="AC76" i="25"/>
  <c r="AD76" i="25" s="1"/>
  <c r="Y84" i="25"/>
  <c r="AC79" i="25"/>
  <c r="AD79" i="25" s="1"/>
  <c r="Q84" i="25"/>
  <c r="W84" i="25"/>
  <c r="AC72" i="25"/>
  <c r="AD72" i="25" s="1"/>
  <c r="R84" i="25"/>
  <c r="AC80" i="25"/>
  <c r="AD80" i="25" s="1"/>
  <c r="O84" i="25"/>
  <c r="AC77" i="25"/>
  <c r="AD77" i="25" s="1"/>
  <c r="AC73" i="25"/>
  <c r="AD73" i="25" s="1"/>
  <c r="AC78" i="25"/>
  <c r="AD78" i="25" s="1"/>
  <c r="AC81" i="25"/>
  <c r="AD81" i="25" s="1"/>
  <c r="AC83" i="25"/>
  <c r="AD83" i="25" s="1"/>
  <c r="AC74" i="25"/>
  <c r="AD74" i="25" s="1"/>
  <c r="M84" i="25"/>
  <c r="AC70" i="25"/>
  <c r="AD70" i="25" s="1"/>
  <c r="AC75" i="25"/>
  <c r="AD75" i="25" s="1"/>
  <c r="Q55" i="25"/>
  <c r="I56" i="25"/>
  <c r="AD56" i="25" s="1"/>
  <c r="AD57" i="25" s="1"/>
  <c r="AC47" i="25"/>
  <c r="AD47" i="25" s="1"/>
  <c r="I55" i="25"/>
  <c r="AD55" i="25" s="1"/>
  <c r="R55" i="25"/>
  <c r="S55" i="25"/>
  <c r="Y55" i="25"/>
  <c r="AC41" i="25"/>
  <c r="AD41" i="25" s="1"/>
  <c r="AA55" i="25"/>
  <c r="W55" i="25"/>
  <c r="J19" i="25"/>
  <c r="J20" i="25"/>
  <c r="J21" i="25"/>
  <c r="J22" i="25"/>
  <c r="J23" i="25"/>
  <c r="J24" i="25"/>
  <c r="J25" i="25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J7" i="22" l="1"/>
  <c r="J15" i="22"/>
  <c r="J10" i="22"/>
  <c r="J17" i="22"/>
  <c r="J9" i="22"/>
  <c r="J13" i="22"/>
  <c r="J6" i="22"/>
  <c r="J14" i="22"/>
  <c r="F10" i="22"/>
  <c r="P10" i="22"/>
  <c r="F17" i="22"/>
  <c r="P11" i="22"/>
  <c r="F11" i="22"/>
  <c r="F18" i="22"/>
  <c r="P18" i="22"/>
  <c r="T13" i="22"/>
  <c r="F12" i="22"/>
  <c r="P12" i="22"/>
  <c r="F9" i="22"/>
  <c r="P9" i="22"/>
  <c r="T16" i="22"/>
  <c r="P13" i="22"/>
  <c r="F13" i="22"/>
  <c r="T8" i="22"/>
  <c r="F6" i="22"/>
  <c r="P6" i="22"/>
  <c r="P14" i="22"/>
  <c r="F14" i="22"/>
  <c r="J19" i="22"/>
  <c r="T19" i="22"/>
  <c r="P17" i="22"/>
  <c r="P7" i="22"/>
  <c r="F7" i="22"/>
  <c r="P16" i="22"/>
  <c r="F16" i="22"/>
  <c r="P8" i="22"/>
  <c r="F8" i="22"/>
  <c r="P15" i="22"/>
  <c r="F15" i="22"/>
  <c r="C7" i="22"/>
  <c r="M7" i="22"/>
  <c r="C16" i="22"/>
  <c r="M16" i="22"/>
  <c r="D9" i="22"/>
  <c r="N9" i="22"/>
  <c r="O10" i="22"/>
  <c r="E10" i="22"/>
  <c r="E17" i="22"/>
  <c r="C8" i="22"/>
  <c r="C15" i="22"/>
  <c r="M15" i="22"/>
  <c r="D13" i="22"/>
  <c r="N13" i="22"/>
  <c r="I21" i="22"/>
  <c r="E11" i="22"/>
  <c r="E18" i="22"/>
  <c r="C10" i="22"/>
  <c r="M10" i="22"/>
  <c r="C17" i="22"/>
  <c r="M17" i="22"/>
  <c r="D6" i="22"/>
  <c r="N6" i="22"/>
  <c r="D14" i="22"/>
  <c r="N14" i="22"/>
  <c r="E12" i="22"/>
  <c r="O12" i="22"/>
  <c r="C11" i="22"/>
  <c r="M11" i="22"/>
  <c r="C18" i="22"/>
  <c r="M18" i="22"/>
  <c r="D7" i="22"/>
  <c r="N7" i="22"/>
  <c r="D16" i="22"/>
  <c r="N16" i="22"/>
  <c r="O9" i="22"/>
  <c r="E9" i="22"/>
  <c r="C12" i="22"/>
  <c r="M12" i="22"/>
  <c r="D8" i="22"/>
  <c r="N8" i="22"/>
  <c r="D15" i="22"/>
  <c r="N15" i="22"/>
  <c r="O13" i="22"/>
  <c r="E13" i="22"/>
  <c r="C9" i="22"/>
  <c r="M9" i="22"/>
  <c r="D10" i="22"/>
  <c r="N10" i="22"/>
  <c r="D17" i="22"/>
  <c r="N17" i="22"/>
  <c r="E6" i="22"/>
  <c r="O6" i="22"/>
  <c r="O14" i="22"/>
  <c r="E14" i="22"/>
  <c r="G14" i="22"/>
  <c r="C13" i="22"/>
  <c r="M13" i="22"/>
  <c r="D11" i="22"/>
  <c r="N11" i="22"/>
  <c r="D18" i="22"/>
  <c r="N18" i="22"/>
  <c r="O17" i="22"/>
  <c r="O7" i="22"/>
  <c r="E7" i="22"/>
  <c r="O16" i="22"/>
  <c r="E16" i="22"/>
  <c r="S18" i="22"/>
  <c r="G15" i="22"/>
  <c r="Q18" i="22"/>
  <c r="Q9" i="22"/>
  <c r="C6" i="22"/>
  <c r="M6" i="22"/>
  <c r="C14" i="22"/>
  <c r="M14" i="22"/>
  <c r="R13" i="22"/>
  <c r="R10" i="22"/>
  <c r="H17" i="22"/>
  <c r="D12" i="22"/>
  <c r="N12" i="22"/>
  <c r="H14" i="22"/>
  <c r="R14" i="22"/>
  <c r="O11" i="22"/>
  <c r="O18" i="22"/>
  <c r="S11" i="22"/>
  <c r="S16" i="22"/>
  <c r="I16" i="22"/>
  <c r="S9" i="22"/>
  <c r="S10" i="22"/>
  <c r="S17" i="22"/>
  <c r="I17" i="22"/>
  <c r="O8" i="22"/>
  <c r="E8" i="22"/>
  <c r="O15" i="22"/>
  <c r="E15" i="22"/>
  <c r="I12" i="22"/>
  <c r="H9" i="22"/>
  <c r="H18" i="22"/>
  <c r="T9" i="22"/>
  <c r="J18" i="22"/>
  <c r="S21" i="22"/>
  <c r="T18" i="22"/>
  <c r="G18" i="22"/>
  <c r="G8" i="22"/>
  <c r="I18" i="22"/>
  <c r="G10" i="22"/>
  <c r="T11" i="22"/>
  <c r="T7" i="22"/>
  <c r="T10" i="22"/>
  <c r="T15" i="22"/>
  <c r="Q14" i="22"/>
  <c r="M8" i="22"/>
  <c r="Q10" i="22"/>
  <c r="Q12" i="22"/>
  <c r="T12" i="22"/>
  <c r="Q11" i="22"/>
  <c r="Q8" i="22"/>
  <c r="T17" i="22"/>
  <c r="Q17" i="22"/>
  <c r="T14" i="22"/>
  <c r="R17" i="22"/>
  <c r="T6" i="22"/>
  <c r="S13" i="22"/>
  <c r="R19" i="22"/>
  <c r="R11" i="22"/>
  <c r="R21" i="22"/>
  <c r="S14" i="22"/>
  <c r="Q7" i="22"/>
  <c r="R7" i="22"/>
  <c r="S19" i="22"/>
  <c r="Q20" i="22"/>
  <c r="Q13" i="22"/>
  <c r="Q15" i="22"/>
  <c r="R15" i="22"/>
  <c r="S15" i="22"/>
  <c r="Q16" i="22"/>
  <c r="R8" i="22"/>
  <c r="S8" i="22"/>
  <c r="Q19" i="22"/>
  <c r="R6" i="22"/>
  <c r="R16" i="22"/>
  <c r="Q21" i="22"/>
  <c r="Q6" i="22"/>
  <c r="R18" i="22"/>
  <c r="R12" i="22"/>
  <c r="R9" i="22"/>
  <c r="R20" i="22"/>
  <c r="S12" i="22"/>
  <c r="J11" i="22"/>
  <c r="J8" i="22"/>
  <c r="J12" i="22"/>
  <c r="J16" i="22"/>
  <c r="G19" i="22"/>
  <c r="G12" i="22"/>
  <c r="G13" i="22"/>
  <c r="G11" i="22"/>
  <c r="G7" i="22"/>
  <c r="G16" i="22"/>
  <c r="G17" i="22"/>
  <c r="I9" i="22"/>
  <c r="H19" i="22"/>
  <c r="H13" i="22"/>
  <c r="H15" i="22"/>
  <c r="I14" i="22"/>
  <c r="H7" i="22"/>
  <c r="H8" i="22"/>
  <c r="I10" i="22"/>
  <c r="I19" i="22"/>
  <c r="G6" i="22"/>
  <c r="H10" i="22"/>
  <c r="H16" i="22"/>
  <c r="I11" i="22"/>
  <c r="I15" i="22"/>
  <c r="H11" i="22"/>
  <c r="I13" i="22"/>
  <c r="I8" i="22"/>
  <c r="H6" i="22"/>
  <c r="H20" i="22"/>
  <c r="H12" i="22"/>
  <c r="AA4" i="1"/>
  <c r="AB4" i="1"/>
  <c r="AC4" i="1"/>
  <c r="AD4" i="1"/>
  <c r="AE4" i="1"/>
  <c r="AF4" i="1"/>
  <c r="AG4" i="1"/>
  <c r="AH4" i="1"/>
  <c r="AI4" i="1"/>
  <c r="AJ4" i="1"/>
  <c r="AK4" i="1"/>
  <c r="AA5" i="1"/>
  <c r="AB5" i="1"/>
  <c r="AC5" i="1"/>
  <c r="AD5" i="1"/>
  <c r="AE5" i="1"/>
  <c r="AF5" i="1"/>
  <c r="AG5" i="1"/>
  <c r="AH5" i="1"/>
  <c r="AI5" i="1"/>
  <c r="AJ5" i="1"/>
  <c r="AK5" i="1"/>
  <c r="AA6" i="1"/>
  <c r="AB6" i="1"/>
  <c r="AC6" i="1"/>
  <c r="AD6" i="1"/>
  <c r="AE6" i="1"/>
  <c r="AF6" i="1"/>
  <c r="AG6" i="1"/>
  <c r="AH6" i="1"/>
  <c r="AI6" i="1"/>
  <c r="AJ6" i="1"/>
  <c r="AK6" i="1"/>
  <c r="AA7" i="1"/>
  <c r="AB7" i="1"/>
  <c r="AC7" i="1"/>
  <c r="AD7" i="1"/>
  <c r="AE7" i="1"/>
  <c r="AF7" i="1"/>
  <c r="AG7" i="1"/>
  <c r="AH7" i="1"/>
  <c r="AI7" i="1"/>
  <c r="AJ7" i="1"/>
  <c r="AK7" i="1"/>
  <c r="AA8" i="1"/>
  <c r="AB8" i="1"/>
  <c r="AC8" i="1"/>
  <c r="AD8" i="1"/>
  <c r="AE8" i="1"/>
  <c r="AF8" i="1"/>
  <c r="AG8" i="1"/>
  <c r="AH8" i="1"/>
  <c r="AI8" i="1"/>
  <c r="AJ8" i="1"/>
  <c r="AK8" i="1"/>
  <c r="AA9" i="1"/>
  <c r="AB9" i="1"/>
  <c r="AC9" i="1"/>
  <c r="AD9" i="1"/>
  <c r="AE9" i="1"/>
  <c r="AF9" i="1"/>
  <c r="AG9" i="1"/>
  <c r="AH9" i="1"/>
  <c r="AI9" i="1"/>
  <c r="AJ9" i="1"/>
  <c r="AK9" i="1"/>
  <c r="AA10" i="1"/>
  <c r="AB10" i="1"/>
  <c r="AC10" i="1"/>
  <c r="AD10" i="1"/>
  <c r="AE10" i="1"/>
  <c r="AF10" i="1"/>
  <c r="AG10" i="1"/>
  <c r="AH10" i="1"/>
  <c r="AI10" i="1"/>
  <c r="AJ10" i="1"/>
  <c r="AK10" i="1"/>
  <c r="AA11" i="1"/>
  <c r="AB11" i="1"/>
  <c r="AC11" i="1"/>
  <c r="AD11" i="1"/>
  <c r="AE11" i="1"/>
  <c r="AF11" i="1"/>
  <c r="AG11" i="1"/>
  <c r="AH11" i="1"/>
  <c r="AI11" i="1"/>
  <c r="AJ11" i="1"/>
  <c r="AK11" i="1"/>
  <c r="AA12" i="1"/>
  <c r="AB12" i="1"/>
  <c r="AC12" i="1"/>
  <c r="AD12" i="1"/>
  <c r="AE12" i="1"/>
  <c r="AF12" i="1"/>
  <c r="AG12" i="1"/>
  <c r="AH12" i="1"/>
  <c r="AI12" i="1"/>
  <c r="AJ12" i="1"/>
  <c r="AK12" i="1"/>
  <c r="AA13" i="1"/>
  <c r="AB13" i="1"/>
  <c r="AC13" i="1"/>
  <c r="AD13" i="1"/>
  <c r="AE13" i="1"/>
  <c r="AF13" i="1"/>
  <c r="AG13" i="1"/>
  <c r="AH13" i="1"/>
  <c r="AI13" i="1"/>
  <c r="AJ13" i="1"/>
  <c r="AK13" i="1"/>
  <c r="AA14" i="1"/>
  <c r="AB14" i="1"/>
  <c r="AC14" i="1"/>
  <c r="AD14" i="1"/>
  <c r="AE14" i="1"/>
  <c r="AF14" i="1"/>
  <c r="AG14" i="1"/>
  <c r="AH14" i="1"/>
  <c r="AI14" i="1"/>
  <c r="AJ14" i="1"/>
  <c r="AK14" i="1"/>
  <c r="AA15" i="1"/>
  <c r="AB15" i="1"/>
  <c r="AC15" i="1"/>
  <c r="AD15" i="1"/>
  <c r="AE15" i="1"/>
  <c r="AF15" i="1"/>
  <c r="AG15" i="1"/>
  <c r="AH15" i="1"/>
  <c r="AI15" i="1"/>
  <c r="AJ15" i="1"/>
  <c r="AK15" i="1"/>
  <c r="AA16" i="1"/>
  <c r="AB16" i="1"/>
  <c r="AC16" i="1"/>
  <c r="AD16" i="1"/>
  <c r="AE16" i="1"/>
  <c r="AF16" i="1"/>
  <c r="AG16" i="1"/>
  <c r="AH16" i="1"/>
  <c r="AI16" i="1"/>
  <c r="AJ16" i="1"/>
  <c r="AK16" i="1"/>
  <c r="AA17" i="1"/>
  <c r="AB17" i="1"/>
  <c r="AC17" i="1"/>
  <c r="AD17" i="1"/>
  <c r="AE17" i="1"/>
  <c r="AF17" i="1"/>
  <c r="AG17" i="1"/>
  <c r="AH17" i="1"/>
  <c r="AI17" i="1"/>
  <c r="AJ17" i="1"/>
  <c r="AK17" i="1"/>
  <c r="AA18" i="1"/>
  <c r="AB18" i="1"/>
  <c r="AC18" i="1"/>
  <c r="AD18" i="1"/>
  <c r="AE18" i="1"/>
  <c r="AF18" i="1"/>
  <c r="AG18" i="1"/>
  <c r="AH18" i="1"/>
  <c r="AI18" i="1"/>
  <c r="AJ18" i="1"/>
  <c r="AK18" i="1"/>
  <c r="AA19" i="1"/>
  <c r="AB19" i="1"/>
  <c r="AC19" i="1"/>
  <c r="AD19" i="1"/>
  <c r="AE19" i="1"/>
  <c r="AF19" i="1"/>
  <c r="AG19" i="1"/>
  <c r="AH19" i="1"/>
  <c r="AI19" i="1"/>
  <c r="AJ19" i="1"/>
  <c r="AK19" i="1"/>
  <c r="AA20" i="1"/>
  <c r="AB20" i="1"/>
  <c r="AC20" i="1"/>
  <c r="AD20" i="1"/>
  <c r="AE20" i="1"/>
  <c r="AF20" i="1"/>
  <c r="AG20" i="1"/>
  <c r="AH20" i="1"/>
  <c r="AI20" i="1"/>
  <c r="AJ20" i="1"/>
  <c r="AK20" i="1"/>
  <c r="AA21" i="1"/>
  <c r="AB21" i="1"/>
  <c r="AC21" i="1"/>
  <c r="AD21" i="1"/>
  <c r="AE21" i="1"/>
  <c r="AF21" i="1"/>
  <c r="AG21" i="1"/>
  <c r="AH21" i="1"/>
  <c r="AI21" i="1"/>
  <c r="AJ21" i="1"/>
  <c r="AK21" i="1"/>
  <c r="AA22" i="1"/>
  <c r="AB22" i="1"/>
  <c r="AC22" i="1"/>
  <c r="AD22" i="1"/>
  <c r="AE22" i="1"/>
  <c r="AF22" i="1"/>
  <c r="AG22" i="1"/>
  <c r="AH22" i="1"/>
  <c r="AI22" i="1"/>
  <c r="AJ22" i="1"/>
  <c r="AK22" i="1"/>
  <c r="AA23" i="1"/>
  <c r="AB23" i="1"/>
  <c r="AC23" i="1"/>
  <c r="AD23" i="1"/>
  <c r="AE23" i="1"/>
  <c r="AF23" i="1"/>
  <c r="AG23" i="1"/>
  <c r="AH23" i="1"/>
  <c r="AI23" i="1"/>
  <c r="AJ23" i="1"/>
  <c r="AK23" i="1"/>
  <c r="AA24" i="1"/>
  <c r="AB24" i="1"/>
  <c r="AC24" i="1"/>
  <c r="AD24" i="1"/>
  <c r="AE24" i="1"/>
  <c r="AF24" i="1"/>
  <c r="AG24" i="1"/>
  <c r="AH24" i="1"/>
  <c r="AI24" i="1"/>
  <c r="AJ24" i="1"/>
  <c r="AK24" i="1"/>
  <c r="AA25" i="1"/>
  <c r="AB25" i="1"/>
  <c r="AC25" i="1"/>
  <c r="AD25" i="1"/>
  <c r="AE25" i="1"/>
  <c r="AF25" i="1"/>
  <c r="AG25" i="1"/>
  <c r="AH25" i="1"/>
  <c r="AI25" i="1"/>
  <c r="AJ25" i="1"/>
  <c r="AK25" i="1"/>
  <c r="AA26" i="1"/>
  <c r="AB26" i="1"/>
  <c r="AC26" i="1"/>
  <c r="AD26" i="1"/>
  <c r="AE26" i="1"/>
  <c r="AF26" i="1"/>
  <c r="AG26" i="1"/>
  <c r="AH26" i="1"/>
  <c r="AI26" i="1"/>
  <c r="AJ26" i="1"/>
  <c r="AK26" i="1"/>
  <c r="AA27" i="1"/>
  <c r="AB27" i="1"/>
  <c r="AC27" i="1"/>
  <c r="AD27" i="1"/>
  <c r="AE27" i="1"/>
  <c r="AF27" i="1"/>
  <c r="AG27" i="1"/>
  <c r="AH27" i="1"/>
  <c r="AI27" i="1"/>
  <c r="AJ27" i="1"/>
  <c r="AK27" i="1"/>
  <c r="AA28" i="1"/>
  <c r="AB28" i="1"/>
  <c r="AC28" i="1"/>
  <c r="AD28" i="1"/>
  <c r="AE28" i="1"/>
  <c r="AF28" i="1"/>
  <c r="AG28" i="1"/>
  <c r="AH28" i="1"/>
  <c r="AI28" i="1"/>
  <c r="AJ28" i="1"/>
  <c r="AK28" i="1"/>
  <c r="AA29" i="1"/>
  <c r="AB29" i="1"/>
  <c r="AC29" i="1"/>
  <c r="AD29" i="1"/>
  <c r="AE29" i="1"/>
  <c r="AF29" i="1"/>
  <c r="AG29" i="1"/>
  <c r="AH29" i="1"/>
  <c r="AI29" i="1"/>
  <c r="AJ29" i="1"/>
  <c r="AK29" i="1"/>
  <c r="AA30" i="1"/>
  <c r="AB30" i="1"/>
  <c r="AC30" i="1"/>
  <c r="AD30" i="1"/>
  <c r="AE30" i="1"/>
  <c r="AF30" i="1"/>
  <c r="AG30" i="1"/>
  <c r="AH30" i="1"/>
  <c r="AI30" i="1"/>
  <c r="AJ30" i="1"/>
  <c r="AK30" i="1"/>
  <c r="AA31" i="1"/>
  <c r="AB31" i="1"/>
  <c r="AC31" i="1"/>
  <c r="AD31" i="1"/>
  <c r="AE31" i="1"/>
  <c r="AF31" i="1"/>
  <c r="AG31" i="1"/>
  <c r="AH31" i="1"/>
  <c r="AI31" i="1"/>
  <c r="AJ31" i="1"/>
  <c r="AK31" i="1"/>
  <c r="AA32" i="1"/>
  <c r="AB32" i="1"/>
  <c r="AC32" i="1"/>
  <c r="AD32" i="1"/>
  <c r="AE32" i="1"/>
  <c r="AF32" i="1"/>
  <c r="AG32" i="1"/>
  <c r="AH32" i="1"/>
  <c r="AI32" i="1"/>
  <c r="AJ32" i="1"/>
  <c r="AK32" i="1"/>
  <c r="AA33" i="1"/>
  <c r="AB33" i="1"/>
  <c r="AC33" i="1"/>
  <c r="AD33" i="1"/>
  <c r="AE33" i="1"/>
  <c r="AF33" i="1"/>
  <c r="AG33" i="1"/>
  <c r="AH33" i="1"/>
  <c r="AI33" i="1"/>
  <c r="AJ33" i="1"/>
  <c r="AK33" i="1"/>
  <c r="AA34" i="1"/>
  <c r="AB34" i="1"/>
  <c r="AC34" i="1"/>
  <c r="AD34" i="1"/>
  <c r="AE34" i="1"/>
  <c r="AF34" i="1"/>
  <c r="AG34" i="1"/>
  <c r="AH34" i="1"/>
  <c r="AI34" i="1"/>
  <c r="AJ34" i="1"/>
  <c r="AK34" i="1"/>
  <c r="AA35" i="1"/>
  <c r="AB35" i="1"/>
  <c r="AC35" i="1"/>
  <c r="AD35" i="1"/>
  <c r="AE35" i="1"/>
  <c r="AF35" i="1"/>
  <c r="AG35" i="1"/>
  <c r="AH35" i="1"/>
  <c r="AI35" i="1"/>
  <c r="AJ35" i="1"/>
  <c r="AK35" i="1"/>
  <c r="AA36" i="1"/>
  <c r="AB36" i="1"/>
  <c r="AC36" i="1"/>
  <c r="AD36" i="1"/>
  <c r="AE36" i="1"/>
  <c r="AF36" i="1"/>
  <c r="AG36" i="1"/>
  <c r="AH36" i="1"/>
  <c r="AI36" i="1"/>
  <c r="AJ36" i="1"/>
  <c r="AK36" i="1"/>
  <c r="AA37" i="1"/>
  <c r="AB37" i="1"/>
  <c r="AC37" i="1"/>
  <c r="AD37" i="1"/>
  <c r="AE37" i="1"/>
  <c r="AF37" i="1"/>
  <c r="AG37" i="1"/>
  <c r="AH37" i="1"/>
  <c r="AI37" i="1"/>
  <c r="AJ37" i="1"/>
  <c r="AK37" i="1"/>
  <c r="AA38" i="1"/>
  <c r="AB38" i="1"/>
  <c r="AC38" i="1"/>
  <c r="AD38" i="1"/>
  <c r="AE38" i="1"/>
  <c r="AF38" i="1"/>
  <c r="AG38" i="1"/>
  <c r="AH38" i="1"/>
  <c r="AI38" i="1"/>
  <c r="AJ38" i="1"/>
  <c r="AK38" i="1"/>
  <c r="AA39" i="1"/>
  <c r="AB39" i="1"/>
  <c r="AC39" i="1"/>
  <c r="AD39" i="1"/>
  <c r="AE39" i="1"/>
  <c r="AF39" i="1"/>
  <c r="AG39" i="1"/>
  <c r="AH39" i="1"/>
  <c r="AI39" i="1"/>
  <c r="AJ39" i="1"/>
  <c r="AK39" i="1"/>
  <c r="AA40" i="1"/>
  <c r="AB40" i="1"/>
  <c r="AC40" i="1"/>
  <c r="AD40" i="1"/>
  <c r="AE40" i="1"/>
  <c r="AF40" i="1"/>
  <c r="AG40" i="1"/>
  <c r="AH40" i="1"/>
  <c r="AI40" i="1"/>
  <c r="AJ40" i="1"/>
  <c r="AK40" i="1"/>
  <c r="AA41" i="1"/>
  <c r="AB41" i="1"/>
  <c r="AC41" i="1"/>
  <c r="AD41" i="1"/>
  <c r="AE41" i="1"/>
  <c r="AF41" i="1"/>
  <c r="AG41" i="1"/>
  <c r="AH41" i="1"/>
  <c r="AI41" i="1"/>
  <c r="AJ41" i="1"/>
  <c r="AK41" i="1"/>
  <c r="AA42" i="1"/>
  <c r="AB42" i="1"/>
  <c r="AC42" i="1"/>
  <c r="AD42" i="1"/>
  <c r="AE42" i="1"/>
  <c r="AF42" i="1"/>
  <c r="AG42" i="1"/>
  <c r="AH42" i="1"/>
  <c r="AI42" i="1"/>
  <c r="AJ42" i="1"/>
  <c r="AK42" i="1"/>
  <c r="AA43" i="1"/>
  <c r="AB43" i="1"/>
  <c r="AC43" i="1"/>
  <c r="AD43" i="1"/>
  <c r="AE43" i="1"/>
  <c r="AF43" i="1"/>
  <c r="AG43" i="1"/>
  <c r="AH43" i="1"/>
  <c r="AI43" i="1"/>
  <c r="AJ43" i="1"/>
  <c r="AK43" i="1"/>
  <c r="AA44" i="1"/>
  <c r="AB44" i="1"/>
  <c r="AC44" i="1"/>
  <c r="AD44" i="1"/>
  <c r="AE44" i="1"/>
  <c r="AF44" i="1"/>
  <c r="AG44" i="1"/>
  <c r="AH44" i="1"/>
  <c r="AI44" i="1"/>
  <c r="AJ44" i="1"/>
  <c r="AK44" i="1"/>
  <c r="AA45" i="1"/>
  <c r="AB45" i="1"/>
  <c r="AC45" i="1"/>
  <c r="AD45" i="1"/>
  <c r="AE45" i="1"/>
  <c r="AF45" i="1"/>
  <c r="AG45" i="1"/>
  <c r="AH45" i="1"/>
  <c r="AI45" i="1"/>
  <c r="AJ45" i="1"/>
  <c r="AK45" i="1"/>
  <c r="AA46" i="1"/>
  <c r="AB46" i="1"/>
  <c r="AC46" i="1"/>
  <c r="AD46" i="1"/>
  <c r="AE46" i="1"/>
  <c r="AF46" i="1"/>
  <c r="AG46" i="1"/>
  <c r="AH46" i="1"/>
  <c r="AI46" i="1"/>
  <c r="AJ46" i="1"/>
  <c r="AK46" i="1"/>
  <c r="AA47" i="1"/>
  <c r="AB47" i="1"/>
  <c r="AC47" i="1"/>
  <c r="AD47" i="1"/>
  <c r="AE47" i="1"/>
  <c r="AF47" i="1"/>
  <c r="AG47" i="1"/>
  <c r="AH47" i="1"/>
  <c r="AI47" i="1"/>
  <c r="AJ47" i="1"/>
  <c r="AK47" i="1"/>
  <c r="AA48" i="1"/>
  <c r="AB48" i="1"/>
  <c r="AC48" i="1"/>
  <c r="AD48" i="1"/>
  <c r="AE48" i="1"/>
  <c r="AF48" i="1"/>
  <c r="AG48" i="1"/>
  <c r="AH48" i="1"/>
  <c r="AI48" i="1"/>
  <c r="AJ48" i="1"/>
  <c r="AK48" i="1"/>
  <c r="AA49" i="1"/>
  <c r="AB49" i="1"/>
  <c r="AC49" i="1"/>
  <c r="AD49" i="1"/>
  <c r="AE49" i="1"/>
  <c r="AF49" i="1"/>
  <c r="AG49" i="1"/>
  <c r="AH49" i="1"/>
  <c r="AI49" i="1"/>
  <c r="AJ49" i="1"/>
  <c r="AK49" i="1"/>
  <c r="AA50" i="1"/>
  <c r="AB50" i="1"/>
  <c r="AC50" i="1"/>
  <c r="AD50" i="1"/>
  <c r="AE50" i="1"/>
  <c r="AF50" i="1"/>
  <c r="AG50" i="1"/>
  <c r="AH50" i="1"/>
  <c r="AI50" i="1"/>
  <c r="AJ50" i="1"/>
  <c r="AK50" i="1"/>
  <c r="AA51" i="1"/>
  <c r="AB51" i="1"/>
  <c r="AC51" i="1"/>
  <c r="AD51" i="1"/>
  <c r="AE51" i="1"/>
  <c r="AF51" i="1"/>
  <c r="AG51" i="1"/>
  <c r="AH51" i="1"/>
  <c r="AI51" i="1"/>
  <c r="AJ51" i="1"/>
  <c r="AK51" i="1"/>
  <c r="AA52" i="1"/>
  <c r="AB52" i="1"/>
  <c r="AC52" i="1"/>
  <c r="AD52" i="1"/>
  <c r="AE52" i="1"/>
  <c r="AF52" i="1"/>
  <c r="AG52" i="1"/>
  <c r="AH52" i="1"/>
  <c r="AI52" i="1"/>
  <c r="AJ52" i="1"/>
  <c r="AK52" i="1"/>
  <c r="AA53" i="1"/>
  <c r="AB53" i="1"/>
  <c r="AC53" i="1"/>
  <c r="AD53" i="1"/>
  <c r="AE53" i="1"/>
  <c r="AF53" i="1"/>
  <c r="AG53" i="1"/>
  <c r="AH53" i="1"/>
  <c r="AI53" i="1"/>
  <c r="AJ53" i="1"/>
  <c r="AK53" i="1"/>
  <c r="AA54" i="1"/>
  <c r="AB54" i="1"/>
  <c r="AC54" i="1"/>
  <c r="AD54" i="1"/>
  <c r="AE54" i="1"/>
  <c r="AF54" i="1"/>
  <c r="AG54" i="1"/>
  <c r="AH54" i="1"/>
  <c r="AI54" i="1"/>
  <c r="AJ54" i="1"/>
  <c r="AK54" i="1"/>
  <c r="AA55" i="1"/>
  <c r="AB55" i="1"/>
  <c r="AC55" i="1"/>
  <c r="AD55" i="1"/>
  <c r="AE55" i="1"/>
  <c r="AF55" i="1"/>
  <c r="AG55" i="1"/>
  <c r="AH55" i="1"/>
  <c r="AI55" i="1"/>
  <c r="AJ55" i="1"/>
  <c r="AK55" i="1"/>
  <c r="AA56" i="1"/>
  <c r="AB56" i="1"/>
  <c r="AC56" i="1"/>
  <c r="AD56" i="1"/>
  <c r="AE56" i="1"/>
  <c r="AF56" i="1"/>
  <c r="AG56" i="1"/>
  <c r="AH56" i="1"/>
  <c r="AI56" i="1"/>
  <c r="AJ56" i="1"/>
  <c r="AK56" i="1"/>
  <c r="AA57" i="1"/>
  <c r="AB57" i="1"/>
  <c r="AC57" i="1"/>
  <c r="AD57" i="1"/>
  <c r="AE57" i="1"/>
  <c r="AF57" i="1"/>
  <c r="AG57" i="1"/>
  <c r="AH57" i="1"/>
  <c r="AI57" i="1"/>
  <c r="AJ57" i="1"/>
  <c r="AK57" i="1"/>
  <c r="AA58" i="1"/>
  <c r="AB58" i="1"/>
  <c r="AC58" i="1"/>
  <c r="AD58" i="1"/>
  <c r="AE58" i="1"/>
  <c r="AF58" i="1"/>
  <c r="AG58" i="1"/>
  <c r="AH58" i="1"/>
  <c r="AI58" i="1"/>
  <c r="AJ58" i="1"/>
  <c r="AK58" i="1"/>
  <c r="AA59" i="1"/>
  <c r="AB59" i="1"/>
  <c r="AC59" i="1"/>
  <c r="AD59" i="1"/>
  <c r="AE59" i="1"/>
  <c r="AF59" i="1"/>
  <c r="AG59" i="1"/>
  <c r="AH59" i="1"/>
  <c r="AI59" i="1"/>
  <c r="AJ59" i="1"/>
  <c r="AK59" i="1"/>
  <c r="AA60" i="1"/>
  <c r="AB60" i="1"/>
  <c r="AC60" i="1"/>
  <c r="AD60" i="1"/>
  <c r="AE60" i="1"/>
  <c r="AF60" i="1"/>
  <c r="AG60" i="1"/>
  <c r="AH60" i="1"/>
  <c r="AI60" i="1"/>
  <c r="AJ60" i="1"/>
  <c r="AK60" i="1"/>
  <c r="AA61" i="1"/>
  <c r="AB61" i="1"/>
  <c r="AC61" i="1"/>
  <c r="AD61" i="1"/>
  <c r="AE61" i="1"/>
  <c r="AF61" i="1"/>
  <c r="AG61" i="1"/>
  <c r="AH61" i="1"/>
  <c r="AI61" i="1"/>
  <c r="AJ61" i="1"/>
  <c r="AK61" i="1"/>
  <c r="AA62" i="1"/>
  <c r="AB62" i="1"/>
  <c r="AC62" i="1"/>
  <c r="AD62" i="1"/>
  <c r="AE62" i="1"/>
  <c r="AF62" i="1"/>
  <c r="AG62" i="1"/>
  <c r="AH62" i="1"/>
  <c r="AI62" i="1"/>
  <c r="AJ62" i="1"/>
  <c r="AK62" i="1"/>
  <c r="AA63" i="1"/>
  <c r="AB63" i="1"/>
  <c r="AC63" i="1"/>
  <c r="AD63" i="1"/>
  <c r="AE63" i="1"/>
  <c r="AF63" i="1"/>
  <c r="AG63" i="1"/>
  <c r="AH63" i="1"/>
  <c r="AI63" i="1"/>
  <c r="AJ63" i="1"/>
  <c r="AK63" i="1"/>
  <c r="AA64" i="1"/>
  <c r="AB64" i="1"/>
  <c r="AC64" i="1"/>
  <c r="AD64" i="1"/>
  <c r="AE64" i="1"/>
  <c r="AF64" i="1"/>
  <c r="AG64" i="1"/>
  <c r="AH64" i="1"/>
  <c r="AI64" i="1"/>
  <c r="AJ64" i="1"/>
  <c r="AK64" i="1"/>
  <c r="AA65" i="1"/>
  <c r="AB65" i="1"/>
  <c r="AC65" i="1"/>
  <c r="AD65" i="1"/>
  <c r="AE65" i="1"/>
  <c r="AF65" i="1"/>
  <c r="AG65" i="1"/>
  <c r="AH65" i="1"/>
  <c r="AI65" i="1"/>
  <c r="AJ65" i="1"/>
  <c r="AK65" i="1"/>
  <c r="AA66" i="1"/>
  <c r="AB66" i="1"/>
  <c r="AC66" i="1"/>
  <c r="AD66" i="1"/>
  <c r="AE66" i="1"/>
  <c r="AF66" i="1"/>
  <c r="AG66" i="1"/>
  <c r="AH66" i="1"/>
  <c r="AI66" i="1"/>
  <c r="AJ66" i="1"/>
  <c r="AK66" i="1"/>
  <c r="AA67" i="1"/>
  <c r="AB67" i="1"/>
  <c r="AC67" i="1"/>
  <c r="AD67" i="1"/>
  <c r="AE67" i="1"/>
  <c r="AF67" i="1"/>
  <c r="AG67" i="1"/>
  <c r="AH67" i="1"/>
  <c r="AI67" i="1"/>
  <c r="AJ67" i="1"/>
  <c r="AK67" i="1"/>
  <c r="AA68" i="1"/>
  <c r="AB68" i="1"/>
  <c r="AC68" i="1"/>
  <c r="AD68" i="1"/>
  <c r="AE68" i="1"/>
  <c r="AF68" i="1"/>
  <c r="AG68" i="1"/>
  <c r="AH68" i="1"/>
  <c r="AI68" i="1"/>
  <c r="AJ68" i="1"/>
  <c r="AK68" i="1"/>
  <c r="AA69" i="1"/>
  <c r="AB69" i="1"/>
  <c r="AC69" i="1"/>
  <c r="AD69" i="1"/>
  <c r="AE69" i="1"/>
  <c r="AF69" i="1"/>
  <c r="AG69" i="1"/>
  <c r="AH69" i="1"/>
  <c r="AI69" i="1"/>
  <c r="AJ69" i="1"/>
  <c r="AK69" i="1"/>
  <c r="AA70" i="1"/>
  <c r="AB70" i="1"/>
  <c r="AC70" i="1"/>
  <c r="AD70" i="1"/>
  <c r="AE70" i="1"/>
  <c r="AF70" i="1"/>
  <c r="AG70" i="1"/>
  <c r="AH70" i="1"/>
  <c r="AI70" i="1"/>
  <c r="AJ70" i="1"/>
  <c r="AK70" i="1"/>
  <c r="AA71" i="1"/>
  <c r="AB71" i="1"/>
  <c r="AC71" i="1"/>
  <c r="AD71" i="1"/>
  <c r="AE71" i="1"/>
  <c r="AF71" i="1"/>
  <c r="AG71" i="1"/>
  <c r="AH71" i="1"/>
  <c r="AI71" i="1"/>
  <c r="AJ71" i="1"/>
  <c r="AK71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M13" i="21" s="1"/>
  <c r="T20" i="1"/>
  <c r="U20" i="1"/>
  <c r="V20" i="1"/>
  <c r="W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4" i="1"/>
  <c r="T20" i="22" l="1"/>
  <c r="G9" i="22"/>
  <c r="J21" i="22"/>
  <c r="H21" i="22"/>
  <c r="M12" i="21"/>
  <c r="G20" i="22"/>
  <c r="M8" i="21"/>
  <c r="Q5" i="21"/>
  <c r="Q7" i="21"/>
  <c r="Q13" i="21"/>
  <c r="M10" i="21"/>
  <c r="Q20" i="21"/>
  <c r="M14" i="21"/>
  <c r="M7" i="21"/>
  <c r="Q11" i="21"/>
  <c r="M15" i="21"/>
  <c r="Q6" i="21"/>
  <c r="Q15" i="21"/>
  <c r="Q10" i="21"/>
  <c r="Q16" i="21"/>
  <c r="Q9" i="21"/>
  <c r="Q14" i="21"/>
  <c r="O17" i="21"/>
  <c r="E17" i="21"/>
  <c r="O10" i="21"/>
  <c r="E10" i="21"/>
  <c r="I20" i="21"/>
  <c r="D8" i="21"/>
  <c r="R19" i="21"/>
  <c r="I18" i="21"/>
  <c r="T18" i="21"/>
  <c r="F7" i="21"/>
  <c r="F15" i="21"/>
  <c r="F6" i="21"/>
  <c r="E16" i="21"/>
  <c r="E9" i="21"/>
  <c r="O9" i="21"/>
  <c r="D11" i="21"/>
  <c r="H18" i="21"/>
  <c r="R18" i="21"/>
  <c r="N17" i="21"/>
  <c r="D17" i="21"/>
  <c r="D10" i="21"/>
  <c r="Q19" i="21"/>
  <c r="F5" i="21"/>
  <c r="N16" i="21"/>
  <c r="D16" i="21"/>
  <c r="D9" i="21"/>
  <c r="Q17" i="21"/>
  <c r="Q8" i="21"/>
  <c r="F12" i="21"/>
  <c r="O6" i="21"/>
  <c r="E6" i="21"/>
  <c r="F8" i="21"/>
  <c r="J19" i="21"/>
  <c r="P7" i="21"/>
  <c r="O13" i="21"/>
  <c r="E13" i="21"/>
  <c r="E5" i="21"/>
  <c r="O5" i="21"/>
  <c r="N14" i="21"/>
  <c r="D14" i="21"/>
  <c r="D7" i="21"/>
  <c r="N7" i="21"/>
  <c r="N8" i="21"/>
  <c r="M17" i="21"/>
  <c r="M5" i="21"/>
  <c r="Q12" i="21"/>
  <c r="Q18" i="21"/>
  <c r="J22" i="22"/>
  <c r="J20" i="22"/>
  <c r="O14" i="21"/>
  <c r="E14" i="21"/>
  <c r="P11" i="21"/>
  <c r="F11" i="21"/>
  <c r="P15" i="21"/>
  <c r="P6" i="21"/>
  <c r="E12" i="21"/>
  <c r="O12" i="21"/>
  <c r="O16" i="21"/>
  <c r="N15" i="21"/>
  <c r="D15" i="21"/>
  <c r="N6" i="21"/>
  <c r="D6" i="21"/>
  <c r="N11" i="21"/>
  <c r="M16" i="21"/>
  <c r="M9" i="21"/>
  <c r="S7" i="21"/>
  <c r="I7" i="21"/>
  <c r="H22" i="22"/>
  <c r="P8" i="21"/>
  <c r="F13" i="21"/>
  <c r="E15" i="21"/>
  <c r="O15" i="21"/>
  <c r="P17" i="21"/>
  <c r="F17" i="21"/>
  <c r="J20" i="21"/>
  <c r="P13" i="21"/>
  <c r="O8" i="21"/>
  <c r="E8" i="21"/>
  <c r="D13" i="21"/>
  <c r="N13" i="21"/>
  <c r="N5" i="21"/>
  <c r="D5" i="21"/>
  <c r="N10" i="21"/>
  <c r="H5" i="21"/>
  <c r="J18" i="21"/>
  <c r="S18" i="21"/>
  <c r="P14" i="21"/>
  <c r="F14" i="21"/>
  <c r="E7" i="21"/>
  <c r="O7" i="21"/>
  <c r="P10" i="21"/>
  <c r="F10" i="21"/>
  <c r="P5" i="21"/>
  <c r="P16" i="21"/>
  <c r="F16" i="21"/>
  <c r="P9" i="21"/>
  <c r="F9" i="21"/>
  <c r="P12" i="21"/>
  <c r="E11" i="21"/>
  <c r="O11" i="21"/>
  <c r="N12" i="21"/>
  <c r="D12" i="21"/>
  <c r="N9" i="21"/>
  <c r="M6" i="21"/>
  <c r="M11" i="21"/>
  <c r="J6" i="21"/>
  <c r="J10" i="21"/>
  <c r="J12" i="21"/>
  <c r="S8" i="21"/>
  <c r="S14" i="21"/>
  <c r="I14" i="21"/>
  <c r="H11" i="21"/>
  <c r="R22" i="22"/>
  <c r="S7" i="22"/>
  <c r="S6" i="22"/>
  <c r="Q22" i="22"/>
  <c r="I6" i="22"/>
  <c r="I7" i="22"/>
  <c r="J21" i="21"/>
  <c r="F28" i="25"/>
  <c r="F27" i="25"/>
  <c r="K26" i="25"/>
  <c r="L26" i="25" s="1"/>
  <c r="K25" i="25"/>
  <c r="L25" i="25" s="1"/>
  <c r="F25" i="25"/>
  <c r="K24" i="25"/>
  <c r="L24" i="25" s="1"/>
  <c r="F24" i="25"/>
  <c r="K23" i="25"/>
  <c r="L23" i="25" s="1"/>
  <c r="F23" i="25"/>
  <c r="K22" i="25"/>
  <c r="L22" i="25" s="1"/>
  <c r="F22" i="25"/>
  <c r="K21" i="25"/>
  <c r="L21" i="25" s="1"/>
  <c r="F21" i="25"/>
  <c r="K20" i="25"/>
  <c r="L20" i="25" s="1"/>
  <c r="F20" i="25"/>
  <c r="K19" i="25"/>
  <c r="L19" i="25" s="1"/>
  <c r="F19" i="25"/>
  <c r="J18" i="25"/>
  <c r="K18" i="25" s="1"/>
  <c r="L18" i="25" s="1"/>
  <c r="F18" i="25"/>
  <c r="J17" i="25"/>
  <c r="K17" i="25" s="1"/>
  <c r="L17" i="25" s="1"/>
  <c r="F17" i="25"/>
  <c r="J16" i="25"/>
  <c r="K16" i="25" s="1"/>
  <c r="L16" i="25" s="1"/>
  <c r="F16" i="25"/>
  <c r="J15" i="25"/>
  <c r="K15" i="25" s="1"/>
  <c r="L15" i="25" s="1"/>
  <c r="F15" i="25"/>
  <c r="J14" i="25"/>
  <c r="K14" i="25" s="1"/>
  <c r="L14" i="25" s="1"/>
  <c r="F14" i="25"/>
  <c r="J13" i="25"/>
  <c r="K13" i="25" s="1"/>
  <c r="L13" i="25" s="1"/>
  <c r="F13" i="25"/>
  <c r="H9" i="25"/>
  <c r="G9" i="25"/>
  <c r="T22" i="22" l="1"/>
  <c r="T21" i="22"/>
  <c r="T12" i="21"/>
  <c r="R7" i="21"/>
  <c r="S20" i="22"/>
  <c r="S22" i="22"/>
  <c r="G21" i="22"/>
  <c r="G22" i="22"/>
  <c r="H19" i="21"/>
  <c r="I20" i="22"/>
  <c r="I22" i="22"/>
  <c r="I9" i="21"/>
  <c r="J15" i="21"/>
  <c r="J7" i="21"/>
  <c r="H15" i="21"/>
  <c r="H14" i="21"/>
  <c r="I12" i="21"/>
  <c r="H9" i="21"/>
  <c r="I13" i="21"/>
  <c r="J13" i="21"/>
  <c r="H8" i="21"/>
  <c r="I16" i="21"/>
  <c r="H12" i="21"/>
  <c r="I10" i="21"/>
  <c r="J8" i="21"/>
  <c r="H16" i="21"/>
  <c r="J14" i="21"/>
  <c r="J5" i="21"/>
  <c r="H6" i="21"/>
  <c r="I6" i="21"/>
  <c r="H10" i="21"/>
  <c r="I15" i="21"/>
  <c r="I11" i="21"/>
  <c r="J9" i="21"/>
  <c r="I8" i="21"/>
  <c r="J16" i="21"/>
  <c r="H7" i="21"/>
  <c r="H13" i="21"/>
  <c r="J11" i="21"/>
  <c r="R5" i="21"/>
  <c r="T15" i="21"/>
  <c r="S11" i="21"/>
  <c r="T5" i="21"/>
  <c r="S17" i="21"/>
  <c r="T9" i="21"/>
  <c r="R6" i="21"/>
  <c r="S15" i="21"/>
  <c r="T17" i="21"/>
  <c r="R8" i="21"/>
  <c r="S16" i="21"/>
  <c r="R12" i="21"/>
  <c r="S10" i="21"/>
  <c r="R13" i="21"/>
  <c r="T7" i="21"/>
  <c r="R17" i="21"/>
  <c r="R9" i="21"/>
  <c r="S13" i="21"/>
  <c r="R10" i="21"/>
  <c r="T16" i="21"/>
  <c r="R14" i="21"/>
  <c r="S12" i="21"/>
  <c r="T10" i="21"/>
  <c r="T6" i="21"/>
  <c r="R16" i="21"/>
  <c r="R11" i="21"/>
  <c r="T19" i="21"/>
  <c r="R15" i="21"/>
  <c r="Q21" i="21"/>
  <c r="T8" i="21"/>
  <c r="I21" i="21"/>
  <c r="I19" i="21"/>
  <c r="T20" i="21"/>
  <c r="T13" i="21"/>
  <c r="S19" i="21"/>
  <c r="S9" i="21"/>
  <c r="T14" i="21"/>
  <c r="T11" i="21"/>
  <c r="S11" i="25"/>
  <c r="X11" i="25"/>
  <c r="H11" i="25"/>
  <c r="P11" i="25"/>
  <c r="W11" i="25"/>
  <c r="U11" i="25"/>
  <c r="G11" i="25"/>
  <c r="T11" i="25"/>
  <c r="Z11" i="25"/>
  <c r="V11" i="25"/>
  <c r="N11" i="25"/>
  <c r="AA11" i="25"/>
  <c r="O11" i="25"/>
  <c r="AB11" i="25"/>
  <c r="Q11" i="25"/>
  <c r="Y11" i="25"/>
  <c r="R11" i="25"/>
  <c r="M11" i="25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55" i="1"/>
  <c r="A56" i="1"/>
  <c r="A57" i="1"/>
  <c r="A58" i="1"/>
  <c r="A59" i="1"/>
  <c r="S6" i="21" l="1"/>
  <c r="R20" i="21"/>
  <c r="R21" i="21"/>
  <c r="T21" i="21"/>
  <c r="H20" i="21"/>
  <c r="H21" i="21"/>
  <c r="S20" i="21"/>
  <c r="S21" i="21"/>
  <c r="S5" i="21"/>
  <c r="A4" i="1"/>
  <c r="G23" i="25" l="1"/>
  <c r="G20" i="25"/>
  <c r="G16" i="25"/>
  <c r="G18" i="25"/>
  <c r="G13" i="25"/>
  <c r="G28" i="25"/>
  <c r="H17" i="21" s="1"/>
  <c r="G15" i="25"/>
  <c r="G24" i="25"/>
  <c r="G22" i="25"/>
  <c r="G17" i="25"/>
  <c r="G19" i="25"/>
  <c r="G27" i="25"/>
  <c r="G21" i="25"/>
  <c r="G14" i="25"/>
  <c r="G25" i="25"/>
  <c r="I17" i="21" l="1"/>
  <c r="J17" i="2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60" i="1"/>
  <c r="A61" i="1"/>
  <c r="A62" i="1"/>
  <c r="A63" i="1"/>
  <c r="A64" i="1"/>
  <c r="A65" i="1"/>
  <c r="A66" i="1"/>
  <c r="A67" i="1"/>
  <c r="A68" i="1"/>
  <c r="A69" i="1"/>
  <c r="A70" i="1"/>
  <c r="A71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G88" i="25" l="1"/>
  <c r="G87" i="25"/>
  <c r="M25" i="25"/>
  <c r="X23" i="25"/>
  <c r="W20" i="25"/>
  <c r="S16" i="25"/>
  <c r="X16" i="25"/>
  <c r="S23" i="25"/>
  <c r="S14" i="25"/>
  <c r="AA23" i="25"/>
  <c r="P23" i="25"/>
  <c r="X22" i="25"/>
  <c r="O16" i="25"/>
  <c r="S22" i="25"/>
  <c r="S17" i="25"/>
  <c r="V14" i="25"/>
  <c r="X24" i="25"/>
  <c r="P15" i="25"/>
  <c r="S25" i="25"/>
  <c r="S20" i="25"/>
  <c r="X18" i="25"/>
  <c r="H14" i="25"/>
  <c r="I14" i="25" s="1"/>
  <c r="C6" i="21" s="1"/>
  <c r="S15" i="25"/>
  <c r="H28" i="25"/>
  <c r="AB13" i="25"/>
  <c r="X19" i="25"/>
  <c r="H27" i="25"/>
  <c r="X13" i="25"/>
  <c r="T17" i="25"/>
  <c r="S18" i="25"/>
  <c r="S26" i="25"/>
  <c r="X17" i="25"/>
  <c r="S19" i="25"/>
  <c r="P25" i="25"/>
  <c r="Z23" i="25"/>
  <c r="H18" i="25"/>
  <c r="I18" i="25" s="1"/>
  <c r="C10" i="21" s="1"/>
  <c r="AA25" i="25"/>
  <c r="P26" i="25"/>
  <c r="N19" i="25"/>
  <c r="H13" i="25"/>
  <c r="I13" i="25" s="1"/>
  <c r="C5" i="21" s="1"/>
  <c r="W17" i="25"/>
  <c r="V16" i="25"/>
  <c r="U15" i="25"/>
  <c r="X26" i="25"/>
  <c r="S21" i="25"/>
  <c r="O20" i="25"/>
  <c r="X14" i="25"/>
  <c r="S24" i="25"/>
  <c r="X21" i="25"/>
  <c r="P16" i="25"/>
  <c r="P21" i="25"/>
  <c r="H23" i="25"/>
  <c r="I23" i="25" s="1"/>
  <c r="C15" i="21" s="1"/>
  <c r="X20" i="25"/>
  <c r="H25" i="25"/>
  <c r="I25" i="25" s="1"/>
  <c r="C17" i="21" s="1"/>
  <c r="H17" i="25"/>
  <c r="I17" i="25" s="1"/>
  <c r="C9" i="21" s="1"/>
  <c r="Z26" i="25"/>
  <c r="N25" i="25"/>
  <c r="AB18" i="25"/>
  <c r="W22" i="25"/>
  <c r="Z16" i="25"/>
  <c r="P19" i="25"/>
  <c r="U22" i="25"/>
  <c r="AA16" i="25"/>
  <c r="O17" i="25"/>
  <c r="H24" i="25"/>
  <c r="I24" i="25" s="1"/>
  <c r="C16" i="21" s="1"/>
  <c r="P13" i="25"/>
  <c r="N18" i="25"/>
  <c r="W14" i="25"/>
  <c r="T18" i="25"/>
  <c r="U21" i="25"/>
  <c r="W16" i="25"/>
  <c r="S13" i="25"/>
  <c r="O22" i="25"/>
  <c r="AB17" i="25"/>
  <c r="X25" i="25"/>
  <c r="V26" i="25"/>
  <c r="N16" i="25"/>
  <c r="P14" i="25"/>
  <c r="O24" i="25"/>
  <c r="U26" i="25"/>
  <c r="H16" i="25"/>
  <c r="I16" i="25" s="1"/>
  <c r="C8" i="21" s="1"/>
  <c r="AA24" i="25"/>
  <c r="H22" i="25"/>
  <c r="I22" i="25" s="1"/>
  <c r="C14" i="21" s="1"/>
  <c r="H20" i="25"/>
  <c r="I20" i="25" s="1"/>
  <c r="C12" i="21" s="1"/>
  <c r="Z15" i="25"/>
  <c r="AB23" i="25"/>
  <c r="Z13" i="25"/>
  <c r="W15" i="25"/>
  <c r="V18" i="25"/>
  <c r="Z19" i="25"/>
  <c r="Z22" i="25"/>
  <c r="U23" i="25"/>
  <c r="O13" i="25"/>
  <c r="H15" i="25"/>
  <c r="I15" i="25" s="1"/>
  <c r="C7" i="21" s="1"/>
  <c r="AA21" i="25"/>
  <c r="V15" i="25"/>
  <c r="W23" i="25"/>
  <c r="P17" i="25"/>
  <c r="AB15" i="25"/>
  <c r="W26" i="25"/>
  <c r="P22" i="25"/>
  <c r="Z17" i="25"/>
  <c r="W19" i="25"/>
  <c r="H19" i="25"/>
  <c r="I19" i="25" s="1"/>
  <c r="C11" i="21" s="1"/>
  <c r="T20" i="25"/>
  <c r="V25" i="25"/>
  <c r="AB16" i="25"/>
  <c r="AA19" i="25"/>
  <c r="AA17" i="25"/>
  <c r="N14" i="25"/>
  <c r="T21" i="25"/>
  <c r="U14" i="25"/>
  <c r="O14" i="25"/>
  <c r="W13" i="25"/>
  <c r="T19" i="25"/>
  <c r="AA18" i="25"/>
  <c r="N22" i="25"/>
  <c r="V19" i="25"/>
  <c r="W18" i="25"/>
  <c r="O18" i="25"/>
  <c r="AB22" i="25"/>
  <c r="O25" i="25"/>
  <c r="U17" i="25"/>
  <c r="AA15" i="25"/>
  <c r="N15" i="25"/>
  <c r="V23" i="25"/>
  <c r="U13" i="25"/>
  <c r="Z21" i="25"/>
  <c r="O19" i="25"/>
  <c r="H21" i="25"/>
  <c r="I21" i="25" s="1"/>
  <c r="C13" i="21" s="1"/>
  <c r="N13" i="25"/>
  <c r="T16" i="25"/>
  <c r="O23" i="25"/>
  <c r="Z25" i="25"/>
  <c r="U24" i="25"/>
  <c r="N17" i="25"/>
  <c r="AA22" i="25"/>
  <c r="N20" i="25"/>
  <c r="T26" i="25"/>
  <c r="W25" i="25"/>
  <c r="V22" i="25"/>
  <c r="U19" i="25"/>
  <c r="U20" i="25"/>
  <c r="AB19" i="25"/>
  <c r="X15" i="25"/>
  <c r="AA13" i="25"/>
  <c r="N23" i="25"/>
  <c r="T13" i="25"/>
  <c r="V20" i="25"/>
  <c r="U25" i="25"/>
  <c r="T24" i="25"/>
  <c r="Z24" i="25"/>
  <c r="U18" i="25"/>
  <c r="AA20" i="25"/>
  <c r="AB21" i="25"/>
  <c r="AB25" i="25"/>
  <c r="T14" i="25"/>
  <c r="AB24" i="25"/>
  <c r="T22" i="25"/>
  <c r="P24" i="25"/>
  <c r="Z14" i="25"/>
  <c r="AB20" i="25"/>
  <c r="P18" i="25"/>
  <c r="Z20" i="25"/>
  <c r="AA26" i="25"/>
  <c r="V21" i="25"/>
  <c r="N21" i="25"/>
  <c r="N24" i="25"/>
  <c r="V24" i="25"/>
  <c r="T25" i="25"/>
  <c r="U16" i="25"/>
  <c r="P20" i="25"/>
  <c r="T15" i="25"/>
  <c r="V17" i="25"/>
  <c r="AB14" i="25"/>
  <c r="O21" i="25"/>
  <c r="O15" i="25"/>
  <c r="N26" i="25"/>
  <c r="O26" i="25"/>
  <c r="T23" i="25"/>
  <c r="Z18" i="25"/>
  <c r="AB26" i="25"/>
  <c r="Y25" i="25"/>
  <c r="R21" i="25"/>
  <c r="Q21" i="25"/>
  <c r="Y24" i="25"/>
  <c r="R17" i="25"/>
  <c r="Q17" i="25"/>
  <c r="W21" i="25"/>
  <c r="R15" i="25"/>
  <c r="Q25" i="25"/>
  <c r="R20" i="25"/>
  <c r="M14" i="25"/>
  <c r="Q24" i="25"/>
  <c r="AA14" i="25"/>
  <c r="Q14" i="25"/>
  <c r="Y14" i="25"/>
  <c r="R16" i="25"/>
  <c r="Q20" i="25"/>
  <c r="Y21" i="25"/>
  <c r="R26" i="25"/>
  <c r="R18" i="25"/>
  <c r="Q18" i="25"/>
  <c r="Q16" i="25"/>
  <c r="M21" i="25"/>
  <c r="M18" i="25"/>
  <c r="M15" i="25"/>
  <c r="M13" i="25"/>
  <c r="M20" i="25"/>
  <c r="Y16" i="25"/>
  <c r="Q19" i="25"/>
  <c r="W24" i="25"/>
  <c r="Y20" i="25"/>
  <c r="R19" i="25"/>
  <c r="Q15" i="25"/>
  <c r="Y22" i="25"/>
  <c r="R13" i="25"/>
  <c r="Q13" i="25"/>
  <c r="M16" i="25"/>
  <c r="Y13" i="25"/>
  <c r="R25" i="25"/>
  <c r="M22" i="25"/>
  <c r="Y26" i="25"/>
  <c r="M23" i="25"/>
  <c r="Y23" i="25"/>
  <c r="M26" i="25"/>
  <c r="V13" i="25"/>
  <c r="Y19" i="25"/>
  <c r="R23" i="25"/>
  <c r="Q23" i="25"/>
  <c r="Y15" i="25"/>
  <c r="R22" i="25"/>
  <c r="Q22" i="25"/>
  <c r="Y17" i="25"/>
  <c r="Q26" i="25"/>
  <c r="Y18" i="25"/>
  <c r="M19" i="25"/>
  <c r="M17" i="25"/>
  <c r="R24" i="25"/>
  <c r="M24" i="25"/>
  <c r="R14" i="25"/>
  <c r="V27" i="25" l="1"/>
  <c r="S27" i="25"/>
  <c r="AC17" i="25"/>
  <c r="AD17" i="25" s="1"/>
  <c r="G9" i="21" s="1"/>
  <c r="AC16" i="25"/>
  <c r="AD16" i="25" s="1"/>
  <c r="G8" i="21" s="1"/>
  <c r="AC19" i="25"/>
  <c r="AD19" i="25" s="1"/>
  <c r="G11" i="21" s="1"/>
  <c r="AC18" i="25"/>
  <c r="AD18" i="25" s="1"/>
  <c r="G10" i="21" s="1"/>
  <c r="AC23" i="25"/>
  <c r="AD23" i="25" s="1"/>
  <c r="G15" i="21" s="1"/>
  <c r="AC24" i="25"/>
  <c r="AD24" i="25" s="1"/>
  <c r="G16" i="21" s="1"/>
  <c r="AC13" i="25"/>
  <c r="AD13" i="25" s="1"/>
  <c r="G5" i="21" s="1"/>
  <c r="M27" i="25"/>
  <c r="W27" i="25"/>
  <c r="Z27" i="25"/>
  <c r="I27" i="25"/>
  <c r="AD27" i="25" s="1"/>
  <c r="G19" i="21" s="1"/>
  <c r="AC27" i="25"/>
  <c r="AC15" i="25"/>
  <c r="AD15" i="25" s="1"/>
  <c r="G7" i="21" s="1"/>
  <c r="P27" i="25"/>
  <c r="X27" i="25"/>
  <c r="AB27" i="25"/>
  <c r="I28" i="25"/>
  <c r="AD28" i="25" s="1"/>
  <c r="G20" i="21" s="1"/>
  <c r="AC28" i="25"/>
  <c r="AC22" i="25"/>
  <c r="AD22" i="25" s="1"/>
  <c r="G14" i="21" s="1"/>
  <c r="Y27" i="25"/>
  <c r="Q27" i="25"/>
  <c r="AC20" i="25"/>
  <c r="AD20" i="25" s="1"/>
  <c r="G12" i="21" s="1"/>
  <c r="AC25" i="25"/>
  <c r="O27" i="25"/>
  <c r="AC26" i="25"/>
  <c r="AD26" i="25" s="1"/>
  <c r="G18" i="21" s="1"/>
  <c r="R27" i="25"/>
  <c r="AC21" i="25"/>
  <c r="AD21" i="25" s="1"/>
  <c r="G13" i="21" s="1"/>
  <c r="AC14" i="25"/>
  <c r="AD14" i="25" s="1"/>
  <c r="G6" i="21" s="1"/>
  <c r="T27" i="25"/>
  <c r="AA27" i="25"/>
  <c r="N27" i="25"/>
  <c r="U27" i="25"/>
  <c r="I5" i="21" l="1"/>
  <c r="AD25" i="25"/>
  <c r="G17" i="21" s="1"/>
  <c r="AD29" i="25"/>
  <c r="G21" i="21" s="1"/>
  <c r="A76" i="1" l="1"/>
</calcChain>
</file>

<file path=xl/sharedStrings.xml><?xml version="1.0" encoding="utf-8"?>
<sst xmlns="http://schemas.openxmlformats.org/spreadsheetml/2006/main" count="1152" uniqueCount="91">
  <si>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</si>
  <si>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</si>
  <si>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</si>
  <si>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</si>
  <si>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</si>
  <si>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</si>
  <si>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</si>
  <si>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</si>
  <si>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</si>
  <si>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POP_EMP</t>
  </si>
  <si>
    <t>PCT_HH_NO_VEH</t>
  </si>
  <si>
    <t>VRM_ADJ_log_FAC</t>
  </si>
  <si>
    <t>POP_EMP_log_FAC</t>
  </si>
  <si>
    <t>PCT_HH_NO_VEH_FAC</t>
  </si>
  <si>
    <t>Bus Factors Affecting Change</t>
  </si>
  <si>
    <t>Rail Factors Affecting Change</t>
  </si>
  <si>
    <t>TOTAL_MED_INC_INDIV_2018</t>
  </si>
  <si>
    <t>GAS_PRICE_2018</t>
  </si>
  <si>
    <t>FARE_per_UPT_2018</t>
  </si>
  <si>
    <t>Dependent Variable</t>
  </si>
  <si>
    <t>LN(Unlinked Passenger Trips)</t>
  </si>
  <si>
    <t>Description</t>
  </si>
  <si>
    <t>Transf.</t>
  </si>
  <si>
    <t>Variable</t>
  </si>
  <si>
    <t>Log</t>
  </si>
  <si>
    <t>% Diff</t>
  </si>
  <si>
    <t>col num</t>
  </si>
  <si>
    <t>Absolute</t>
  </si>
  <si>
    <t>Factors Affecting Change</t>
  </si>
  <si>
    <t>Coeff.</t>
  </si>
  <si>
    <t>Bus</t>
  </si>
  <si>
    <t>New York</t>
  </si>
  <si>
    <t>JTW_HOME_PCT</t>
  </si>
  <si>
    <t>FARE_per_UPT_2018_log_FAC</t>
  </si>
  <si>
    <t>GAS_PRICE_2018_log_FAC</t>
  </si>
  <si>
    <t>TOTAL_MED_INC_INDIV_2018_log_FAC</t>
  </si>
  <si>
    <t>JTW_HOME_PCT_FAC</t>
  </si>
  <si>
    <t>Vehicle Revenue Miles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</si>
  <si>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</si>
  <si>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</si>
  <si>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</si>
  <si>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</si>
  <si>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</si>
  <si>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</si>
  <si>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FAC_Sum</t>
  </si>
  <si>
    <t>Known_FAC</t>
  </si>
  <si>
    <t>Unknown_FAC</t>
  </si>
  <si>
    <t>New_Reporter_FAC</t>
  </si>
  <si>
    <t>Total_Change</t>
  </si>
  <si>
    <t>BIKE_SHARE</t>
  </si>
  <si>
    <t>scooter_flag</t>
  </si>
  <si>
    <t>BIKE_SHARE_FAC</t>
  </si>
  <si>
    <t>scooter_flag_FAC</t>
  </si>
  <si>
    <t>New_Reporter</t>
  </si>
  <si>
    <t>Median Per Capita Income (2018$)</t>
  </si>
  <si>
    <t>% Working at Home</t>
  </si>
  <si>
    <t>Population + Employment</t>
  </si>
  <si>
    <t>Average Gas Price (2018$)</t>
  </si>
  <si>
    <t>Total Observed Ridership</t>
  </si>
  <si>
    <t>Average Values</t>
  </si>
  <si>
    <t>Average Fare (2018$)</t>
  </si>
  <si>
    <t>New Reporters</t>
  </si>
  <si>
    <t>UPT_ADJ_first_year</t>
  </si>
  <si>
    <t>Ridership Effect</t>
  </si>
  <si>
    <t>High Op-Ex</t>
  </si>
  <si>
    <t>Mid Op-Ex</t>
  </si>
  <si>
    <t>Low Op-Ex</t>
  </si>
  <si>
    <t>2002-2018 Factors Affecting Change, Bus</t>
  </si>
  <si>
    <t>2012-2018 Factors Affecting Change, Bus</t>
  </si>
  <si>
    <t>% Change in Average Values</t>
  </si>
  <si>
    <t>2002-2018 Factors Affecting Change, Rail</t>
  </si>
  <si>
    <t>2012-2018 Factors Affecting Change, Rail</t>
  </si>
  <si>
    <t>% of Households with 0 Vehicles</t>
  </si>
  <si>
    <t>Years Since Ride-hail Start</t>
  </si>
  <si>
    <t>Bike Share</t>
  </si>
  <si>
    <t>Electic Scooters</t>
  </si>
  <si>
    <t>Total Modeled Ridership</t>
  </si>
  <si>
    <t>Unexplained Change</t>
  </si>
  <si>
    <t>CLUSTER_APTA4</t>
  </si>
  <si>
    <t>Rail</t>
  </si>
  <si>
    <t>Weighted Population Density</t>
  </si>
  <si>
    <t>TSD_POP_EMP_PCT</t>
  </si>
  <si>
    <t>PER_CAPITA_TNC_TRIPS_HIMIDNY_BUS</t>
  </si>
  <si>
    <t>PER_CAPITA_TNC_TRIPS_LOW_OPEX_BUS</t>
  </si>
  <si>
    <t>PER_CAPITA_TNC_TRIPS_RAIL</t>
  </si>
  <si>
    <t>TSD_POP_EMP_PCT_FAC</t>
  </si>
  <si>
    <t>PER_CAPITA_TNC_TRIPS_HIMIDNY_BUS_FAC</t>
  </si>
  <si>
    <t>PER_CAPITA_TNC_TRIPS_LOW_OPEX_BUS_FAC</t>
  </si>
  <si>
    <t>PER_CAPITA_TNC_TRIPS_RAIL_FAC</t>
  </si>
  <si>
    <t>Percent of total employees living and working in Transit Supportive Density in an MSA</t>
  </si>
  <si>
    <t>Per capita TNC 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</si>
</sst>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  <numFmt numFmtId="170" formatCode="0.000;[Red]\-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F3F76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8">
    <xf numFmtId="0" fontId="0" fillId="0" borderId="0" xfId="0"/>
    <xf numFmtId="0" fontId="3" fillId="0" borderId="0" xfId="0" applyFont="1"/>
    <xf numFmtId="164" fontId="0" fillId="0" borderId="0" xfId="1" applyNumberFormat="1" applyFont="1"/>
    <xf numFmtId="10" fontId="0" fillId="0" borderId="0" xfId="2" applyNumberFormat="1" applyFont="1"/>
    <xf numFmtId="43" fontId="0" fillId="0" borderId="0" xfId="1" applyFont="1"/>
    <xf numFmtId="0" fontId="0" fillId="5" borderId="0" xfId="0" applyFill="1"/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4" borderId="0" xfId="3" applyFont="1" applyFill="1" applyBorder="1" applyAlignment="1">
      <alignment horizontal="right" vertical="center"/>
    </xf>
    <xf numFmtId="0" fontId="5" fillId="0" borderId="3" xfId="0" applyFont="1" applyBorder="1" applyAlignment="1">
      <alignment vertical="center" wrapText="1"/>
    </xf>
    <xf numFmtId="0" fontId="6" fillId="4" borderId="3" xfId="3" applyFont="1" applyFill="1" applyBorder="1" applyAlignment="1">
      <alignment horizontal="right" vertical="center"/>
    </xf>
    <xf numFmtId="0" fontId="4" fillId="0" borderId="3" xfId="0" applyFont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4" fillId="0" borderId="0" xfId="1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horizontal="right" vertical="center"/>
    </xf>
    <xf numFmtId="166" fontId="4" fillId="0" borderId="0" xfId="2" applyNumberFormat="1" applyFont="1" applyFill="1" applyBorder="1" applyAlignment="1">
      <alignment vertical="center"/>
    </xf>
    <xf numFmtId="168" fontId="4" fillId="0" borderId="0" xfId="0" applyNumberFormat="1" applyFont="1" applyFill="1" applyBorder="1" applyAlignment="1">
      <alignment vertical="center"/>
    </xf>
    <xf numFmtId="167" fontId="4" fillId="0" borderId="0" xfId="2" applyNumberFormat="1" applyFont="1" applyFill="1" applyBorder="1" applyAlignment="1">
      <alignment vertical="center"/>
    </xf>
    <xf numFmtId="169" fontId="4" fillId="0" borderId="0" xfId="1" applyNumberFormat="1" applyFont="1" applyFill="1" applyBorder="1" applyAlignment="1">
      <alignment vertical="center"/>
    </xf>
    <xf numFmtId="0" fontId="4" fillId="0" borderId="0" xfId="0" applyFont="1" applyFill="1" applyBorder="1"/>
    <xf numFmtId="169" fontId="4" fillId="0" borderId="2" xfId="1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horizontal="right" vertical="center"/>
    </xf>
    <xf numFmtId="166" fontId="4" fillId="0" borderId="2" xfId="2" applyNumberFormat="1" applyFont="1" applyFill="1" applyBorder="1" applyAlignment="1">
      <alignment vertical="center"/>
    </xf>
    <xf numFmtId="164" fontId="4" fillId="0" borderId="2" xfId="1" applyNumberFormat="1" applyFont="1" applyFill="1" applyBorder="1" applyAlignment="1">
      <alignment vertical="center"/>
    </xf>
    <xf numFmtId="168" fontId="4" fillId="0" borderId="2" xfId="0" applyNumberFormat="1" applyFont="1" applyFill="1" applyBorder="1" applyAlignment="1">
      <alignment vertical="center"/>
    </xf>
    <xf numFmtId="167" fontId="4" fillId="0" borderId="2" xfId="2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5" xfId="0" applyFont="1" applyFill="1" applyBorder="1" applyAlignment="1">
      <alignment horizontal="center" vertical="center"/>
    </xf>
    <xf numFmtId="165" fontId="4" fillId="0" borderId="5" xfId="0" applyNumberFormat="1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164" fontId="4" fillId="0" borderId="5" xfId="1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horizontal="right" vertical="center"/>
    </xf>
    <xf numFmtId="166" fontId="4" fillId="0" borderId="5" xfId="2" applyNumberFormat="1" applyFont="1" applyFill="1" applyBorder="1" applyAlignment="1">
      <alignment vertical="center"/>
    </xf>
    <xf numFmtId="168" fontId="4" fillId="0" borderId="5" xfId="0" applyNumberFormat="1" applyFont="1" applyFill="1" applyBorder="1" applyAlignment="1">
      <alignment vertical="center"/>
    </xf>
    <xf numFmtId="167" fontId="4" fillId="0" borderId="5" xfId="2" applyNumberFormat="1" applyFont="1" applyFill="1" applyBorder="1" applyAlignment="1">
      <alignment vertical="center"/>
    </xf>
    <xf numFmtId="166" fontId="4" fillId="0" borderId="3" xfId="2" applyNumberFormat="1" applyFont="1" applyFill="1" applyBorder="1" applyAlignment="1">
      <alignment vertical="center"/>
    </xf>
    <xf numFmtId="168" fontId="4" fillId="0" borderId="3" xfId="0" applyNumberFormat="1" applyFont="1" applyFill="1" applyBorder="1" applyAlignment="1">
      <alignment vertical="center"/>
    </xf>
    <xf numFmtId="167" fontId="4" fillId="0" borderId="3" xfId="2" applyNumberFormat="1" applyFont="1" applyFill="1" applyBorder="1" applyAlignment="1">
      <alignment vertical="center"/>
    </xf>
    <xf numFmtId="43" fontId="4" fillId="0" borderId="0" xfId="1" applyNumberFormat="1" applyFont="1" applyFill="1" applyBorder="1" applyAlignment="1">
      <alignment vertical="center"/>
    </xf>
    <xf numFmtId="170" fontId="4" fillId="0" borderId="0" xfId="0" applyNumberFormat="1" applyFont="1" applyFill="1" applyBorder="1" applyAlignment="1">
      <alignment vertical="center"/>
    </xf>
    <xf numFmtId="170" fontId="4" fillId="0" borderId="2" xfId="0" applyNumberFormat="1" applyFont="1" applyFill="1" applyBorder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/>
    </xf>
    <xf numFmtId="167" fontId="4" fillId="0" borderId="0" xfId="0" applyNumberFormat="1" applyFont="1"/>
    <xf numFmtId="167" fontId="4" fillId="0" borderId="2" xfId="0" applyNumberFormat="1" applyFont="1" applyBorder="1"/>
    <xf numFmtId="167" fontId="4" fillId="0" borderId="5" xfId="0" applyNumberFormat="1" applyFont="1" applyBorder="1"/>
    <xf numFmtId="0" fontId="5" fillId="0" borderId="0" xfId="0" applyFont="1"/>
    <xf numFmtId="167" fontId="4" fillId="0" borderId="0" xfId="0" applyNumberFormat="1" applyFont="1" applyBorder="1"/>
    <xf numFmtId="166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4" fontId="8" fillId="0" borderId="0" xfId="1" applyNumberFormat="1" applyFont="1" applyFill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0" fontId="8" fillId="0" borderId="0" xfId="2" applyNumberFormat="1" applyFont="1" applyFill="1" applyBorder="1" applyAlignment="1">
      <alignment horizontal="right" vertical="center"/>
    </xf>
    <xf numFmtId="0" fontId="8" fillId="0" borderId="3" xfId="2" applyNumberFormat="1" applyFont="1" applyFill="1" applyBorder="1" applyAlignment="1">
      <alignment horizontal="right" vertical="center"/>
    </xf>
    <xf numFmtId="164" fontId="4" fillId="0" borderId="0" xfId="0" applyNumberFormat="1" applyFont="1" applyBorder="1" applyAlignment="1">
      <alignment vertical="center"/>
    </xf>
    <xf numFmtId="11" fontId="0" fillId="0" borderId="0" xfId="0" applyNumberFormat="1"/>
    <xf numFmtId="0" fontId="4" fillId="0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center" wrapText="1"/>
    </xf>
    <xf numFmtId="167" fontId="4" fillId="0" borderId="7" xfId="0" applyNumberFormat="1" applyFont="1" applyBorder="1"/>
    <xf numFmtId="167" fontId="4" fillId="0" borderId="8" xfId="0" applyNumberFormat="1" applyFont="1" applyBorder="1"/>
    <xf numFmtId="0" fontId="4" fillId="0" borderId="8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2"/>
  <sheetViews>
    <sheetView showGridLines="0" workbookViewId="0">
      <selection activeCell="F22" sqref="F22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5" width="8" bestFit="1" customWidth="1"/>
    <col min="16" max="16" width="7.33203125" bestFit="1" customWidth="1"/>
    <col min="17" max="17" width="8.33203125" bestFit="1" customWidth="1"/>
    <col min="18" max="19" width="8" bestFit="1" customWidth="1"/>
    <col min="20" max="20" width="7.33203125" bestFit="1" customWidth="1"/>
  </cols>
  <sheetData>
    <row r="1" spans="2:20" x14ac:dyDescent="0.2">
      <c r="B1" s="68" t="s">
        <v>67</v>
      </c>
      <c r="L1" s="68" t="s">
        <v>68</v>
      </c>
    </row>
    <row r="2" spans="2:20" ht="17" thickBot="1" x14ac:dyDescent="0.25"/>
    <row r="3" spans="2:20" ht="17" thickTop="1" x14ac:dyDescent="0.2">
      <c r="B3" s="63"/>
      <c r="C3" s="87" t="s">
        <v>69</v>
      </c>
      <c r="D3" s="87"/>
      <c r="E3" s="87"/>
      <c r="F3" s="87"/>
      <c r="G3" s="87" t="s">
        <v>63</v>
      </c>
      <c r="H3" s="87"/>
      <c r="I3" s="87"/>
      <c r="J3" s="87"/>
      <c r="L3" s="63"/>
      <c r="M3" s="87" t="s">
        <v>69</v>
      </c>
      <c r="N3" s="87"/>
      <c r="O3" s="87"/>
      <c r="P3" s="87"/>
      <c r="Q3" s="87" t="s">
        <v>63</v>
      </c>
      <c r="R3" s="87"/>
      <c r="S3" s="87"/>
      <c r="T3" s="87"/>
    </row>
    <row r="4" spans="2:20" x14ac:dyDescent="0.2">
      <c r="B4" s="11" t="s">
        <v>21</v>
      </c>
      <c r="C4" s="29" t="s">
        <v>64</v>
      </c>
      <c r="D4" s="29" t="s">
        <v>65</v>
      </c>
      <c r="E4" s="29" t="s">
        <v>66</v>
      </c>
      <c r="F4" s="29" t="s">
        <v>31</v>
      </c>
      <c r="G4" s="29" t="s">
        <v>64</v>
      </c>
      <c r="H4" s="29" t="s">
        <v>65</v>
      </c>
      <c r="I4" s="29" t="s">
        <v>66</v>
      </c>
      <c r="J4" s="29" t="s">
        <v>31</v>
      </c>
      <c r="L4" s="11" t="s">
        <v>21</v>
      </c>
      <c r="M4" s="29" t="s">
        <v>64</v>
      </c>
      <c r="N4" s="29" t="s">
        <v>65</v>
      </c>
      <c r="O4" s="29" t="s">
        <v>66</v>
      </c>
      <c r="P4" s="29" t="s">
        <v>31</v>
      </c>
      <c r="Q4" s="29" t="s">
        <v>64</v>
      </c>
      <c r="R4" s="29" t="s">
        <v>65</v>
      </c>
      <c r="S4" s="29" t="s">
        <v>66</v>
      </c>
      <c r="T4" s="29" t="s">
        <v>31</v>
      </c>
    </row>
    <row r="5" spans="2:20" x14ac:dyDescent="0.2">
      <c r="B5" s="28" t="s">
        <v>37</v>
      </c>
      <c r="C5" s="65">
        <f>'FAC 2002-2018 BUS'!I13</f>
        <v>-5.5380945266560788E-2</v>
      </c>
      <c r="D5" s="65">
        <f>'FAC 2002-2018 BUS'!I41</f>
        <v>-1.9124224236237275E-2</v>
      </c>
      <c r="E5" s="65">
        <f>'FAC 2002-2018 BUS'!I70</f>
        <v>-0.10476704795469216</v>
      </c>
      <c r="F5" s="65">
        <f>'FAC 2002-2018 BUS'!I99</f>
        <v>-9.1542864082622688E-2</v>
      </c>
      <c r="G5" s="65">
        <f>'FAC 2002-2018 BUS'!AD13</f>
        <v>-5.3177332618900536E-2</v>
      </c>
      <c r="H5" s="65">
        <f>'FAC 2002-2018 BUS'!AD41</f>
        <v>-5.393359020208955E-2</v>
      </c>
      <c r="I5" s="65">
        <f>'FAC 2002-2018 BUS'!AD70</f>
        <v>-0.12043438467767452</v>
      </c>
      <c r="J5" s="65">
        <f>'FAC 2002-2018 BUS'!AD99</f>
        <v>-6.3073188299902591E-2</v>
      </c>
      <c r="L5" s="28" t="s">
        <v>37</v>
      </c>
      <c r="M5" s="65" t="e">
        <f>#REF!</f>
        <v>#REF!</v>
      </c>
      <c r="N5" s="65" t="e">
        <f>#REF!</f>
        <v>#REF!</v>
      </c>
      <c r="O5" s="65" t="e">
        <f>#REF!</f>
        <v>#REF!</v>
      </c>
      <c r="P5" s="65" t="e">
        <f>#REF!</f>
        <v>#REF!</v>
      </c>
      <c r="Q5" s="65" t="e">
        <f>#REF!</f>
        <v>#REF!</v>
      </c>
      <c r="R5" s="65" t="e">
        <f>#REF!</f>
        <v>#REF!</v>
      </c>
      <c r="S5" s="65" t="e">
        <f>#REF!</f>
        <v>#REF!</v>
      </c>
      <c r="T5" s="65" t="e">
        <f>#REF!</f>
        <v>#REF!</v>
      </c>
    </row>
    <row r="6" spans="2:20" x14ac:dyDescent="0.2">
      <c r="B6" s="28" t="s">
        <v>60</v>
      </c>
      <c r="C6" s="65">
        <f>'FAC 2002-2018 BUS'!I14</f>
        <v>0.12031479473164164</v>
      </c>
      <c r="D6" s="65">
        <f>'FAC 2002-2018 BUS'!I42</f>
        <v>8.109905067735701E-2</v>
      </c>
      <c r="E6" s="65">
        <f>'FAC 2002-2018 BUS'!I71</f>
        <v>9.3457309622275941E-2</v>
      </c>
      <c r="F6" s="65">
        <f>'FAC 2002-2018 BUS'!I100</f>
        <v>0.75919208340029121</v>
      </c>
      <c r="G6" s="65">
        <f>'FAC 2002-2018 BUS'!AD14</f>
        <v>-9.7971788997719775E-3</v>
      </c>
      <c r="H6" s="65">
        <f>'FAC 2002-2018 BUS'!AD42</f>
        <v>0.22713753843769416</v>
      </c>
      <c r="I6" s="65">
        <f>'FAC 2002-2018 BUS'!AD71</f>
        <v>0.47577445826066267</v>
      </c>
      <c r="J6" s="65">
        <f>'FAC 2002-2018 BUS'!AD100</f>
        <v>-6.6453469555840194E-2</v>
      </c>
      <c r="L6" s="28" t="s">
        <v>60</v>
      </c>
      <c r="M6" s="65" t="e">
        <f>#REF!</f>
        <v>#REF!</v>
      </c>
      <c r="N6" s="65" t="e">
        <f>#REF!</f>
        <v>#REF!</v>
      </c>
      <c r="O6" s="65" t="e">
        <f>#REF!</f>
        <v>#REF!</v>
      </c>
      <c r="P6" s="65" t="e">
        <f>#REF!</f>
        <v>#REF!</v>
      </c>
      <c r="Q6" s="65" t="e">
        <f>#REF!</f>
        <v>#REF!</v>
      </c>
      <c r="R6" s="65" t="e">
        <f>#REF!</f>
        <v>#REF!</v>
      </c>
      <c r="S6" s="65" t="e">
        <f>#REF!</f>
        <v>#REF!</v>
      </c>
      <c r="T6" s="65" t="e">
        <f>#REF!</f>
        <v>#REF!</v>
      </c>
    </row>
    <row r="7" spans="2:20" x14ac:dyDescent="0.2">
      <c r="B7" s="28" t="s">
        <v>56</v>
      </c>
      <c r="C7" s="65">
        <f>'FAC 2002-2018 BUS'!I15</f>
        <v>0.12321380727132425</v>
      </c>
      <c r="D7" s="65">
        <f>'FAC 2002-2018 BUS'!I43</f>
        <v>0.18343734640910658</v>
      </c>
      <c r="E7" s="65">
        <f>'FAC 2002-2018 BUS'!I72</f>
        <v>5.5122003665689867E-2</v>
      </c>
      <c r="F7" s="65">
        <f>'FAC 2002-2018 BUS'!I101</f>
        <v>0.15994463230777156</v>
      </c>
      <c r="G7" s="65">
        <f>'FAC 2002-2018 BUS'!AD15</f>
        <v>4.7320935152103595E-2</v>
      </c>
      <c r="H7" s="65">
        <f>'FAC 2002-2018 BUS'!AD43</f>
        <v>6.1378723220394359E-2</v>
      </c>
      <c r="I7" s="65">
        <f>'FAC 2002-2018 BUS'!AD72</f>
        <v>0.10257392202263269</v>
      </c>
      <c r="J7" s="65">
        <f>'FAC 2002-2018 BUS'!AD101</f>
        <v>2.9126978137804342E-2</v>
      </c>
      <c r="L7" s="28" t="s">
        <v>56</v>
      </c>
      <c r="M7" s="65" t="e">
        <f>#REF!</f>
        <v>#REF!</v>
      </c>
      <c r="N7" s="65" t="e">
        <f>#REF!</f>
        <v>#REF!</v>
      </c>
      <c r="O7" s="65" t="e">
        <f>#REF!</f>
        <v>#REF!</v>
      </c>
      <c r="P7" s="65" t="e">
        <f>#REF!</f>
        <v>#REF!</v>
      </c>
      <c r="Q7" s="65" t="e">
        <f>#REF!</f>
        <v>#REF!</v>
      </c>
      <c r="R7" s="65" t="e">
        <f>#REF!</f>
        <v>#REF!</v>
      </c>
      <c r="S7" s="65" t="e">
        <f>#REF!</f>
        <v>#REF!</v>
      </c>
      <c r="T7" s="65" t="e">
        <f>#REF!</f>
        <v>#REF!</v>
      </c>
    </row>
    <row r="8" spans="2:20" x14ac:dyDescent="0.2">
      <c r="B8" s="28" t="s">
        <v>80</v>
      </c>
      <c r="C8" s="65">
        <f>'FAC 2002-2018 BUS'!I16</f>
        <v>-4.0622283347274246E-2</v>
      </c>
      <c r="D8" s="65">
        <f>'FAC 2002-2018 BUS'!I44</f>
        <v>-0.10327929632113941</v>
      </c>
      <c r="E8" s="65">
        <f>'FAC 2002-2018 BUS'!I73</f>
        <v>-0.17106830937077899</v>
      </c>
      <c r="F8" s="65">
        <f>'FAC 2002-2018 BUS'!I102</f>
        <v>-4.75040529289813E-2</v>
      </c>
      <c r="G8" s="65">
        <f>'FAC 2002-2018 BUS'!AD16</f>
        <v>1.1158844216133175E-2</v>
      </c>
      <c r="H8" s="65">
        <f>'FAC 2002-2018 BUS'!AD44</f>
        <v>-1.7992234955901885E-2</v>
      </c>
      <c r="I8" s="65">
        <f>'FAC 2002-2018 BUS'!AD73</f>
        <v>-3.0490916107865598E-2</v>
      </c>
      <c r="J8" s="65">
        <f>'FAC 2002-2018 BUS'!AD102</f>
        <v>-9.3641166773376118E-3</v>
      </c>
      <c r="L8" s="28" t="s">
        <v>80</v>
      </c>
      <c r="M8" s="65" t="e">
        <f>#REF!</f>
        <v>#REF!</v>
      </c>
      <c r="N8" s="65" t="e">
        <f>#REF!</f>
        <v>#REF!</v>
      </c>
      <c r="O8" s="65" t="e">
        <f>#REF!</f>
        <v>#REF!</v>
      </c>
      <c r="P8" s="65" t="e">
        <f>#REF!</f>
        <v>#REF!</v>
      </c>
      <c r="Q8" s="65" t="e">
        <f>#REF!</f>
        <v>#REF!</v>
      </c>
      <c r="R8" s="65" t="e">
        <f>#REF!</f>
        <v>#REF!</v>
      </c>
      <c r="S8" s="65" t="e">
        <f>#REF!</f>
        <v>#REF!</v>
      </c>
      <c r="T8" s="65" t="e">
        <f>#REF!</f>
        <v>#REF!</v>
      </c>
    </row>
    <row r="9" spans="2:20" x14ac:dyDescent="0.2">
      <c r="B9" s="28" t="s">
        <v>57</v>
      </c>
      <c r="C9" s="65">
        <f>'FAC 2002-2018 BUS'!I17</f>
        <v>0.53923891596793183</v>
      </c>
      <c r="D9" s="65">
        <f>'FAC 2002-2018 BUS'!I45</f>
        <v>0.45988426688245987</v>
      </c>
      <c r="E9" s="65">
        <f>'FAC 2002-2018 BUS'!I74</f>
        <v>0.46211543262249344</v>
      </c>
      <c r="F9" s="65">
        <f>'FAC 2002-2018 BUS'!I103</f>
        <v>0.4792299898682828</v>
      </c>
      <c r="G9" s="65">
        <f>'FAC 2002-2018 BUS'!AD17</f>
        <v>7.7970612432305075E-2</v>
      </c>
      <c r="H9" s="65">
        <f>'FAC 2002-2018 BUS'!AD45</f>
        <v>6.4338821142269964E-2</v>
      </c>
      <c r="I9" s="65">
        <f>'FAC 2002-2018 BUS'!AD74</f>
        <v>4.12270415050238E-2</v>
      </c>
      <c r="J9" s="65">
        <f>'FAC 2002-2018 BUS'!AD103</f>
        <v>7.17084089198506E-2</v>
      </c>
      <c r="L9" s="28" t="s">
        <v>57</v>
      </c>
      <c r="M9" s="65" t="e">
        <f>#REF!</f>
        <v>#REF!</v>
      </c>
      <c r="N9" s="65" t="e">
        <f>#REF!</f>
        <v>#REF!</v>
      </c>
      <c r="O9" s="65" t="e">
        <f>#REF!</f>
        <v>#REF!</v>
      </c>
      <c r="P9" s="65" t="e">
        <f>#REF!</f>
        <v>#REF!</v>
      </c>
      <c r="Q9" s="65" t="e">
        <f>#REF!</f>
        <v>#REF!</v>
      </c>
      <c r="R9" s="65" t="e">
        <f>#REF!</f>
        <v>#REF!</v>
      </c>
      <c r="S9" s="65" t="e">
        <f>#REF!</f>
        <v>#REF!</v>
      </c>
      <c r="T9" s="65" t="e">
        <f>#REF!</f>
        <v>#REF!</v>
      </c>
    </row>
    <row r="10" spans="2:20" x14ac:dyDescent="0.2">
      <c r="B10" s="28" t="s">
        <v>54</v>
      </c>
      <c r="C10" s="65">
        <f>'FAC 2002-2018 BUS'!I18</f>
        <v>-8.2771660013410076E-2</v>
      </c>
      <c r="D10" s="65">
        <f>'FAC 2002-2018 BUS'!I46</f>
        <v>-0.1233036767111666</v>
      </c>
      <c r="E10" s="65">
        <f>'FAC 2002-2018 BUS'!I75</f>
        <v>-0.16462834969025464</v>
      </c>
      <c r="F10" s="65">
        <f>'FAC 2002-2018 BUS'!I104</f>
        <v>-0.13283925250491235</v>
      </c>
      <c r="G10" s="65">
        <f>'FAC 2002-2018 BUS'!AD18</f>
        <v>4.3282123555892303E-2</v>
      </c>
      <c r="H10" s="65">
        <f>'FAC 2002-2018 BUS'!AD46</f>
        <v>6.0666970537775554E-2</v>
      </c>
      <c r="I10" s="65">
        <f>'FAC 2002-2018 BUS'!AD75</f>
        <v>7.3919041973938004E-2</v>
      </c>
      <c r="J10" s="65">
        <f>'FAC 2002-2018 BUS'!AD104</f>
        <v>5.6185132624486177E-2</v>
      </c>
      <c r="L10" s="28" t="s">
        <v>54</v>
      </c>
      <c r="M10" s="65" t="e">
        <f>#REF!</f>
        <v>#REF!</v>
      </c>
      <c r="N10" s="65" t="e">
        <f>#REF!</f>
        <v>#REF!</v>
      </c>
      <c r="O10" s="65" t="e">
        <f>#REF!</f>
        <v>#REF!</v>
      </c>
      <c r="P10" s="65" t="e">
        <f>#REF!</f>
        <v>#REF!</v>
      </c>
      <c r="Q10" s="65" t="e">
        <f>#REF!</f>
        <v>#REF!</v>
      </c>
      <c r="R10" s="65" t="e">
        <f>#REF!</f>
        <v>#REF!</v>
      </c>
      <c r="S10" s="65" t="e">
        <f>#REF!</f>
        <v>#REF!</v>
      </c>
      <c r="T10" s="65" t="e">
        <f>#REF!</f>
        <v>#REF!</v>
      </c>
    </row>
    <row r="11" spans="2:20" x14ac:dyDescent="0.2">
      <c r="B11" s="28" t="s">
        <v>72</v>
      </c>
      <c r="C11" s="65">
        <f>'FAC 2002-2018 BUS'!I19</f>
        <v>-8.7429585533423837E-2</v>
      </c>
      <c r="D11" s="65">
        <f>'FAC 2002-2018 BUS'!I47</f>
        <v>-6.825208134128613E-2</v>
      </c>
      <c r="E11" s="65">
        <f>'FAC 2002-2018 BUS'!I76</f>
        <v>0.1129392276451473</v>
      </c>
      <c r="F11" s="65">
        <f>'FAC 2002-2018 BUS'!I105</f>
        <v>-5.3610848312832027E-2</v>
      </c>
      <c r="G11" s="65">
        <f>'FAC 2002-2018 BUS'!AD19</f>
        <v>-6.6402083005381628E-3</v>
      </c>
      <c r="H11" s="65">
        <f>'FAC 2002-2018 BUS'!AD47</f>
        <v>-2.8186680155937332E-3</v>
      </c>
      <c r="I11" s="65">
        <f>'FAC 2002-2018 BUS'!AD76</f>
        <v>8.7566292290799271E-3</v>
      </c>
      <c r="J11" s="65">
        <f>'FAC 2002-2018 BUS'!AD105</f>
        <v>-1.1985772103593442E-2</v>
      </c>
      <c r="L11" s="28" t="s">
        <v>72</v>
      </c>
      <c r="M11" s="65" t="e">
        <f>#REF!</f>
        <v>#REF!</v>
      </c>
      <c r="N11" s="65" t="e">
        <f>#REF!</f>
        <v>#REF!</v>
      </c>
      <c r="O11" s="65" t="e">
        <f>#REF!</f>
        <v>#REF!</v>
      </c>
      <c r="P11" s="65" t="e">
        <f>#REF!</f>
        <v>#REF!</v>
      </c>
      <c r="Q11" s="65" t="e">
        <f>#REF!</f>
        <v>#REF!</v>
      </c>
      <c r="R11" s="65" t="e">
        <f>#REF!</f>
        <v>#REF!</v>
      </c>
      <c r="S11" s="65" t="e">
        <f>#REF!</f>
        <v>#REF!</v>
      </c>
      <c r="T11" s="65" t="e">
        <f>#REF!</f>
        <v>#REF!</v>
      </c>
    </row>
    <row r="12" spans="2:20" x14ac:dyDescent="0.2">
      <c r="B12" s="28" t="s">
        <v>55</v>
      </c>
      <c r="C12" s="65">
        <f>'FAC 2002-2018 BUS'!I20</f>
        <v>0.54478641422690166</v>
      </c>
      <c r="D12" s="65">
        <f>'FAC 2002-2018 BUS'!I48</f>
        <v>0.64394287147930718</v>
      </c>
      <c r="E12" s="65">
        <f>'FAC 2002-2018 BUS'!I77</f>
        <v>0.52536067793084396</v>
      </c>
      <c r="F12" s="65">
        <f>'FAC 2002-2018 BUS'!I106</f>
        <v>0.31428571428571428</v>
      </c>
      <c r="G12" s="65">
        <f>'FAC 2002-2018 BUS'!AD20</f>
        <v>-8.7827967434486853E-3</v>
      </c>
      <c r="H12" s="65">
        <f>'FAC 2002-2018 BUS'!AD48</f>
        <v>-8.885768387454699E-3</v>
      </c>
      <c r="I12" s="65">
        <f>'FAC 2002-2018 BUS'!AD77</f>
        <v>-1.6043363566126498E-2</v>
      </c>
      <c r="J12" s="65">
        <f>'FAC 2002-2018 BUS'!AD106</f>
        <v>-3.2449164449097736E-3</v>
      </c>
      <c r="L12" s="28" t="s">
        <v>55</v>
      </c>
      <c r="M12" s="65" t="e">
        <f>#REF!</f>
        <v>#REF!</v>
      </c>
      <c r="N12" s="65" t="e">
        <f>#REF!</f>
        <v>#REF!</v>
      </c>
      <c r="O12" s="65" t="e">
        <f>#REF!</f>
        <v>#REF!</v>
      </c>
      <c r="P12" s="65" t="e">
        <f>#REF!</f>
        <v>#REF!</v>
      </c>
      <c r="Q12" s="65" t="e">
        <f>#REF!</f>
        <v>#REF!</v>
      </c>
      <c r="R12" s="65" t="e">
        <f>#REF!</f>
        <v>#REF!</v>
      </c>
      <c r="S12" s="65" t="e">
        <f>#REF!</f>
        <v>#REF!</v>
      </c>
      <c r="T12" s="65" t="e">
        <f>#REF!</f>
        <v>#REF!</v>
      </c>
    </row>
    <row r="13" spans="2:20" x14ac:dyDescent="0.2">
      <c r="B13" s="28" t="s">
        <v>73</v>
      </c>
      <c r="C13" s="65" t="str">
        <f>'FAC 2002-2018 BUS'!I21</f>
        <v>-</v>
      </c>
      <c r="D13" s="65" t="str">
        <f>'FAC 2002-2018 BUS'!I49</f>
        <v>-</v>
      </c>
      <c r="E13" s="65" t="str">
        <f>'FAC 2002-2018 BUS'!I78</f>
        <v>-</v>
      </c>
      <c r="F13" s="65" t="str">
        <f>'FAC 2002-2018 BUS'!I107</f>
        <v>-</v>
      </c>
      <c r="G13" s="65">
        <f>'FAC 2002-2018 BUS'!AD21</f>
        <v>-5.398440374259126E-2</v>
      </c>
      <c r="H13" s="65">
        <f>'FAC 2002-2018 BUS'!AD49</f>
        <v>-1.043910510998922E-2</v>
      </c>
      <c r="I13" s="65">
        <f>'FAC 2002-2018 BUS'!AD78</f>
        <v>0</v>
      </c>
      <c r="J13" s="65">
        <f>'FAC 2002-2018 BUS'!AD107</f>
        <v>-2.8597092389990954E-2</v>
      </c>
      <c r="L13" s="28" t="s">
        <v>73</v>
      </c>
      <c r="M13" s="65" t="e">
        <f>#REF!</f>
        <v>#REF!</v>
      </c>
      <c r="N13" s="65" t="e">
        <f>#REF!</f>
        <v>#REF!</v>
      </c>
      <c r="O13" s="65" t="e">
        <f>#REF!</f>
        <v>#REF!</v>
      </c>
      <c r="P13" s="65" t="e">
        <f>#REF!</f>
        <v>#REF!</v>
      </c>
      <c r="Q13" s="65" t="e">
        <f>#REF!</f>
        <v>#REF!</v>
      </c>
      <c r="R13" s="65" t="e">
        <f>#REF!</f>
        <v>#REF!</v>
      </c>
      <c r="S13" s="65" t="e">
        <f>#REF!</f>
        <v>#REF!</v>
      </c>
      <c r="T13" s="65" t="e">
        <f>#REF!</f>
        <v>#REF!</v>
      </c>
    </row>
    <row r="14" spans="2:20" x14ac:dyDescent="0.2">
      <c r="B14" s="28" t="s">
        <v>73</v>
      </c>
      <c r="C14" s="65" t="str">
        <f>'FAC 2002-2018 BUS'!I22</f>
        <v>-</v>
      </c>
      <c r="D14" s="65" t="str">
        <f>'FAC 2002-2018 BUS'!I50</f>
        <v>-</v>
      </c>
      <c r="E14" s="65" t="str">
        <f>'FAC 2002-2018 BUS'!I79</f>
        <v>-</v>
      </c>
      <c r="F14" s="65" t="str">
        <f>'FAC 2002-2018 BUS'!I108</f>
        <v>-</v>
      </c>
      <c r="G14" s="65">
        <f>'FAC 2002-2018 BUS'!AD22</f>
        <v>0</v>
      </c>
      <c r="H14" s="65">
        <f>'FAC 2002-2018 BUS'!AD50</f>
        <v>0</v>
      </c>
      <c r="I14" s="65">
        <f>'FAC 2002-2018 BUS'!AD79</f>
        <v>-4.2453316922906804E-2</v>
      </c>
      <c r="J14" s="65">
        <f>'FAC 2002-2018 BUS'!AD108</f>
        <v>0</v>
      </c>
      <c r="L14" s="28" t="s">
        <v>73</v>
      </c>
      <c r="M14" s="65" t="e">
        <f>#REF!</f>
        <v>#REF!</v>
      </c>
      <c r="N14" s="65" t="e">
        <f>#REF!</f>
        <v>#REF!</v>
      </c>
      <c r="O14" s="65" t="e">
        <f>#REF!</f>
        <v>#REF!</v>
      </c>
      <c r="P14" s="65" t="e">
        <f>#REF!</f>
        <v>#REF!</v>
      </c>
      <c r="Q14" s="65" t="e">
        <f>#REF!</f>
        <v>#REF!</v>
      </c>
      <c r="R14" s="65" t="e">
        <f>#REF!</f>
        <v>#REF!</v>
      </c>
      <c r="S14" s="65" t="e">
        <f>#REF!</f>
        <v>#REF!</v>
      </c>
      <c r="T14" s="65" t="e">
        <f>#REF!</f>
        <v>#REF!</v>
      </c>
    </row>
    <row r="15" spans="2:20" x14ac:dyDescent="0.2">
      <c r="B15" s="28" t="s">
        <v>73</v>
      </c>
      <c r="C15" s="65" t="str">
        <f>'FAC 2002-2018 BUS'!I23</f>
        <v>-</v>
      </c>
      <c r="D15" s="65" t="str">
        <f>'FAC 2002-2018 BUS'!I51</f>
        <v>-</v>
      </c>
      <c r="E15" s="65" t="str">
        <f>'FAC 2002-2018 BUS'!I80</f>
        <v>-</v>
      </c>
      <c r="F15" s="65" t="str">
        <f>'FAC 2002-2018 BUS'!I109</f>
        <v>-</v>
      </c>
      <c r="G15" s="65">
        <f>'FAC 2002-2018 BUS'!AD23</f>
        <v>0</v>
      </c>
      <c r="H15" s="65">
        <f>'FAC 2002-2018 BUS'!AD51</f>
        <v>0</v>
      </c>
      <c r="I15" s="65">
        <f>'FAC 2002-2018 BUS'!AD80</f>
        <v>0</v>
      </c>
      <c r="J15" s="65">
        <f>'FAC 2002-2018 BUS'!AD109</f>
        <v>0</v>
      </c>
      <c r="L15" s="28" t="s">
        <v>73</v>
      </c>
      <c r="M15" s="65" t="e">
        <f>#REF!</f>
        <v>#REF!</v>
      </c>
      <c r="N15" s="65" t="e">
        <f>#REF!</f>
        <v>#REF!</v>
      </c>
      <c r="O15" s="65" t="e">
        <f>#REF!</f>
        <v>#REF!</v>
      </c>
      <c r="P15" s="65" t="e">
        <f>#REF!</f>
        <v>#REF!</v>
      </c>
      <c r="Q15" s="65" t="e">
        <f>#REF!</f>
        <v>#REF!</v>
      </c>
      <c r="R15" s="65" t="e">
        <f>#REF!</f>
        <v>#REF!</v>
      </c>
      <c r="S15" s="65" t="e">
        <f>#REF!</f>
        <v>#REF!</v>
      </c>
      <c r="T15" s="65" t="e">
        <f>#REF!</f>
        <v>#REF!</v>
      </c>
    </row>
    <row r="16" spans="2:20" x14ac:dyDescent="0.2">
      <c r="B16" s="28" t="s">
        <v>74</v>
      </c>
      <c r="C16" s="65" t="str">
        <f>'FAC 2002-2018 BUS'!I24</f>
        <v>-</v>
      </c>
      <c r="D16" s="65">
        <f>'FAC 2002-2018 BUS'!I52</f>
        <v>17.005744185175512</v>
      </c>
      <c r="E16" s="65">
        <f>'FAC 2002-2018 BUS'!I81</f>
        <v>19.036691438085931</v>
      </c>
      <c r="F16" s="65" t="str">
        <f>'FAC 2002-2018 BUS'!I110</f>
        <v>-</v>
      </c>
      <c r="G16" s="65">
        <f>'FAC 2002-2018 BUS'!AD24</f>
        <v>-2.3722762141083396E-2</v>
      </c>
      <c r="H16" s="65">
        <f>'FAC 2002-2018 BUS'!AD52</f>
        <v>-1.9885698268099827E-2</v>
      </c>
      <c r="I16" s="65">
        <f>'FAC 2002-2018 BUS'!AD81</f>
        <v>-2.9570209144636928E-2</v>
      </c>
      <c r="J16" s="65">
        <f>'FAC 2002-2018 BUS'!AD110</f>
        <v>-1.7013926644396424E-2</v>
      </c>
      <c r="L16" s="28" t="s">
        <v>74</v>
      </c>
      <c r="M16" s="65" t="e">
        <f>#REF!</f>
        <v>#REF!</v>
      </c>
      <c r="N16" s="65" t="e">
        <f>#REF!</f>
        <v>#REF!</v>
      </c>
      <c r="O16" s="65" t="e">
        <f>#REF!</f>
        <v>#REF!</v>
      </c>
      <c r="P16" s="65" t="e">
        <f>#REF!</f>
        <v>#REF!</v>
      </c>
      <c r="Q16" s="65" t="e">
        <f>#REF!</f>
        <v>#REF!</v>
      </c>
      <c r="R16" s="65" t="e">
        <f>#REF!</f>
        <v>#REF!</v>
      </c>
      <c r="S16" s="65" t="e">
        <f>#REF!</f>
        <v>#REF!</v>
      </c>
      <c r="T16" s="65" t="e">
        <f>#REF!</f>
        <v>#REF!</v>
      </c>
    </row>
    <row r="17" spans="2:20" x14ac:dyDescent="0.2">
      <c r="B17" s="28" t="s">
        <v>75</v>
      </c>
      <c r="C17" s="65" t="str">
        <f>'FAC 2002-2018 BUS'!I25</f>
        <v>-</v>
      </c>
      <c r="D17" s="65" t="str">
        <f>'FAC 2002-2018 BUS'!I53</f>
        <v>-</v>
      </c>
      <c r="E17" s="65" t="str">
        <f>'FAC 2002-2018 BUS'!I82</f>
        <v>-</v>
      </c>
      <c r="F17" s="65" t="str">
        <f>'FAC 2002-2018 BUS'!I111</f>
        <v>-</v>
      </c>
      <c r="G17" s="65">
        <f>'FAC 2002-2018 BUS'!AD25</f>
        <v>-3.3879076520087197E-2</v>
      </c>
      <c r="H17" s="65">
        <f>'FAC 2002-2018 BUS'!AD53</f>
        <v>-8.5806603359696258E-3</v>
      </c>
      <c r="I17" s="65">
        <f>'FAC 2002-2018 BUS'!AD82</f>
        <v>-5.3134653749496252E-4</v>
      </c>
      <c r="J17" s="65">
        <f>'FAC 2002-2018 BUS'!AD111</f>
        <v>-2.5229996964543772E-2</v>
      </c>
      <c r="L17" s="28" t="s">
        <v>75</v>
      </c>
      <c r="M17" s="65" t="e">
        <f>#REF!</f>
        <v>#REF!</v>
      </c>
      <c r="N17" s="65" t="e">
        <f>#REF!</f>
        <v>#REF!</v>
      </c>
      <c r="O17" s="65" t="e">
        <f>#REF!</f>
        <v>#REF!</v>
      </c>
      <c r="P17" s="65" t="e">
        <f>#REF!</f>
        <v>#REF!</v>
      </c>
      <c r="Q17" s="65" t="e">
        <f>#REF!</f>
        <v>#REF!</v>
      </c>
      <c r="R17" s="65" t="e">
        <f>#REF!</f>
        <v>#REF!</v>
      </c>
      <c r="S17" s="65" t="e">
        <f>#REF!</f>
        <v>#REF!</v>
      </c>
      <c r="T17" s="65" t="e">
        <f>#REF!</f>
        <v>#REF!</v>
      </c>
    </row>
    <row r="18" spans="2:20" x14ac:dyDescent="0.2">
      <c r="B18" s="44" t="s">
        <v>61</v>
      </c>
      <c r="C18" s="67"/>
      <c r="D18" s="67"/>
      <c r="E18" s="67"/>
      <c r="F18" s="67"/>
      <c r="G18" s="67">
        <f>'FAC 2002-2018 BUS'!AD26</f>
        <v>6.0770529271895433E-2</v>
      </c>
      <c r="H18" s="67">
        <f>'FAC 2002-2018 BUS'!AD54</f>
        <v>0.14082452735028389</v>
      </c>
      <c r="I18" s="67">
        <f>'FAC 2002-2018 BUS'!AD83</f>
        <v>1.3180791681823076</v>
      </c>
      <c r="J18" s="67">
        <f>'FAC 2002-2018 BUS'!AD112</f>
        <v>0</v>
      </c>
      <c r="L18" s="86" t="s">
        <v>61</v>
      </c>
      <c r="M18" s="85"/>
      <c r="N18" s="85"/>
      <c r="O18" s="85"/>
      <c r="P18" s="85"/>
      <c r="Q18" s="85" t="e">
        <f>#REF!</f>
        <v>#REF!</v>
      </c>
      <c r="R18" s="85" t="e">
        <f>#REF!</f>
        <v>#REF!</v>
      </c>
      <c r="S18" s="85" t="e">
        <f>#REF!</f>
        <v>#REF!</v>
      </c>
      <c r="T18" s="85" t="e">
        <f>#REF!</f>
        <v>#REF!</v>
      </c>
    </row>
    <row r="19" spans="2:20" x14ac:dyDescent="0.2">
      <c r="B19" s="28" t="s">
        <v>76</v>
      </c>
      <c r="C19" s="69"/>
      <c r="D19" s="69"/>
      <c r="E19" s="69"/>
      <c r="F19" s="67"/>
      <c r="G19" s="67">
        <f>'FAC 2002-2018 BUS'!AD27</f>
        <v>0.20788227415995686</v>
      </c>
      <c r="H19" s="67">
        <f>'FAC 2002-2018 BUS'!AD55</f>
        <v>0.33392980124367444</v>
      </c>
      <c r="I19" s="67">
        <f>'FAC 2002-2018 BUS'!AD84</f>
        <v>1.9066015477883802</v>
      </c>
      <c r="J19" s="67">
        <f>'FAC 2002-2018 BUS'!AD113</f>
        <v>-0.24949581565212509</v>
      </c>
      <c r="L19" s="86" t="s">
        <v>76</v>
      </c>
      <c r="M19" s="85"/>
      <c r="N19" s="85"/>
      <c r="O19" s="85"/>
      <c r="P19" s="85"/>
      <c r="Q19" s="85" t="e">
        <f>#REF!</f>
        <v>#REF!</v>
      </c>
      <c r="R19" s="85" t="e">
        <f>#REF!</f>
        <v>#REF!</v>
      </c>
      <c r="S19" s="85" t="e">
        <f>#REF!</f>
        <v>#REF!</v>
      </c>
      <c r="T19" s="85" t="e">
        <f>#REF!</f>
        <v>#REF!</v>
      </c>
    </row>
    <row r="20" spans="2:20" x14ac:dyDescent="0.2">
      <c r="B20" s="44" t="s">
        <v>58</v>
      </c>
      <c r="C20" s="67"/>
      <c r="D20" s="67"/>
      <c r="E20" s="67"/>
      <c r="F20" s="67"/>
      <c r="G20" s="67">
        <f>'FAC 2002-2018 BUS'!AD28</f>
        <v>5.2464672207344076E-2</v>
      </c>
      <c r="H20" s="67">
        <f>'FAC 2002-2018 BUS'!AD56</f>
        <v>0.1296826778914415</v>
      </c>
      <c r="I20" s="67">
        <f>'FAC 2002-2018 BUS'!AD85</f>
        <v>1.6229918616657173</v>
      </c>
      <c r="J20" s="67">
        <f>'FAC 2002-2018 BUS'!AD114</f>
        <v>-0.22081445979118186</v>
      </c>
      <c r="L20" s="86" t="s">
        <v>58</v>
      </c>
      <c r="M20" s="85"/>
      <c r="N20" s="85"/>
      <c r="O20" s="85"/>
      <c r="P20" s="85"/>
      <c r="Q20" s="85" t="e">
        <f>#REF!</f>
        <v>#REF!</v>
      </c>
      <c r="R20" s="85" t="e">
        <f>#REF!</f>
        <v>#REF!</v>
      </c>
      <c r="S20" s="85" t="e">
        <f>#REF!</f>
        <v>#REF!</v>
      </c>
      <c r="T20" s="85" t="e">
        <f>#REF!</f>
        <v>#REF!</v>
      </c>
    </row>
    <row r="21" spans="2:20" ht="17" thickBot="1" x14ac:dyDescent="0.25">
      <c r="B21" s="83" t="s">
        <v>77</v>
      </c>
      <c r="C21" s="84"/>
      <c r="D21" s="84"/>
      <c r="E21" s="84"/>
      <c r="F21" s="84"/>
      <c r="G21" s="84">
        <f>'FAC 2002-2018 BUS'!AD29</f>
        <v>-0.15541760195261278</v>
      </c>
      <c r="H21" s="84">
        <f>'FAC 2002-2018 BUS'!AD57</f>
        <v>-0.20424712335223294</v>
      </c>
      <c r="I21" s="84">
        <f>'FAC 2002-2018 BUS'!AD86</f>
        <v>-0.28360968612266291</v>
      </c>
      <c r="J21" s="84">
        <f>'FAC 2002-2018 BUS'!AD115</f>
        <v>2.8681355860943225E-2</v>
      </c>
      <c r="L21" s="83" t="s">
        <v>77</v>
      </c>
      <c r="M21" s="84"/>
      <c r="N21" s="84"/>
      <c r="O21" s="84"/>
      <c r="P21" s="84"/>
      <c r="Q21" s="84" t="e">
        <f>#REF!</f>
        <v>#REF!</v>
      </c>
      <c r="R21" s="84" t="e">
        <f>#REF!</f>
        <v>#REF!</v>
      </c>
      <c r="S21" s="84" t="e">
        <f>#REF!</f>
        <v>#REF!</v>
      </c>
      <c r="T21" s="84" t="e">
        <f>#REF!</f>
        <v>#REF!</v>
      </c>
    </row>
    <row r="22" spans="2:20" ht="17" thickTop="1" x14ac:dyDescent="0.2"/>
  </sheetData>
  <mergeCells count="4">
    <mergeCell ref="C3:F3"/>
    <mergeCell ref="G3:J3"/>
    <mergeCell ref="M3:P3"/>
    <mergeCell ref="Q3:T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23"/>
  <sheetViews>
    <sheetView showGridLines="0" workbookViewId="0">
      <selection activeCell="I16" sqref="I16"/>
    </sheetView>
  </sheetViews>
  <sheetFormatPr baseColWidth="10" defaultColWidth="8.83203125" defaultRowHeight="16" x14ac:dyDescent="0.2"/>
  <cols>
    <col min="1" max="1" width="4.1640625" customWidth="1"/>
    <col min="2" max="2" width="32.6640625" bestFit="1" customWidth="1"/>
    <col min="3" max="10" width="8" customWidth="1"/>
    <col min="11" max="11" width="5.1640625" customWidth="1"/>
    <col min="12" max="12" width="32.6640625" bestFit="1" customWidth="1"/>
    <col min="13" max="13" width="8.33203125" bestFit="1" customWidth="1"/>
    <col min="14" max="14" width="8" bestFit="1" customWidth="1"/>
    <col min="15" max="15" width="8" customWidth="1"/>
    <col min="16" max="16" width="7.33203125" bestFit="1" customWidth="1"/>
    <col min="17" max="17" width="8.33203125" bestFit="1" customWidth="1"/>
    <col min="18" max="18" width="8" bestFit="1" customWidth="1"/>
    <col min="19" max="19" width="8" customWidth="1"/>
    <col min="20" max="20" width="7.33203125" bestFit="1" customWidth="1"/>
    <col min="21" max="21" width="21.6640625" bestFit="1" customWidth="1"/>
  </cols>
  <sheetData>
    <row r="2" spans="2:21" x14ac:dyDescent="0.2">
      <c r="B2" s="68" t="s">
        <v>70</v>
      </c>
      <c r="L2" s="68" t="s">
        <v>71</v>
      </c>
    </row>
    <row r="3" spans="2:21" ht="17" thickBot="1" x14ac:dyDescent="0.25"/>
    <row r="4" spans="2:21" ht="17" thickTop="1" x14ac:dyDescent="0.2">
      <c r="B4" s="63"/>
      <c r="C4" s="87" t="s">
        <v>69</v>
      </c>
      <c r="D4" s="87"/>
      <c r="E4" s="87"/>
      <c r="F4" s="87"/>
      <c r="G4" s="87" t="s">
        <v>63</v>
      </c>
      <c r="H4" s="87"/>
      <c r="I4" s="87"/>
      <c r="J4" s="87"/>
      <c r="L4" s="63"/>
      <c r="M4" s="87" t="s">
        <v>69</v>
      </c>
      <c r="N4" s="87"/>
      <c r="O4" s="87"/>
      <c r="P4" s="87"/>
      <c r="Q4" s="87" t="s">
        <v>63</v>
      </c>
      <c r="R4" s="87"/>
      <c r="S4" s="87"/>
      <c r="T4" s="87"/>
    </row>
    <row r="5" spans="2:21" x14ac:dyDescent="0.2">
      <c r="B5" s="11" t="s">
        <v>21</v>
      </c>
      <c r="C5" s="29" t="s">
        <v>64</v>
      </c>
      <c r="D5" s="29" t="s">
        <v>65</v>
      </c>
      <c r="E5" s="29" t="s">
        <v>66</v>
      </c>
      <c r="F5" s="29" t="s">
        <v>31</v>
      </c>
      <c r="G5" s="29" t="s">
        <v>64</v>
      </c>
      <c r="H5" s="29" t="s">
        <v>65</v>
      </c>
      <c r="I5" s="29" t="s">
        <v>66</v>
      </c>
      <c r="J5" s="29" t="s">
        <v>31</v>
      </c>
      <c r="L5" s="11" t="s">
        <v>21</v>
      </c>
      <c r="M5" s="29" t="s">
        <v>64</v>
      </c>
      <c r="N5" s="29" t="s">
        <v>65</v>
      </c>
      <c r="O5" s="29" t="s">
        <v>66</v>
      </c>
      <c r="P5" s="29" t="s">
        <v>31</v>
      </c>
      <c r="Q5" s="29" t="s">
        <v>64</v>
      </c>
      <c r="R5" s="29" t="s">
        <v>65</v>
      </c>
      <c r="S5" s="29" t="s">
        <v>66</v>
      </c>
      <c r="T5" s="29" t="s">
        <v>31</v>
      </c>
    </row>
    <row r="6" spans="2:21" x14ac:dyDescent="0.2">
      <c r="B6" s="28" t="s">
        <v>37</v>
      </c>
      <c r="C6" s="65" t="e">
        <f>#REF!</f>
        <v>#REF!</v>
      </c>
      <c r="D6" s="65" t="e">
        <f>#REF!</f>
        <v>#REF!</v>
      </c>
      <c r="E6" s="65" t="e">
        <f>#REF!</f>
        <v>#REF!</v>
      </c>
      <c r="F6" s="65" t="e">
        <f>#REF!</f>
        <v>#REF!</v>
      </c>
      <c r="G6" s="65" t="e">
        <f>#REF!</f>
        <v>#REF!</v>
      </c>
      <c r="H6" s="65" t="e">
        <f>#REF!</f>
        <v>#REF!</v>
      </c>
      <c r="I6" s="65" t="e">
        <f>#REF!</f>
        <v>#REF!</v>
      </c>
      <c r="J6" s="65" t="e">
        <f>#REF!</f>
        <v>#REF!</v>
      </c>
      <c r="L6" s="28" t="s">
        <v>37</v>
      </c>
      <c r="M6" s="65" t="e">
        <f>#REF!</f>
        <v>#REF!</v>
      </c>
      <c r="N6" s="65" t="e">
        <f>#REF!</f>
        <v>#REF!</v>
      </c>
      <c r="O6" s="65" t="e">
        <f>#REF!</f>
        <v>#REF!</v>
      </c>
      <c r="P6" s="65" t="e">
        <f>#REF!</f>
        <v>#REF!</v>
      </c>
      <c r="Q6" s="65" t="e">
        <f>#REF!</f>
        <v>#REF!</v>
      </c>
      <c r="R6" s="65" t="e">
        <f>#REF!</f>
        <v>#REF!</v>
      </c>
      <c r="S6" s="65" t="e">
        <f>#REF!</f>
        <v>#REF!</v>
      </c>
      <c r="T6" s="65" t="e">
        <f>#REF!</f>
        <v>#REF!</v>
      </c>
    </row>
    <row r="7" spans="2:21" x14ac:dyDescent="0.2">
      <c r="B7" s="28" t="s">
        <v>60</v>
      </c>
      <c r="C7" s="65" t="e">
        <f>#REF!</f>
        <v>#REF!</v>
      </c>
      <c r="D7" s="65" t="e">
        <f>#REF!</f>
        <v>#REF!</v>
      </c>
      <c r="E7" s="65" t="e">
        <f>#REF!</f>
        <v>#REF!</v>
      </c>
      <c r="F7" s="65" t="e">
        <f>#REF!</f>
        <v>#REF!</v>
      </c>
      <c r="G7" s="65" t="e">
        <f>#REF!</f>
        <v>#REF!</v>
      </c>
      <c r="H7" s="65" t="e">
        <f>#REF!</f>
        <v>#REF!</v>
      </c>
      <c r="I7" s="65" t="e">
        <f>#REF!</f>
        <v>#REF!</v>
      </c>
      <c r="J7" s="65" t="e">
        <f>#REF!</f>
        <v>#REF!</v>
      </c>
      <c r="L7" s="28" t="s">
        <v>60</v>
      </c>
      <c r="M7" s="65" t="e">
        <f>#REF!</f>
        <v>#REF!</v>
      </c>
      <c r="N7" s="65" t="e">
        <f>#REF!</f>
        <v>#REF!</v>
      </c>
      <c r="O7" s="65" t="e">
        <f>#REF!</f>
        <v>#REF!</v>
      </c>
      <c r="P7" s="65" t="e">
        <f>#REF!</f>
        <v>#REF!</v>
      </c>
      <c r="Q7" s="65" t="e">
        <f>#REF!</f>
        <v>#REF!</v>
      </c>
      <c r="R7" s="65" t="e">
        <f>#REF!</f>
        <v>#REF!</v>
      </c>
      <c r="S7" s="65" t="e">
        <f>#REF!</f>
        <v>#REF!</v>
      </c>
      <c r="T7" s="65" t="e">
        <f>#REF!</f>
        <v>#REF!</v>
      </c>
      <c r="U7" s="70"/>
    </row>
    <row r="8" spans="2:21" x14ac:dyDescent="0.2">
      <c r="B8" s="28" t="s">
        <v>56</v>
      </c>
      <c r="C8" s="65" t="e">
        <f>#REF!</f>
        <v>#REF!</v>
      </c>
      <c r="D8" s="65" t="e">
        <f>#REF!</f>
        <v>#REF!</v>
      </c>
      <c r="E8" s="65" t="e">
        <f>#REF!</f>
        <v>#REF!</v>
      </c>
      <c r="F8" s="65" t="e">
        <f>#REF!</f>
        <v>#REF!</v>
      </c>
      <c r="G8" s="65" t="e">
        <f>#REF!</f>
        <v>#REF!</v>
      </c>
      <c r="H8" s="65" t="e">
        <f>#REF!</f>
        <v>#REF!</v>
      </c>
      <c r="I8" s="65" t="e">
        <f>#REF!</f>
        <v>#REF!</v>
      </c>
      <c r="J8" s="65" t="e">
        <f>#REF!</f>
        <v>#REF!</v>
      </c>
      <c r="L8" s="28" t="s">
        <v>56</v>
      </c>
      <c r="M8" s="65" t="e">
        <f>#REF!</f>
        <v>#REF!</v>
      </c>
      <c r="N8" s="65" t="e">
        <f>#REF!</f>
        <v>#REF!</v>
      </c>
      <c r="O8" s="65" t="e">
        <f>#REF!</f>
        <v>#REF!</v>
      </c>
      <c r="P8" s="65" t="e">
        <f>#REF!</f>
        <v>#REF!</v>
      </c>
      <c r="Q8" s="65" t="e">
        <f>#REF!</f>
        <v>#REF!</v>
      </c>
      <c r="R8" s="65" t="e">
        <f>#REF!</f>
        <v>#REF!</v>
      </c>
      <c r="S8" s="65" t="e">
        <f>#REF!</f>
        <v>#REF!</v>
      </c>
      <c r="T8" s="65" t="e">
        <f>#REF!</f>
        <v>#REF!</v>
      </c>
      <c r="U8" s="70"/>
    </row>
    <row r="9" spans="2:21" x14ac:dyDescent="0.2">
      <c r="B9" s="28" t="s">
        <v>80</v>
      </c>
      <c r="C9" s="65" t="e">
        <f>#REF!</f>
        <v>#REF!</v>
      </c>
      <c r="D9" s="65" t="e">
        <f>#REF!</f>
        <v>#REF!</v>
      </c>
      <c r="E9" s="65" t="e">
        <f>#REF!</f>
        <v>#REF!</v>
      </c>
      <c r="F9" s="65" t="e">
        <f>#REF!</f>
        <v>#REF!</v>
      </c>
      <c r="G9" s="65" t="e">
        <f>#REF!</f>
        <v>#REF!</v>
      </c>
      <c r="H9" s="65" t="e">
        <f>#REF!</f>
        <v>#REF!</v>
      </c>
      <c r="I9" s="65" t="e">
        <f>#REF!</f>
        <v>#REF!</v>
      </c>
      <c r="J9" s="65" t="e">
        <f>#REF!</f>
        <v>#REF!</v>
      </c>
      <c r="L9" s="28" t="s">
        <v>80</v>
      </c>
      <c r="M9" s="65" t="e">
        <f>#REF!</f>
        <v>#REF!</v>
      </c>
      <c r="N9" s="65" t="e">
        <f>#REF!</f>
        <v>#REF!</v>
      </c>
      <c r="O9" s="65" t="e">
        <f>#REF!</f>
        <v>#REF!</v>
      </c>
      <c r="P9" s="65" t="e">
        <f>#REF!</f>
        <v>#REF!</v>
      </c>
      <c r="Q9" s="65" t="e">
        <f>#REF!</f>
        <v>#REF!</v>
      </c>
      <c r="R9" s="65" t="e">
        <f>#REF!</f>
        <v>#REF!</v>
      </c>
      <c r="S9" s="65" t="e">
        <f>#REF!</f>
        <v>#REF!</v>
      </c>
      <c r="T9" s="65" t="e">
        <f>#REF!</f>
        <v>#REF!</v>
      </c>
      <c r="U9" s="70"/>
    </row>
    <row r="10" spans="2:21" x14ac:dyDescent="0.2">
      <c r="B10" s="28" t="s">
        <v>57</v>
      </c>
      <c r="C10" s="65" t="e">
        <f>#REF!</f>
        <v>#REF!</v>
      </c>
      <c r="D10" s="65" t="e">
        <f>#REF!</f>
        <v>#REF!</v>
      </c>
      <c r="E10" s="65" t="e">
        <f>#REF!</f>
        <v>#REF!</v>
      </c>
      <c r="F10" s="65" t="e">
        <f>#REF!</f>
        <v>#REF!</v>
      </c>
      <c r="G10" s="65" t="e">
        <f>#REF!</f>
        <v>#REF!</v>
      </c>
      <c r="H10" s="65" t="e">
        <f>#REF!</f>
        <v>#REF!</v>
      </c>
      <c r="I10" s="65" t="e">
        <f>#REF!</f>
        <v>#REF!</v>
      </c>
      <c r="J10" s="65" t="e">
        <f>#REF!</f>
        <v>#REF!</v>
      </c>
      <c r="L10" s="28" t="s">
        <v>57</v>
      </c>
      <c r="M10" s="65" t="e">
        <f>#REF!</f>
        <v>#REF!</v>
      </c>
      <c r="N10" s="65" t="e">
        <f>#REF!</f>
        <v>#REF!</v>
      </c>
      <c r="O10" s="65" t="e">
        <f>#REF!</f>
        <v>#REF!</v>
      </c>
      <c r="P10" s="65" t="e">
        <f>#REF!</f>
        <v>#REF!</v>
      </c>
      <c r="Q10" s="65" t="e">
        <f>#REF!</f>
        <v>#REF!</v>
      </c>
      <c r="R10" s="65" t="e">
        <f>#REF!</f>
        <v>#REF!</v>
      </c>
      <c r="S10" s="65" t="e">
        <f>#REF!</f>
        <v>#REF!</v>
      </c>
      <c r="T10" s="65" t="e">
        <f>#REF!</f>
        <v>#REF!</v>
      </c>
      <c r="U10" s="70"/>
    </row>
    <row r="11" spans="2:21" x14ac:dyDescent="0.2">
      <c r="B11" s="28" t="s">
        <v>54</v>
      </c>
      <c r="C11" s="65" t="e">
        <f>#REF!</f>
        <v>#REF!</v>
      </c>
      <c r="D11" s="65" t="e">
        <f>#REF!</f>
        <v>#REF!</v>
      </c>
      <c r="E11" s="65" t="e">
        <f>#REF!</f>
        <v>#REF!</v>
      </c>
      <c r="F11" s="65" t="e">
        <f>#REF!</f>
        <v>#REF!</v>
      </c>
      <c r="G11" s="65" t="e">
        <f>#REF!</f>
        <v>#REF!</v>
      </c>
      <c r="H11" s="65" t="e">
        <f>#REF!</f>
        <v>#REF!</v>
      </c>
      <c r="I11" s="65" t="e">
        <f>#REF!</f>
        <v>#REF!</v>
      </c>
      <c r="J11" s="65" t="e">
        <f>#REF!</f>
        <v>#REF!</v>
      </c>
      <c r="L11" s="28" t="s">
        <v>54</v>
      </c>
      <c r="M11" s="65" t="e">
        <f>#REF!</f>
        <v>#REF!</v>
      </c>
      <c r="N11" s="65" t="e">
        <f>#REF!</f>
        <v>#REF!</v>
      </c>
      <c r="O11" s="65" t="e">
        <f>#REF!</f>
        <v>#REF!</v>
      </c>
      <c r="P11" s="65" t="e">
        <f>#REF!</f>
        <v>#REF!</v>
      </c>
      <c r="Q11" s="65" t="e">
        <f>#REF!</f>
        <v>#REF!</v>
      </c>
      <c r="R11" s="65" t="e">
        <f>#REF!</f>
        <v>#REF!</v>
      </c>
      <c r="S11" s="65" t="e">
        <f>#REF!</f>
        <v>#REF!</v>
      </c>
      <c r="T11" s="65" t="e">
        <f>#REF!</f>
        <v>#REF!</v>
      </c>
      <c r="U11" s="70"/>
    </row>
    <row r="12" spans="2:21" x14ac:dyDescent="0.2">
      <c r="B12" s="28" t="s">
        <v>72</v>
      </c>
      <c r="C12" s="65" t="e">
        <f>#REF!</f>
        <v>#REF!</v>
      </c>
      <c r="D12" s="65" t="e">
        <f>#REF!</f>
        <v>#REF!</v>
      </c>
      <c r="E12" s="65" t="e">
        <f>#REF!</f>
        <v>#REF!</v>
      </c>
      <c r="F12" s="65" t="e">
        <f>#REF!</f>
        <v>#REF!</v>
      </c>
      <c r="G12" s="65" t="e">
        <f>#REF!</f>
        <v>#REF!</v>
      </c>
      <c r="H12" s="65" t="e">
        <f>#REF!</f>
        <v>#REF!</v>
      </c>
      <c r="I12" s="65" t="e">
        <f>#REF!</f>
        <v>#REF!</v>
      </c>
      <c r="J12" s="65" t="e">
        <f>#REF!</f>
        <v>#REF!</v>
      </c>
      <c r="L12" s="28" t="s">
        <v>72</v>
      </c>
      <c r="M12" s="65" t="e">
        <f>#REF!</f>
        <v>#REF!</v>
      </c>
      <c r="N12" s="65" t="e">
        <f>#REF!</f>
        <v>#REF!</v>
      </c>
      <c r="O12" s="65" t="e">
        <f>#REF!</f>
        <v>#REF!</v>
      </c>
      <c r="P12" s="65" t="e">
        <f>#REF!</f>
        <v>#REF!</v>
      </c>
      <c r="Q12" s="65" t="e">
        <f>#REF!</f>
        <v>#REF!</v>
      </c>
      <c r="R12" s="65" t="e">
        <f>#REF!</f>
        <v>#REF!</v>
      </c>
      <c r="S12" s="65" t="e">
        <f>#REF!</f>
        <v>#REF!</v>
      </c>
      <c r="T12" s="65" t="e">
        <f>#REF!</f>
        <v>#REF!</v>
      </c>
      <c r="U12" s="70"/>
    </row>
    <row r="13" spans="2:21" x14ac:dyDescent="0.2">
      <c r="B13" s="28" t="s">
        <v>55</v>
      </c>
      <c r="C13" s="65" t="e">
        <f>#REF!</f>
        <v>#REF!</v>
      </c>
      <c r="D13" s="65" t="e">
        <f>#REF!</f>
        <v>#REF!</v>
      </c>
      <c r="E13" s="65" t="e">
        <f>#REF!</f>
        <v>#REF!</v>
      </c>
      <c r="F13" s="65" t="e">
        <f>#REF!</f>
        <v>#REF!</v>
      </c>
      <c r="G13" s="65" t="e">
        <f>#REF!</f>
        <v>#REF!</v>
      </c>
      <c r="H13" s="65" t="e">
        <f>#REF!</f>
        <v>#REF!</v>
      </c>
      <c r="I13" s="65" t="e">
        <f>#REF!</f>
        <v>#REF!</v>
      </c>
      <c r="J13" s="65" t="e">
        <f>#REF!</f>
        <v>#REF!</v>
      </c>
      <c r="L13" s="28" t="s">
        <v>55</v>
      </c>
      <c r="M13" s="65" t="e">
        <f>#REF!</f>
        <v>#REF!</v>
      </c>
      <c r="N13" s="65" t="e">
        <f>#REF!</f>
        <v>#REF!</v>
      </c>
      <c r="O13" s="65" t="e">
        <f>#REF!</f>
        <v>#REF!</v>
      </c>
      <c r="P13" s="65" t="e">
        <f>#REF!</f>
        <v>#REF!</v>
      </c>
      <c r="Q13" s="65" t="e">
        <f>#REF!</f>
        <v>#REF!</v>
      </c>
      <c r="R13" s="65" t="e">
        <f>#REF!</f>
        <v>#REF!</v>
      </c>
      <c r="S13" s="65" t="e">
        <f>#REF!</f>
        <v>#REF!</v>
      </c>
      <c r="T13" s="65" t="e">
        <f>#REF!</f>
        <v>#REF!</v>
      </c>
      <c r="U13" s="70"/>
    </row>
    <row r="14" spans="2:21" x14ac:dyDescent="0.2">
      <c r="B14" s="28" t="s">
        <v>73</v>
      </c>
      <c r="C14" s="65" t="e">
        <f>#REF!</f>
        <v>#REF!</v>
      </c>
      <c r="D14" s="65" t="e">
        <f>#REF!</f>
        <v>#REF!</v>
      </c>
      <c r="E14" s="65" t="e">
        <f>#REF!</f>
        <v>#REF!</v>
      </c>
      <c r="F14" s="65" t="e">
        <f>#REF!</f>
        <v>#REF!</v>
      </c>
      <c r="G14" s="65" t="e">
        <f>#REF!</f>
        <v>#REF!</v>
      </c>
      <c r="H14" s="65" t="e">
        <f>#REF!</f>
        <v>#REF!</v>
      </c>
      <c r="I14" s="65" t="e">
        <f>#REF!</f>
        <v>#REF!</v>
      </c>
      <c r="J14" s="65" t="e">
        <f>#REF!</f>
        <v>#REF!</v>
      </c>
      <c r="L14" s="28" t="s">
        <v>73</v>
      </c>
      <c r="M14" s="65" t="e">
        <f>#REF!</f>
        <v>#REF!</v>
      </c>
      <c r="N14" s="65" t="e">
        <f>#REF!</f>
        <v>#REF!</v>
      </c>
      <c r="O14" s="65" t="e">
        <f>#REF!</f>
        <v>#REF!</v>
      </c>
      <c r="P14" s="65" t="e">
        <f>#REF!</f>
        <v>#REF!</v>
      </c>
      <c r="Q14" s="65" t="e">
        <f>#REF!</f>
        <v>#REF!</v>
      </c>
      <c r="R14" s="65" t="e">
        <f>#REF!</f>
        <v>#REF!</v>
      </c>
      <c r="S14" s="65" t="e">
        <f>#REF!</f>
        <v>#REF!</v>
      </c>
      <c r="T14" s="65" t="e">
        <f>#REF!</f>
        <v>#REF!</v>
      </c>
      <c r="U14" s="70"/>
    </row>
    <row r="15" spans="2:21" x14ac:dyDescent="0.2">
      <c r="B15" s="28" t="s">
        <v>73</v>
      </c>
      <c r="C15" s="65" t="e">
        <f>#REF!</f>
        <v>#REF!</v>
      </c>
      <c r="D15" s="65" t="e">
        <f>#REF!</f>
        <v>#REF!</v>
      </c>
      <c r="E15" s="65" t="e">
        <f>#REF!</f>
        <v>#REF!</v>
      </c>
      <c r="F15" s="65" t="e">
        <f>#REF!</f>
        <v>#REF!</v>
      </c>
      <c r="G15" s="65" t="e">
        <f>#REF!</f>
        <v>#REF!</v>
      </c>
      <c r="H15" s="65" t="e">
        <f>#REF!</f>
        <v>#REF!</v>
      </c>
      <c r="I15" s="65" t="e">
        <f>#REF!</f>
        <v>#REF!</v>
      </c>
      <c r="J15" s="65" t="e">
        <f>#REF!</f>
        <v>#REF!</v>
      </c>
      <c r="L15" s="28" t="s">
        <v>73</v>
      </c>
      <c r="M15" s="65" t="e">
        <f>#REF!</f>
        <v>#REF!</v>
      </c>
      <c r="N15" s="65" t="e">
        <f>#REF!</f>
        <v>#REF!</v>
      </c>
      <c r="O15" s="65" t="e">
        <f>#REF!</f>
        <v>#REF!</v>
      </c>
      <c r="P15" s="65" t="e">
        <f>#REF!</f>
        <v>#REF!</v>
      </c>
      <c r="Q15" s="65" t="e">
        <f>#REF!</f>
        <v>#REF!</v>
      </c>
      <c r="R15" s="65" t="e">
        <f>#REF!</f>
        <v>#REF!</v>
      </c>
      <c r="S15" s="65" t="e">
        <f>#REF!</f>
        <v>#REF!</v>
      </c>
      <c r="T15" s="65" t="e">
        <f>#REF!</f>
        <v>#REF!</v>
      </c>
      <c r="U15" s="70"/>
    </row>
    <row r="16" spans="2:21" x14ac:dyDescent="0.2">
      <c r="B16" s="28" t="s">
        <v>73</v>
      </c>
      <c r="C16" s="65" t="e">
        <f>#REF!</f>
        <v>#REF!</v>
      </c>
      <c r="D16" s="65" t="e">
        <f>#REF!</f>
        <v>#REF!</v>
      </c>
      <c r="E16" s="65" t="e">
        <f>#REF!</f>
        <v>#REF!</v>
      </c>
      <c r="F16" s="65" t="e">
        <f>#REF!</f>
        <v>#REF!</v>
      </c>
      <c r="G16" s="65" t="e">
        <f>#REF!</f>
        <v>#REF!</v>
      </c>
      <c r="H16" s="65" t="e">
        <f>#REF!</f>
        <v>#REF!</v>
      </c>
      <c r="I16" s="65" t="e">
        <f>#REF!</f>
        <v>#REF!</v>
      </c>
      <c r="J16" s="65" t="e">
        <f>#REF!</f>
        <v>#REF!</v>
      </c>
      <c r="L16" s="28" t="s">
        <v>73</v>
      </c>
      <c r="M16" s="65" t="e">
        <f>#REF!</f>
        <v>#REF!</v>
      </c>
      <c r="N16" s="65" t="e">
        <f>#REF!</f>
        <v>#REF!</v>
      </c>
      <c r="O16" s="65" t="e">
        <f>#REF!</f>
        <v>#REF!</v>
      </c>
      <c r="P16" s="65" t="e">
        <f>#REF!</f>
        <v>#REF!</v>
      </c>
      <c r="Q16" s="65" t="e">
        <f>#REF!</f>
        <v>#REF!</v>
      </c>
      <c r="R16" s="65" t="e">
        <f>#REF!</f>
        <v>#REF!</v>
      </c>
      <c r="S16" s="65" t="e">
        <f>#REF!</f>
        <v>#REF!</v>
      </c>
      <c r="T16" s="65" t="e">
        <f>#REF!</f>
        <v>#REF!</v>
      </c>
      <c r="U16" s="70"/>
    </row>
    <row r="17" spans="2:21" x14ac:dyDescent="0.2">
      <c r="B17" s="28" t="s">
        <v>74</v>
      </c>
      <c r="C17" s="65" t="e">
        <f>#REF!</f>
        <v>#REF!</v>
      </c>
      <c r="D17" s="65" t="e">
        <f>#REF!</f>
        <v>#REF!</v>
      </c>
      <c r="E17" s="65" t="e">
        <f>#REF!</f>
        <v>#REF!</v>
      </c>
      <c r="F17" s="65" t="e">
        <f>#REF!</f>
        <v>#REF!</v>
      </c>
      <c r="G17" s="65" t="e">
        <f>#REF!</f>
        <v>#REF!</v>
      </c>
      <c r="H17" s="65" t="e">
        <f>#REF!</f>
        <v>#REF!</v>
      </c>
      <c r="I17" s="65" t="e">
        <f>#REF!</f>
        <v>#REF!</v>
      </c>
      <c r="J17" s="65" t="e">
        <f>#REF!</f>
        <v>#REF!</v>
      </c>
      <c r="L17" s="28" t="s">
        <v>74</v>
      </c>
      <c r="M17" s="65" t="e">
        <f>#REF!</f>
        <v>#REF!</v>
      </c>
      <c r="N17" s="65" t="e">
        <f>#REF!</f>
        <v>#REF!</v>
      </c>
      <c r="O17" s="65" t="e">
        <f>#REF!</f>
        <v>#REF!</v>
      </c>
      <c r="P17" s="65" t="e">
        <f>#REF!</f>
        <v>#REF!</v>
      </c>
      <c r="Q17" s="65" t="e">
        <f>#REF!</f>
        <v>#REF!</v>
      </c>
      <c r="R17" s="65" t="e">
        <f>#REF!</f>
        <v>#REF!</v>
      </c>
      <c r="S17" s="65" t="e">
        <f>#REF!</f>
        <v>#REF!</v>
      </c>
      <c r="T17" s="65" t="e">
        <f>#REF!</f>
        <v>#REF!</v>
      </c>
      <c r="U17" s="70"/>
    </row>
    <row r="18" spans="2:21" x14ac:dyDescent="0.2">
      <c r="B18" s="28" t="s">
        <v>75</v>
      </c>
      <c r="C18" s="65" t="e">
        <f>#REF!</f>
        <v>#REF!</v>
      </c>
      <c r="D18" s="65" t="e">
        <f>#REF!</f>
        <v>#REF!</v>
      </c>
      <c r="E18" s="65" t="e">
        <f>#REF!</f>
        <v>#REF!</v>
      </c>
      <c r="F18" s="65" t="e">
        <f>#REF!</f>
        <v>#REF!</v>
      </c>
      <c r="G18" s="65" t="e">
        <f>#REF!</f>
        <v>#REF!</v>
      </c>
      <c r="H18" s="65" t="e">
        <f>#REF!</f>
        <v>#REF!</v>
      </c>
      <c r="I18" s="65" t="e">
        <f>#REF!</f>
        <v>#REF!</v>
      </c>
      <c r="J18" s="65" t="e">
        <f>#REF!</f>
        <v>#REF!</v>
      </c>
      <c r="L18" s="28" t="s">
        <v>75</v>
      </c>
      <c r="M18" s="65" t="e">
        <f>#REF!</f>
        <v>#REF!</v>
      </c>
      <c r="N18" s="65" t="e">
        <f>#REF!</f>
        <v>#REF!</v>
      </c>
      <c r="O18" s="65" t="e">
        <f>#REF!</f>
        <v>#REF!</v>
      </c>
      <c r="P18" s="65" t="e">
        <f>#REF!</f>
        <v>#REF!</v>
      </c>
      <c r="Q18" s="65" t="e">
        <f>#REF!</f>
        <v>#REF!</v>
      </c>
      <c r="R18" s="65" t="e">
        <f>#REF!</f>
        <v>#REF!</v>
      </c>
      <c r="S18" s="65" t="e">
        <f>#REF!</f>
        <v>#REF!</v>
      </c>
      <c r="T18" s="65" t="e">
        <f>#REF!</f>
        <v>#REF!</v>
      </c>
      <c r="U18" s="70"/>
    </row>
    <row r="19" spans="2:21" x14ac:dyDescent="0.2">
      <c r="B19" s="44" t="s">
        <v>61</v>
      </c>
      <c r="C19" s="67"/>
      <c r="D19" s="67"/>
      <c r="E19" s="67"/>
      <c r="F19" s="67"/>
      <c r="G19" s="85" t="e">
        <f>#REF!</f>
        <v>#REF!</v>
      </c>
      <c r="H19" s="85" t="e">
        <f>#REF!</f>
        <v>#REF!</v>
      </c>
      <c r="I19" s="85" t="e">
        <f>#REF!</f>
        <v>#REF!</v>
      </c>
      <c r="J19" s="85" t="e">
        <f>#REF!</f>
        <v>#REF!</v>
      </c>
      <c r="L19" s="86" t="s">
        <v>61</v>
      </c>
      <c r="M19" s="85"/>
      <c r="N19" s="85"/>
      <c r="O19" s="85"/>
      <c r="P19" s="85"/>
      <c r="Q19" s="85" t="e">
        <f>#REF!</f>
        <v>#REF!</v>
      </c>
      <c r="R19" s="85" t="e">
        <f>#REF!</f>
        <v>#REF!</v>
      </c>
      <c r="S19" s="85" t="e">
        <f>#REF!</f>
        <v>#REF!</v>
      </c>
      <c r="T19" s="85" t="e">
        <f>#REF!</f>
        <v>#REF!</v>
      </c>
      <c r="U19" s="70"/>
    </row>
    <row r="20" spans="2:21" x14ac:dyDescent="0.2">
      <c r="B20" s="28" t="s">
        <v>76</v>
      </c>
      <c r="C20" s="69"/>
      <c r="D20" s="69"/>
      <c r="E20" s="69"/>
      <c r="F20" s="67"/>
      <c r="G20" s="67" t="e">
        <f>#REF!</f>
        <v>#REF!</v>
      </c>
      <c r="H20" s="67" t="e">
        <f>#REF!</f>
        <v>#REF!</v>
      </c>
      <c r="I20" s="67" t="e">
        <f>#REF!</f>
        <v>#REF!</v>
      </c>
      <c r="J20" s="67" t="e">
        <f>#REF!</f>
        <v>#REF!</v>
      </c>
      <c r="L20" s="86" t="s">
        <v>76</v>
      </c>
      <c r="M20" s="85"/>
      <c r="N20" s="85"/>
      <c r="O20" s="85"/>
      <c r="P20" s="85"/>
      <c r="Q20" s="85" t="e">
        <f>#REF!</f>
        <v>#REF!</v>
      </c>
      <c r="R20" s="85" t="e">
        <f>#REF!</f>
        <v>#REF!</v>
      </c>
      <c r="S20" s="85" t="e">
        <f>#REF!</f>
        <v>#REF!</v>
      </c>
      <c r="T20" s="85" t="e">
        <f>#REF!</f>
        <v>#REF!</v>
      </c>
    </row>
    <row r="21" spans="2:21" x14ac:dyDescent="0.2">
      <c r="B21" s="44" t="s">
        <v>58</v>
      </c>
      <c r="C21" s="67"/>
      <c r="D21" s="67"/>
      <c r="E21" s="67"/>
      <c r="F21" s="67"/>
      <c r="G21" s="66" t="e">
        <f>#REF!</f>
        <v>#REF!</v>
      </c>
      <c r="H21" s="66" t="e">
        <f>#REF!</f>
        <v>#REF!</v>
      </c>
      <c r="I21" s="66" t="e">
        <f>#REF!</f>
        <v>#REF!</v>
      </c>
      <c r="J21" s="66" t="e">
        <f>#REF!</f>
        <v>#REF!</v>
      </c>
      <c r="L21" s="86" t="s">
        <v>58</v>
      </c>
      <c r="M21" s="85"/>
      <c r="N21" s="85"/>
      <c r="O21" s="85"/>
      <c r="P21" s="85"/>
      <c r="Q21" s="85" t="e">
        <f>#REF!</f>
        <v>#REF!</v>
      </c>
      <c r="R21" s="85" t="e">
        <f>#REF!</f>
        <v>#REF!</v>
      </c>
      <c r="S21" s="85" t="e">
        <f>#REF!</f>
        <v>#REF!</v>
      </c>
      <c r="T21" s="85" t="e">
        <f>#REF!</f>
        <v>#REF!</v>
      </c>
    </row>
    <row r="22" spans="2:21" ht="17" thickBot="1" x14ac:dyDescent="0.25">
      <c r="B22" s="83" t="s">
        <v>77</v>
      </c>
      <c r="C22" s="84"/>
      <c r="D22" s="84"/>
      <c r="E22" s="84"/>
      <c r="F22" s="84"/>
      <c r="G22" s="84" t="e">
        <f>#REF!</f>
        <v>#REF!</v>
      </c>
      <c r="H22" s="84" t="e">
        <f>#REF!</f>
        <v>#REF!</v>
      </c>
      <c r="I22" s="84" t="e">
        <f>#REF!</f>
        <v>#REF!</v>
      </c>
      <c r="J22" s="84" t="e">
        <f>#REF!</f>
        <v>#REF!</v>
      </c>
      <c r="L22" s="83" t="s">
        <v>77</v>
      </c>
      <c r="M22" s="84"/>
      <c r="N22" s="84"/>
      <c r="O22" s="84"/>
      <c r="P22" s="84"/>
      <c r="Q22" s="84" t="e">
        <f>#REF!</f>
        <v>#REF!</v>
      </c>
      <c r="R22" s="84" t="e">
        <f>#REF!</f>
        <v>#REF!</v>
      </c>
      <c r="S22" s="84" t="e">
        <f>#REF!</f>
        <v>#REF!</v>
      </c>
      <c r="T22" s="84" t="e">
        <f>#REF!</f>
        <v>#REF!</v>
      </c>
    </row>
    <row r="23" spans="2:21" ht="17" thickTop="1" x14ac:dyDescent="0.2"/>
  </sheetData>
  <mergeCells count="4">
    <mergeCell ref="C4:F4"/>
    <mergeCell ref="G4:J4"/>
    <mergeCell ref="M4:P4"/>
    <mergeCell ref="Q4:T4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16"/>
  <sheetViews>
    <sheetView showGridLines="0" topLeftCell="A90" workbookViewId="0">
      <selection activeCell="AC99" sqref="AC99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0_1_2002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0_1_2003</v>
      </c>
      <c r="N11" s="9" t="str">
        <f t="shared" ref="N11:AB11" si="0">IF($G9+N10&gt;$H9,0,CONCATENATE($C6,"_",$C7,"_",$G9+N10))</f>
        <v>0_1_2004</v>
      </c>
      <c r="O11" s="9" t="str">
        <f t="shared" si="0"/>
        <v>0_1_2005</v>
      </c>
      <c r="P11" s="9" t="str">
        <f t="shared" si="0"/>
        <v>0_1_2006</v>
      </c>
      <c r="Q11" s="9" t="str">
        <f t="shared" si="0"/>
        <v>0_1_2007</v>
      </c>
      <c r="R11" s="9" t="str">
        <f t="shared" si="0"/>
        <v>0_1_2008</v>
      </c>
      <c r="S11" s="9" t="str">
        <f t="shared" si="0"/>
        <v>0_1_2009</v>
      </c>
      <c r="T11" s="9" t="str">
        <f t="shared" si="0"/>
        <v>0_1_2010</v>
      </c>
      <c r="U11" s="9" t="str">
        <f t="shared" si="0"/>
        <v>0_1_2011</v>
      </c>
      <c r="V11" s="9" t="str">
        <f t="shared" si="0"/>
        <v>0_1_2012</v>
      </c>
      <c r="W11" s="9" t="str">
        <f t="shared" si="0"/>
        <v>0_1_2013</v>
      </c>
      <c r="X11" s="9" t="str">
        <f t="shared" si="0"/>
        <v>0_1_2014</v>
      </c>
      <c r="Y11" s="9" t="str">
        <f t="shared" si="0"/>
        <v>0_1_2015</v>
      </c>
      <c r="Z11" s="9" t="str">
        <f t="shared" si="0"/>
        <v>0_1_2016</v>
      </c>
      <c r="AA11" s="9" t="str">
        <f t="shared" si="0"/>
        <v>0_1_2017</v>
      </c>
      <c r="AB11" s="9" t="str">
        <f t="shared" si="0"/>
        <v>0_1_2018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VLOOKUP(G11,FAC_TOTALS_APTA!$A$4:$BQ$143,$F13,FALSE)</f>
        <v>72621594.589365199</v>
      </c>
      <c r="H13" s="31">
        <f>VLOOKUP(H11,FAC_TOTALS_APTA!$A$4:$BQ$143,$F13,FALSE)</f>
        <v>68599742.034241199</v>
      </c>
      <c r="I13" s="32">
        <f>IFERROR(H13/G13-1,"-")</f>
        <v>-5.5380945266560788E-2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7770474.0976919597</v>
      </c>
      <c r="N13" s="31">
        <f>IF(N11=0,0,VLOOKUP(N11,FAC_TOTALS_APTA!$A$4:$BQ$143,$L13,FALSE))</f>
        <v>17030660.189771701</v>
      </c>
      <c r="O13" s="31">
        <f>IF(O11=0,0,VLOOKUP(O11,FAC_TOTALS_APTA!$A$4:$BQ$143,$L13,FALSE))</f>
        <v>-13111659.9596847</v>
      </c>
      <c r="P13" s="31">
        <f>IF(P11=0,0,VLOOKUP(P11,FAC_TOTALS_APTA!$A$4:$BQ$143,$L13,FALSE))</f>
        <v>20009739.617702201</v>
      </c>
      <c r="Q13" s="31">
        <f>IF(Q11=0,0,VLOOKUP(Q11,FAC_TOTALS_APTA!$A$4:$BQ$143,$L13,FALSE))</f>
        <v>-32439290.102177601</v>
      </c>
      <c r="R13" s="31">
        <f>IF(R11=0,0,VLOOKUP(R11,FAC_TOTALS_APTA!$A$4:$BQ$143,$L13,FALSE))</f>
        <v>17813874.682953</v>
      </c>
      <c r="S13" s="31">
        <f>IF(S11=0,0,VLOOKUP(S11,FAC_TOTALS_APTA!$A$4:$BQ$143,$L13,FALSE))</f>
        <v>-87199245.354734704</v>
      </c>
      <c r="T13" s="31">
        <f>IF(T11=0,0,VLOOKUP(T11,FAC_TOTALS_APTA!$A$4:$BQ$143,$L13,FALSE))</f>
        <v>-15320246.6945513</v>
      </c>
      <c r="U13" s="31">
        <f>IF(U11=0,0,VLOOKUP(U11,FAC_TOTALS_APTA!$A$4:$BQ$143,$L13,FALSE))</f>
        <v>-17061041.659290701</v>
      </c>
      <c r="V13" s="31">
        <f>IF(V11=0,0,VLOOKUP(V11,FAC_TOTALS_APTA!$A$4:$BQ$143,$L13,FALSE))</f>
        <v>718080.75570942904</v>
      </c>
      <c r="W13" s="31">
        <f>IF(W11=0,0,VLOOKUP(W11,FAC_TOTALS_APTA!$A$4:$BQ$143,$L13,FALSE))</f>
        <v>-14601255.085297899</v>
      </c>
      <c r="X13" s="31">
        <f>IF(X11=0,0,VLOOKUP(X11,FAC_TOTALS_APTA!$A$4:$BQ$143,$L13,FALSE))</f>
        <v>-4032844.7752014701</v>
      </c>
      <c r="Y13" s="31">
        <f>IF(Y11=0,0,VLOOKUP(Y11,FAC_TOTALS_APTA!$A$4:$BQ$143,$L13,FALSE))</f>
        <v>-24224009.475356702</v>
      </c>
      <c r="Z13" s="31">
        <f>IF(Z11=0,0,VLOOKUP(Z11,FAC_TOTALS_APTA!$A$4:$BQ$143,$L13,FALSE))</f>
        <v>-19244133.938273001</v>
      </c>
      <c r="AA13" s="31">
        <f>IF(AA11=0,0,VLOOKUP(AA11,FAC_TOTALS_APTA!$A$4:$BQ$143,$L13,FALSE))</f>
        <v>29605466.977028102</v>
      </c>
      <c r="AB13" s="31">
        <f>IF(AB11=0,0,VLOOKUP(AB11,FAC_TOTALS_APTA!$A$4:$BQ$143,$L13,FALSE))</f>
        <v>24320281.937367599</v>
      </c>
      <c r="AC13" s="34">
        <f>SUM(M13:AB13)</f>
        <v>-109965148.7863441</v>
      </c>
      <c r="AD13" s="35">
        <f>AC13/G28</f>
        <v>-5.3177332618900536E-2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-0.7006</v>
      </c>
      <c r="F14" s="9">
        <f>MATCH($D14,FAC_TOTALS_APTA!$A$2:$BQ$2,)</f>
        <v>12</v>
      </c>
      <c r="G14" s="56">
        <f>VLOOKUP(G11,FAC_TOTALS_APTA!$A$4:$BQ$143,$F14,FALSE)</f>
        <v>0.92578524274789398</v>
      </c>
      <c r="H14" s="56">
        <f>VLOOKUP(H11,FAC_TOTALS_APTA!$A$4:$BQ$143,$F14,FALSE)</f>
        <v>1.0371709041946899</v>
      </c>
      <c r="I14" s="32">
        <f t="shared" ref="I14:I25" si="1">IFERROR(H14/G14-1,"-")</f>
        <v>0.12031479473164164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4089358.3487992901</v>
      </c>
      <c r="N14" s="31">
        <f>IF(N11=0,0,VLOOKUP(N11,FAC_TOTALS_APTA!$A$4:$BQ$143,$L14,FALSE))</f>
        <v>55822683.767937496</v>
      </c>
      <c r="O14" s="31">
        <f>IF(O11=0,0,VLOOKUP(O11,FAC_TOTALS_APTA!$A$4:$BQ$143,$L14,FALSE))</f>
        <v>-32462596.500920501</v>
      </c>
      <c r="P14" s="31">
        <f>IF(P11=0,0,VLOOKUP(P11,FAC_TOTALS_APTA!$A$4:$BQ$143,$L14,FALSE))</f>
        <v>-7561648.6766915601</v>
      </c>
      <c r="Q14" s="31">
        <f>IF(Q11=0,0,VLOOKUP(Q11,FAC_TOTALS_APTA!$A$4:$BQ$143,$L14,FALSE))</f>
        <v>35089439.926538497</v>
      </c>
      <c r="R14" s="31">
        <f>IF(R11=0,0,VLOOKUP(R11,FAC_TOTALS_APTA!$A$4:$BQ$143,$L14,FALSE))</f>
        <v>16780643.2182131</v>
      </c>
      <c r="S14" s="31">
        <f>IF(S11=0,0,VLOOKUP(S11,FAC_TOTALS_APTA!$A$4:$BQ$143,$L14,FALSE))</f>
        <v>-22049645.530646499</v>
      </c>
      <c r="T14" s="31">
        <f>IF(T11=0,0,VLOOKUP(T11,FAC_TOTALS_APTA!$A$4:$BQ$143,$L14,FALSE))</f>
        <v>-96394787.107200697</v>
      </c>
      <c r="U14" s="31">
        <f>IF(U11=0,0,VLOOKUP(U11,FAC_TOTALS_APTA!$A$4:$BQ$143,$L14,FALSE))</f>
        <v>-64611834.949958101</v>
      </c>
      <c r="V14" s="31">
        <f>IF(V11=0,0,VLOOKUP(V11,FAC_TOTALS_APTA!$A$4:$BQ$143,$L14,FALSE))</f>
        <v>-25011437.688776601</v>
      </c>
      <c r="W14" s="31">
        <f>IF(W11=0,0,VLOOKUP(W11,FAC_TOTALS_APTA!$A$4:$BQ$143,$L14,FALSE))</f>
        <v>27846103.822205398</v>
      </c>
      <c r="X14" s="31">
        <f>IF(X11=0,0,VLOOKUP(X11,FAC_TOTALS_APTA!$A$4:$BQ$143,$L14,FALSE))</f>
        <v>5145907.1519855997</v>
      </c>
      <c r="Y14" s="31">
        <f>IF(Y11=0,0,VLOOKUP(Y11,FAC_TOTALS_APTA!$A$4:$BQ$143,$L14,FALSE))</f>
        <v>29390465.559923299</v>
      </c>
      <c r="Z14" s="31">
        <f>IF(Z11=0,0,VLOOKUP(Z11,FAC_TOTALS_APTA!$A$4:$BQ$143,$L14,FALSE))</f>
        <v>28167433.959790502</v>
      </c>
      <c r="AA14" s="31">
        <f>IF(AA11=0,0,VLOOKUP(AA11,FAC_TOTALS_APTA!$A$4:$BQ$143,$L14,FALSE))</f>
        <v>14424175.527156999</v>
      </c>
      <c r="AB14" s="31">
        <f>IF(AB11=0,0,VLOOKUP(AB11,FAC_TOTALS_APTA!$A$4:$BQ$143,$L14,FALSE))</f>
        <v>11076200.3354115</v>
      </c>
      <c r="AC14" s="34">
        <f t="shared" ref="AC14:AC25" si="4">SUM(M14:AB14)</f>
        <v>-20259538.836232271</v>
      </c>
      <c r="AD14" s="35">
        <f>AC14/G28</f>
        <v>-9.7971788997719775E-3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0.2167</v>
      </c>
      <c r="F15" s="9">
        <f>MATCH($D15,FAC_TOTALS_APTA!$A$2:$BQ$2,)</f>
        <v>13</v>
      </c>
      <c r="G15" s="31">
        <f>VLOOKUP(G11,FAC_TOTALS_APTA!$A$4:$BQ$143,$F15,FALSE)</f>
        <v>9853400.5136202294</v>
      </c>
      <c r="H15" s="31">
        <f>VLOOKUP(H11,FAC_TOTALS_APTA!$A$4:$BQ$143,$F15,FALSE)</f>
        <v>11067475.5054726</v>
      </c>
      <c r="I15" s="32">
        <f t="shared" si="1"/>
        <v>0.12321380727132425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7308452.19021805</v>
      </c>
      <c r="N15" s="31">
        <f>IF(N11=0,0,VLOOKUP(N11,FAC_TOTALS_APTA!$A$4:$BQ$143,$L15,FALSE))</f>
        <v>9369318.3579772897</v>
      </c>
      <c r="O15" s="31">
        <f>IF(O11=0,0,VLOOKUP(O11,FAC_TOTALS_APTA!$A$4:$BQ$143,$L15,FALSE))</f>
        <v>11375195.1666077</v>
      </c>
      <c r="P15" s="31">
        <f>IF(P11=0,0,VLOOKUP(P11,FAC_TOTALS_APTA!$A$4:$BQ$143,$L15,FALSE))</f>
        <v>15409536.739056701</v>
      </c>
      <c r="Q15" s="31">
        <f>IF(Q11=0,0,VLOOKUP(Q11,FAC_TOTALS_APTA!$A$4:$BQ$143,$L15,FALSE))</f>
        <v>4247808.6153881298</v>
      </c>
      <c r="R15" s="31">
        <f>IF(R11=0,0,VLOOKUP(R11,FAC_TOTALS_APTA!$A$4:$BQ$143,$L15,FALSE))</f>
        <v>2808923.6858060099</v>
      </c>
      <c r="S15" s="31">
        <f>IF(S11=0,0,VLOOKUP(S11,FAC_TOTALS_APTA!$A$4:$BQ$143,$L15,FALSE))</f>
        <v>-2657764.50823138</v>
      </c>
      <c r="T15" s="31">
        <f>IF(T11=0,0,VLOOKUP(T11,FAC_TOTALS_APTA!$A$4:$BQ$143,$L15,FALSE))</f>
        <v>303789.19408202101</v>
      </c>
      <c r="U15" s="31">
        <f>IF(U11=0,0,VLOOKUP(U11,FAC_TOTALS_APTA!$A$4:$BQ$143,$L15,FALSE))</f>
        <v>5613261.1617821101</v>
      </c>
      <c r="V15" s="31">
        <f>IF(V11=0,0,VLOOKUP(V11,FAC_TOTALS_APTA!$A$4:$BQ$143,$L15,FALSE))</f>
        <v>7090405.5346697001</v>
      </c>
      <c r="W15" s="31">
        <f>IF(W11=0,0,VLOOKUP(W11,FAC_TOTALS_APTA!$A$4:$BQ$143,$L15,FALSE))</f>
        <v>6634659.7718532402</v>
      </c>
      <c r="X15" s="31">
        <f>IF(X11=0,0,VLOOKUP(X11,FAC_TOTALS_APTA!$A$4:$BQ$143,$L15,FALSE))</f>
        <v>7874654.3148191702</v>
      </c>
      <c r="Y15" s="31">
        <f>IF(Y11=0,0,VLOOKUP(Y11,FAC_TOTALS_APTA!$A$4:$BQ$143,$L15,FALSE))</f>
        <v>6796871.8287766296</v>
      </c>
      <c r="Z15" s="31">
        <f>IF(Z11=0,0,VLOOKUP(Z11,FAC_TOTALS_APTA!$A$4:$BQ$143,$L15,FALSE))</f>
        <v>5124260.9503998403</v>
      </c>
      <c r="AA15" s="31">
        <f>IF(AA11=0,0,VLOOKUP(AA11,FAC_TOTALS_APTA!$A$4:$BQ$143,$L15,FALSE))</f>
        <v>5949334.4922060398</v>
      </c>
      <c r="AB15" s="31">
        <f>IF(AB11=0,0,VLOOKUP(AB11,FAC_TOTALS_APTA!$A$4:$BQ$143,$L15,FALSE))</f>
        <v>4606025.3096807003</v>
      </c>
      <c r="AC15" s="34">
        <f t="shared" si="4"/>
        <v>97854732.805091947</v>
      </c>
      <c r="AD15" s="35">
        <f>AC15/G28</f>
        <v>4.7320935152103595E-2</v>
      </c>
      <c r="AE15" s="9"/>
    </row>
    <row r="16" spans="1:31" s="16" customFormat="1" ht="30" x14ac:dyDescent="0.2">
      <c r="A16" s="9"/>
      <c r="B16" s="28" t="s">
        <v>89</v>
      </c>
      <c r="C16" s="30"/>
      <c r="D16" s="6" t="s">
        <v>81</v>
      </c>
      <c r="E16" s="57">
        <v>0.44490000000000002</v>
      </c>
      <c r="F16" s="9">
        <f>MATCH($D16,FAC_TOTALS_APTA!$A$2:$BQ$2,)</f>
        <v>17</v>
      </c>
      <c r="G16" s="56">
        <f>VLOOKUP(G11,FAC_TOTALS_APTA!$A$4:$BQ$143,$F16,FALSE)</f>
        <v>0.60317428756237301</v>
      </c>
      <c r="H16" s="56">
        <f>VLOOKUP(H11,FAC_TOTALS_APTA!$A$4:$BQ$143,$F16,FALSE)</f>
        <v>0.57867197074522403</v>
      </c>
      <c r="I16" s="32">
        <f t="shared" si="1"/>
        <v>-4.0622283347274246E-2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30</v>
      </c>
      <c r="M16" s="31">
        <f>IF(M11=0,0,VLOOKUP(M11,FAC_TOTALS_APTA!$A$4:$BQ$143,$L16,FALSE))</f>
        <v>-2161463.3968671202</v>
      </c>
      <c r="N16" s="31">
        <f>IF(N11=0,0,VLOOKUP(N11,FAC_TOTALS_APTA!$A$4:$BQ$143,$L16,FALSE))</f>
        <v>-2052964.61511424</v>
      </c>
      <c r="O16" s="31">
        <f>IF(O11=0,0,VLOOKUP(O11,FAC_TOTALS_APTA!$A$4:$BQ$143,$L16,FALSE))</f>
        <v>-2174212.411045</v>
      </c>
      <c r="P16" s="31">
        <f>IF(P11=0,0,VLOOKUP(P11,FAC_TOTALS_APTA!$A$4:$BQ$143,$L16,FALSE))</f>
        <v>-1701903.0248304601</v>
      </c>
      <c r="Q16" s="31">
        <f>IF(Q11=0,0,VLOOKUP(Q11,FAC_TOTALS_APTA!$A$4:$BQ$143,$L16,FALSE))</f>
        <v>-5960504.7072774796</v>
      </c>
      <c r="R16" s="31">
        <f>IF(R11=0,0,VLOOKUP(R11,FAC_TOTALS_APTA!$A$4:$BQ$143,$L16,FALSE))</f>
        <v>3842456.0827512699</v>
      </c>
      <c r="S16" s="31">
        <f>IF(S11=0,0,VLOOKUP(S11,FAC_TOTALS_APTA!$A$4:$BQ$143,$L16,FALSE))</f>
        <v>2661584.3708564802</v>
      </c>
      <c r="T16" s="31">
        <f>IF(T11=0,0,VLOOKUP(T11,FAC_TOTALS_APTA!$A$4:$BQ$143,$L16,FALSE))</f>
        <v>40838555.132063799</v>
      </c>
      <c r="U16" s="31">
        <f>IF(U11=0,0,VLOOKUP(U11,FAC_TOTALS_APTA!$A$4:$BQ$143,$L16,FALSE))</f>
        <v>-4110386.7112466199</v>
      </c>
      <c r="V16" s="31">
        <f>IF(V11=0,0,VLOOKUP(V11,FAC_TOTALS_APTA!$A$4:$BQ$143,$L16,FALSE))</f>
        <v>-4538334.2446382204</v>
      </c>
      <c r="W16" s="31">
        <f>IF(W11=0,0,VLOOKUP(W11,FAC_TOTALS_APTA!$A$4:$BQ$143,$L16,FALSE))</f>
        <v>65876.892498571193</v>
      </c>
      <c r="X16" s="31">
        <f>IF(X11=0,0,VLOOKUP(X11,FAC_TOTALS_APTA!$A$4:$BQ$143,$L16,FALSE))</f>
        <v>-1274252.5297691601</v>
      </c>
      <c r="Y16" s="31">
        <f>IF(Y11=0,0,VLOOKUP(Y11,FAC_TOTALS_APTA!$A$4:$BQ$143,$L16,FALSE))</f>
        <v>919869.87143285898</v>
      </c>
      <c r="Z16" s="31">
        <f>IF(Z11=0,0,VLOOKUP(Z11,FAC_TOTALS_APTA!$A$4:$BQ$143,$L16,FALSE))</f>
        <v>-851651.06836375699</v>
      </c>
      <c r="AA16" s="31">
        <f>IF(AA11=0,0,VLOOKUP(AA11,FAC_TOTALS_APTA!$A$4:$BQ$143,$L16,FALSE))</f>
        <v>-1776622.8791634899</v>
      </c>
      <c r="AB16" s="31">
        <f>IF(AB11=0,0,VLOOKUP(AB11,FAC_TOTALS_APTA!$A$4:$BQ$143,$L16,FALSE))</f>
        <v>1349273.19326373</v>
      </c>
      <c r="AC16" s="34">
        <f t="shared" si="4"/>
        <v>23075319.95455116</v>
      </c>
      <c r="AD16" s="35">
        <f>AC16/G28</f>
        <v>1.1158844216133175E-2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0.24179999999999999</v>
      </c>
      <c r="F17" s="9">
        <f>MATCH($D17,FAC_TOTALS_APTA!$A$2:$BQ$2,)</f>
        <v>14</v>
      </c>
      <c r="G17" s="36">
        <f>VLOOKUP(G11,FAC_TOTALS_APTA!$A$4:$BQ$143,$F17,FALSE)</f>
        <v>1.9978760312339701</v>
      </c>
      <c r="H17" s="36">
        <f>VLOOKUP(H11,FAC_TOTALS_APTA!$A$4:$BQ$143,$F17,FALSE)</f>
        <v>3.0752085365548898</v>
      </c>
      <c r="I17" s="32">
        <f t="shared" si="1"/>
        <v>0.53923891596793183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49144525.274174199</v>
      </c>
      <c r="N17" s="31">
        <f>IF(N11=0,0,VLOOKUP(N11,FAC_TOTALS_APTA!$A$4:$BQ$143,$L17,FALSE))</f>
        <v>46730783.921286099</v>
      </c>
      <c r="O17" s="31">
        <f>IF(O11=0,0,VLOOKUP(O11,FAC_TOTALS_APTA!$A$4:$BQ$143,$L17,FALSE))</f>
        <v>69504383.968493894</v>
      </c>
      <c r="P17" s="31">
        <f>IF(P11=0,0,VLOOKUP(P11,FAC_TOTALS_APTA!$A$4:$BQ$143,$L17,FALSE))</f>
        <v>43622660.757778101</v>
      </c>
      <c r="Q17" s="31">
        <f>IF(Q11=0,0,VLOOKUP(Q11,FAC_TOTALS_APTA!$A$4:$BQ$143,$L17,FALSE))</f>
        <v>24888563.117074098</v>
      </c>
      <c r="R17" s="31">
        <f>IF(R11=0,0,VLOOKUP(R11,FAC_TOTALS_APTA!$A$4:$BQ$143,$L17,FALSE))</f>
        <v>57155414.7337588</v>
      </c>
      <c r="S17" s="31">
        <f>IF(S11=0,0,VLOOKUP(S11,FAC_TOTALS_APTA!$A$4:$BQ$143,$L17,FALSE))</f>
        <v>-150101096.94323701</v>
      </c>
      <c r="T17" s="31">
        <f>IF(T11=0,0,VLOOKUP(T11,FAC_TOTALS_APTA!$A$4:$BQ$143,$L17,FALSE))</f>
        <v>68857589.232433096</v>
      </c>
      <c r="U17" s="31">
        <f>IF(U11=0,0,VLOOKUP(U11,FAC_TOTALS_APTA!$A$4:$BQ$143,$L17,FALSE))</f>
        <v>94768539.948114097</v>
      </c>
      <c r="V17" s="31">
        <f>IF(V11=0,0,VLOOKUP(V11,FAC_TOTALS_APTA!$A$4:$BQ$143,$L17,FALSE))</f>
        <v>5408323.1579153603</v>
      </c>
      <c r="W17" s="31">
        <f>IF(W11=0,0,VLOOKUP(W11,FAC_TOTALS_APTA!$A$4:$BQ$143,$L17,FALSE))</f>
        <v>-20940344.737732701</v>
      </c>
      <c r="X17" s="31">
        <f>IF(X11=0,0,VLOOKUP(X11,FAC_TOTALS_APTA!$A$4:$BQ$143,$L17,FALSE))</f>
        <v>-26094626.7480224</v>
      </c>
      <c r="Y17" s="31">
        <f>IF(Y11=0,0,VLOOKUP(Y11,FAC_TOTALS_APTA!$A$4:$BQ$143,$L17,FALSE))</f>
        <v>-125620500.0211</v>
      </c>
      <c r="Z17" s="31">
        <f>IF(Z11=0,0,VLOOKUP(Z11,FAC_TOTALS_APTA!$A$4:$BQ$143,$L17,FALSE))</f>
        <v>-53072079.756586902</v>
      </c>
      <c r="AA17" s="31">
        <f>IF(AA11=0,0,VLOOKUP(AA11,FAC_TOTALS_APTA!$A$4:$BQ$143,$L17,FALSE))</f>
        <v>34543691.7230222</v>
      </c>
      <c r="AB17" s="31">
        <f>IF(AB11=0,0,VLOOKUP(AB11,FAC_TOTALS_APTA!$A$4:$BQ$143,$L17,FALSE))</f>
        <v>42439224.5052246</v>
      </c>
      <c r="AC17" s="34">
        <f t="shared" si="4"/>
        <v>161235052.13259548</v>
      </c>
      <c r="AD17" s="35">
        <f>AC17/G28</f>
        <v>7.7970612432305075E-2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-0.38419999999999999</v>
      </c>
      <c r="F18" s="9">
        <f>MATCH($D18,FAC_TOTALS_APTA!$A$2:$BQ$2,)</f>
        <v>15</v>
      </c>
      <c r="G18" s="56">
        <f>VLOOKUP(G11,FAC_TOTALS_APTA!$A$4:$BQ$143,$F18,FALSE)</f>
        <v>39168.652422814099</v>
      </c>
      <c r="H18" s="56">
        <f>VLOOKUP(H11,FAC_TOTALS_APTA!$A$4:$BQ$143,$F18,FALSE)</f>
        <v>35926.598041289501</v>
      </c>
      <c r="I18" s="32">
        <f t="shared" si="1"/>
        <v>-8.2771660013410076E-2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17553696.812141001</v>
      </c>
      <c r="N18" s="31">
        <f>IF(N11=0,0,VLOOKUP(N11,FAC_TOTALS_APTA!$A$4:$BQ$143,$L18,FALSE))</f>
        <v>25690541.116480701</v>
      </c>
      <c r="O18" s="31">
        <f>IF(O11=0,0,VLOOKUP(O11,FAC_TOTALS_APTA!$A$4:$BQ$143,$L18,FALSE))</f>
        <v>24876212.382831499</v>
      </c>
      <c r="P18" s="31">
        <f>IF(P11=0,0,VLOOKUP(P11,FAC_TOTALS_APTA!$A$4:$BQ$143,$L18,FALSE))</f>
        <v>40336658.475599699</v>
      </c>
      <c r="Q18" s="31">
        <f>IF(Q11=0,0,VLOOKUP(Q11,FAC_TOTALS_APTA!$A$4:$BQ$143,$L18,FALSE))</f>
        <v>-13864435.174190899</v>
      </c>
      <c r="R18" s="31">
        <f>IF(R11=0,0,VLOOKUP(R11,FAC_TOTALS_APTA!$A$4:$BQ$143,$L18,FALSE))</f>
        <v>1329633.5185934899</v>
      </c>
      <c r="S18" s="31">
        <f>IF(S11=0,0,VLOOKUP(S11,FAC_TOTALS_APTA!$A$4:$BQ$143,$L18,FALSE))</f>
        <v>51828717.315791897</v>
      </c>
      <c r="T18" s="31">
        <f>IF(T11=0,0,VLOOKUP(T11,FAC_TOTALS_APTA!$A$4:$BQ$143,$L18,FALSE))</f>
        <v>24615659.591591801</v>
      </c>
      <c r="U18" s="31">
        <f>IF(U11=0,0,VLOOKUP(U11,FAC_TOTALS_APTA!$A$4:$BQ$143,$L18,FALSE))</f>
        <v>19170284.927888598</v>
      </c>
      <c r="V18" s="31">
        <f>IF(V11=0,0,VLOOKUP(V11,FAC_TOTALS_APTA!$A$4:$BQ$143,$L18,FALSE))</f>
        <v>5796650.1274957601</v>
      </c>
      <c r="W18" s="31">
        <f>IF(W11=0,0,VLOOKUP(W11,FAC_TOTALS_APTA!$A$4:$BQ$143,$L18,FALSE))</f>
        <v>-5706885.9844849296</v>
      </c>
      <c r="X18" s="31">
        <f>IF(X11=0,0,VLOOKUP(X11,FAC_TOTALS_APTA!$A$4:$BQ$143,$L18,FALSE))</f>
        <v>-8299399.8113064198</v>
      </c>
      <c r="Y18" s="31">
        <f>IF(Y11=0,0,VLOOKUP(Y11,FAC_TOTALS_APTA!$A$4:$BQ$143,$L18,FALSE))</f>
        <v>-32048998.505286202</v>
      </c>
      <c r="Z18" s="31">
        <f>IF(Z11=0,0,VLOOKUP(Z11,FAC_TOTALS_APTA!$A$4:$BQ$143,$L18,FALSE))</f>
        <v>-20630164.049683399</v>
      </c>
      <c r="AA18" s="31">
        <f>IF(AA11=0,0,VLOOKUP(AA11,FAC_TOTALS_APTA!$A$4:$BQ$143,$L18,FALSE))</f>
        <v>-20399637.350108299</v>
      </c>
      <c r="AB18" s="31">
        <f>IF(AB11=0,0,VLOOKUP(AB11,FAC_TOTALS_APTA!$A$4:$BQ$143,$L18,FALSE))</f>
        <v>-20745639.543410201</v>
      </c>
      <c r="AC18" s="34">
        <f t="shared" si="4"/>
        <v>89502893.84994413</v>
      </c>
      <c r="AD18" s="35">
        <f>AC18/G28</f>
        <v>4.3282123555892303E-2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7.7000000000000002E-3</v>
      </c>
      <c r="F19" s="9">
        <f>MATCH($D19,FAC_TOTALS_APTA!$A$2:$BQ$2,)</f>
        <v>16</v>
      </c>
      <c r="G19" s="31">
        <f>VLOOKUP(G11,FAC_TOTALS_APTA!$A$4:$BQ$143,$F19,FALSE)</f>
        <v>9.8912357800950197</v>
      </c>
      <c r="H19" s="31">
        <f>VLOOKUP(H11,FAC_TOTALS_APTA!$A$4:$BQ$143,$F19,FALSE)</f>
        <v>9.0264491354279404</v>
      </c>
      <c r="I19" s="32">
        <f t="shared" si="1"/>
        <v>-8.7429585533423837E-2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-1618316.80085394</v>
      </c>
      <c r="N19" s="31">
        <f>IF(N11=0,0,VLOOKUP(N11,FAC_TOTALS_APTA!$A$4:$BQ$143,$L19,FALSE))</f>
        <v>-1338485.4779067</v>
      </c>
      <c r="O19" s="31">
        <f>IF(O11=0,0,VLOOKUP(O11,FAC_TOTALS_APTA!$A$4:$BQ$143,$L19,FALSE))</f>
        <v>-2213353.3734163102</v>
      </c>
      <c r="P19" s="31">
        <f>IF(P11=0,0,VLOOKUP(P11,FAC_TOTALS_APTA!$A$4:$BQ$143,$L19,FALSE))</f>
        <v>-2470365.3606910598</v>
      </c>
      <c r="Q19" s="31">
        <f>IF(Q11=0,0,VLOOKUP(Q11,FAC_TOTALS_APTA!$A$4:$BQ$143,$L19,FALSE))</f>
        <v>-3282145.7141767899</v>
      </c>
      <c r="R19" s="31">
        <f>IF(R11=0,0,VLOOKUP(R11,FAC_TOTALS_APTA!$A$4:$BQ$143,$L19,FALSE))</f>
        <v>3243763.0251450799</v>
      </c>
      <c r="S19" s="31">
        <f>IF(S11=0,0,VLOOKUP(S11,FAC_TOTALS_APTA!$A$4:$BQ$143,$L19,FALSE))</f>
        <v>2305201.3012351198</v>
      </c>
      <c r="T19" s="31">
        <f>IF(T11=0,0,VLOOKUP(T11,FAC_TOTALS_APTA!$A$4:$BQ$143,$L19,FALSE))</f>
        <v>4298662.6830595499</v>
      </c>
      <c r="U19" s="31">
        <f>IF(U11=0,0,VLOOKUP(U11,FAC_TOTALS_APTA!$A$4:$BQ$143,$L19,FALSE))</f>
        <v>5590847.7444270002</v>
      </c>
      <c r="V19" s="31">
        <f>IF(V11=0,0,VLOOKUP(V11,FAC_TOTALS_APTA!$A$4:$BQ$143,$L19,FALSE))</f>
        <v>-2129556.04147076</v>
      </c>
      <c r="W19" s="31">
        <f>IF(W11=0,0,VLOOKUP(W11,FAC_TOTALS_APTA!$A$4:$BQ$143,$L19,FALSE))</f>
        <v>-4987735.5135690998</v>
      </c>
      <c r="X19" s="31">
        <f>IF(X11=0,0,VLOOKUP(X11,FAC_TOTALS_APTA!$A$4:$BQ$143,$L19,FALSE))</f>
        <v>-1229198.63621506</v>
      </c>
      <c r="Y19" s="31">
        <f>IF(Y11=0,0,VLOOKUP(Y11,FAC_TOTALS_APTA!$A$4:$BQ$143,$L19,FALSE))</f>
        <v>-2460046.5732861701</v>
      </c>
      <c r="Z19" s="31">
        <f>IF(Z11=0,0,VLOOKUP(Z11,FAC_TOTALS_APTA!$A$4:$BQ$143,$L19,FALSE))</f>
        <v>-2482765.5800604299</v>
      </c>
      <c r="AA19" s="31">
        <f>IF(AA11=0,0,VLOOKUP(AA11,FAC_TOTALS_APTA!$A$4:$BQ$143,$L19,FALSE))</f>
        <v>-2591464.47170683</v>
      </c>
      <c r="AB19" s="31">
        <f>IF(AB11=0,0,VLOOKUP(AB11,FAC_TOTALS_APTA!$A$4:$BQ$143,$L19,FALSE))</f>
        <v>-2366295.82183399</v>
      </c>
      <c r="AC19" s="34">
        <f t="shared" si="4"/>
        <v>-13731254.611320389</v>
      </c>
      <c r="AD19" s="35">
        <f>AC19/G28</f>
        <v>-6.6402083005381628E-3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-3.3999999999999998E-3</v>
      </c>
      <c r="F20" s="9">
        <f>MATCH($D20,FAC_TOTALS_APTA!$A$2:$BQ$2,)</f>
        <v>18</v>
      </c>
      <c r="G20" s="36">
        <f>VLOOKUP(G11,FAC_TOTALS_APTA!$A$4:$BQ$143,$F20,FALSE)</f>
        <v>3.9553254151744701</v>
      </c>
      <c r="H20" s="36">
        <f>VLOOKUP(H11,FAC_TOTALS_APTA!$A$4:$BQ$143,$F20,FALSE)</f>
        <v>6.1101329652079004</v>
      </c>
      <c r="I20" s="32">
        <f t="shared" si="1"/>
        <v>0.54478641422690166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-2727308.50719311</v>
      </c>
      <c r="Q20" s="31">
        <f>IF(Q11=0,0,VLOOKUP(Q11,FAC_TOTALS_APTA!$A$4:$BQ$143,$L20,FALSE))</f>
        <v>-1174933.4030683399</v>
      </c>
      <c r="R20" s="31">
        <f>IF(R11=0,0,VLOOKUP(R11,FAC_TOTALS_APTA!$A$4:$BQ$143,$L20,FALSE))</f>
        <v>-713182.80742683797</v>
      </c>
      <c r="S20" s="31">
        <f>IF(S11=0,0,VLOOKUP(S11,FAC_TOTALS_APTA!$A$4:$BQ$143,$L20,FALSE))</f>
        <v>-1917393.23593734</v>
      </c>
      <c r="T20" s="31">
        <f>IF(T11=0,0,VLOOKUP(T11,FAC_TOTALS_APTA!$A$4:$BQ$143,$L20,FALSE))</f>
        <v>-1982711.3817467701</v>
      </c>
      <c r="U20" s="31">
        <f>IF(U11=0,0,VLOOKUP(U11,FAC_TOTALS_APTA!$A$4:$BQ$143,$L20,FALSE))</f>
        <v>468543.05979339097</v>
      </c>
      <c r="V20" s="31">
        <f>IF(V11=0,0,VLOOKUP(V11,FAC_TOTALS_APTA!$A$4:$BQ$143,$L20,FALSE))</f>
        <v>-875008.40796330106</v>
      </c>
      <c r="W20" s="31">
        <f>IF(W11=0,0,VLOOKUP(W11,FAC_TOTALS_APTA!$A$4:$BQ$143,$L20,FALSE))</f>
        <v>-13665.6716388723</v>
      </c>
      <c r="X20" s="31">
        <f>IF(X11=0,0,VLOOKUP(X11,FAC_TOTALS_APTA!$A$4:$BQ$143,$L20,FALSE))</f>
        <v>-1390637.70923799</v>
      </c>
      <c r="Y20" s="31">
        <f>IF(Y11=0,0,VLOOKUP(Y11,FAC_TOTALS_APTA!$A$4:$BQ$143,$L20,FALSE))</f>
        <v>-1142235.1241017899</v>
      </c>
      <c r="Z20" s="31">
        <f>IF(Z11=0,0,VLOOKUP(Z11,FAC_TOTALS_APTA!$A$4:$BQ$143,$L20,FALSE))</f>
        <v>-3589725.40919497</v>
      </c>
      <c r="AA20" s="31">
        <f>IF(AA11=0,0,VLOOKUP(AA11,FAC_TOTALS_APTA!$A$4:$BQ$143,$L20,FALSE))</f>
        <v>-1324162.5738175299</v>
      </c>
      <c r="AB20" s="31">
        <f>IF(AB11=0,0,VLOOKUP(AB11,FAC_TOTALS_APTA!$A$4:$BQ$143,$L20,FALSE))</f>
        <v>-1779481.7124461599</v>
      </c>
      <c r="AC20" s="34">
        <f t="shared" si="4"/>
        <v>-18161902.883979619</v>
      </c>
      <c r="AD20" s="35">
        <f>AC20/G28</f>
        <v>-8.7827967434486853E-3</v>
      </c>
      <c r="AE20" s="9"/>
    </row>
    <row r="21" spans="1:31" s="16" customFormat="1" ht="34" x14ac:dyDescent="0.2">
      <c r="A21" s="9"/>
      <c r="B21" s="14" t="s">
        <v>90</v>
      </c>
      <c r="C21" s="30"/>
      <c r="D21" s="6" t="s">
        <v>82</v>
      </c>
      <c r="E21" s="57">
        <v>-2.8E-3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16.128389637840499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PER_CAPITA_TNC_TRIPS_HIMIDNY_BUS_FAC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-3006858.4834127901</v>
      </c>
      <c r="W21" s="31">
        <f>IF(W11=0,0,VLOOKUP(W11,FAC_TOTALS_APTA!$A$4:$BQ$143,$L21,FALSE))</f>
        <v>-7021502.2782332199</v>
      </c>
      <c r="X21" s="31">
        <f>IF(X11=0,0,VLOOKUP(X11,FAC_TOTALS_APTA!$A$4:$BQ$143,$L21,FALSE))</f>
        <v>-8370605.3120003799</v>
      </c>
      <c r="Y21" s="31">
        <f>IF(Y11=0,0,VLOOKUP(Y11,FAC_TOTALS_APTA!$A$4:$BQ$143,$L21,FALSE))</f>
        <v>-12171927.486137901</v>
      </c>
      <c r="Z21" s="31">
        <f>IF(Z11=0,0,VLOOKUP(Z11,FAC_TOTALS_APTA!$A$4:$BQ$143,$L21,FALSE))</f>
        <v>-23212070.138002899</v>
      </c>
      <c r="AA21" s="31">
        <f>IF(AA11=0,0,VLOOKUP(AA11,FAC_TOTALS_APTA!$A$4:$BQ$143,$L21,FALSE))</f>
        <v>-27279440.181701399</v>
      </c>
      <c r="AB21" s="31">
        <f>IF(AB11=0,0,VLOOKUP(AB11,FAC_TOTALS_APTA!$A$4:$BQ$143,$L21,FALSE))</f>
        <v>-30571683.377948899</v>
      </c>
      <c r="AC21" s="34">
        <f t="shared" si="4"/>
        <v>-111634087.25743748</v>
      </c>
      <c r="AD21" s="35">
        <f>AC21/G28</f>
        <v>-5.398440374259126E-2</v>
      </c>
      <c r="AE21" s="9"/>
    </row>
    <row r="22" spans="1:31" s="16" customFormat="1" ht="34" hidden="1" x14ac:dyDescent="0.2">
      <c r="A22" s="9"/>
      <c r="B22" s="14" t="s">
        <v>90</v>
      </c>
      <c r="C22" s="30"/>
      <c r="D22" s="6" t="s">
        <v>83</v>
      </c>
      <c r="E22" s="57">
        <v>-5.3E-3</v>
      </c>
      <c r="F22" s="9">
        <f>MATCH($D22,FAC_TOTALS_APTA!$A$2:$BQ$2,)</f>
        <v>20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PER_CAPITA_TNC_TRIPS_LOW_OPEX_BUS_FAC</v>
      </c>
      <c r="L22" s="9">
        <f>MATCH($K22,FAC_TOTALS_APTA!$A$2:$BO$2,)</f>
        <v>33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34" hidden="1" x14ac:dyDescent="0.2">
      <c r="A23" s="9"/>
      <c r="B23" s="14" t="s">
        <v>90</v>
      </c>
      <c r="C23" s="30"/>
      <c r="D23" s="6" t="s">
        <v>84</v>
      </c>
      <c r="E23" s="57">
        <v>5.0000000000000001E-3</v>
      </c>
      <c r="F23" s="9">
        <f>MATCH($D23,FAC_TOTALS_APTA!$A$2:$BQ$2,)</f>
        <v>21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PER_CAPITA_TNC_TRIPS_RAIL_FAC</v>
      </c>
      <c r="L23" s="9">
        <f>MATCH($K23,FAC_TOTALS_APTA!$A$2:$BO$2,)</f>
        <v>34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74</v>
      </c>
      <c r="C24" s="30"/>
      <c r="D24" s="9" t="s">
        <v>49</v>
      </c>
      <c r="E24" s="57">
        <v>-0.02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-3582925.5969168199</v>
      </c>
      <c r="S24" s="31">
        <f>IF(S11=0,0,VLOOKUP(S11,FAC_TOTALS_APTA!$A$4:$BQ$143,$L24,FALSE))</f>
        <v>0</v>
      </c>
      <c r="T24" s="31">
        <f>IF(T11=0,0,VLOOKUP(T11,FAC_TOTALS_APTA!$A$4:$BQ$143,$L24,FALSE))</f>
        <v>-3055359.1325608101</v>
      </c>
      <c r="U24" s="31">
        <f>IF(U11=0,0,VLOOKUP(U11,FAC_TOTALS_APTA!$A$4:$BQ$143,$L24,FALSE))</f>
        <v>-2115414.2367186798</v>
      </c>
      <c r="V24" s="31">
        <f>IF(V11=0,0,VLOOKUP(V11,FAC_TOTALS_APTA!$A$4:$BQ$143,$L24,FALSE))</f>
        <v>-1323180.78923497</v>
      </c>
      <c r="W24" s="31">
        <f>IF(W11=0,0,VLOOKUP(W11,FAC_TOTALS_APTA!$A$4:$BQ$143,$L24,FALSE))</f>
        <v>0</v>
      </c>
      <c r="X24" s="31">
        <f>IF(X11=0,0,VLOOKUP(X11,FAC_TOTALS_APTA!$A$4:$BQ$143,$L24,FALSE))</f>
        <v>-14304805.1778537</v>
      </c>
      <c r="Y24" s="31">
        <f>IF(Y11=0,0,VLOOKUP(Y11,FAC_TOTALS_APTA!$A$4:$BQ$143,$L24,FALSE))</f>
        <v>-12235235.9478628</v>
      </c>
      <c r="Z24" s="31">
        <f>IF(Z11=0,0,VLOOKUP(Z11,FAC_TOTALS_APTA!$A$4:$BQ$143,$L24,FALSE))</f>
        <v>-11869000.797631601</v>
      </c>
      <c r="AA24" s="31">
        <f>IF(AA11=0,0,VLOOKUP(AA11,FAC_TOTALS_APTA!$A$4:$BQ$143,$L24,FALSE))</f>
        <v>0</v>
      </c>
      <c r="AB24" s="31">
        <f>IF(AB11=0,0,VLOOKUP(AB11,FAC_TOTALS_APTA!$A$4:$BQ$143,$L24,FALSE))</f>
        <v>-570263.35333895404</v>
      </c>
      <c r="AC24" s="34">
        <f t="shared" si="4"/>
        <v>-49056185.032118335</v>
      </c>
      <c r="AD24" s="35">
        <f>AC24/G28</f>
        <v>-2.3722762141083396E-2</v>
      </c>
      <c r="AE24" s="9"/>
    </row>
    <row r="25" spans="1:31" s="16" customFormat="1" ht="15" x14ac:dyDescent="0.2">
      <c r="A25" s="9"/>
      <c r="B25" s="11" t="s">
        <v>75</v>
      </c>
      <c r="C25" s="29"/>
      <c r="D25" s="10" t="s">
        <v>50</v>
      </c>
      <c r="E25" s="58">
        <v>-5.6899999999999999E-2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0.46618381010091098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-70058378.387922093</v>
      </c>
      <c r="AC25" s="42">
        <f t="shared" si="4"/>
        <v>-70058378.387922093</v>
      </c>
      <c r="AD25" s="43">
        <f>AC25/$G$28</f>
        <v>-3.3879076520087197E-2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125667083.39999899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125667083.39999899</v>
      </c>
      <c r="AD26" s="52">
        <f>AC26/G28</f>
        <v>6.0770529271895433E-2</v>
      </c>
      <c r="AE26" s="9"/>
    </row>
    <row r="27" spans="1:31" s="75" customFormat="1" ht="15" x14ac:dyDescent="0.2">
      <c r="A27" s="74"/>
      <c r="B27" s="28" t="s">
        <v>76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1824837942.0338399</v>
      </c>
      <c r="H27" s="76">
        <f>VLOOKUP(H11,FAC_TOTALS_APTA!$A$4:$BO$143,$F27,FALSE)</f>
        <v>2204189403.3972101</v>
      </c>
      <c r="I27" s="78">
        <f t="shared" ref="I27:I28" si="5">H27/G27-1</f>
        <v>0.20788227415995686</v>
      </c>
      <c r="J27" s="33"/>
      <c r="K27" s="33"/>
      <c r="L27" s="9"/>
      <c r="M27" s="31">
        <f t="shared" ref="M27:AB27" si="6">SUM(M13:M18)</f>
        <v>83705043.326157376</v>
      </c>
      <c r="N27" s="31">
        <f t="shared" si="6"/>
        <v>152591022.73833904</v>
      </c>
      <c r="O27" s="31">
        <f t="shared" si="6"/>
        <v>58007322.646282889</v>
      </c>
      <c r="P27" s="31">
        <f t="shared" si="6"/>
        <v>110115043.88861468</v>
      </c>
      <c r="Q27" s="31">
        <f t="shared" si="6"/>
        <v>11961581.675354743</v>
      </c>
      <c r="R27" s="31">
        <f t="shared" si="6"/>
        <v>99730945.922075659</v>
      </c>
      <c r="S27" s="31">
        <f t="shared" si="6"/>
        <v>-207517450.6502012</v>
      </c>
      <c r="T27" s="31">
        <f t="shared" si="6"/>
        <v>22900559.348418724</v>
      </c>
      <c r="U27" s="31">
        <f t="shared" si="6"/>
        <v>33768822.717289388</v>
      </c>
      <c r="V27" s="31">
        <f t="shared" si="6"/>
        <v>-10536312.35762457</v>
      </c>
      <c r="W27" s="31">
        <f t="shared" si="6"/>
        <v>-6701845.3209583201</v>
      </c>
      <c r="X27" s="31">
        <f t="shared" si="6"/>
        <v>-26680562.397494681</v>
      </c>
      <c r="Y27" s="31">
        <f t="shared" si="6"/>
        <v>-144786300.74161011</v>
      </c>
      <c r="Z27" s="31">
        <f t="shared" si="6"/>
        <v>-60506333.902716719</v>
      </c>
      <c r="AA27" s="31">
        <f t="shared" si="6"/>
        <v>62346408.490141556</v>
      </c>
      <c r="AB27" s="31">
        <f t="shared" si="6"/>
        <v>63045365.737537935</v>
      </c>
      <c r="AC27" s="34">
        <f>H27-G27</f>
        <v>379351461.36337018</v>
      </c>
      <c r="AD27" s="35">
        <f>I27</f>
        <v>0.20788227415995686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2067895160.7899899</v>
      </c>
      <c r="H28" s="77">
        <f>VLOOKUP(H11,FAC_TOTALS_APTA!$A$4:$BO$143,$F28,FALSE)</f>
        <v>2176386602.5599899</v>
      </c>
      <c r="I28" s="79">
        <f t="shared" si="5"/>
        <v>5.2464672207344076E-2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108491441.76999998</v>
      </c>
      <c r="AD28" s="55">
        <f>I28</f>
        <v>5.2464672207344076E-2</v>
      </c>
    </row>
    <row r="29" spans="1:31" ht="17" thickTop="1" thickBot="1" x14ac:dyDescent="0.25">
      <c r="B29" s="59" t="s">
        <v>77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-0.15541760195261278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1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1" ht="15" thickTop="1" x14ac:dyDescent="0.2">
      <c r="B36" s="63"/>
      <c r="C36" s="64"/>
      <c r="D36" s="64"/>
      <c r="E36" s="64"/>
      <c r="F36" s="64"/>
      <c r="G36" s="87" t="s">
        <v>59</v>
      </c>
      <c r="H36" s="87"/>
      <c r="I36" s="87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7" t="s">
        <v>63</v>
      </c>
      <c r="AD36" s="87"/>
    </row>
    <row r="37" spans="1:31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1:31" s="16" customFormat="1" x14ac:dyDescent="0.2">
      <c r="A38" s="9"/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  <c r="AE38" s="9"/>
    </row>
    <row r="39" spans="1:31" x14ac:dyDescent="0.2">
      <c r="B39" s="28"/>
      <c r="C39" s="30"/>
      <c r="D39" s="9"/>
      <c r="E39" s="9"/>
      <c r="F39" s="9"/>
      <c r="G39" s="9" t="str">
        <f>CONCATENATE($C34,"_",$C35,"_",G37)</f>
        <v>0_2_2002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0_2_2003</v>
      </c>
      <c r="N39" s="9" t="str">
        <f t="shared" ref="N39:AB39" si="7">IF($G37+N38&gt;$H37,0,CONCATENATE($C34,"_",$C35,"_",$G37+N38))</f>
        <v>0_2_2004</v>
      </c>
      <c r="O39" s="9" t="str">
        <f t="shared" si="7"/>
        <v>0_2_2005</v>
      </c>
      <c r="P39" s="9" t="str">
        <f t="shared" si="7"/>
        <v>0_2_2006</v>
      </c>
      <c r="Q39" s="9" t="str">
        <f t="shared" si="7"/>
        <v>0_2_2007</v>
      </c>
      <c r="R39" s="9" t="str">
        <f t="shared" si="7"/>
        <v>0_2_2008</v>
      </c>
      <c r="S39" s="9" t="str">
        <f t="shared" si="7"/>
        <v>0_2_2009</v>
      </c>
      <c r="T39" s="9" t="str">
        <f t="shared" si="7"/>
        <v>0_2_2010</v>
      </c>
      <c r="U39" s="9" t="str">
        <f t="shared" si="7"/>
        <v>0_2_2011</v>
      </c>
      <c r="V39" s="9" t="str">
        <f t="shared" si="7"/>
        <v>0_2_2012</v>
      </c>
      <c r="W39" s="9" t="str">
        <f t="shared" si="7"/>
        <v>0_2_2013</v>
      </c>
      <c r="X39" s="9" t="str">
        <f t="shared" si="7"/>
        <v>0_2_2014</v>
      </c>
      <c r="Y39" s="9" t="str">
        <f t="shared" si="7"/>
        <v>0_2_2015</v>
      </c>
      <c r="Z39" s="9" t="str">
        <f t="shared" si="7"/>
        <v>0_2_2016</v>
      </c>
      <c r="AA39" s="9" t="str">
        <f t="shared" si="7"/>
        <v>0_2_2017</v>
      </c>
      <c r="AB39" s="9" t="str">
        <f t="shared" si="7"/>
        <v>0_2_2018</v>
      </c>
      <c r="AC39" s="9"/>
      <c r="AD39" s="9"/>
    </row>
    <row r="40" spans="1:3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1" s="16" customFormat="1" ht="15" x14ac:dyDescent="0.2">
      <c r="A41" s="9"/>
      <c r="B41" s="28" t="s">
        <v>37</v>
      </c>
      <c r="C41" s="30" t="s">
        <v>24</v>
      </c>
      <c r="D41" s="9" t="s">
        <v>8</v>
      </c>
      <c r="E41" s="57">
        <v>0.81299999999999994</v>
      </c>
      <c r="F41" s="9">
        <f>MATCH($D41,FAC_TOTALS_APTA!$A$2:$BQ$2,)</f>
        <v>11</v>
      </c>
      <c r="G41" s="31">
        <f>VLOOKUP(G39,FAC_TOTALS_APTA!$A$4:$BQ$143,$F41,FALSE)</f>
        <v>12921809.225754101</v>
      </c>
      <c r="H41" s="31">
        <f>VLOOKUP(H39,FAC_TOTALS_APTA!$A$4:$BQ$143,$F41,FALSE)</f>
        <v>12674689.6485829</v>
      </c>
      <c r="I41" s="32">
        <f>IFERROR(H41/G41-1,"-")</f>
        <v>-1.9124224236237275E-2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-870137.26770533901</v>
      </c>
      <c r="N41" s="31">
        <f>IF(N39=0,0,VLOOKUP(N39,FAC_TOTALS_APTA!$A$4:$BQ$143,$L41,FALSE))</f>
        <v>5544724.8050266597</v>
      </c>
      <c r="O41" s="31">
        <f>IF(O39=0,0,VLOOKUP(O39,FAC_TOTALS_APTA!$A$4:$BQ$143,$L41,FALSE))</f>
        <v>-262875.33725752198</v>
      </c>
      <c r="P41" s="31">
        <f>IF(P39=0,0,VLOOKUP(P39,FAC_TOTALS_APTA!$A$4:$BQ$143,$L41,FALSE))</f>
        <v>6522746.2674834402</v>
      </c>
      <c r="Q41" s="31">
        <f>IF(Q39=0,0,VLOOKUP(Q39,FAC_TOTALS_APTA!$A$4:$BQ$143,$L41,FALSE))</f>
        <v>-12892194.896029901</v>
      </c>
      <c r="R41" s="31">
        <f>IF(R39=0,0,VLOOKUP(R39,FAC_TOTALS_APTA!$A$4:$BQ$143,$L41,FALSE))</f>
        <v>2099946.2100794702</v>
      </c>
      <c r="S41" s="31">
        <f>IF(S39=0,0,VLOOKUP(S39,FAC_TOTALS_APTA!$A$4:$BQ$143,$L41,FALSE))</f>
        <v>-40818611.243839003</v>
      </c>
      <c r="T41" s="31">
        <f>IF(T39=0,0,VLOOKUP(T39,FAC_TOTALS_APTA!$A$4:$BQ$143,$L41,FALSE))</f>
        <v>1181187.2481378799</v>
      </c>
      <c r="U41" s="31">
        <f>IF(U39=0,0,VLOOKUP(U39,FAC_TOTALS_APTA!$A$4:$BQ$143,$L41,FALSE))</f>
        <v>4739781.5182701703</v>
      </c>
      <c r="V41" s="31">
        <f>IF(V39=0,0,VLOOKUP(V39,FAC_TOTALS_APTA!$A$4:$BQ$143,$L41,FALSE))</f>
        <v>209383.88868112001</v>
      </c>
      <c r="W41" s="31">
        <f>IF(W39=0,0,VLOOKUP(W39,FAC_TOTALS_APTA!$A$4:$BQ$143,$L41,FALSE))</f>
        <v>-9382690.5264547691</v>
      </c>
      <c r="X41" s="31">
        <f>IF(X39=0,0,VLOOKUP(X39,FAC_TOTALS_APTA!$A$4:$BQ$143,$L41,FALSE))</f>
        <v>4251273.9249807699</v>
      </c>
      <c r="Y41" s="31">
        <f>IF(Y39=0,0,VLOOKUP(Y39,FAC_TOTALS_APTA!$A$4:$BQ$143,$L41,FALSE))</f>
        <v>-2312637.3197601298</v>
      </c>
      <c r="Z41" s="31">
        <f>IF(Z39=0,0,VLOOKUP(Z39,FAC_TOTALS_APTA!$A$4:$BQ$143,$L41,FALSE))</f>
        <v>-4277531.4744278304</v>
      </c>
      <c r="AA41" s="31">
        <f>IF(AA39=0,0,VLOOKUP(AA39,FAC_TOTALS_APTA!$A$4:$BQ$143,$L41,FALSE))</f>
        <v>3214884.5487222299</v>
      </c>
      <c r="AB41" s="31">
        <f>IF(AB39=0,0,VLOOKUP(AB39,FAC_TOTALS_APTA!$A$4:$BQ$143,$L41,FALSE))</f>
        <v>4403882.7407445097</v>
      </c>
      <c r="AC41" s="34">
        <f>SUM(M41:AB41)</f>
        <v>-38648866.913348243</v>
      </c>
      <c r="AD41" s="35">
        <f>AC41/G56</f>
        <v>-5.393359020208955E-2</v>
      </c>
      <c r="AE41" s="9"/>
    </row>
    <row r="42" spans="1:31" s="16" customFormat="1" ht="15" x14ac:dyDescent="0.2">
      <c r="A42" s="9"/>
      <c r="B42" s="28" t="s">
        <v>60</v>
      </c>
      <c r="C42" s="30" t="s">
        <v>24</v>
      </c>
      <c r="D42" s="9" t="s">
        <v>18</v>
      </c>
      <c r="E42" s="57">
        <v>-0.7006</v>
      </c>
      <c r="F42" s="9">
        <f>MATCH($D42,FAC_TOTALS_APTA!$A$2:$BQ$2,)</f>
        <v>12</v>
      </c>
      <c r="G42" s="56">
        <f>VLOOKUP(G39,FAC_TOTALS_APTA!$A$4:$BQ$143,$F42,FALSE)</f>
        <v>0.926560800699471</v>
      </c>
      <c r="H42" s="56">
        <f>VLOOKUP(H39,FAC_TOTALS_APTA!$A$4:$BQ$143,$F42,FALSE)</f>
        <v>1.0017040020310499</v>
      </c>
      <c r="I42" s="32">
        <f t="shared" ref="I42:I53" si="8">IFERROR(H42/G42-1,"-")</f>
        <v>8.109905067735701E-2</v>
      </c>
      <c r="J42" s="33" t="str">
        <f t="shared" ref="J42:J53" si="9">IF(C42="Log","_log","")</f>
        <v>_log</v>
      </c>
      <c r="K42" s="33" t="str">
        <f t="shared" ref="K42:K54" si="10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90676705.924820602</v>
      </c>
      <c r="N42" s="31">
        <f>IF(N39=0,0,VLOOKUP(N39,FAC_TOTALS_APTA!$A$4:$BQ$143,$L42,FALSE))</f>
        <v>-1512169.2152951499</v>
      </c>
      <c r="O42" s="31">
        <f>IF(O39=0,0,VLOOKUP(O39,FAC_TOTALS_APTA!$A$4:$BQ$143,$L42,FALSE))</f>
        <v>2641558.5442847302</v>
      </c>
      <c r="P42" s="31">
        <f>IF(P39=0,0,VLOOKUP(P39,FAC_TOTALS_APTA!$A$4:$BQ$143,$L42,FALSE))</f>
        <v>5537310.8694414897</v>
      </c>
      <c r="Q42" s="31">
        <f>IF(Q39=0,0,VLOOKUP(Q39,FAC_TOTALS_APTA!$A$4:$BQ$143,$L42,FALSE))</f>
        <v>8086564.7552765701</v>
      </c>
      <c r="R42" s="31">
        <f>IF(R39=0,0,VLOOKUP(R39,FAC_TOTALS_APTA!$A$4:$BQ$143,$L42,FALSE))</f>
        <v>12907928.2333367</v>
      </c>
      <c r="S42" s="31">
        <f>IF(S39=0,0,VLOOKUP(S39,FAC_TOTALS_APTA!$A$4:$BQ$143,$L42,FALSE))</f>
        <v>-11250658.027481001</v>
      </c>
      <c r="T42" s="31">
        <f>IF(T39=0,0,VLOOKUP(T39,FAC_TOTALS_APTA!$A$4:$BQ$143,$L42,FALSE))</f>
        <v>-10915634.114718201</v>
      </c>
      <c r="U42" s="31">
        <f>IF(U39=0,0,VLOOKUP(U39,FAC_TOTALS_APTA!$A$4:$BQ$143,$L42,FALSE))</f>
        <v>-10086137.959576599</v>
      </c>
      <c r="V42" s="31">
        <f>IF(V39=0,0,VLOOKUP(V39,FAC_TOTALS_APTA!$A$4:$BQ$143,$L42,FALSE))</f>
        <v>-5959180.3511525998</v>
      </c>
      <c r="W42" s="31">
        <f>IF(W39=0,0,VLOOKUP(W39,FAC_TOTALS_APTA!$A$4:$BQ$143,$L42,FALSE))</f>
        <v>5331449.3181063598</v>
      </c>
      <c r="X42" s="31">
        <f>IF(X39=0,0,VLOOKUP(X39,FAC_TOTALS_APTA!$A$4:$BQ$143,$L42,FALSE))</f>
        <v>11871761.556007599</v>
      </c>
      <c r="Y42" s="31">
        <f>IF(Y39=0,0,VLOOKUP(Y39,FAC_TOTALS_APTA!$A$4:$BQ$143,$L42,FALSE))</f>
        <v>23575308.280317798</v>
      </c>
      <c r="Z42" s="31">
        <f>IF(Z39=0,0,VLOOKUP(Z39,FAC_TOTALS_APTA!$A$4:$BQ$143,$L42,FALSE))</f>
        <v>22517890.7740166</v>
      </c>
      <c r="AA42" s="31">
        <f>IF(AA39=0,0,VLOOKUP(AA39,FAC_TOTALS_APTA!$A$4:$BQ$143,$L42,FALSE))</f>
        <v>6879305.4905393803</v>
      </c>
      <c r="AB42" s="31">
        <f>IF(AB39=0,0,VLOOKUP(AB39,FAC_TOTALS_APTA!$A$4:$BQ$143,$L42,FALSE))</f>
        <v>12464992.541630501</v>
      </c>
      <c r="AC42" s="34">
        <f t="shared" ref="AC42:AC53" si="11">SUM(M42:AB42)</f>
        <v>162766996.61955479</v>
      </c>
      <c r="AD42" s="35">
        <f>AC42/G56</f>
        <v>0.22713753843769416</v>
      </c>
      <c r="AE42" s="9"/>
    </row>
    <row r="43" spans="1:31" s="16" customFormat="1" ht="15" x14ac:dyDescent="0.2">
      <c r="A43" s="9"/>
      <c r="B43" s="28" t="s">
        <v>56</v>
      </c>
      <c r="C43" s="30" t="s">
        <v>24</v>
      </c>
      <c r="D43" s="9" t="s">
        <v>9</v>
      </c>
      <c r="E43" s="57">
        <v>0.2167</v>
      </c>
      <c r="F43" s="9">
        <f>MATCH($D43,FAC_TOTALS_APTA!$A$2:$BQ$2,)</f>
        <v>13</v>
      </c>
      <c r="G43" s="31">
        <f>VLOOKUP(G39,FAC_TOTALS_APTA!$A$4:$BQ$143,$F43,FALSE)</f>
        <v>2346630.8702191301</v>
      </c>
      <c r="H43" s="31">
        <f>VLOOKUP(H39,FAC_TOTALS_APTA!$A$4:$BQ$143,$F43,FALSE)</f>
        <v>2777090.6100538201</v>
      </c>
      <c r="I43" s="32">
        <f t="shared" si="8"/>
        <v>0.18343734640910658</v>
      </c>
      <c r="J43" s="33" t="str">
        <f t="shared" si="9"/>
        <v>_log</v>
      </c>
      <c r="K43" s="33" t="str">
        <f t="shared" si="10"/>
        <v>POP_EMP_log_FAC</v>
      </c>
      <c r="L43" s="9">
        <f>MATCH($K43,FAC_TOTALS_APTA!$A$2:$BO$2,)</f>
        <v>26</v>
      </c>
      <c r="M43" s="31">
        <f>IF(M39=0,0,VLOOKUP(M39,FAC_TOTALS_APTA!$A$4:$BQ$143,$L43,FALSE))</f>
        <v>3913507.4104712801</v>
      </c>
      <c r="N43" s="31">
        <f>IF(N39=0,0,VLOOKUP(N39,FAC_TOTALS_APTA!$A$4:$BQ$143,$L43,FALSE))</f>
        <v>4749653.0040800301</v>
      </c>
      <c r="O43" s="31">
        <f>IF(O39=0,0,VLOOKUP(O39,FAC_TOTALS_APTA!$A$4:$BQ$143,$L43,FALSE))</f>
        <v>5049500.3950730897</v>
      </c>
      <c r="P43" s="31">
        <f>IF(P39=0,0,VLOOKUP(P39,FAC_TOTALS_APTA!$A$4:$BQ$143,$L43,FALSE))</f>
        <v>6104528.8128764899</v>
      </c>
      <c r="Q43" s="31">
        <f>IF(Q39=0,0,VLOOKUP(Q39,FAC_TOTALS_APTA!$A$4:$BQ$143,$L43,FALSE))</f>
        <v>2538877.4120004899</v>
      </c>
      <c r="R43" s="31">
        <f>IF(R39=0,0,VLOOKUP(R39,FAC_TOTALS_APTA!$A$4:$BQ$143,$L43,FALSE))</f>
        <v>1146431.74519763</v>
      </c>
      <c r="S43" s="31">
        <f>IF(S39=0,0,VLOOKUP(S39,FAC_TOTALS_APTA!$A$4:$BQ$143,$L43,FALSE))</f>
        <v>-1071338.7814676</v>
      </c>
      <c r="T43" s="31">
        <f>IF(T39=0,0,VLOOKUP(T39,FAC_TOTALS_APTA!$A$4:$BQ$143,$L43,FALSE))</f>
        <v>1918975.8133401701</v>
      </c>
      <c r="U43" s="31">
        <f>IF(U39=0,0,VLOOKUP(U39,FAC_TOTALS_APTA!$A$4:$BQ$143,$L43,FALSE))</f>
        <v>1548037.87861413</v>
      </c>
      <c r="V43" s="31">
        <f>IF(V39=0,0,VLOOKUP(V39,FAC_TOTALS_APTA!$A$4:$BQ$143,$L43,FALSE))</f>
        <v>2105149.8152345298</v>
      </c>
      <c r="W43" s="31">
        <f>IF(W39=0,0,VLOOKUP(W39,FAC_TOTALS_APTA!$A$4:$BQ$143,$L43,FALSE))</f>
        <v>3549571.19997021</v>
      </c>
      <c r="X43" s="31">
        <f>IF(X39=0,0,VLOOKUP(X39,FAC_TOTALS_APTA!$A$4:$BQ$143,$L43,FALSE))</f>
        <v>2688475.7175943502</v>
      </c>
      <c r="Y43" s="31">
        <f>IF(Y39=0,0,VLOOKUP(Y39,FAC_TOTALS_APTA!$A$4:$BQ$143,$L43,FALSE))</f>
        <v>2634394.8163936599</v>
      </c>
      <c r="Z43" s="31">
        <f>IF(Z39=0,0,VLOOKUP(Z39,FAC_TOTALS_APTA!$A$4:$BQ$143,$L43,FALSE))</f>
        <v>2453838.2721790802</v>
      </c>
      <c r="AA43" s="31">
        <f>IF(AA39=0,0,VLOOKUP(AA39,FAC_TOTALS_APTA!$A$4:$BQ$143,$L43,FALSE))</f>
        <v>2491696.4532938199</v>
      </c>
      <c r="AB43" s="31">
        <f>IF(AB39=0,0,VLOOKUP(AB39,FAC_TOTALS_APTA!$A$4:$BQ$143,$L43,FALSE))</f>
        <v>2162757.0238924101</v>
      </c>
      <c r="AC43" s="34">
        <f t="shared" si="11"/>
        <v>43984056.988743767</v>
      </c>
      <c r="AD43" s="35">
        <f>AC43/G56</f>
        <v>6.1378723220394359E-2</v>
      </c>
      <c r="AE43" s="9"/>
    </row>
    <row r="44" spans="1:31" s="16" customFormat="1" ht="30" x14ac:dyDescent="0.2">
      <c r="A44" s="9"/>
      <c r="B44" s="28" t="s">
        <v>89</v>
      </c>
      <c r="C44" s="30"/>
      <c r="D44" s="6" t="s">
        <v>81</v>
      </c>
      <c r="E44" s="57">
        <v>0.44490000000000002</v>
      </c>
      <c r="F44" s="9">
        <f>MATCH($D44,FAC_TOTALS_APTA!$A$2:$BQ$2,)</f>
        <v>17</v>
      </c>
      <c r="G44" s="56">
        <f>VLOOKUP(G39,FAC_TOTALS_APTA!$A$4:$BQ$143,$F44,FALSE)</f>
        <v>0.347398282054108</v>
      </c>
      <c r="H44" s="56">
        <f>VLOOKUP(H39,FAC_TOTALS_APTA!$A$4:$BQ$143,$F44,FALSE)</f>
        <v>0.311519231940387</v>
      </c>
      <c r="I44" s="32">
        <f t="shared" si="8"/>
        <v>-0.10327929632113941</v>
      </c>
      <c r="J44" s="33" t="str">
        <f t="shared" si="9"/>
        <v/>
      </c>
      <c r="K44" s="33" t="str">
        <f t="shared" si="10"/>
        <v>TSD_POP_EMP_PCT_FAC</v>
      </c>
      <c r="L44" s="9">
        <f>MATCH($K44,FAC_TOTALS_APTA!$A$2:$BO$2,)</f>
        <v>30</v>
      </c>
      <c r="M44" s="31">
        <f>IF(M39=0,0,VLOOKUP(M39,FAC_TOTALS_APTA!$A$4:$BQ$143,$L44,FALSE))</f>
        <v>-789349.19033126906</v>
      </c>
      <c r="N44" s="31">
        <f>IF(N39=0,0,VLOOKUP(N39,FAC_TOTALS_APTA!$A$4:$BQ$143,$L44,FALSE))</f>
        <v>-1632370.4302193299</v>
      </c>
      <c r="O44" s="31">
        <f>IF(O39=0,0,VLOOKUP(O39,FAC_TOTALS_APTA!$A$4:$BQ$143,$L44,FALSE))</f>
        <v>-1104516.5482971999</v>
      </c>
      <c r="P44" s="31">
        <f>IF(P39=0,0,VLOOKUP(P39,FAC_TOTALS_APTA!$A$4:$BQ$143,$L44,FALSE))</f>
        <v>-81756.075633037297</v>
      </c>
      <c r="Q44" s="31">
        <f>IF(Q39=0,0,VLOOKUP(Q39,FAC_TOTALS_APTA!$A$4:$BQ$143,$L44,FALSE))</f>
        <v>-1259857.7224492501</v>
      </c>
      <c r="R44" s="31">
        <f>IF(R39=0,0,VLOOKUP(R39,FAC_TOTALS_APTA!$A$4:$BQ$143,$L44,FALSE))</f>
        <v>-181799.079614513</v>
      </c>
      <c r="S44" s="31">
        <f>IF(S39=0,0,VLOOKUP(S39,FAC_TOTALS_APTA!$A$4:$BQ$143,$L44,FALSE))</f>
        <v>1837794.3806463</v>
      </c>
      <c r="T44" s="31">
        <f>IF(T39=0,0,VLOOKUP(T39,FAC_TOTALS_APTA!$A$4:$BQ$143,$L44,FALSE))</f>
        <v>212265.029894924</v>
      </c>
      <c r="U44" s="31">
        <f>IF(U39=0,0,VLOOKUP(U39,FAC_TOTALS_APTA!$A$4:$BQ$143,$L44,FALSE))</f>
        <v>-2859208.1104920199</v>
      </c>
      <c r="V44" s="31">
        <f>IF(V39=0,0,VLOOKUP(V39,FAC_TOTALS_APTA!$A$4:$BQ$143,$L44,FALSE))</f>
        <v>-5260127.3937278297</v>
      </c>
      <c r="W44" s="31">
        <f>IF(W39=0,0,VLOOKUP(W39,FAC_TOTALS_APTA!$A$4:$BQ$143,$L44,FALSE))</f>
        <v>-348996.90435242298</v>
      </c>
      <c r="X44" s="31">
        <f>IF(X39=0,0,VLOOKUP(X39,FAC_TOTALS_APTA!$A$4:$BQ$143,$L44,FALSE))</f>
        <v>-592655.75924903597</v>
      </c>
      <c r="Y44" s="31">
        <f>IF(Y39=0,0,VLOOKUP(Y39,FAC_TOTALS_APTA!$A$4:$BQ$143,$L44,FALSE))</f>
        <v>335293.05313787598</v>
      </c>
      <c r="Z44" s="31">
        <f>IF(Z39=0,0,VLOOKUP(Z39,FAC_TOTALS_APTA!$A$4:$BQ$143,$L44,FALSE))</f>
        <v>-1390470.88302434</v>
      </c>
      <c r="AA44" s="31">
        <f>IF(AA39=0,0,VLOOKUP(AA39,FAC_TOTALS_APTA!$A$4:$BQ$143,$L44,FALSE))</f>
        <v>-495837.49525075097</v>
      </c>
      <c r="AB44" s="31">
        <f>IF(AB39=0,0,VLOOKUP(AB39,FAC_TOTALS_APTA!$A$4:$BQ$143,$L44,FALSE))</f>
        <v>718338.81975028804</v>
      </c>
      <c r="AC44" s="34">
        <f t="shared" si="11"/>
        <v>-12893254.309211608</v>
      </c>
      <c r="AD44" s="35">
        <f>AC44/G56</f>
        <v>-1.7992234955901885E-2</v>
      </c>
      <c r="AE44" s="9"/>
    </row>
    <row r="45" spans="1:31" s="16" customFormat="1" ht="15" x14ac:dyDescent="0.2">
      <c r="A45" s="9"/>
      <c r="B45" s="28" t="s">
        <v>57</v>
      </c>
      <c r="C45" s="30" t="s">
        <v>24</v>
      </c>
      <c r="D45" s="37" t="s">
        <v>17</v>
      </c>
      <c r="E45" s="57">
        <v>0.24179999999999999</v>
      </c>
      <c r="F45" s="9">
        <f>MATCH($D45,FAC_TOTALS_APTA!$A$2:$BQ$2,)</f>
        <v>14</v>
      </c>
      <c r="G45" s="36">
        <f>VLOOKUP(G39,FAC_TOTALS_APTA!$A$4:$BQ$143,$F45,FALSE)</f>
        <v>1.94282806967554</v>
      </c>
      <c r="H45" s="36">
        <f>VLOOKUP(H39,FAC_TOTALS_APTA!$A$4:$BQ$143,$F45,FALSE)</f>
        <v>2.8363041321769402</v>
      </c>
      <c r="I45" s="32">
        <f t="shared" si="8"/>
        <v>0.45988426688245987</v>
      </c>
      <c r="J45" s="33" t="str">
        <f t="shared" si="9"/>
        <v>_log</v>
      </c>
      <c r="K45" s="33" t="str">
        <f t="shared" si="10"/>
        <v>GAS_PRICE_2018_log_FAC</v>
      </c>
      <c r="L45" s="9">
        <f>MATCH($K45,FAC_TOTALS_APTA!$A$2:$BO$2,)</f>
        <v>27</v>
      </c>
      <c r="M45" s="31">
        <f>IF(M39=0,0,VLOOKUP(M39,FAC_TOTALS_APTA!$A$4:$BQ$143,$L45,FALSE))</f>
        <v>14896609.270593099</v>
      </c>
      <c r="N45" s="31">
        <f>IF(N39=0,0,VLOOKUP(N39,FAC_TOTALS_APTA!$A$4:$BQ$143,$L45,FALSE))</f>
        <v>17724825.195376799</v>
      </c>
      <c r="O45" s="31">
        <f>IF(O39=0,0,VLOOKUP(O39,FAC_TOTALS_APTA!$A$4:$BQ$143,$L45,FALSE))</f>
        <v>24783312.061503399</v>
      </c>
      <c r="P45" s="31">
        <f>IF(P39=0,0,VLOOKUP(P39,FAC_TOTALS_APTA!$A$4:$BQ$143,$L45,FALSE))</f>
        <v>14537446.8714127</v>
      </c>
      <c r="Q45" s="31">
        <f>IF(Q39=0,0,VLOOKUP(Q39,FAC_TOTALS_APTA!$A$4:$BQ$143,$L45,FALSE))</f>
        <v>9630036.4048035797</v>
      </c>
      <c r="R45" s="31">
        <f>IF(R39=0,0,VLOOKUP(R39,FAC_TOTALS_APTA!$A$4:$BQ$143,$L45,FALSE))</f>
        <v>20295888.452779099</v>
      </c>
      <c r="S45" s="31">
        <f>IF(S39=0,0,VLOOKUP(S39,FAC_TOTALS_APTA!$A$4:$BQ$143,$L45,FALSE))</f>
        <v>-57341242.263602503</v>
      </c>
      <c r="T45" s="31">
        <f>IF(T39=0,0,VLOOKUP(T39,FAC_TOTALS_APTA!$A$4:$BQ$143,$L45,FALSE))</f>
        <v>25581455.663357198</v>
      </c>
      <c r="U45" s="31">
        <f>IF(U39=0,0,VLOOKUP(U39,FAC_TOTALS_APTA!$A$4:$BQ$143,$L45,FALSE))</f>
        <v>35746044.337854199</v>
      </c>
      <c r="V45" s="31">
        <f>IF(V39=0,0,VLOOKUP(V39,FAC_TOTALS_APTA!$A$4:$BQ$143,$L45,FALSE))</f>
        <v>718303.83333687496</v>
      </c>
      <c r="W45" s="31">
        <f>IF(W39=0,0,VLOOKUP(W39,FAC_TOTALS_APTA!$A$4:$BQ$143,$L45,FALSE))</f>
        <v>-7350135.6588144097</v>
      </c>
      <c r="X45" s="31">
        <f>IF(X39=0,0,VLOOKUP(X39,FAC_TOTALS_APTA!$A$4:$BQ$143,$L45,FALSE))</f>
        <v>-10397922.6906764</v>
      </c>
      <c r="Y45" s="31">
        <f>IF(Y39=0,0,VLOOKUP(Y39,FAC_TOTALS_APTA!$A$4:$BQ$143,$L45,FALSE))</f>
        <v>-51778255.078241996</v>
      </c>
      <c r="Z45" s="31">
        <f>IF(Z39=0,0,VLOOKUP(Z39,FAC_TOTALS_APTA!$A$4:$BQ$143,$L45,FALSE))</f>
        <v>-18700741.6770663</v>
      </c>
      <c r="AA45" s="31">
        <f>IF(AA39=0,0,VLOOKUP(AA39,FAC_TOTALS_APTA!$A$4:$BQ$143,$L45,FALSE))</f>
        <v>12845883.406855</v>
      </c>
      <c r="AB45" s="31">
        <f>IF(AB39=0,0,VLOOKUP(AB39,FAC_TOTALS_APTA!$A$4:$BQ$143,$L45,FALSE))</f>
        <v>14913758.113179499</v>
      </c>
      <c r="AC45" s="34">
        <f t="shared" si="11"/>
        <v>46105266.242649816</v>
      </c>
      <c r="AD45" s="35">
        <f>AC45/G56</f>
        <v>6.4338821142269964E-2</v>
      </c>
      <c r="AE45" s="9"/>
    </row>
    <row r="46" spans="1:31" s="16" customFormat="1" ht="15" x14ac:dyDescent="0.2">
      <c r="A46" s="9"/>
      <c r="B46" s="28" t="s">
        <v>54</v>
      </c>
      <c r="C46" s="30" t="s">
        <v>24</v>
      </c>
      <c r="D46" s="9" t="s">
        <v>16</v>
      </c>
      <c r="E46" s="57">
        <v>-0.38419999999999999</v>
      </c>
      <c r="F46" s="9">
        <f>MATCH($D46,FAC_TOTALS_APTA!$A$2:$BQ$2,)</f>
        <v>15</v>
      </c>
      <c r="G46" s="56">
        <f>VLOOKUP(G39,FAC_TOTALS_APTA!$A$4:$BQ$143,$F46,FALSE)</f>
        <v>35879.874949387799</v>
      </c>
      <c r="H46" s="56">
        <f>VLOOKUP(H39,FAC_TOTALS_APTA!$A$4:$BQ$143,$F46,FALSE)</f>
        <v>31455.754448191401</v>
      </c>
      <c r="I46" s="32">
        <f t="shared" si="8"/>
        <v>-0.1233036767111666</v>
      </c>
      <c r="J46" s="33" t="str">
        <f t="shared" si="9"/>
        <v>_log</v>
      </c>
      <c r="K46" s="33" t="str">
        <f t="shared" si="10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5938528.2482228102</v>
      </c>
      <c r="N46" s="31">
        <f>IF(N39=0,0,VLOOKUP(N39,FAC_TOTALS_APTA!$A$4:$BQ$143,$L46,FALSE))</f>
        <v>9250992.4858407006</v>
      </c>
      <c r="O46" s="31">
        <f>IF(O39=0,0,VLOOKUP(O39,FAC_TOTALS_APTA!$A$4:$BQ$143,$L46,FALSE))</f>
        <v>9112818.8594087698</v>
      </c>
      <c r="P46" s="31">
        <f>IF(P39=0,0,VLOOKUP(P39,FAC_TOTALS_APTA!$A$4:$BQ$143,$L46,FALSE))</f>
        <v>15128805.343808301</v>
      </c>
      <c r="Q46" s="31">
        <f>IF(Q39=0,0,VLOOKUP(Q39,FAC_TOTALS_APTA!$A$4:$BQ$143,$L46,FALSE))</f>
        <v>-4157639.2654537102</v>
      </c>
      <c r="R46" s="31">
        <f>IF(R39=0,0,VLOOKUP(R39,FAC_TOTALS_APTA!$A$4:$BQ$143,$L46,FALSE))</f>
        <v>2588017.7782520098</v>
      </c>
      <c r="S46" s="31">
        <f>IF(S39=0,0,VLOOKUP(S39,FAC_TOTALS_APTA!$A$4:$BQ$143,$L46,FALSE))</f>
        <v>20110196.872803599</v>
      </c>
      <c r="T46" s="31">
        <f>IF(T39=0,0,VLOOKUP(T39,FAC_TOTALS_APTA!$A$4:$BQ$143,$L46,FALSE))</f>
        <v>5954912.3035893803</v>
      </c>
      <c r="U46" s="31">
        <f>IF(U39=0,0,VLOOKUP(U39,FAC_TOTALS_APTA!$A$4:$BQ$143,$L46,FALSE))</f>
        <v>6904517.6046549296</v>
      </c>
      <c r="V46" s="31">
        <f>IF(V39=0,0,VLOOKUP(V39,FAC_TOTALS_APTA!$A$4:$BQ$143,$L46,FALSE))</f>
        <v>3584454.3501275899</v>
      </c>
      <c r="W46" s="31">
        <f>IF(W39=0,0,VLOOKUP(W39,FAC_TOTALS_APTA!$A$4:$BQ$143,$L46,FALSE))</f>
        <v>-1606995.45039006</v>
      </c>
      <c r="X46" s="31">
        <f>IF(X39=0,0,VLOOKUP(X39,FAC_TOTALS_APTA!$A$4:$BQ$143,$L46,FALSE))</f>
        <v>-1236904.31526175</v>
      </c>
      <c r="Y46" s="31">
        <f>IF(Y39=0,0,VLOOKUP(Y39,FAC_TOTALS_APTA!$A$4:$BQ$143,$L46,FALSE))</f>
        <v>-13902207.1168603</v>
      </c>
      <c r="Z46" s="31">
        <f>IF(Z39=0,0,VLOOKUP(Z39,FAC_TOTALS_APTA!$A$4:$BQ$143,$L46,FALSE))</f>
        <v>-8520547.3739312794</v>
      </c>
      <c r="AA46" s="31">
        <f>IF(AA39=0,0,VLOOKUP(AA39,FAC_TOTALS_APTA!$A$4:$BQ$143,$L46,FALSE))</f>
        <v>-1695279.45914619</v>
      </c>
      <c r="AB46" s="31">
        <f>IF(AB39=0,0,VLOOKUP(AB39,FAC_TOTALS_APTA!$A$4:$BQ$143,$L46,FALSE))</f>
        <v>-3979656.5906116799</v>
      </c>
      <c r="AC46" s="34">
        <f t="shared" si="11"/>
        <v>43474014.275053121</v>
      </c>
      <c r="AD46" s="35">
        <f>AC46/G56</f>
        <v>6.0666970537775554E-2</v>
      </c>
      <c r="AE46" s="9"/>
    </row>
    <row r="47" spans="1:31" s="16" customFormat="1" ht="15" x14ac:dyDescent="0.2">
      <c r="A47" s="9"/>
      <c r="B47" s="28" t="s">
        <v>72</v>
      </c>
      <c r="C47" s="30"/>
      <c r="D47" s="9" t="s">
        <v>10</v>
      </c>
      <c r="E47" s="57">
        <v>7.7000000000000002E-3</v>
      </c>
      <c r="F47" s="9">
        <f>MATCH($D47,FAC_TOTALS_APTA!$A$2:$BQ$2,)</f>
        <v>16</v>
      </c>
      <c r="G47" s="31">
        <f>VLOOKUP(G39,FAC_TOTALS_APTA!$A$4:$BQ$143,$F47,FALSE)</f>
        <v>7.6187863550279804</v>
      </c>
      <c r="H47" s="31">
        <f>VLOOKUP(H39,FAC_TOTALS_APTA!$A$4:$BQ$143,$F47,FALSE)</f>
        <v>7.0987883290027298</v>
      </c>
      <c r="I47" s="32">
        <f t="shared" si="8"/>
        <v>-6.825208134128613E-2</v>
      </c>
      <c r="J47" s="33" t="str">
        <f t="shared" si="9"/>
        <v/>
      </c>
      <c r="K47" s="33" t="str">
        <f t="shared" si="10"/>
        <v>PCT_HH_NO_VEH_FAC</v>
      </c>
      <c r="L47" s="9">
        <f>MATCH($K47,FAC_TOTALS_APTA!$A$2:$BO$2,)</f>
        <v>29</v>
      </c>
      <c r="M47" s="31">
        <f>IF(M39=0,0,VLOOKUP(M39,FAC_TOTALS_APTA!$A$4:$BQ$143,$L47,FALSE))</f>
        <v>-21329.878425307201</v>
      </c>
      <c r="N47" s="31">
        <f>IF(N39=0,0,VLOOKUP(N39,FAC_TOTALS_APTA!$A$4:$BQ$143,$L47,FALSE))</f>
        <v>-146509.46079778601</v>
      </c>
      <c r="O47" s="31">
        <f>IF(O39=0,0,VLOOKUP(O39,FAC_TOTALS_APTA!$A$4:$BQ$143,$L47,FALSE))</f>
        <v>-101738.56317322</v>
      </c>
      <c r="P47" s="31">
        <f>IF(P39=0,0,VLOOKUP(P39,FAC_TOTALS_APTA!$A$4:$BQ$143,$L47,FALSE))</f>
        <v>143827.54824168101</v>
      </c>
      <c r="Q47" s="31">
        <f>IF(Q39=0,0,VLOOKUP(Q39,FAC_TOTALS_APTA!$A$4:$BQ$143,$L47,FALSE))</f>
        <v>-678899.73172563105</v>
      </c>
      <c r="R47" s="31">
        <f>IF(R39=0,0,VLOOKUP(R39,FAC_TOTALS_APTA!$A$4:$BQ$143,$L47,FALSE))</f>
        <v>1333634.21276438</v>
      </c>
      <c r="S47" s="31">
        <f>IF(S39=0,0,VLOOKUP(S39,FAC_TOTALS_APTA!$A$4:$BQ$143,$L47,FALSE))</f>
        <v>646068.482882816</v>
      </c>
      <c r="T47" s="31">
        <f>IF(T39=0,0,VLOOKUP(T39,FAC_TOTALS_APTA!$A$4:$BQ$143,$L47,FALSE))</f>
        <v>1855787.5462742799</v>
      </c>
      <c r="U47" s="31">
        <f>IF(U39=0,0,VLOOKUP(U39,FAC_TOTALS_APTA!$A$4:$BQ$143,$L47,FALSE))</f>
        <v>1768323.6120901699</v>
      </c>
      <c r="V47" s="31">
        <f>IF(V39=0,0,VLOOKUP(V39,FAC_TOTALS_APTA!$A$4:$BQ$143,$L47,FALSE))</f>
        <v>251223.89503755601</v>
      </c>
      <c r="W47" s="31">
        <f>IF(W39=0,0,VLOOKUP(W39,FAC_TOTALS_APTA!$A$4:$BQ$143,$L47,FALSE))</f>
        <v>-1332268.96727766</v>
      </c>
      <c r="X47" s="31">
        <f>IF(X39=0,0,VLOOKUP(X39,FAC_TOTALS_APTA!$A$4:$BQ$143,$L47,FALSE))</f>
        <v>270673.59259098599</v>
      </c>
      <c r="Y47" s="31">
        <f>IF(Y39=0,0,VLOOKUP(Y39,FAC_TOTALS_APTA!$A$4:$BQ$143,$L47,FALSE))</f>
        <v>-1502758.4042600801</v>
      </c>
      <c r="Z47" s="31">
        <f>IF(Z39=0,0,VLOOKUP(Z39,FAC_TOTALS_APTA!$A$4:$BQ$143,$L47,FALSE))</f>
        <v>-940142.11078203504</v>
      </c>
      <c r="AA47" s="31">
        <f>IF(AA39=0,0,VLOOKUP(AA39,FAC_TOTALS_APTA!$A$4:$BQ$143,$L47,FALSE))</f>
        <v>-1972133.5953941799</v>
      </c>
      <c r="AB47" s="31">
        <f>IF(AB39=0,0,VLOOKUP(AB39,FAC_TOTALS_APTA!$A$4:$BQ$143,$L47,FALSE))</f>
        <v>-1593618.6138041101</v>
      </c>
      <c r="AC47" s="34">
        <f t="shared" si="11"/>
        <v>-2019860.4357581409</v>
      </c>
      <c r="AD47" s="35">
        <f>AC47/G56</f>
        <v>-2.8186680155937332E-3</v>
      </c>
      <c r="AE47" s="9"/>
    </row>
    <row r="48" spans="1:31" s="16" customFormat="1" ht="15" x14ac:dyDescent="0.2">
      <c r="A48" s="9"/>
      <c r="B48" s="28" t="s">
        <v>55</v>
      </c>
      <c r="C48" s="30"/>
      <c r="D48" s="9" t="s">
        <v>32</v>
      </c>
      <c r="E48" s="57">
        <v>-3.3999999999999998E-3</v>
      </c>
      <c r="F48" s="9">
        <f>MATCH($D48,FAC_TOTALS_APTA!$A$2:$BQ$2,)</f>
        <v>18</v>
      </c>
      <c r="G48" s="36">
        <f>VLOOKUP(G39,FAC_TOTALS_APTA!$A$4:$BQ$143,$F48,FALSE)</f>
        <v>3.2982151518460898</v>
      </c>
      <c r="H48" s="36">
        <f>VLOOKUP(H39,FAC_TOTALS_APTA!$A$4:$BQ$143,$F48,FALSE)</f>
        <v>5.4220772874824199</v>
      </c>
      <c r="I48" s="32">
        <f t="shared" si="8"/>
        <v>0.64394287147930718</v>
      </c>
      <c r="J48" s="33" t="str">
        <f t="shared" si="9"/>
        <v/>
      </c>
      <c r="K48" s="33" t="str">
        <f t="shared" si="10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-580518.63611497602</v>
      </c>
      <c r="Q48" s="31">
        <f>IF(Q39=0,0,VLOOKUP(Q39,FAC_TOTALS_APTA!$A$4:$BQ$143,$L48,FALSE))</f>
        <v>-582807.65382632497</v>
      </c>
      <c r="R48" s="31">
        <f>IF(R39=0,0,VLOOKUP(R39,FAC_TOTALS_APTA!$A$4:$BQ$143,$L48,FALSE))</f>
        <v>-114401.603349973</v>
      </c>
      <c r="S48" s="31">
        <f>IF(S39=0,0,VLOOKUP(S39,FAC_TOTALS_APTA!$A$4:$BQ$143,$L48,FALSE))</f>
        <v>-710211.07409441902</v>
      </c>
      <c r="T48" s="31">
        <f>IF(T39=0,0,VLOOKUP(T39,FAC_TOTALS_APTA!$A$4:$BQ$143,$L48,FALSE))</f>
        <v>876.59444832436702</v>
      </c>
      <c r="U48" s="31">
        <f>IF(U39=0,0,VLOOKUP(U39,FAC_TOTALS_APTA!$A$4:$BQ$143,$L48,FALSE))</f>
        <v>-377991.205641807</v>
      </c>
      <c r="V48" s="31">
        <f>IF(V39=0,0,VLOOKUP(V39,FAC_TOTALS_APTA!$A$4:$BQ$143,$L48,FALSE))</f>
        <v>33334.610736551003</v>
      </c>
      <c r="W48" s="31">
        <f>IF(W39=0,0,VLOOKUP(W39,FAC_TOTALS_APTA!$A$4:$BQ$143,$L48,FALSE))</f>
        <v>-217934.214153801</v>
      </c>
      <c r="X48" s="31">
        <f>IF(X39=0,0,VLOOKUP(X39,FAC_TOTALS_APTA!$A$4:$BQ$143,$L48,FALSE))</f>
        <v>-272657.34780408698</v>
      </c>
      <c r="Y48" s="31">
        <f>IF(Y39=0,0,VLOOKUP(Y39,FAC_TOTALS_APTA!$A$4:$BQ$143,$L48,FALSE))</f>
        <v>-473799.75836195599</v>
      </c>
      <c r="Z48" s="31">
        <f>IF(Z39=0,0,VLOOKUP(Z39,FAC_TOTALS_APTA!$A$4:$BQ$143,$L48,FALSE))</f>
        <v>-1567571.4687909901</v>
      </c>
      <c r="AA48" s="31">
        <f>IF(AA39=0,0,VLOOKUP(AA39,FAC_TOTALS_APTA!$A$4:$BQ$143,$L48,FALSE))</f>
        <v>-674011.32637657295</v>
      </c>
      <c r="AB48" s="31">
        <f>IF(AB39=0,0,VLOOKUP(AB39,FAC_TOTALS_APTA!$A$4:$BQ$143,$L48,FALSE))</f>
        <v>-829857.79809206806</v>
      </c>
      <c r="AC48" s="34">
        <f t="shared" si="11"/>
        <v>-6367550.8814221006</v>
      </c>
      <c r="AD48" s="35">
        <f>AC48/G56</f>
        <v>-8.885768387454699E-3</v>
      </c>
      <c r="AE48" s="9"/>
    </row>
    <row r="49" spans="1:31" s="16" customFormat="1" ht="34" x14ac:dyDescent="0.2">
      <c r="A49" s="9"/>
      <c r="B49" s="14" t="s">
        <v>90</v>
      </c>
      <c r="C49" s="30"/>
      <c r="D49" s="6" t="s">
        <v>82</v>
      </c>
      <c r="E49" s="57">
        <v>-2.8E-3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3.0120353362216101</v>
      </c>
      <c r="I49" s="32" t="str">
        <f t="shared" si="8"/>
        <v>-</v>
      </c>
      <c r="J49" s="33" t="str">
        <f t="shared" si="9"/>
        <v/>
      </c>
      <c r="K49" s="33" t="str">
        <f t="shared" si="10"/>
        <v>PER_CAPITA_TNC_TRIPS_HIMIDNY_BUS_FAC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-129179.403880521</v>
      </c>
      <c r="X49" s="31">
        <f>IF(X39=0,0,VLOOKUP(X39,FAC_TOTALS_APTA!$A$4:$BQ$143,$L49,FALSE))</f>
        <v>-887469.61866148806</v>
      </c>
      <c r="Y49" s="31">
        <f>IF(Y39=0,0,VLOOKUP(Y39,FAC_TOTALS_APTA!$A$4:$BQ$143,$L49,FALSE))</f>
        <v>-873888.38746426394</v>
      </c>
      <c r="Z49" s="31">
        <f>IF(Z39=0,0,VLOOKUP(Z39,FAC_TOTALS_APTA!$A$4:$BQ$143,$L49,FALSE))</f>
        <v>-1468203.64206997</v>
      </c>
      <c r="AA49" s="31">
        <f>IF(AA39=0,0,VLOOKUP(AA39,FAC_TOTALS_APTA!$A$4:$BQ$143,$L49,FALSE))</f>
        <v>-2009100.4131811699</v>
      </c>
      <c r="AB49" s="31">
        <f>IF(AB39=0,0,VLOOKUP(AB39,FAC_TOTALS_APTA!$A$4:$BQ$143,$L49,FALSE))</f>
        <v>-2112832.1294107898</v>
      </c>
      <c r="AC49" s="34">
        <f t="shared" si="11"/>
        <v>-7480673.5946682021</v>
      </c>
      <c r="AD49" s="35">
        <f>AC49/G56</f>
        <v>-1.043910510998922E-2</v>
      </c>
      <c r="AE49" s="9"/>
    </row>
    <row r="50" spans="1:31" s="16" customFormat="1" ht="34" hidden="1" x14ac:dyDescent="0.2">
      <c r="A50" s="9"/>
      <c r="B50" s="14" t="s">
        <v>90</v>
      </c>
      <c r="C50" s="30"/>
      <c r="D50" s="6" t="s">
        <v>83</v>
      </c>
      <c r="E50" s="57">
        <v>-5.3E-3</v>
      </c>
      <c r="F50" s="9">
        <f>MATCH($D50,FAC_TOTALS_APTA!$A$2:$BQ$2,)</f>
        <v>20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PER_CAPITA_TNC_TRIPS_LOW_OPEX_BUS_FAC</v>
      </c>
      <c r="L50" s="9">
        <f>MATCH($K50,FAC_TOTALS_APTA!$A$2:$BO$2,)</f>
        <v>33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1"/>
        <v>0</v>
      </c>
      <c r="AD50" s="35">
        <f>AC50/G56</f>
        <v>0</v>
      </c>
      <c r="AE50" s="9"/>
    </row>
    <row r="51" spans="1:31" s="16" customFormat="1" ht="34" hidden="1" x14ac:dyDescent="0.2">
      <c r="A51" s="9"/>
      <c r="B51" s="14" t="s">
        <v>90</v>
      </c>
      <c r="C51" s="30"/>
      <c r="D51" s="6" t="s">
        <v>84</v>
      </c>
      <c r="E51" s="57">
        <v>5.0000000000000001E-3</v>
      </c>
      <c r="F51" s="9">
        <f>MATCH($D51,FAC_TOTALS_APTA!$A$2:$BQ$2,)</f>
        <v>21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PER_CAPITA_TNC_TRIPS_RAIL_FAC</v>
      </c>
      <c r="L51" s="9">
        <f>MATCH($K51,FAC_TOTALS_APTA!$A$2:$BO$2,)</f>
        <v>34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1"/>
        <v>0</v>
      </c>
      <c r="AD51" s="35">
        <f>AC51/G56</f>
        <v>0</v>
      </c>
      <c r="AE51" s="9"/>
    </row>
    <row r="52" spans="1:31" s="16" customFormat="1" ht="15" x14ac:dyDescent="0.2">
      <c r="A52" s="9"/>
      <c r="B52" s="28" t="s">
        <v>74</v>
      </c>
      <c r="C52" s="30"/>
      <c r="D52" s="9" t="s">
        <v>49</v>
      </c>
      <c r="E52" s="57">
        <v>-0.02</v>
      </c>
      <c r="F52" s="9">
        <f>MATCH($D52,FAC_TOTALS_APTA!$A$2:$BQ$2,)</f>
        <v>22</v>
      </c>
      <c r="G52" s="36">
        <f>VLOOKUP(G39,FAC_TOTALS_APTA!$A$4:$BQ$143,$F52,FALSE)</f>
        <v>4.58259730253388E-2</v>
      </c>
      <c r="H52" s="36">
        <f>VLOOKUP(H39,FAC_TOTALS_APTA!$A$4:$BQ$143,$F52,FALSE)</f>
        <v>0.825130747331004</v>
      </c>
      <c r="I52" s="32">
        <f t="shared" si="8"/>
        <v>17.005744185175512</v>
      </c>
      <c r="J52" s="33" t="str">
        <f t="shared" si="9"/>
        <v/>
      </c>
      <c r="K52" s="33" t="str">
        <f t="shared" si="10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-268854.16419407597</v>
      </c>
      <c r="V52" s="31">
        <f>IF(V39=0,0,VLOOKUP(V39,FAC_TOTALS_APTA!$A$4:$BQ$143,$L52,FALSE))</f>
        <v>-771949.23561322899</v>
      </c>
      <c r="W52" s="31">
        <f>IF(W39=0,0,VLOOKUP(W39,FAC_TOTALS_APTA!$A$4:$BQ$143,$L52,FALSE))</f>
        <v>-1191196.6228530901</v>
      </c>
      <c r="X52" s="31">
        <f>IF(X39=0,0,VLOOKUP(X39,FAC_TOTALS_APTA!$A$4:$BQ$143,$L52,FALSE))</f>
        <v>-1827197.7057509201</v>
      </c>
      <c r="Y52" s="31">
        <f>IF(Y39=0,0,VLOOKUP(Y39,FAC_TOTALS_APTA!$A$4:$BQ$143,$L52,FALSE))</f>
        <v>-3984941.9791696402</v>
      </c>
      <c r="Z52" s="31">
        <f>IF(Z39=0,0,VLOOKUP(Z39,FAC_TOTALS_APTA!$A$4:$BQ$143,$L52,FALSE))</f>
        <v>-2572913.0337880501</v>
      </c>
      <c r="AA52" s="31">
        <f>IF(AA39=0,0,VLOOKUP(AA39,FAC_TOTALS_APTA!$A$4:$BQ$143,$L52,FALSE))</f>
        <v>-1856856.4512914501</v>
      </c>
      <c r="AB52" s="31">
        <f>IF(AB39=0,0,VLOOKUP(AB39,FAC_TOTALS_APTA!$A$4:$BQ$143,$L52,FALSE))</f>
        <v>-1776202.8982089099</v>
      </c>
      <c r="AC52" s="34">
        <f t="shared" si="11"/>
        <v>-14250112.090869365</v>
      </c>
      <c r="AD52" s="35">
        <f>AC52/G56</f>
        <v>-1.9885698268099827E-2</v>
      </c>
      <c r="AE52" s="9"/>
    </row>
    <row r="53" spans="1:31" s="16" customFormat="1" ht="15" x14ac:dyDescent="0.2">
      <c r="A53" s="9"/>
      <c r="B53" s="11" t="s">
        <v>75</v>
      </c>
      <c r="C53" s="29"/>
      <c r="D53" s="10" t="s">
        <v>50</v>
      </c>
      <c r="E53" s="58">
        <v>-5.6899999999999999E-2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0.41901162122882901</v>
      </c>
      <c r="I53" s="39" t="str">
        <f t="shared" si="8"/>
        <v>-</v>
      </c>
      <c r="J53" s="40" t="str">
        <f t="shared" si="9"/>
        <v/>
      </c>
      <c r="K53" s="40" t="str">
        <f t="shared" si="10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-17743905.985134199</v>
      </c>
      <c r="AC53" s="42">
        <f t="shared" si="11"/>
        <v>-17743905.985134199</v>
      </c>
      <c r="AD53" s="43">
        <f>AC53/$G$28</f>
        <v>-8.5806603359696258E-3</v>
      </c>
      <c r="AE53" s="9"/>
    </row>
    <row r="54" spans="1:31" s="16" customFormat="1" ht="15" x14ac:dyDescent="0.2">
      <c r="A54" s="9"/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10"/>
        <v>New_Reporter_FAC</v>
      </c>
      <c r="L54" s="47">
        <f>MATCH($K54,FAC_TOTALS_APTA!$A$2:$BO$2,)</f>
        <v>40</v>
      </c>
      <c r="M54" s="48">
        <f>IF(M39=0,0,VLOOKUP(M39,FAC_TOTALS_APTA!$A$4:$BQ$143,$L54,FALSE))</f>
        <v>35006185</v>
      </c>
      <c r="N54" s="48">
        <f>IF(N39=0,0,VLOOKUP(N39,FAC_TOTALS_APTA!$A$4:$BQ$143,$L54,FALSE))</f>
        <v>27575193.976</v>
      </c>
      <c r="O54" s="48">
        <f>IF(O39=0,0,VLOOKUP(O39,FAC_TOTALS_APTA!$A$4:$BQ$143,$L54,FALSE))</f>
        <v>13898091.999999899</v>
      </c>
      <c r="P54" s="48">
        <f>IF(P39=0,0,VLOOKUP(P39,FAC_TOTALS_APTA!$A$4:$BQ$143,$L54,FALSE))</f>
        <v>15747264</v>
      </c>
      <c r="Q54" s="48">
        <f>IF(Q39=0,0,VLOOKUP(Q39,FAC_TOTALS_APTA!$A$4:$BQ$143,$L54,FALSE))</f>
        <v>8688267.9989999998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100915002.97499989</v>
      </c>
      <c r="AD54" s="52">
        <f>AC54/G56</f>
        <v>0.14082452735028389</v>
      </c>
      <c r="AE54" s="9"/>
    </row>
    <row r="55" spans="1:31" s="75" customFormat="1" ht="15" x14ac:dyDescent="0.2">
      <c r="A55" s="74"/>
      <c r="B55" s="28" t="s">
        <v>76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670426076.45777404</v>
      </c>
      <c r="H55" s="76">
        <f>VLOOKUP(H39,FAC_TOTALS_APTA!$A$4:$BO$143,$F55,FALSE)</f>
        <v>894301322.91789496</v>
      </c>
      <c r="I55" s="78">
        <f t="shared" ref="I55:I56" si="12">H55/G55-1</f>
        <v>0.33392980124367444</v>
      </c>
      <c r="J55" s="33"/>
      <c r="K55" s="33"/>
      <c r="L55" s="9"/>
      <c r="M55" s="31">
        <f t="shared" ref="M55:AB55" si="13">SUM(M41:M46)</f>
        <v>113765864.39607118</v>
      </c>
      <c r="N55" s="31">
        <f t="shared" si="13"/>
        <v>34125655.844809711</v>
      </c>
      <c r="O55" s="31">
        <f t="shared" si="13"/>
        <v>40219797.974715263</v>
      </c>
      <c r="P55" s="31">
        <f t="shared" si="13"/>
        <v>47749082.089389384</v>
      </c>
      <c r="Q55" s="31">
        <f t="shared" si="13"/>
        <v>1945786.6881477786</v>
      </c>
      <c r="R55" s="31">
        <f t="shared" si="13"/>
        <v>38856413.340030402</v>
      </c>
      <c r="S55" s="31">
        <f t="shared" si="13"/>
        <v>-88533859.06294021</v>
      </c>
      <c r="T55" s="31">
        <f t="shared" si="13"/>
        <v>23933161.943601355</v>
      </c>
      <c r="U55" s="31">
        <f t="shared" si="13"/>
        <v>35993035.269324809</v>
      </c>
      <c r="V55" s="31">
        <f t="shared" si="13"/>
        <v>-4602015.8575003138</v>
      </c>
      <c r="W55" s="31">
        <f t="shared" si="13"/>
        <v>-9807798.0219350923</v>
      </c>
      <c r="X55" s="31">
        <f t="shared" si="13"/>
        <v>6584028.4333955348</v>
      </c>
      <c r="Y55" s="31">
        <f t="shared" si="13"/>
        <v>-41448103.365013093</v>
      </c>
      <c r="Z55" s="31">
        <f t="shared" si="13"/>
        <v>-7917562.3622540664</v>
      </c>
      <c r="AA55" s="31">
        <f t="shared" si="13"/>
        <v>23240652.94501349</v>
      </c>
      <c r="AB55" s="31">
        <f t="shared" si="13"/>
        <v>30684072.648585528</v>
      </c>
      <c r="AC55" s="34">
        <f>H55-G55</f>
        <v>223875246.46012092</v>
      </c>
      <c r="AD55" s="35">
        <f>I55</f>
        <v>0.33392980124367444</v>
      </c>
      <c r="AE55" s="74"/>
    </row>
    <row r="56" spans="1:31" ht="16" thickBot="1" x14ac:dyDescent="0.25"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716601041.54999995</v>
      </c>
      <c r="H56" s="77">
        <f>VLOOKUP(H39,FAC_TOTALS_APTA!$A$4:$BO$143,$F56,FALSE)</f>
        <v>809531783.59800005</v>
      </c>
      <c r="I56" s="79">
        <f t="shared" si="12"/>
        <v>0.1296826778914415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92930742.048000097</v>
      </c>
      <c r="AD56" s="55">
        <f>I56</f>
        <v>0.1296826778914415</v>
      </c>
    </row>
    <row r="57" spans="1:31" ht="17" thickTop="1" thickBot="1" x14ac:dyDescent="0.25">
      <c r="B57" s="59" t="s">
        <v>77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-0.20424712335223294</v>
      </c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1" ht="15" thickTop="1" x14ac:dyDescent="0.2">
      <c r="B65" s="63"/>
      <c r="C65" s="64"/>
      <c r="D65" s="64"/>
      <c r="E65" s="64"/>
      <c r="F65" s="64"/>
      <c r="G65" s="87" t="s">
        <v>59</v>
      </c>
      <c r="H65" s="87"/>
      <c r="I65" s="87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7" t="s">
        <v>63</v>
      </c>
      <c r="AD65" s="87"/>
    </row>
    <row r="66" spans="1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1:31" s="16" customFormat="1" x14ac:dyDescent="0.2">
      <c r="A67" s="9"/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  <c r="AE67" s="9"/>
    </row>
    <row r="68" spans="1:31" x14ac:dyDescent="0.2">
      <c r="B68" s="28"/>
      <c r="C68" s="30"/>
      <c r="D68" s="9"/>
      <c r="E68" s="9"/>
      <c r="F68" s="9"/>
      <c r="G68" s="9" t="str">
        <f>CONCATENATE($C63,"_",$C64,"_",G66)</f>
        <v>0_3_2002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0_3_2003</v>
      </c>
      <c r="N68" s="9" t="str">
        <f t="shared" ref="N68:AB68" si="14">IF($G66+N67&gt;$H66,0,CONCATENATE($C63,"_",$C64,"_",$G66+N67))</f>
        <v>0_3_2004</v>
      </c>
      <c r="O68" s="9" t="str">
        <f t="shared" si="14"/>
        <v>0_3_2005</v>
      </c>
      <c r="P68" s="9" t="str">
        <f t="shared" si="14"/>
        <v>0_3_2006</v>
      </c>
      <c r="Q68" s="9" t="str">
        <f t="shared" si="14"/>
        <v>0_3_2007</v>
      </c>
      <c r="R68" s="9" t="str">
        <f t="shared" si="14"/>
        <v>0_3_2008</v>
      </c>
      <c r="S68" s="9" t="str">
        <f t="shared" si="14"/>
        <v>0_3_2009</v>
      </c>
      <c r="T68" s="9" t="str">
        <f t="shared" si="14"/>
        <v>0_3_2010</v>
      </c>
      <c r="U68" s="9" t="str">
        <f t="shared" si="14"/>
        <v>0_3_2011</v>
      </c>
      <c r="V68" s="9" t="str">
        <f t="shared" si="14"/>
        <v>0_3_2012</v>
      </c>
      <c r="W68" s="9" t="str">
        <f t="shared" si="14"/>
        <v>0_3_2013</v>
      </c>
      <c r="X68" s="9" t="str">
        <f t="shared" si="14"/>
        <v>0_3_2014</v>
      </c>
      <c r="Y68" s="9" t="str">
        <f t="shared" si="14"/>
        <v>0_3_2015</v>
      </c>
      <c r="Z68" s="9" t="str">
        <f t="shared" si="14"/>
        <v>0_3_2016</v>
      </c>
      <c r="AA68" s="9" t="str">
        <f t="shared" si="14"/>
        <v>0_3_2017</v>
      </c>
      <c r="AB68" s="9" t="str">
        <f t="shared" si="14"/>
        <v>0_3_2018</v>
      </c>
      <c r="AC68" s="9"/>
      <c r="AD68" s="9"/>
    </row>
    <row r="69" spans="1:3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1" s="16" customFormat="1" ht="15" x14ac:dyDescent="0.2">
      <c r="A70" s="9"/>
      <c r="B70" s="28" t="s">
        <v>37</v>
      </c>
      <c r="C70" s="30" t="s">
        <v>24</v>
      </c>
      <c r="D70" s="9" t="s">
        <v>8</v>
      </c>
      <c r="E70" s="57">
        <v>0.81299999999999994</v>
      </c>
      <c r="F70" s="9">
        <f>MATCH($D70,FAC_TOTALS_APTA!$A$2:$BQ$2,)</f>
        <v>11</v>
      </c>
      <c r="G70" s="31">
        <f>VLOOKUP(G68,FAC_TOTALS_APTA!$A$4:$BQ$143,$F70,FALSE)</f>
        <v>2348829.1506419098</v>
      </c>
      <c r="H70" s="31">
        <f>VLOOKUP(H68,FAC_TOTALS_APTA!$A$4:$BQ$143,$F70,FALSE)</f>
        <v>2102749.2543792301</v>
      </c>
      <c r="I70" s="32">
        <f>IFERROR(H70/G70-1,"-")</f>
        <v>-0.10476704795469216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2235644.5876183501</v>
      </c>
      <c r="N70" s="31">
        <f>IF(N68=0,0,VLOOKUP(N68,FAC_TOTALS_APTA!$A$4:$BQ$143,$L70,FALSE))</f>
        <v>-815559.96209724899</v>
      </c>
      <c r="O70" s="31">
        <f>IF(O68=0,0,VLOOKUP(O68,FAC_TOTALS_APTA!$A$4:$BQ$143,$L70,FALSE))</f>
        <v>416045.30780305603</v>
      </c>
      <c r="P70" s="31">
        <f>IF(P68=0,0,VLOOKUP(P68,FAC_TOTALS_APTA!$A$4:$BQ$143,$L70,FALSE))</f>
        <v>-108826.617577415</v>
      </c>
      <c r="Q70" s="31">
        <f>IF(Q68=0,0,VLOOKUP(Q68,FAC_TOTALS_APTA!$A$4:$BQ$143,$L70,FALSE))</f>
        <v>201846.89629989301</v>
      </c>
      <c r="R70" s="31">
        <f>IF(R68=0,0,VLOOKUP(R68,FAC_TOTALS_APTA!$A$4:$BQ$143,$L70,FALSE))</f>
        <v>1744214.11511009</v>
      </c>
      <c r="S70" s="31">
        <f>IF(S68=0,0,VLOOKUP(S68,FAC_TOTALS_APTA!$A$4:$BQ$143,$L70,FALSE))</f>
        <v>-5181391.4470266402</v>
      </c>
      <c r="T70" s="31">
        <f>IF(T68=0,0,VLOOKUP(T68,FAC_TOTALS_APTA!$A$4:$BQ$143,$L70,FALSE))</f>
        <v>1665815.05776239</v>
      </c>
      <c r="U70" s="31">
        <f>IF(U68=0,0,VLOOKUP(U68,FAC_TOTALS_APTA!$A$4:$BQ$143,$L70,FALSE))</f>
        <v>4217770.2672680803</v>
      </c>
      <c r="V70" s="31">
        <f>IF(V68=0,0,VLOOKUP(V68,FAC_TOTALS_APTA!$A$4:$BQ$143,$L70,FALSE))</f>
        <v>-3183332.87449071</v>
      </c>
      <c r="W70" s="31">
        <f>IF(W68=0,0,VLOOKUP(W68,FAC_TOTALS_APTA!$A$4:$BQ$143,$L70,FALSE))</f>
        <v>-7558466.6837451598</v>
      </c>
      <c r="X70" s="31">
        <f>IF(X68=0,0,VLOOKUP(X68,FAC_TOTALS_APTA!$A$4:$BQ$143,$L70,FALSE))</f>
        <v>387941.03420742601</v>
      </c>
      <c r="Y70" s="31">
        <f>IF(Y68=0,0,VLOOKUP(Y68,FAC_TOTALS_APTA!$A$4:$BQ$143,$L70,FALSE))</f>
        <v>-2325168.5890365802</v>
      </c>
      <c r="Z70" s="31">
        <f>IF(Z68=0,0,VLOOKUP(Z68,FAC_TOTALS_APTA!$A$4:$BQ$143,$L70,FALSE))</f>
        <v>-5600822.7848150097</v>
      </c>
      <c r="AA70" s="31">
        <f>IF(AA68=0,0,VLOOKUP(AA68,FAC_TOTALS_APTA!$A$4:$BQ$143,$L70,FALSE))</f>
        <v>689597.99551064603</v>
      </c>
      <c r="AB70" s="31">
        <f>IF(AB68=0,0,VLOOKUP(AB68,FAC_TOTALS_APTA!$A$4:$BQ$143,$L70,FALSE))</f>
        <v>918809.837204237</v>
      </c>
      <c r="AC70" s="34">
        <f>SUM(M70:AB70)</f>
        <v>-12295883.860004596</v>
      </c>
      <c r="AD70" s="35">
        <f>AC70/G85</f>
        <v>-0.12043438467767452</v>
      </c>
      <c r="AE70" s="9"/>
    </row>
    <row r="71" spans="1:31" s="16" customFormat="1" ht="15" x14ac:dyDescent="0.2">
      <c r="A71" s="9"/>
      <c r="B71" s="28" t="s">
        <v>60</v>
      </c>
      <c r="C71" s="30" t="s">
        <v>24</v>
      </c>
      <c r="D71" s="9" t="s">
        <v>18</v>
      </c>
      <c r="E71" s="57">
        <v>-0.7006</v>
      </c>
      <c r="F71" s="9">
        <f>MATCH($D71,FAC_TOTALS_APTA!$A$2:$BQ$2,)</f>
        <v>12</v>
      </c>
      <c r="G71" s="56">
        <f>VLOOKUP(G68,FAC_TOTALS_APTA!$A$4:$BQ$143,$F71,FALSE)</f>
        <v>0.89025817810641095</v>
      </c>
      <c r="H71" s="56">
        <f>VLOOKUP(H68,FAC_TOTALS_APTA!$A$4:$BQ$143,$F71,FALSE)</f>
        <v>0.97345931230146499</v>
      </c>
      <c r="I71" s="32">
        <f t="shared" ref="I71:I82" si="15">IFERROR(H71/G71-1,"-")</f>
        <v>9.3457309622275941E-2</v>
      </c>
      <c r="J71" s="33" t="str">
        <f t="shared" ref="J71:J82" si="16">IF(C71="Log","_log","")</f>
        <v>_log</v>
      </c>
      <c r="K71" s="33" t="str">
        <f t="shared" ref="K71:K83" si="17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1835084.73227117</v>
      </c>
      <c r="N71" s="31">
        <f>IF(N68=0,0,VLOOKUP(N68,FAC_TOTALS_APTA!$A$4:$BQ$143,$L71,FALSE))</f>
        <v>2108268.1395994099</v>
      </c>
      <c r="O71" s="31">
        <f>IF(O68=0,0,VLOOKUP(O68,FAC_TOTALS_APTA!$A$4:$BQ$143,$L71,FALSE))</f>
        <v>-850693.15433892701</v>
      </c>
      <c r="P71" s="31">
        <f>IF(P68=0,0,VLOOKUP(P68,FAC_TOTALS_APTA!$A$4:$BQ$143,$L71,FALSE))</f>
        <v>7132694.8430174803</v>
      </c>
      <c r="Q71" s="31">
        <f>IF(Q68=0,0,VLOOKUP(Q68,FAC_TOTALS_APTA!$A$4:$BQ$143,$L71,FALSE))</f>
        <v>6834106.6816323102</v>
      </c>
      <c r="R71" s="31">
        <f>IF(R68=0,0,VLOOKUP(R68,FAC_TOTALS_APTA!$A$4:$BQ$143,$L71,FALSE))</f>
        <v>3008228.2312524701</v>
      </c>
      <c r="S71" s="31">
        <f>IF(S68=0,0,VLOOKUP(S68,FAC_TOTALS_APTA!$A$4:$BQ$143,$L71,FALSE))</f>
        <v>4804705.1700052498</v>
      </c>
      <c r="T71" s="31">
        <f>IF(T68=0,0,VLOOKUP(T68,FAC_TOTALS_APTA!$A$4:$BQ$143,$L71,FALSE))</f>
        <v>1133205.48908123</v>
      </c>
      <c r="U71" s="31">
        <f>IF(U68=0,0,VLOOKUP(U68,FAC_TOTALS_APTA!$A$4:$BQ$143,$L71,FALSE))</f>
        <v>-242065.90151704301</v>
      </c>
      <c r="V71" s="31">
        <f>IF(V68=0,0,VLOOKUP(V68,FAC_TOTALS_APTA!$A$4:$BQ$143,$L71,FALSE))</f>
        <v>887590.70026643004</v>
      </c>
      <c r="W71" s="31">
        <f>IF(W68=0,0,VLOOKUP(W68,FAC_TOTALS_APTA!$A$4:$BQ$143,$L71,FALSE))</f>
        <v>1721151.94847881</v>
      </c>
      <c r="X71" s="31">
        <f>IF(X68=0,0,VLOOKUP(X68,FAC_TOTALS_APTA!$A$4:$BQ$143,$L71,FALSE))</f>
        <v>5982188.8016078304</v>
      </c>
      <c r="Y71" s="31">
        <f>IF(Y68=0,0,VLOOKUP(Y68,FAC_TOTALS_APTA!$A$4:$BQ$143,$L71,FALSE))</f>
        <v>5146625.7741223099</v>
      </c>
      <c r="Z71" s="31">
        <f>IF(Z68=0,0,VLOOKUP(Z68,FAC_TOTALS_APTA!$A$4:$BQ$143,$L71,FALSE))</f>
        <v>3888763.9813975999</v>
      </c>
      <c r="AA71" s="31">
        <f>IF(AA68=0,0,VLOOKUP(AA68,FAC_TOTALS_APTA!$A$4:$BQ$143,$L71,FALSE))</f>
        <v>2871039.1643273798</v>
      </c>
      <c r="AB71" s="31">
        <f>IF(AB68=0,0,VLOOKUP(AB68,FAC_TOTALS_APTA!$A$4:$BQ$143,$L71,FALSE))</f>
        <v>2313833.4383556298</v>
      </c>
      <c r="AC71" s="34">
        <f t="shared" ref="AC71:AC82" si="18">SUM(M71:AB71)</f>
        <v>48574728.039559342</v>
      </c>
      <c r="AD71" s="35">
        <f>AC71/G85</f>
        <v>0.47577445826066267</v>
      </c>
      <c r="AE71" s="9"/>
    </row>
    <row r="72" spans="1:31" s="16" customFormat="1" ht="15" x14ac:dyDescent="0.2">
      <c r="A72" s="9"/>
      <c r="B72" s="28" t="s">
        <v>56</v>
      </c>
      <c r="C72" s="30" t="s">
        <v>24</v>
      </c>
      <c r="D72" s="9" t="s">
        <v>9</v>
      </c>
      <c r="E72" s="57">
        <v>0.2167</v>
      </c>
      <c r="F72" s="9">
        <f>MATCH($D72,FAC_TOTALS_APTA!$A$2:$BQ$2,)</f>
        <v>13</v>
      </c>
      <c r="G72" s="31">
        <f>VLOOKUP(G68,FAC_TOTALS_APTA!$A$4:$BQ$143,$F72,FALSE)</f>
        <v>606352.19728685298</v>
      </c>
      <c r="H72" s="31">
        <f>VLOOKUP(H68,FAC_TOTALS_APTA!$A$4:$BQ$143,$F72,FALSE)</f>
        <v>639775.545328398</v>
      </c>
      <c r="I72" s="32">
        <f t="shared" si="15"/>
        <v>5.5122003665689867E-2</v>
      </c>
      <c r="J72" s="33" t="str">
        <f t="shared" si="16"/>
        <v>_log</v>
      </c>
      <c r="K72" s="33" t="str">
        <f t="shared" si="17"/>
        <v>POP_EMP_log_FAC</v>
      </c>
      <c r="L72" s="9">
        <f>MATCH($K72,FAC_TOTALS_APTA!$A$2:$BO$2,)</f>
        <v>26</v>
      </c>
      <c r="M72" s="31">
        <f>IF(M68=0,0,VLOOKUP(M68,FAC_TOTALS_APTA!$A$4:$BQ$143,$L72,FALSE))</f>
        <v>679677.00561912998</v>
      </c>
      <c r="N72" s="31">
        <f>IF(N68=0,0,VLOOKUP(N68,FAC_TOTALS_APTA!$A$4:$BQ$143,$L72,FALSE))</f>
        <v>1010907.00430613</v>
      </c>
      <c r="O72" s="31">
        <f>IF(O68=0,0,VLOOKUP(O68,FAC_TOTALS_APTA!$A$4:$BQ$143,$L72,FALSE))</f>
        <v>1387836.8012224201</v>
      </c>
      <c r="P72" s="31">
        <f>IF(P68=0,0,VLOOKUP(P68,FAC_TOTALS_APTA!$A$4:$BQ$143,$L72,FALSE))</f>
        <v>1705065.3873755201</v>
      </c>
      <c r="Q72" s="31">
        <f>IF(Q68=0,0,VLOOKUP(Q68,FAC_TOTALS_APTA!$A$4:$BQ$143,$L72,FALSE))</f>
        <v>712161.0965789</v>
      </c>
      <c r="R72" s="31">
        <f>IF(R68=0,0,VLOOKUP(R68,FAC_TOTALS_APTA!$A$4:$BQ$143,$L72,FALSE))</f>
        <v>269489.96976169298</v>
      </c>
      <c r="S72" s="31">
        <f>IF(S68=0,0,VLOOKUP(S68,FAC_TOTALS_APTA!$A$4:$BQ$143,$L72,FALSE))</f>
        <v>-215251.45963059101</v>
      </c>
      <c r="T72" s="31">
        <f>IF(T68=0,0,VLOOKUP(T68,FAC_TOTALS_APTA!$A$4:$BQ$143,$L72,FALSE))</f>
        <v>563429.58592297498</v>
      </c>
      <c r="U72" s="31">
        <f>IF(U68=0,0,VLOOKUP(U68,FAC_TOTALS_APTA!$A$4:$BQ$143,$L72,FALSE))</f>
        <v>371846.81776415999</v>
      </c>
      <c r="V72" s="31">
        <f>IF(V68=0,0,VLOOKUP(V68,FAC_TOTALS_APTA!$A$4:$BQ$143,$L72,FALSE))</f>
        <v>516726.51034179598</v>
      </c>
      <c r="W72" s="31">
        <f>IF(W68=0,0,VLOOKUP(W68,FAC_TOTALS_APTA!$A$4:$BQ$143,$L72,FALSE))</f>
        <v>816548.63544900995</v>
      </c>
      <c r="X72" s="31">
        <f>IF(X68=0,0,VLOOKUP(X68,FAC_TOTALS_APTA!$A$4:$BQ$143,$L72,FALSE))</f>
        <v>524782.34685929597</v>
      </c>
      <c r="Y72" s="31">
        <f>IF(Y68=0,0,VLOOKUP(Y68,FAC_TOTALS_APTA!$A$4:$BQ$143,$L72,FALSE))</f>
        <v>610462.29584719904</v>
      </c>
      <c r="Z72" s="31">
        <f>IF(Z68=0,0,VLOOKUP(Z68,FAC_TOTALS_APTA!$A$4:$BQ$143,$L72,FALSE))</f>
        <v>555157.53831794299</v>
      </c>
      <c r="AA72" s="31">
        <f>IF(AA68=0,0,VLOOKUP(AA68,FAC_TOTALS_APTA!$A$4:$BQ$143,$L72,FALSE))</f>
        <v>471663.66824864701</v>
      </c>
      <c r="AB72" s="31">
        <f>IF(AB68=0,0,VLOOKUP(AB68,FAC_TOTALS_APTA!$A$4:$BQ$143,$L72,FALSE))</f>
        <v>491896.64786024799</v>
      </c>
      <c r="AC72" s="34">
        <f t="shared" si="18"/>
        <v>10472399.851844477</v>
      </c>
      <c r="AD72" s="35">
        <f>AC72/G85</f>
        <v>0.10257392202263269</v>
      </c>
      <c r="AE72" s="9"/>
    </row>
    <row r="73" spans="1:31" s="16" customFormat="1" ht="30" x14ac:dyDescent="0.2">
      <c r="A73" s="9"/>
      <c r="B73" s="28" t="s">
        <v>89</v>
      </c>
      <c r="C73" s="30"/>
      <c r="D73" s="6" t="s">
        <v>81</v>
      </c>
      <c r="E73" s="57">
        <v>0.44490000000000002</v>
      </c>
      <c r="F73" s="9">
        <f>MATCH($D73,FAC_TOTALS_APTA!$A$2:$BQ$2,)</f>
        <v>17</v>
      </c>
      <c r="G73" s="56">
        <f>VLOOKUP(G68,FAC_TOTALS_APTA!$A$4:$BQ$143,$F73,FALSE)</f>
        <v>0.23988291594394301</v>
      </c>
      <c r="H73" s="56">
        <f>VLOOKUP(H68,FAC_TOTALS_APTA!$A$4:$BQ$143,$F73,FALSE)</f>
        <v>0.19884655106648</v>
      </c>
      <c r="I73" s="32">
        <f t="shared" si="15"/>
        <v>-0.17106830937077899</v>
      </c>
      <c r="J73" s="33" t="str">
        <f t="shared" si="16"/>
        <v/>
      </c>
      <c r="K73" s="33" t="str">
        <f t="shared" si="17"/>
        <v>TSD_POP_EMP_PCT_FAC</v>
      </c>
      <c r="L73" s="9">
        <f>MATCH($K73,FAC_TOTALS_APTA!$A$2:$BO$2,)</f>
        <v>30</v>
      </c>
      <c r="M73" s="31">
        <f>IF(M68=0,0,VLOOKUP(M68,FAC_TOTALS_APTA!$A$4:$BQ$143,$L73,FALSE))</f>
        <v>-215235.74939875799</v>
      </c>
      <c r="N73" s="31">
        <f>IF(N68=0,0,VLOOKUP(N68,FAC_TOTALS_APTA!$A$4:$BQ$143,$L73,FALSE))</f>
        <v>-53006.1842671454</v>
      </c>
      <c r="O73" s="31">
        <f>IF(O68=0,0,VLOOKUP(O68,FAC_TOTALS_APTA!$A$4:$BQ$143,$L73,FALSE))</f>
        <v>-430983.90595359501</v>
      </c>
      <c r="P73" s="31">
        <f>IF(P68=0,0,VLOOKUP(P68,FAC_TOTALS_APTA!$A$4:$BQ$143,$L73,FALSE))</f>
        <v>-40279.440298100002</v>
      </c>
      <c r="Q73" s="31">
        <f>IF(Q68=0,0,VLOOKUP(Q68,FAC_TOTALS_APTA!$A$4:$BQ$143,$L73,FALSE))</f>
        <v>-354970.11624458298</v>
      </c>
      <c r="R73" s="31">
        <f>IF(R68=0,0,VLOOKUP(R68,FAC_TOTALS_APTA!$A$4:$BQ$143,$L73,FALSE))</f>
        <v>-484095.26405879098</v>
      </c>
      <c r="S73" s="31">
        <f>IF(S68=0,0,VLOOKUP(S68,FAC_TOTALS_APTA!$A$4:$BQ$143,$L73,FALSE))</f>
        <v>797543.02972366696</v>
      </c>
      <c r="T73" s="31">
        <f>IF(T68=0,0,VLOOKUP(T68,FAC_TOTALS_APTA!$A$4:$BQ$143,$L73,FALSE))</f>
        <v>344275.92025071301</v>
      </c>
      <c r="U73" s="31">
        <f>IF(U68=0,0,VLOOKUP(U68,FAC_TOTALS_APTA!$A$4:$BQ$143,$L73,FALSE))</f>
        <v>-812552.31888554303</v>
      </c>
      <c r="V73" s="31">
        <f>IF(V68=0,0,VLOOKUP(V68,FAC_TOTALS_APTA!$A$4:$BQ$143,$L73,FALSE))</f>
        <v>-1428663.01969276</v>
      </c>
      <c r="W73" s="31">
        <f>IF(W68=0,0,VLOOKUP(W68,FAC_TOTALS_APTA!$A$4:$BQ$143,$L73,FALSE))</f>
        <v>-45730.586410470904</v>
      </c>
      <c r="X73" s="31">
        <f>IF(X68=0,0,VLOOKUP(X68,FAC_TOTALS_APTA!$A$4:$BQ$143,$L73,FALSE))</f>
        <v>-341843.96022627101</v>
      </c>
      <c r="Y73" s="31">
        <f>IF(Y68=0,0,VLOOKUP(Y68,FAC_TOTALS_APTA!$A$4:$BQ$143,$L73,FALSE))</f>
        <v>-396351.67508102098</v>
      </c>
      <c r="Z73" s="31">
        <f>IF(Z68=0,0,VLOOKUP(Z68,FAC_TOTALS_APTA!$A$4:$BQ$143,$L73,FALSE))</f>
        <v>555277.63650138304</v>
      </c>
      <c r="AA73" s="31">
        <f>IF(AA68=0,0,VLOOKUP(AA68,FAC_TOTALS_APTA!$A$4:$BQ$143,$L73,FALSE))</f>
        <v>-78148.278331676207</v>
      </c>
      <c r="AB73" s="31">
        <f>IF(AB68=0,0,VLOOKUP(AB68,FAC_TOTALS_APTA!$A$4:$BQ$143,$L73,FALSE))</f>
        <v>-128240.43643374099</v>
      </c>
      <c r="AC73" s="34">
        <f t="shared" si="18"/>
        <v>-3113004.3488066918</v>
      </c>
      <c r="AD73" s="35">
        <f>AC73/G85</f>
        <v>-3.0490916107865598E-2</v>
      </c>
      <c r="AE73" s="9"/>
    </row>
    <row r="74" spans="1:31" s="16" customFormat="1" ht="15" x14ac:dyDescent="0.2">
      <c r="A74" s="9"/>
      <c r="B74" s="28" t="s">
        <v>57</v>
      </c>
      <c r="C74" s="30" t="s">
        <v>24</v>
      </c>
      <c r="D74" s="37" t="s">
        <v>17</v>
      </c>
      <c r="E74" s="57">
        <v>0.24179999999999999</v>
      </c>
      <c r="F74" s="9">
        <f>MATCH($D74,FAC_TOTALS_APTA!$A$2:$BQ$2,)</f>
        <v>14</v>
      </c>
      <c r="G74" s="36">
        <f>VLOOKUP(G68,FAC_TOTALS_APTA!$A$4:$BQ$143,$F74,FALSE)</f>
        <v>1.92763071774535</v>
      </c>
      <c r="H74" s="36">
        <f>VLOOKUP(H68,FAC_TOTALS_APTA!$A$4:$BQ$143,$F74,FALSE)</f>
        <v>2.81841862081265</v>
      </c>
      <c r="I74" s="32">
        <f t="shared" si="15"/>
        <v>0.46211543262249344</v>
      </c>
      <c r="J74" s="33" t="str">
        <f t="shared" si="16"/>
        <v>_log</v>
      </c>
      <c r="K74" s="33" t="str">
        <f t="shared" si="17"/>
        <v>GAS_PRICE_2018_log_FAC</v>
      </c>
      <c r="L74" s="9">
        <f>MATCH($K74,FAC_TOTALS_APTA!$A$2:$BO$2,)</f>
        <v>27</v>
      </c>
      <c r="M74" s="31">
        <f>IF(M68=0,0,VLOOKUP(M68,FAC_TOTALS_APTA!$A$4:$BQ$143,$L74,FALSE))</f>
        <v>2013769.49370221</v>
      </c>
      <c r="N74" s="31">
        <f>IF(N68=0,0,VLOOKUP(N68,FAC_TOTALS_APTA!$A$4:$BQ$143,$L74,FALSE))</f>
        <v>2988384.8095498099</v>
      </c>
      <c r="O74" s="31">
        <f>IF(O68=0,0,VLOOKUP(O68,FAC_TOTALS_APTA!$A$4:$BQ$143,$L74,FALSE))</f>
        <v>5184374.9841194702</v>
      </c>
      <c r="P74" s="31">
        <f>IF(P68=0,0,VLOOKUP(P68,FAC_TOTALS_APTA!$A$4:$BQ$143,$L74,FALSE))</f>
        <v>3222303.0458092801</v>
      </c>
      <c r="Q74" s="31">
        <f>IF(Q68=0,0,VLOOKUP(Q68,FAC_TOTALS_APTA!$A$4:$BQ$143,$L74,FALSE))</f>
        <v>2370649.6214267099</v>
      </c>
      <c r="R74" s="31">
        <f>IF(R68=0,0,VLOOKUP(R68,FAC_TOTALS_APTA!$A$4:$BQ$143,$L74,FALSE))</f>
        <v>5706718.1406949302</v>
      </c>
      <c r="S74" s="31">
        <f>IF(S68=0,0,VLOOKUP(S68,FAC_TOTALS_APTA!$A$4:$BQ$143,$L74,FALSE))</f>
        <v>-16135916.4830266</v>
      </c>
      <c r="T74" s="31">
        <f>IF(T68=0,0,VLOOKUP(T68,FAC_TOTALS_APTA!$A$4:$BQ$143,$L74,FALSE))</f>
        <v>7872615.9989135601</v>
      </c>
      <c r="U74" s="31">
        <f>IF(U68=0,0,VLOOKUP(U68,FAC_TOTALS_APTA!$A$4:$BQ$143,$L74,FALSE))</f>
        <v>11353628.5278579</v>
      </c>
      <c r="V74" s="31">
        <f>IF(V68=0,0,VLOOKUP(V68,FAC_TOTALS_APTA!$A$4:$BQ$143,$L74,FALSE))</f>
        <v>116750.288224922</v>
      </c>
      <c r="W74" s="31">
        <f>IF(W68=0,0,VLOOKUP(W68,FAC_TOTALS_APTA!$A$4:$BQ$143,$L74,FALSE))</f>
        <v>-2289557.41960007</v>
      </c>
      <c r="X74" s="31">
        <f>IF(X68=0,0,VLOOKUP(X68,FAC_TOTALS_APTA!$A$4:$BQ$143,$L74,FALSE))</f>
        <v>-3360056.00111788</v>
      </c>
      <c r="Y74" s="31">
        <f>IF(Y68=0,0,VLOOKUP(Y68,FAC_TOTALS_APTA!$A$4:$BQ$143,$L74,FALSE))</f>
        <v>-17794565.9372712</v>
      </c>
      <c r="Z74" s="31">
        <f>IF(Z68=0,0,VLOOKUP(Z68,FAC_TOTALS_APTA!$A$4:$BQ$143,$L74,FALSE))</f>
        <v>-5819278.83991352</v>
      </c>
      <c r="AA74" s="31">
        <f>IF(AA68=0,0,VLOOKUP(AA68,FAC_TOTALS_APTA!$A$4:$BQ$143,$L74,FALSE))</f>
        <v>4184615.0858523198</v>
      </c>
      <c r="AB74" s="31">
        <f>IF(AB68=0,0,VLOOKUP(AB68,FAC_TOTALS_APTA!$A$4:$BQ$143,$L74,FALSE))</f>
        <v>4594685.8223508596</v>
      </c>
      <c r="AC74" s="34">
        <f t="shared" si="18"/>
        <v>4209121.137572702</v>
      </c>
      <c r="AD74" s="35">
        <f>AC74/G85</f>
        <v>4.12270415050238E-2</v>
      </c>
      <c r="AE74" s="9"/>
    </row>
    <row r="75" spans="1:31" s="16" customFormat="1" ht="15" x14ac:dyDescent="0.2">
      <c r="A75" s="9"/>
      <c r="B75" s="28" t="s">
        <v>54</v>
      </c>
      <c r="C75" s="30" t="s">
        <v>24</v>
      </c>
      <c r="D75" s="9" t="s">
        <v>16</v>
      </c>
      <c r="E75" s="57">
        <v>-0.38419999999999999</v>
      </c>
      <c r="F75" s="9">
        <f>MATCH($D75,FAC_TOTALS_APTA!$A$2:$BQ$2,)</f>
        <v>15</v>
      </c>
      <c r="G75" s="56">
        <f>VLOOKUP(G68,FAC_TOTALS_APTA!$A$4:$BQ$143,$F75,FALSE)</f>
        <v>33597.737556688997</v>
      </c>
      <c r="H75" s="56">
        <f>VLOOKUP(H68,FAC_TOTALS_APTA!$A$4:$BQ$143,$F75,FALSE)</f>
        <v>28066.597469404998</v>
      </c>
      <c r="I75" s="32">
        <f t="shared" si="15"/>
        <v>-0.16462834969025464</v>
      </c>
      <c r="J75" s="33" t="str">
        <f t="shared" si="16"/>
        <v>_log</v>
      </c>
      <c r="K75" s="33" t="str">
        <f t="shared" si="17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1236490.4300497801</v>
      </c>
      <c r="N75" s="31">
        <f>IF(N68=0,0,VLOOKUP(N68,FAC_TOTALS_APTA!$A$4:$BQ$143,$L75,FALSE))</f>
        <v>2146043.1196696102</v>
      </c>
      <c r="O75" s="31">
        <f>IF(O68=0,0,VLOOKUP(O68,FAC_TOTALS_APTA!$A$4:$BQ$143,$L75,FALSE))</f>
        <v>2664275.4687276701</v>
      </c>
      <c r="P75" s="31">
        <f>IF(P68=0,0,VLOOKUP(P68,FAC_TOTALS_APTA!$A$4:$BQ$143,$L75,FALSE))</f>
        <v>4416468.4860906601</v>
      </c>
      <c r="Q75" s="31">
        <f>IF(Q68=0,0,VLOOKUP(Q68,FAC_TOTALS_APTA!$A$4:$BQ$143,$L75,FALSE))</f>
        <v>-959292.10185618501</v>
      </c>
      <c r="R75" s="31">
        <f>IF(R68=0,0,VLOOKUP(R68,FAC_TOTALS_APTA!$A$4:$BQ$143,$L75,FALSE))</f>
        <v>-619001.82961547095</v>
      </c>
      <c r="S75" s="31">
        <f>IF(S68=0,0,VLOOKUP(S68,FAC_TOTALS_APTA!$A$4:$BQ$143,$L75,FALSE))</f>
        <v>5723859.8564477898</v>
      </c>
      <c r="T75" s="31">
        <f>IF(T68=0,0,VLOOKUP(T68,FAC_TOTALS_APTA!$A$4:$BQ$143,$L75,FALSE))</f>
        <v>-416147.27743554697</v>
      </c>
      <c r="U75" s="31">
        <f>IF(U68=0,0,VLOOKUP(U68,FAC_TOTALS_APTA!$A$4:$BQ$143,$L75,FALSE))</f>
        <v>849530.31387256202</v>
      </c>
      <c r="V75" s="31">
        <f>IF(V68=0,0,VLOOKUP(V68,FAC_TOTALS_APTA!$A$4:$BQ$143,$L75,FALSE))</f>
        <v>1909047.2304978699</v>
      </c>
      <c r="W75" s="31">
        <f>IF(W68=0,0,VLOOKUP(W68,FAC_TOTALS_APTA!$A$4:$BQ$143,$L75,FALSE))</f>
        <v>-7971.1507520539999</v>
      </c>
      <c r="X75" s="31">
        <f>IF(X68=0,0,VLOOKUP(X68,FAC_TOTALS_APTA!$A$4:$BQ$143,$L75,FALSE))</f>
        <v>-1671226.58809717</v>
      </c>
      <c r="Y75" s="31">
        <f>IF(Y68=0,0,VLOOKUP(Y68,FAC_TOTALS_APTA!$A$4:$BQ$143,$L75,FALSE))</f>
        <v>-3708183.8903497602</v>
      </c>
      <c r="Z75" s="31">
        <f>IF(Z68=0,0,VLOOKUP(Z68,FAC_TOTALS_APTA!$A$4:$BQ$143,$L75,FALSE))</f>
        <v>-1406366.9214873901</v>
      </c>
      <c r="AA75" s="31">
        <f>IF(AA68=0,0,VLOOKUP(AA68,FAC_TOTALS_APTA!$A$4:$BQ$143,$L75,FALSE))</f>
        <v>-1207636.3528670201</v>
      </c>
      <c r="AB75" s="31">
        <f>IF(AB68=0,0,VLOOKUP(AB68,FAC_TOTALS_APTA!$A$4:$BQ$143,$L75,FALSE))</f>
        <v>-1403041.1248735599</v>
      </c>
      <c r="AC75" s="34">
        <f t="shared" si="18"/>
        <v>7546847.6680217851</v>
      </c>
      <c r="AD75" s="35">
        <f>AC75/G85</f>
        <v>7.3919041973938004E-2</v>
      </c>
      <c r="AE75" s="9"/>
    </row>
    <row r="76" spans="1:31" s="16" customFormat="1" ht="15" x14ac:dyDescent="0.2">
      <c r="A76" s="9"/>
      <c r="B76" s="28" t="s">
        <v>72</v>
      </c>
      <c r="C76" s="30"/>
      <c r="D76" s="9" t="s">
        <v>10</v>
      </c>
      <c r="E76" s="57">
        <v>7.7000000000000002E-3</v>
      </c>
      <c r="F76" s="9">
        <f>MATCH($D76,FAC_TOTALS_APTA!$A$2:$BQ$2,)</f>
        <v>16</v>
      </c>
      <c r="G76" s="31">
        <f>VLOOKUP(G68,FAC_TOTALS_APTA!$A$4:$BQ$143,$F76,FALSE)</f>
        <v>6.2992783465500297</v>
      </c>
      <c r="H76" s="31">
        <f>VLOOKUP(H68,FAC_TOTALS_APTA!$A$4:$BQ$143,$F76,FALSE)</f>
        <v>7.0107139777311902</v>
      </c>
      <c r="I76" s="32">
        <f t="shared" si="15"/>
        <v>0.1129392276451473</v>
      </c>
      <c r="J76" s="33" t="str">
        <f t="shared" si="16"/>
        <v/>
      </c>
      <c r="K76" s="33" t="str">
        <f t="shared" si="17"/>
        <v>PCT_HH_NO_VEH_FAC</v>
      </c>
      <c r="L76" s="9">
        <f>MATCH($K76,FAC_TOTALS_APTA!$A$2:$BO$2,)</f>
        <v>29</v>
      </c>
      <c r="M76" s="31">
        <f>IF(M68=0,0,VLOOKUP(M68,FAC_TOTALS_APTA!$A$4:$BQ$143,$L76,FALSE))</f>
        <v>132404.263696571</v>
      </c>
      <c r="N76" s="31">
        <f>IF(N68=0,0,VLOOKUP(N68,FAC_TOTALS_APTA!$A$4:$BQ$143,$L76,FALSE))</f>
        <v>154392.72131349001</v>
      </c>
      <c r="O76" s="31">
        <f>IF(O68=0,0,VLOOKUP(O68,FAC_TOTALS_APTA!$A$4:$BQ$143,$L76,FALSE))</f>
        <v>256520.47995799399</v>
      </c>
      <c r="P76" s="31">
        <f>IF(P68=0,0,VLOOKUP(P68,FAC_TOTALS_APTA!$A$4:$BQ$143,$L76,FALSE))</f>
        <v>246511.61607946199</v>
      </c>
      <c r="Q76" s="31">
        <f>IF(Q68=0,0,VLOOKUP(Q68,FAC_TOTALS_APTA!$A$4:$BQ$143,$L76,FALSE))</f>
        <v>145861.91455014999</v>
      </c>
      <c r="R76" s="31">
        <f>IF(R68=0,0,VLOOKUP(R68,FAC_TOTALS_APTA!$A$4:$BQ$143,$L76,FALSE))</f>
        <v>-729.85242359421898</v>
      </c>
      <c r="S76" s="31">
        <f>IF(S68=0,0,VLOOKUP(S68,FAC_TOTALS_APTA!$A$4:$BQ$143,$L76,FALSE))</f>
        <v>158959.151783434</v>
      </c>
      <c r="T76" s="31">
        <f>IF(T68=0,0,VLOOKUP(T68,FAC_TOTALS_APTA!$A$4:$BQ$143,$L76,FALSE))</f>
        <v>510982.667089872</v>
      </c>
      <c r="U76" s="31">
        <f>IF(U68=0,0,VLOOKUP(U68,FAC_TOTALS_APTA!$A$4:$BQ$143,$L76,FALSE))</f>
        <v>336733.78290074499</v>
      </c>
      <c r="V76" s="31">
        <f>IF(V68=0,0,VLOOKUP(V68,FAC_TOTALS_APTA!$A$4:$BQ$143,$L76,FALSE))</f>
        <v>-347801.31425796001</v>
      </c>
      <c r="W76" s="31">
        <f>IF(W68=0,0,VLOOKUP(W68,FAC_TOTALS_APTA!$A$4:$BQ$143,$L76,FALSE))</f>
        <v>103953.72126622801</v>
      </c>
      <c r="X76" s="31">
        <f>IF(X68=0,0,VLOOKUP(X68,FAC_TOTALS_APTA!$A$4:$BQ$143,$L76,FALSE))</f>
        <v>76632.257567902197</v>
      </c>
      <c r="Y76" s="31">
        <f>IF(Y68=0,0,VLOOKUP(Y68,FAC_TOTALS_APTA!$A$4:$BQ$143,$L76,FALSE))</f>
        <v>-395405.30804830702</v>
      </c>
      <c r="Z76" s="31">
        <f>IF(Z68=0,0,VLOOKUP(Z68,FAC_TOTALS_APTA!$A$4:$BQ$143,$L76,FALSE))</f>
        <v>-267794.97115657898</v>
      </c>
      <c r="AA76" s="31">
        <f>IF(AA68=0,0,VLOOKUP(AA68,FAC_TOTALS_APTA!$A$4:$BQ$143,$L76,FALSE))</f>
        <v>-98722.095919212094</v>
      </c>
      <c r="AB76" s="31">
        <f>IF(AB68=0,0,VLOOKUP(AB68,FAC_TOTALS_APTA!$A$4:$BQ$143,$L76,FALSE))</f>
        <v>-118481.13167205801</v>
      </c>
      <c r="AC76" s="34">
        <f t="shared" si="18"/>
        <v>894017.90272813803</v>
      </c>
      <c r="AD76" s="35">
        <f>AC76/G85</f>
        <v>8.7566292290799271E-3</v>
      </c>
      <c r="AE76" s="9"/>
    </row>
    <row r="77" spans="1:31" s="16" customFormat="1" ht="15" x14ac:dyDescent="0.2">
      <c r="A77" s="9"/>
      <c r="B77" s="28" t="s">
        <v>55</v>
      </c>
      <c r="C77" s="30"/>
      <c r="D77" s="9" t="s">
        <v>32</v>
      </c>
      <c r="E77" s="57">
        <v>-3.3999999999999998E-3</v>
      </c>
      <c r="F77" s="9">
        <f>MATCH($D77,FAC_TOTALS_APTA!$A$2:$BQ$2,)</f>
        <v>18</v>
      </c>
      <c r="G77" s="36">
        <f>VLOOKUP(G68,FAC_TOTALS_APTA!$A$4:$BQ$143,$F77,FALSE)</f>
        <v>3.3415995395981302</v>
      </c>
      <c r="H77" s="36">
        <f>VLOOKUP(H68,FAC_TOTALS_APTA!$A$4:$BQ$143,$F77,FALSE)</f>
        <v>5.0971445390948</v>
      </c>
      <c r="I77" s="32">
        <f t="shared" si="15"/>
        <v>0.52536067793084396</v>
      </c>
      <c r="J77" s="33" t="str">
        <f t="shared" si="16"/>
        <v/>
      </c>
      <c r="K77" s="33" t="str">
        <f t="shared" si="17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-228695.84715398299</v>
      </c>
      <c r="Q77" s="31">
        <f>IF(Q68=0,0,VLOOKUP(Q68,FAC_TOTALS_APTA!$A$4:$BQ$143,$L77,FALSE))</f>
        <v>-84441.881536773304</v>
      </c>
      <c r="R77" s="31">
        <f>IF(R68=0,0,VLOOKUP(R68,FAC_TOTALS_APTA!$A$4:$BQ$143,$L77,FALSE))</f>
        <v>2248.12706546139</v>
      </c>
      <c r="S77" s="31">
        <f>IF(S68=0,0,VLOOKUP(S68,FAC_TOTALS_APTA!$A$4:$BQ$143,$L77,FALSE))</f>
        <v>42364.405150459599</v>
      </c>
      <c r="T77" s="31">
        <f>IF(T68=0,0,VLOOKUP(T68,FAC_TOTALS_APTA!$A$4:$BQ$143,$L77,FALSE))</f>
        <v>-285723.29713887</v>
      </c>
      <c r="U77" s="31">
        <f>IF(U68=0,0,VLOOKUP(U68,FAC_TOTALS_APTA!$A$4:$BQ$143,$L77,FALSE))</f>
        <v>78535.598694704502</v>
      </c>
      <c r="V77" s="31">
        <f>IF(V68=0,0,VLOOKUP(V68,FAC_TOTALS_APTA!$A$4:$BQ$143,$L77,FALSE))</f>
        <v>101907.338025533</v>
      </c>
      <c r="W77" s="31">
        <f>IF(W68=0,0,VLOOKUP(W68,FAC_TOTALS_APTA!$A$4:$BQ$143,$L77,FALSE))</f>
        <v>84886.106722041994</v>
      </c>
      <c r="X77" s="31">
        <f>IF(X68=0,0,VLOOKUP(X68,FAC_TOTALS_APTA!$A$4:$BQ$143,$L77,FALSE))</f>
        <v>-165865.783536053</v>
      </c>
      <c r="Y77" s="31">
        <f>IF(Y68=0,0,VLOOKUP(Y68,FAC_TOTALS_APTA!$A$4:$BQ$143,$L77,FALSE))</f>
        <v>-13846.6162018548</v>
      </c>
      <c r="Z77" s="31">
        <f>IF(Z68=0,0,VLOOKUP(Z68,FAC_TOTALS_APTA!$A$4:$BQ$143,$L77,FALSE))</f>
        <v>-552819.39237293496</v>
      </c>
      <c r="AA77" s="31">
        <f>IF(AA68=0,0,VLOOKUP(AA68,FAC_TOTALS_APTA!$A$4:$BQ$143,$L77,FALSE))</f>
        <v>-279141.08737998898</v>
      </c>
      <c r="AB77" s="31">
        <f>IF(AB68=0,0,VLOOKUP(AB68,FAC_TOTALS_APTA!$A$4:$BQ$143,$L77,FALSE))</f>
        <v>-337372.90477538703</v>
      </c>
      <c r="AC77" s="34">
        <f t="shared" si="18"/>
        <v>-1637965.2344376445</v>
      </c>
      <c r="AD77" s="35">
        <f>AC77/G85</f>
        <v>-1.6043363566126498E-2</v>
      </c>
      <c r="AE77" s="9"/>
    </row>
    <row r="78" spans="1:31" s="16" customFormat="1" ht="34" hidden="1" x14ac:dyDescent="0.2">
      <c r="A78" s="9"/>
      <c r="B78" s="14" t="s">
        <v>90</v>
      </c>
      <c r="C78" s="30"/>
      <c r="D78" s="6" t="s">
        <v>82</v>
      </c>
      <c r="E78" s="57">
        <v>-2.8E-3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5"/>
        <v>-</v>
      </c>
      <c r="J78" s="33" t="str">
        <f t="shared" si="16"/>
        <v/>
      </c>
      <c r="K78" s="33" t="str">
        <f t="shared" si="17"/>
        <v>PER_CAPITA_TNC_TRIPS_HIMIDNY_BUS_FAC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8"/>
        <v>0</v>
      </c>
      <c r="AD78" s="35">
        <f>AC78/G85</f>
        <v>0</v>
      </c>
      <c r="AE78" s="9"/>
    </row>
    <row r="79" spans="1:31" s="16" customFormat="1" ht="34" x14ac:dyDescent="0.2">
      <c r="A79" s="9"/>
      <c r="B79" s="14" t="s">
        <v>90</v>
      </c>
      <c r="C79" s="30"/>
      <c r="D79" s="6" t="s">
        <v>83</v>
      </c>
      <c r="E79" s="57">
        <v>-5.3E-3</v>
      </c>
      <c r="F79" s="9">
        <f>MATCH($D79,FAC_TOTALS_APTA!$A$2:$BQ$2,)</f>
        <v>20</v>
      </c>
      <c r="G79" s="36">
        <f>VLOOKUP(G68,FAC_TOTALS_APTA!$A$4:$BQ$143,$F79,FALSE)</f>
        <v>0</v>
      </c>
      <c r="H79" s="36">
        <f>VLOOKUP(H68,FAC_TOTALS_APTA!$A$4:$BQ$143,$F79,FALSE)</f>
        <v>2.8570797582450398</v>
      </c>
      <c r="I79" s="32" t="str">
        <f t="shared" si="15"/>
        <v>-</v>
      </c>
      <c r="J79" s="33" t="str">
        <f t="shared" si="16"/>
        <v/>
      </c>
      <c r="K79" s="33" t="str">
        <f t="shared" si="17"/>
        <v>PER_CAPITA_TNC_TRIPS_LOW_OPEX_BUS_FAC</v>
      </c>
      <c r="L79" s="9">
        <f>MATCH($K79,FAC_TOTALS_APTA!$A$2:$BO$2,)</f>
        <v>33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-401549.41868753498</v>
      </c>
      <c r="Y79" s="31">
        <f>IF(Y68=0,0,VLOOKUP(Y68,FAC_TOTALS_APTA!$A$4:$BQ$143,$L79,FALSE))</f>
        <v>-522793.79415857798</v>
      </c>
      <c r="Z79" s="31">
        <f>IF(Z68=0,0,VLOOKUP(Z68,FAC_TOTALS_APTA!$A$4:$BQ$143,$L79,FALSE))</f>
        <v>-955164.90233596496</v>
      </c>
      <c r="AA79" s="31">
        <f>IF(AA68=0,0,VLOOKUP(AA68,FAC_TOTALS_APTA!$A$4:$BQ$143,$L79,FALSE))</f>
        <v>-1233144.9872168801</v>
      </c>
      <c r="AB79" s="31">
        <f>IF(AB68=0,0,VLOOKUP(AB68,FAC_TOTALS_APTA!$A$4:$BQ$143,$L79,FALSE))</f>
        <v>-1221666.0021748</v>
      </c>
      <c r="AC79" s="34">
        <f t="shared" si="18"/>
        <v>-4334319.1045737583</v>
      </c>
      <c r="AD79" s="35">
        <f>AC79/G85</f>
        <v>-4.2453316922906804E-2</v>
      </c>
      <c r="AE79" s="9"/>
    </row>
    <row r="80" spans="1:31" s="16" customFormat="1" ht="34" hidden="1" x14ac:dyDescent="0.2">
      <c r="A80" s="9"/>
      <c r="B80" s="14" t="s">
        <v>90</v>
      </c>
      <c r="C80" s="30"/>
      <c r="D80" s="6" t="s">
        <v>84</v>
      </c>
      <c r="E80" s="57">
        <v>5.0000000000000001E-3</v>
      </c>
      <c r="F80" s="9">
        <f>MATCH($D80,FAC_TOTALS_APTA!$A$2:$BQ$2,)</f>
        <v>21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PER_CAPITA_TNC_TRIPS_RAIL_FAC</v>
      </c>
      <c r="L80" s="9">
        <f>MATCH($K80,FAC_TOTALS_APTA!$A$2:$BO$2,)</f>
        <v>34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8"/>
        <v>0</v>
      </c>
      <c r="AD80" s="35">
        <f>AC80/G85</f>
        <v>0</v>
      </c>
      <c r="AE80" s="9"/>
    </row>
    <row r="81" spans="1:31" s="16" customFormat="1" ht="15" x14ac:dyDescent="0.2">
      <c r="A81" s="9"/>
      <c r="B81" s="28" t="s">
        <v>74</v>
      </c>
      <c r="C81" s="30"/>
      <c r="D81" s="9" t="s">
        <v>49</v>
      </c>
      <c r="E81" s="57">
        <v>-0.02</v>
      </c>
      <c r="F81" s="9">
        <f>MATCH($D81,FAC_TOTALS_APTA!$A$2:$BQ$2,)</f>
        <v>22</v>
      </c>
      <c r="G81" s="36">
        <f>VLOOKUP(G68,FAC_TOTALS_APTA!$A$4:$BQ$143,$F81,FALSE)</f>
        <v>2.7774178799842199E-2</v>
      </c>
      <c r="H81" s="36">
        <f>VLOOKUP(H68,FAC_TOTALS_APTA!$A$4:$BQ$143,$F81,FALSE)</f>
        <v>0.55650265055866599</v>
      </c>
      <c r="I81" s="32">
        <f t="shared" si="15"/>
        <v>19.036691438085931</v>
      </c>
      <c r="J81" s="33" t="str">
        <f t="shared" si="16"/>
        <v/>
      </c>
      <c r="K81" s="33" t="str">
        <f t="shared" si="17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-83346.884425496901</v>
      </c>
      <c r="U81" s="31">
        <f>IF(U68=0,0,VLOOKUP(U68,FAC_TOTALS_APTA!$A$4:$BQ$143,$L81,FALSE))</f>
        <v>0</v>
      </c>
      <c r="V81" s="31">
        <f>IF(V68=0,0,VLOOKUP(V68,FAC_TOTALS_APTA!$A$4:$BQ$143,$L81,FALSE))</f>
        <v>-54112.208066104002</v>
      </c>
      <c r="W81" s="31">
        <f>IF(W68=0,0,VLOOKUP(W68,FAC_TOTALS_APTA!$A$4:$BQ$143,$L81,FALSE))</f>
        <v>0</v>
      </c>
      <c r="X81" s="31">
        <f>IF(X68=0,0,VLOOKUP(X68,FAC_TOTALS_APTA!$A$4:$BQ$143,$L81,FALSE))</f>
        <v>-124914.720355609</v>
      </c>
      <c r="Y81" s="31">
        <f>IF(Y68=0,0,VLOOKUP(Y68,FAC_TOTALS_APTA!$A$4:$BQ$143,$L81,FALSE))</f>
        <v>-311771.90996843303</v>
      </c>
      <c r="Z81" s="31">
        <f>IF(Z68=0,0,VLOOKUP(Z68,FAC_TOTALS_APTA!$A$4:$BQ$143,$L81,FALSE))</f>
        <v>-493870.62533071201</v>
      </c>
      <c r="AA81" s="31">
        <f>IF(AA68=0,0,VLOOKUP(AA68,FAC_TOTALS_APTA!$A$4:$BQ$143,$L81,FALSE))</f>
        <v>-1159433.24311466</v>
      </c>
      <c r="AB81" s="31">
        <f>IF(AB68=0,0,VLOOKUP(AB68,FAC_TOTALS_APTA!$A$4:$BQ$143,$L81,FALSE))</f>
        <v>-791554.14535127697</v>
      </c>
      <c r="AC81" s="34">
        <f t="shared" si="18"/>
        <v>-3019003.736612292</v>
      </c>
      <c r="AD81" s="35">
        <f>AC81/G85</f>
        <v>-2.9570209144636928E-2</v>
      </c>
      <c r="AE81" s="9"/>
    </row>
    <row r="82" spans="1:31" s="16" customFormat="1" ht="15" x14ac:dyDescent="0.2">
      <c r="A82" s="9"/>
      <c r="B82" s="11" t="s">
        <v>75</v>
      </c>
      <c r="C82" s="29"/>
      <c r="D82" s="10" t="s">
        <v>50</v>
      </c>
      <c r="E82" s="58">
        <v>-5.6899999999999999E-2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5.50520868955666E-2</v>
      </c>
      <c r="I82" s="39" t="str">
        <f t="shared" si="15"/>
        <v>-</v>
      </c>
      <c r="J82" s="40" t="str">
        <f t="shared" si="16"/>
        <v/>
      </c>
      <c r="K82" s="40" t="str">
        <f t="shared" si="17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-1098768.93358835</v>
      </c>
      <c r="AC82" s="42">
        <f t="shared" si="18"/>
        <v>-1098768.93358835</v>
      </c>
      <c r="AD82" s="43">
        <f>AC82/$G$28</f>
        <v>-5.3134653749496252E-4</v>
      </c>
      <c r="AE82" s="9"/>
    </row>
    <row r="83" spans="1:31" s="16" customFormat="1" ht="15" x14ac:dyDescent="0.2">
      <c r="A83" s="9"/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7"/>
        <v>New_Reporter_FAC</v>
      </c>
      <c r="L83" s="47">
        <f>MATCH($K83,FAC_TOTALS_APTA!$A$2:$BO$2,)</f>
        <v>40</v>
      </c>
      <c r="M83" s="48">
        <f>IF(M68=0,0,VLOOKUP(M68,FAC_TOTALS_APTA!$A$4:$BQ$143,$L83,FALSE))</f>
        <v>20014561.510999899</v>
      </c>
      <c r="N83" s="48">
        <f>IF(N68=0,0,VLOOKUP(N68,FAC_TOTALS_APTA!$A$4:$BQ$143,$L83,FALSE))</f>
        <v>35912658.3072</v>
      </c>
      <c r="O83" s="48">
        <f>IF(O68=0,0,VLOOKUP(O68,FAC_TOTALS_APTA!$A$4:$BQ$143,$L83,FALSE))</f>
        <v>22708030.5541999</v>
      </c>
      <c r="P83" s="48">
        <f>IF(P68=0,0,VLOOKUP(P68,FAC_TOTALS_APTA!$A$4:$BQ$143,$L83,FALSE))</f>
        <v>29135867.2706999</v>
      </c>
      <c r="Q83" s="48">
        <f>IF(Q68=0,0,VLOOKUP(Q68,FAC_TOTALS_APTA!$A$4:$BQ$143,$L83,FALSE))</f>
        <v>12183549.7533</v>
      </c>
      <c r="R83" s="48">
        <f>IF(R68=0,0,VLOOKUP(R68,FAC_TOTALS_APTA!$A$4:$BQ$143,$L83,FALSE))</f>
        <v>0</v>
      </c>
      <c r="S83" s="48">
        <f>IF(S68=0,0,VLOOKUP(S68,FAC_TOTALS_APTA!$A$4:$BQ$143,$L83,FALSE))</f>
        <v>11144687.859999999</v>
      </c>
      <c r="T83" s="48">
        <f>IF(T68=0,0,VLOOKUP(T68,FAC_TOTALS_APTA!$A$4:$BQ$143,$L83,FALSE))</f>
        <v>770981</v>
      </c>
      <c r="U83" s="48">
        <f>IF(U68=0,0,VLOOKUP(U68,FAC_TOTALS_APTA!$A$4:$BQ$143,$L83,FALSE))</f>
        <v>816795.62579999899</v>
      </c>
      <c r="V83" s="48">
        <f>IF(V68=0,0,VLOOKUP(V68,FAC_TOTALS_APTA!$A$4:$BQ$143,$L83,FALSE))</f>
        <v>425401.99999999901</v>
      </c>
      <c r="W83" s="48">
        <f>IF(W68=0,0,VLOOKUP(W68,FAC_TOTALS_APTA!$A$4:$BQ$143,$L83,FALSE))</f>
        <v>1458240.1839999901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134570774.06619969</v>
      </c>
      <c r="AD83" s="52">
        <f>AC83/G85</f>
        <v>1.3180791681823076</v>
      </c>
      <c r="AE83" s="9"/>
    </row>
    <row r="84" spans="1:31" s="75" customFormat="1" ht="15" x14ac:dyDescent="0.2">
      <c r="A84" s="74"/>
      <c r="B84" s="28" t="s">
        <v>76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95488440.883076698</v>
      </c>
      <c r="H84" s="76">
        <f>VLOOKUP(H68,FAC_TOTALS_APTA!$A$4:$BO$143,$F84,FALSE)</f>
        <v>277546850.06664997</v>
      </c>
      <c r="I84" s="78">
        <f t="shared" ref="I84:I85" si="19">H84/G84-1</f>
        <v>1.9066015477883802</v>
      </c>
      <c r="J84" s="33"/>
      <c r="K84" s="33"/>
      <c r="L84" s="9"/>
      <c r="M84" s="31">
        <f t="shared" ref="M84:AB84" si="20">SUM(M70:M75)</f>
        <v>7785430.4998618821</v>
      </c>
      <c r="N84" s="31">
        <f t="shared" si="20"/>
        <v>7385036.9267605655</v>
      </c>
      <c r="O84" s="31">
        <f t="shared" si="20"/>
        <v>8370855.5015800949</v>
      </c>
      <c r="P84" s="31">
        <f t="shared" si="20"/>
        <v>16327425.704417426</v>
      </c>
      <c r="Q84" s="31">
        <f t="shared" si="20"/>
        <v>8804502.0778370444</v>
      </c>
      <c r="R84" s="31">
        <f t="shared" si="20"/>
        <v>9625553.363144923</v>
      </c>
      <c r="S84" s="31">
        <f t="shared" si="20"/>
        <v>-10206451.333507124</v>
      </c>
      <c r="T84" s="31">
        <f t="shared" si="20"/>
        <v>11163194.77449532</v>
      </c>
      <c r="U84" s="31">
        <f t="shared" si="20"/>
        <v>15738157.706360117</v>
      </c>
      <c r="V84" s="31">
        <f t="shared" si="20"/>
        <v>-1181881.1648524518</v>
      </c>
      <c r="W84" s="31">
        <f t="shared" si="20"/>
        <v>-7364025.2565799346</v>
      </c>
      <c r="X84" s="31">
        <f t="shared" si="20"/>
        <v>1521785.633233231</v>
      </c>
      <c r="Y84" s="31">
        <f t="shared" si="20"/>
        <v>-18467182.021769054</v>
      </c>
      <c r="Z84" s="31">
        <f t="shared" si="20"/>
        <v>-7827269.3899989938</v>
      </c>
      <c r="AA84" s="31">
        <f t="shared" si="20"/>
        <v>6931131.2827402968</v>
      </c>
      <c r="AB84" s="31">
        <f t="shared" si="20"/>
        <v>6787944.1844636742</v>
      </c>
      <c r="AC84" s="34">
        <f>H84-G84</f>
        <v>182058409.18357328</v>
      </c>
      <c r="AD84" s="35">
        <f>I84</f>
        <v>1.9066015477883802</v>
      </c>
      <c r="AE84" s="74"/>
    </row>
    <row r="85" spans="1:31" ht="16" thickBot="1" x14ac:dyDescent="0.25"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102096123.90109999</v>
      </c>
      <c r="H85" s="77">
        <f>VLOOKUP(H68,FAC_TOTALS_APTA!$A$4:$BO$143,$F85,FALSE)</f>
        <v>267797302.1002</v>
      </c>
      <c r="I85" s="79">
        <f t="shared" si="19"/>
        <v>1.6229918616657173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165701178.19910002</v>
      </c>
      <c r="AD85" s="55">
        <f>I85</f>
        <v>1.6229918616657173</v>
      </c>
    </row>
    <row r="86" spans="1:31" ht="17" thickTop="1" thickBot="1" x14ac:dyDescent="0.25">
      <c r="B86" s="59" t="s">
        <v>77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-0.28360968612266291</v>
      </c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7" t="s">
        <v>59</v>
      </c>
      <c r="H94" s="87"/>
      <c r="I94" s="87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7" t="s">
        <v>63</v>
      </c>
      <c r="AD94" s="87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s="16" customFormat="1" x14ac:dyDescent="0.2">
      <c r="A96" s="9"/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  <c r="AE96" s="9"/>
    </row>
    <row r="97" spans="1:31" x14ac:dyDescent="0.2">
      <c r="B97" s="28"/>
      <c r="C97" s="30"/>
      <c r="D97" s="9"/>
      <c r="E97" s="9"/>
      <c r="F97" s="9"/>
      <c r="G97" s="9" t="str">
        <f>CONCATENATE($C92,"_",$C93,"_",G95)</f>
        <v>0_10_2002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0_10_2003</v>
      </c>
      <c r="N97" s="9" t="str">
        <f t="shared" ref="N97:AB97" si="21">IF($G95+N96&gt;$H95,0,CONCATENATE($C92,"_",$C93,"_",$G95+N96))</f>
        <v>0_10_2004</v>
      </c>
      <c r="O97" s="9" t="str">
        <f t="shared" si="21"/>
        <v>0_10_2005</v>
      </c>
      <c r="P97" s="9" t="str">
        <f t="shared" si="21"/>
        <v>0_10_2006</v>
      </c>
      <c r="Q97" s="9" t="str">
        <f t="shared" si="21"/>
        <v>0_10_2007</v>
      </c>
      <c r="R97" s="9" t="str">
        <f t="shared" si="21"/>
        <v>0_10_2008</v>
      </c>
      <c r="S97" s="9" t="str">
        <f t="shared" si="21"/>
        <v>0_10_2009</v>
      </c>
      <c r="T97" s="9" t="str">
        <f t="shared" si="21"/>
        <v>0_10_2010</v>
      </c>
      <c r="U97" s="9" t="str">
        <f t="shared" si="21"/>
        <v>0_10_2011</v>
      </c>
      <c r="V97" s="9" t="str">
        <f t="shared" si="21"/>
        <v>0_10_2012</v>
      </c>
      <c r="W97" s="9" t="str">
        <f t="shared" si="21"/>
        <v>0_10_2013</v>
      </c>
      <c r="X97" s="9" t="str">
        <f t="shared" si="21"/>
        <v>0_10_2014</v>
      </c>
      <c r="Y97" s="9" t="str">
        <f t="shared" si="21"/>
        <v>0_10_2015</v>
      </c>
      <c r="Z97" s="9" t="str">
        <f t="shared" si="21"/>
        <v>0_10_2016</v>
      </c>
      <c r="AA97" s="9" t="str">
        <f t="shared" si="21"/>
        <v>0_10_2017</v>
      </c>
      <c r="AB97" s="9" t="str">
        <f t="shared" si="21"/>
        <v>0_10_2018</v>
      </c>
      <c r="AC97" s="9"/>
      <c r="AD97" s="9"/>
    </row>
    <row r="98" spans="1:3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1" s="16" customFormat="1" ht="15" x14ac:dyDescent="0.2">
      <c r="A99" s="9"/>
      <c r="B99" s="28" t="s">
        <v>37</v>
      </c>
      <c r="C99" s="30" t="s">
        <v>24</v>
      </c>
      <c r="D99" s="9" t="s">
        <v>8</v>
      </c>
      <c r="E99" s="57">
        <v>0.81299999999999994</v>
      </c>
      <c r="F99" s="9">
        <f>MATCH($D99,FAC_TOTALS_APTA!$A$2:$BQ$2,)</f>
        <v>11</v>
      </c>
      <c r="G99" s="31">
        <f>VLOOKUP(G97,FAC_TOTALS_APTA!$A$4:$BQ$143,$F99,FALSE)</f>
        <v>253905652.09999999</v>
      </c>
      <c r="H99" s="31">
        <f>VLOOKUP(H97,FAC_TOTALS_APTA!$A$4:$BQ$143,$F99,FALSE)</f>
        <v>230662401.5</v>
      </c>
      <c r="I99" s="32">
        <f>IFERROR(H99/G99-1,"-")</f>
        <v>-9.1542864082622688E-2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-67971323.535546005</v>
      </c>
      <c r="N99" s="31">
        <f>IF(N97=0,0,VLOOKUP(N97,FAC_TOTALS_APTA!$A$4:$BQ$143,$L99,FALSE))</f>
        <v>-19686988.986340601</v>
      </c>
      <c r="O99" s="31">
        <f>IF(O97=0,0,VLOOKUP(O97,FAC_TOTALS_APTA!$A$4:$BQ$143,$L99,FALSE))</f>
        <v>12756512.1916267</v>
      </c>
      <c r="P99" s="31">
        <f>IF(P97=0,0,VLOOKUP(P97,FAC_TOTALS_APTA!$A$4:$BQ$143,$L99,FALSE))</f>
        <v>-387177484.23189998</v>
      </c>
      <c r="Q99" s="31">
        <f>IF(Q97=0,0,VLOOKUP(Q97,FAC_TOTALS_APTA!$A$4:$BQ$143,$L99,FALSE))</f>
        <v>529453737.64047003</v>
      </c>
      <c r="R99" s="31">
        <f>IF(R97=0,0,VLOOKUP(R97,FAC_TOTALS_APTA!$A$4:$BQ$143,$L99,FALSE))</f>
        <v>-3836933.6375658899</v>
      </c>
      <c r="S99" s="31">
        <f>IF(S97=0,0,VLOOKUP(S97,FAC_TOTALS_APTA!$A$4:$BQ$143,$L99,FALSE))</f>
        <v>-19182959.416971602</v>
      </c>
      <c r="T99" s="31">
        <f>IF(T97=0,0,VLOOKUP(T97,FAC_TOTALS_APTA!$A$4:$BQ$143,$L99,FALSE))</f>
        <v>-11163386.704700399</v>
      </c>
      <c r="U99" s="31">
        <f>IF(U97=0,0,VLOOKUP(U97,FAC_TOTALS_APTA!$A$4:$BQ$143,$L99,FALSE))</f>
        <v>-23885095.6962028</v>
      </c>
      <c r="V99" s="31">
        <f>IF(V97=0,0,VLOOKUP(V97,FAC_TOTALS_APTA!$A$4:$BQ$143,$L99,FALSE))</f>
        <v>12448958.7529424</v>
      </c>
      <c r="W99" s="31">
        <f>IF(W97=0,0,VLOOKUP(W97,FAC_TOTALS_APTA!$A$4:$BQ$143,$L99,FALSE))</f>
        <v>-73264804.518287107</v>
      </c>
      <c r="X99" s="31">
        <f>IF(X97=0,0,VLOOKUP(X97,FAC_TOTALS_APTA!$A$4:$BQ$143,$L99,FALSE))</f>
        <v>1059585.8023705401</v>
      </c>
      <c r="Y99" s="31">
        <f>IF(Y97=0,0,VLOOKUP(Y97,FAC_TOTALS_APTA!$A$4:$BQ$143,$L99,FALSE))</f>
        <v>-14322385.632903101</v>
      </c>
      <c r="Z99" s="31">
        <f>IF(Z97=0,0,VLOOKUP(Z97,FAC_TOTALS_APTA!$A$4:$BQ$143,$L99,FALSE))</f>
        <v>-1668019.29718958</v>
      </c>
      <c r="AA99" s="31">
        <f>IF(AA97=0,0,VLOOKUP(AA97,FAC_TOTALS_APTA!$A$4:$BQ$143,$L99,FALSE))</f>
        <v>-11868903.3031689</v>
      </c>
      <c r="AB99" s="31">
        <f>IF(AB97=0,0,VLOOKUP(AB97,FAC_TOTALS_APTA!$A$4:$BQ$143,$L99,FALSE))</f>
        <v>2558087.2181160101</v>
      </c>
      <c r="AC99" s="34">
        <f>SUM(M99:AB99)</f>
        <v>-75751403.355250284</v>
      </c>
      <c r="AD99" s="35">
        <f>AC99/G114</f>
        <v>-6.3073188299902591E-2</v>
      </c>
      <c r="AE99" s="9"/>
    </row>
    <row r="100" spans="1:31" s="16" customFormat="1" ht="15" x14ac:dyDescent="0.2">
      <c r="A100" s="9"/>
      <c r="B100" s="28" t="s">
        <v>60</v>
      </c>
      <c r="C100" s="30" t="s">
        <v>24</v>
      </c>
      <c r="D100" s="9" t="s">
        <v>18</v>
      </c>
      <c r="E100" s="57">
        <v>-0.7006</v>
      </c>
      <c r="F100" s="9">
        <f>MATCH($D100,FAC_TOTALS_APTA!$A$2:$BQ$2,)</f>
        <v>12</v>
      </c>
      <c r="G100" s="56">
        <f>VLOOKUP(G97,FAC_TOTALS_APTA!$A$4:$BQ$143,$F100,FALSE)</f>
        <v>0.97956348500000001</v>
      </c>
      <c r="H100" s="56">
        <f>VLOOKUP(H97,FAC_TOTALS_APTA!$A$4:$BQ$143,$F100,FALSE)</f>
        <v>1.7232403279999999</v>
      </c>
      <c r="I100" s="32">
        <f t="shared" ref="I100:I111" si="22">IFERROR(H100/G100-1,"-")</f>
        <v>0.75919208340029121</v>
      </c>
      <c r="J100" s="33" t="str">
        <f t="shared" ref="J100:J111" si="23">IF(C100="Log","_log","")</f>
        <v>_log</v>
      </c>
      <c r="K100" s="33" t="str">
        <f t="shared" ref="K100:K112" si="24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-82842706.534513906</v>
      </c>
      <c r="N100" s="31">
        <f>IF(N97=0,0,VLOOKUP(N97,FAC_TOTALS_APTA!$A$4:$BQ$143,$L100,FALSE))</f>
        <v>41504004.7546556</v>
      </c>
      <c r="O100" s="31">
        <f>IF(O97=0,0,VLOOKUP(O97,FAC_TOTALS_APTA!$A$4:$BQ$143,$L100,FALSE))</f>
        <v>40558329.009062998</v>
      </c>
      <c r="P100" s="31">
        <f>IF(P97=0,0,VLOOKUP(P97,FAC_TOTALS_APTA!$A$4:$BQ$143,$L100,FALSE))</f>
        <v>-6904516.5210546004</v>
      </c>
      <c r="Q100" s="31">
        <f>IF(Q97=0,0,VLOOKUP(Q97,FAC_TOTALS_APTA!$A$4:$BQ$143,$L100,FALSE))</f>
        <v>14898831.5953892</v>
      </c>
      <c r="R100" s="31">
        <f>IF(R97=0,0,VLOOKUP(R97,FAC_TOTALS_APTA!$A$4:$BQ$143,$L100,FALSE))</f>
        <v>16318428.077022601</v>
      </c>
      <c r="S100" s="31">
        <f>IF(S97=0,0,VLOOKUP(S97,FAC_TOTALS_APTA!$A$4:$BQ$143,$L100,FALSE))</f>
        <v>921051.558595601</v>
      </c>
      <c r="T100" s="31">
        <f>IF(T97=0,0,VLOOKUP(T97,FAC_TOTALS_APTA!$A$4:$BQ$143,$L100,FALSE))</f>
        <v>-90787567.447280601</v>
      </c>
      <c r="U100" s="31">
        <f>IF(U97=0,0,VLOOKUP(U97,FAC_TOTALS_APTA!$A$4:$BQ$143,$L100,FALSE))</f>
        <v>-21759155.832351498</v>
      </c>
      <c r="V100" s="31">
        <f>IF(V97=0,0,VLOOKUP(V97,FAC_TOTALS_APTA!$A$4:$BQ$143,$L100,FALSE))</f>
        <v>-2008933.7830888501</v>
      </c>
      <c r="W100" s="31">
        <f>IF(W97=0,0,VLOOKUP(W97,FAC_TOTALS_APTA!$A$4:$BQ$143,$L100,FALSE))</f>
        <v>14945611.402610701</v>
      </c>
      <c r="X100" s="31">
        <f>IF(X97=0,0,VLOOKUP(X97,FAC_TOTALS_APTA!$A$4:$BQ$143,$L100,FALSE))</f>
        <v>-76890.842486462105</v>
      </c>
      <c r="Y100" s="31">
        <f>IF(Y97=0,0,VLOOKUP(Y97,FAC_TOTALS_APTA!$A$4:$BQ$143,$L100,FALSE))</f>
        <v>2708220.7024872699</v>
      </c>
      <c r="Z100" s="31">
        <f>IF(Z97=0,0,VLOOKUP(Z97,FAC_TOTALS_APTA!$A$4:$BQ$143,$L100,FALSE))</f>
        <v>-2275686.6003229599</v>
      </c>
      <c r="AA100" s="31">
        <f>IF(AA97=0,0,VLOOKUP(AA97,FAC_TOTALS_APTA!$A$4:$BQ$143,$L100,FALSE))</f>
        <v>-4104043.1748967101</v>
      </c>
      <c r="AB100" s="31">
        <f>IF(AB97=0,0,VLOOKUP(AB97,FAC_TOTALS_APTA!$A$4:$BQ$143,$L100,FALSE))</f>
        <v>-906124.52942809998</v>
      </c>
      <c r="AC100" s="34">
        <f t="shared" ref="AC100:AC111" si="25">SUM(M100:AB100)</f>
        <v>-79811148.165599704</v>
      </c>
      <c r="AD100" s="35">
        <f>AC100/G114</f>
        <v>-6.6453469555840194E-2</v>
      </c>
      <c r="AE100" s="9"/>
    </row>
    <row r="101" spans="1:31" s="16" customFormat="1" ht="15" x14ac:dyDescent="0.2">
      <c r="A101" s="9"/>
      <c r="B101" s="28" t="s">
        <v>56</v>
      </c>
      <c r="C101" s="30" t="s">
        <v>24</v>
      </c>
      <c r="D101" s="9" t="s">
        <v>9</v>
      </c>
      <c r="E101" s="57">
        <v>0.2167</v>
      </c>
      <c r="F101" s="9">
        <f>MATCH($D101,FAC_TOTALS_APTA!$A$2:$BQ$2,)</f>
        <v>13</v>
      </c>
      <c r="G101" s="31">
        <f>VLOOKUP(G97,FAC_TOTALS_APTA!$A$4:$BQ$143,$F101,FALSE)</f>
        <v>25697520.3899999</v>
      </c>
      <c r="H101" s="31">
        <f>VLOOKUP(H97,FAC_TOTALS_APTA!$A$4:$BQ$143,$F101,FALSE)</f>
        <v>29807700.839999899</v>
      </c>
      <c r="I101" s="32">
        <f t="shared" si="22"/>
        <v>0.15994463230777156</v>
      </c>
      <c r="J101" s="33" t="str">
        <f t="shared" si="23"/>
        <v>_log</v>
      </c>
      <c r="K101" s="33" t="str">
        <f t="shared" si="24"/>
        <v>POP_EMP_log_FAC</v>
      </c>
      <c r="L101" s="9">
        <f>MATCH($K101,FAC_TOTALS_APTA!$A$2:$BO$2,)</f>
        <v>26</v>
      </c>
      <c r="M101" s="31">
        <f>IF(M97=0,0,VLOOKUP(M97,FAC_TOTALS_APTA!$A$4:$BQ$143,$L101,FALSE))</f>
        <v>3472336.2522771801</v>
      </c>
      <c r="N101" s="31">
        <f>IF(N97=0,0,VLOOKUP(N97,FAC_TOTALS_APTA!$A$4:$BQ$143,$L101,FALSE))</f>
        <v>4854834.0010978896</v>
      </c>
      <c r="O101" s="31">
        <f>IF(O97=0,0,VLOOKUP(O97,FAC_TOTALS_APTA!$A$4:$BQ$143,$L101,FALSE))</f>
        <v>4645408.9722261904</v>
      </c>
      <c r="P101" s="31">
        <f>IF(P97=0,0,VLOOKUP(P97,FAC_TOTALS_APTA!$A$4:$BQ$143,$L101,FALSE))</f>
        <v>5397547.7145811301</v>
      </c>
      <c r="Q101" s="31">
        <f>IF(Q97=0,0,VLOOKUP(Q97,FAC_TOTALS_APTA!$A$4:$BQ$143,$L101,FALSE))</f>
        <v>536462.21401109605</v>
      </c>
      <c r="R101" s="31">
        <f>IF(R97=0,0,VLOOKUP(R97,FAC_TOTALS_APTA!$A$4:$BQ$143,$L101,FALSE))</f>
        <v>2081049.07128828</v>
      </c>
      <c r="S101" s="31">
        <f>IF(S97=0,0,VLOOKUP(S97,FAC_TOTALS_APTA!$A$4:$BQ$143,$L101,FALSE))</f>
        <v>-1922296.35661523</v>
      </c>
      <c r="T101" s="31">
        <f>IF(T97=0,0,VLOOKUP(T97,FAC_TOTALS_APTA!$A$4:$BQ$143,$L101,FALSE))</f>
        <v>-1529008.4321122</v>
      </c>
      <c r="U101" s="31">
        <f>IF(U97=0,0,VLOOKUP(U97,FAC_TOTALS_APTA!$A$4:$BQ$143,$L101,FALSE))</f>
        <v>1069246.84869171</v>
      </c>
      <c r="V101" s="31">
        <f>IF(V97=0,0,VLOOKUP(V97,FAC_TOTALS_APTA!$A$4:$BQ$143,$L101,FALSE))</f>
        <v>1809299.75892286</v>
      </c>
      <c r="W101" s="31">
        <f>IF(W97=0,0,VLOOKUP(W97,FAC_TOTALS_APTA!$A$4:$BQ$143,$L101,FALSE))</f>
        <v>7195216.8953718599</v>
      </c>
      <c r="X101" s="31">
        <f>IF(X97=0,0,VLOOKUP(X97,FAC_TOTALS_APTA!$A$4:$BQ$143,$L101,FALSE))</f>
        <v>2259817.2436209498</v>
      </c>
      <c r="Y101" s="31">
        <f>IF(Y97=0,0,VLOOKUP(Y97,FAC_TOTALS_APTA!$A$4:$BQ$143,$L101,FALSE))</f>
        <v>2026825.5387693699</v>
      </c>
      <c r="Z101" s="31">
        <f>IF(Z97=0,0,VLOOKUP(Z97,FAC_TOTALS_APTA!$A$4:$BQ$143,$L101,FALSE))</f>
        <v>436386.12939942599</v>
      </c>
      <c r="AA101" s="31">
        <f>IF(AA97=0,0,VLOOKUP(AA97,FAC_TOTALS_APTA!$A$4:$BQ$143,$L101,FALSE))</f>
        <v>1691415.5803592801</v>
      </c>
      <c r="AB101" s="31">
        <f>IF(AB97=0,0,VLOOKUP(AB97,FAC_TOTALS_APTA!$A$4:$BQ$143,$L101,FALSE))</f>
        <v>957192.15267646103</v>
      </c>
      <c r="AC101" s="34">
        <f t="shared" si="25"/>
        <v>34981733.58456625</v>
      </c>
      <c r="AD101" s="35">
        <f>AC101/G114</f>
        <v>2.9126978137804342E-2</v>
      </c>
      <c r="AE101" s="9"/>
    </row>
    <row r="102" spans="1:31" s="16" customFormat="1" ht="30" x14ac:dyDescent="0.2">
      <c r="A102" s="9"/>
      <c r="B102" s="28" t="s">
        <v>89</v>
      </c>
      <c r="C102" s="30"/>
      <c r="D102" s="6" t="s">
        <v>81</v>
      </c>
      <c r="E102" s="57">
        <v>0.44490000000000002</v>
      </c>
      <c r="F102" s="9">
        <f>MATCH($D102,FAC_TOTALS_APTA!$A$2:$BQ$2,)</f>
        <v>17</v>
      </c>
      <c r="G102" s="56">
        <f>VLOOKUP(G97,FAC_TOTALS_APTA!$A$4:$BQ$143,$F102,FALSE)</f>
        <v>0.50002661492511502</v>
      </c>
      <c r="H102" s="56">
        <f>VLOOKUP(H97,FAC_TOTALS_APTA!$A$4:$BQ$143,$F102,FALSE)</f>
        <v>0.47627332414381301</v>
      </c>
      <c r="I102" s="32">
        <f t="shared" si="22"/>
        <v>-4.75040529289813E-2</v>
      </c>
      <c r="J102" s="33" t="str">
        <f t="shared" si="23"/>
        <v/>
      </c>
      <c r="K102" s="33" t="str">
        <f t="shared" si="24"/>
        <v>TSD_POP_EMP_PCT_FAC</v>
      </c>
      <c r="L102" s="9">
        <f>MATCH($K102,FAC_TOTALS_APTA!$A$2:$BO$2,)</f>
        <v>30</v>
      </c>
      <c r="M102" s="31">
        <f>IF(M97=0,0,VLOOKUP(M97,FAC_TOTALS_APTA!$A$4:$BQ$143,$L102,FALSE))</f>
        <v>-283171.95428671199</v>
      </c>
      <c r="N102" s="31">
        <f>IF(N97=0,0,VLOOKUP(N97,FAC_TOTALS_APTA!$A$4:$BQ$143,$L102,FALSE))</f>
        <v>-2674616.0196046</v>
      </c>
      <c r="O102" s="31">
        <f>IF(O97=0,0,VLOOKUP(O97,FAC_TOTALS_APTA!$A$4:$BQ$143,$L102,FALSE))</f>
        <v>-1961881.4741755</v>
      </c>
      <c r="P102" s="31">
        <f>IF(P97=0,0,VLOOKUP(P97,FAC_TOTALS_APTA!$A$4:$BQ$143,$L102,FALSE))</f>
        <v>1472429.2383121799</v>
      </c>
      <c r="Q102" s="31">
        <f>IF(Q97=0,0,VLOOKUP(Q97,FAC_TOTALS_APTA!$A$4:$BQ$143,$L102,FALSE))</f>
        <v>-2404671.5618921001</v>
      </c>
      <c r="R102" s="31">
        <f>IF(R97=0,0,VLOOKUP(R97,FAC_TOTALS_APTA!$A$4:$BQ$143,$L102,FALSE))</f>
        <v>-647065.009128556</v>
      </c>
      <c r="S102" s="31">
        <f>IF(S97=0,0,VLOOKUP(S97,FAC_TOTALS_APTA!$A$4:$BQ$143,$L102,FALSE))</f>
        <v>-1102286.7276369</v>
      </c>
      <c r="T102" s="31">
        <f>IF(T97=0,0,VLOOKUP(T97,FAC_TOTALS_APTA!$A$4:$BQ$143,$L102,FALSE))</f>
        <v>4644869.2667959202</v>
      </c>
      <c r="U102" s="31">
        <f>IF(U97=0,0,VLOOKUP(U97,FAC_TOTALS_APTA!$A$4:$BQ$143,$L102,FALSE))</f>
        <v>-1215618.4159605801</v>
      </c>
      <c r="V102" s="31">
        <f>IF(V97=0,0,VLOOKUP(V97,FAC_TOTALS_APTA!$A$4:$BQ$143,$L102,FALSE))</f>
        <v>-6052374.0646724096</v>
      </c>
      <c r="W102" s="31">
        <f>IF(W97=0,0,VLOOKUP(W97,FAC_TOTALS_APTA!$A$4:$BQ$143,$L102,FALSE))</f>
        <v>-114932.815398716</v>
      </c>
      <c r="X102" s="31">
        <f>IF(X97=0,0,VLOOKUP(X97,FAC_TOTALS_APTA!$A$4:$BQ$143,$L102,FALSE))</f>
        <v>-271605.66138279898</v>
      </c>
      <c r="Y102" s="31">
        <f>IF(Y97=0,0,VLOOKUP(Y97,FAC_TOTALS_APTA!$A$4:$BQ$143,$L102,FALSE))</f>
        <v>-691698.86353774695</v>
      </c>
      <c r="Z102" s="31">
        <f>IF(Z97=0,0,VLOOKUP(Z97,FAC_TOTALS_APTA!$A$4:$BQ$143,$L102,FALSE))</f>
        <v>231312.873445142</v>
      </c>
      <c r="AA102" s="31">
        <f>IF(AA97=0,0,VLOOKUP(AA97,FAC_TOTALS_APTA!$A$4:$BQ$143,$L102,FALSE))</f>
        <v>-267622.37149824301</v>
      </c>
      <c r="AB102" s="31">
        <f>IF(AB97=0,0,VLOOKUP(AB97,FAC_TOTALS_APTA!$A$4:$BQ$143,$L102,FALSE))</f>
        <v>92554.574390430396</v>
      </c>
      <c r="AC102" s="34">
        <f t="shared" si="25"/>
        <v>-11246378.986231191</v>
      </c>
      <c r="AD102" s="35">
        <f>AC102/G114</f>
        <v>-9.3641166773376118E-3</v>
      </c>
      <c r="AE102" s="9"/>
    </row>
    <row r="103" spans="1:31" s="16" customFormat="1" ht="15" x14ac:dyDescent="0.2">
      <c r="A103" s="9"/>
      <c r="B103" s="28" t="s">
        <v>57</v>
      </c>
      <c r="C103" s="30" t="s">
        <v>24</v>
      </c>
      <c r="D103" s="37" t="s">
        <v>17</v>
      </c>
      <c r="E103" s="57">
        <v>0.24179999999999999</v>
      </c>
      <c r="F103" s="9">
        <f>MATCH($D103,FAC_TOTALS_APTA!$A$2:$BQ$2,)</f>
        <v>14</v>
      </c>
      <c r="G103" s="36">
        <f>VLOOKUP(G97,FAC_TOTALS_APTA!$A$4:$BQ$143,$F103,FALSE)</f>
        <v>1.974</v>
      </c>
      <c r="H103" s="36">
        <f>VLOOKUP(H97,FAC_TOTALS_APTA!$A$4:$BQ$143,$F103,FALSE)</f>
        <v>2.9199999999999902</v>
      </c>
      <c r="I103" s="32">
        <f t="shared" si="22"/>
        <v>0.4792299898682828</v>
      </c>
      <c r="J103" s="33" t="str">
        <f t="shared" si="23"/>
        <v>_log</v>
      </c>
      <c r="K103" s="33" t="str">
        <f t="shared" si="24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25756529.548174601</v>
      </c>
      <c r="N103" s="31">
        <f>IF(N97=0,0,VLOOKUP(N97,FAC_TOTALS_APTA!$A$4:$BQ$143,$L103,FALSE))</f>
        <v>25930295.252596799</v>
      </c>
      <c r="O103" s="31">
        <f>IF(O97=0,0,VLOOKUP(O97,FAC_TOTALS_APTA!$A$4:$BQ$143,$L103,FALSE))</f>
        <v>33328568.4370014</v>
      </c>
      <c r="P103" s="31">
        <f>IF(P97=0,0,VLOOKUP(P97,FAC_TOTALS_APTA!$A$4:$BQ$143,$L103,FALSE))</f>
        <v>21994495.1957234</v>
      </c>
      <c r="Q103" s="31">
        <f>IF(Q97=0,0,VLOOKUP(Q97,FAC_TOTALS_APTA!$A$4:$BQ$143,$L103,FALSE))</f>
        <v>7060349.2192535698</v>
      </c>
      <c r="R103" s="31">
        <f>IF(R97=0,0,VLOOKUP(R97,FAC_TOTALS_APTA!$A$4:$BQ$143,$L103,FALSE))</f>
        <v>26371286.187876001</v>
      </c>
      <c r="S103" s="31">
        <f>IF(S97=0,0,VLOOKUP(S97,FAC_TOTALS_APTA!$A$4:$BQ$143,$L103,FALSE))</f>
        <v>-64478525.778190099</v>
      </c>
      <c r="T103" s="31">
        <f>IF(T97=0,0,VLOOKUP(T97,FAC_TOTALS_APTA!$A$4:$BQ$143,$L103,FALSE))</f>
        <v>29021611.825607698</v>
      </c>
      <c r="U103" s="31">
        <f>IF(U97=0,0,VLOOKUP(U97,FAC_TOTALS_APTA!$A$4:$BQ$143,$L103,FALSE))</f>
        <v>43348259.760927498</v>
      </c>
      <c r="V103" s="31">
        <f>IF(V97=0,0,VLOOKUP(V97,FAC_TOTALS_APTA!$A$4:$BQ$143,$L103,FALSE))</f>
        <v>2129033.9645992802</v>
      </c>
      <c r="W103" s="31">
        <f>IF(W97=0,0,VLOOKUP(W97,FAC_TOTALS_APTA!$A$4:$BQ$143,$L103,FALSE))</f>
        <v>-8278923.7024584804</v>
      </c>
      <c r="X103" s="31">
        <f>IF(X97=0,0,VLOOKUP(X97,FAC_TOTALS_APTA!$A$4:$BQ$143,$L103,FALSE))</f>
        <v>-9710545.1505940799</v>
      </c>
      <c r="Y103" s="31">
        <f>IF(Y97=0,0,VLOOKUP(Y97,FAC_TOTALS_APTA!$A$4:$BQ$143,$L103,FALSE))</f>
        <v>-59768365.013466299</v>
      </c>
      <c r="Z103" s="31">
        <f>IF(Z97=0,0,VLOOKUP(Z97,FAC_TOTALS_APTA!$A$4:$BQ$143,$L103,FALSE))</f>
        <v>-18607558.505135302</v>
      </c>
      <c r="AA103" s="31">
        <f>IF(AA97=0,0,VLOOKUP(AA97,FAC_TOTALS_APTA!$A$4:$BQ$143,$L103,FALSE))</f>
        <v>18319061.272850402</v>
      </c>
      <c r="AB103" s="31">
        <f>IF(AB97=0,0,VLOOKUP(AB97,FAC_TOTALS_APTA!$A$4:$BQ$143,$L103,FALSE))</f>
        <v>13706799.8349951</v>
      </c>
      <c r="AC103" s="34">
        <f t="shared" si="25"/>
        <v>86122372.349761471</v>
      </c>
      <c r="AD103" s="35">
        <f>AC103/G114</f>
        <v>7.17084089198506E-2</v>
      </c>
      <c r="AE103" s="9"/>
    </row>
    <row r="104" spans="1:31" s="16" customFormat="1" ht="15" x14ac:dyDescent="0.2">
      <c r="A104" s="9"/>
      <c r="B104" s="28" t="s">
        <v>54</v>
      </c>
      <c r="C104" s="30" t="s">
        <v>24</v>
      </c>
      <c r="D104" s="9" t="s">
        <v>16</v>
      </c>
      <c r="E104" s="57">
        <v>-0.38419999999999999</v>
      </c>
      <c r="F104" s="9">
        <f>MATCH($D104,FAC_TOTALS_APTA!$A$2:$BQ$2,)</f>
        <v>15</v>
      </c>
      <c r="G104" s="56">
        <f>VLOOKUP(G97,FAC_TOTALS_APTA!$A$4:$BQ$143,$F104,FALSE)</f>
        <v>42439.074999999903</v>
      </c>
      <c r="H104" s="56">
        <f>VLOOKUP(H97,FAC_TOTALS_APTA!$A$4:$BQ$143,$F104,FALSE)</f>
        <v>36801.5</v>
      </c>
      <c r="I104" s="32">
        <f t="shared" si="22"/>
        <v>-0.13283925250491235</v>
      </c>
      <c r="J104" s="33" t="str">
        <f t="shared" si="23"/>
        <v>_log</v>
      </c>
      <c r="K104" s="33" t="str">
        <f t="shared" si="24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14333024.907819699</v>
      </c>
      <c r="N104" s="31">
        <f>IF(N97=0,0,VLOOKUP(N97,FAC_TOTALS_APTA!$A$4:$BQ$143,$L104,FALSE))</f>
        <v>17503918.955088399</v>
      </c>
      <c r="O104" s="31">
        <f>IF(O97=0,0,VLOOKUP(O97,FAC_TOTALS_APTA!$A$4:$BQ$143,$L104,FALSE))</f>
        <v>15639425.95332</v>
      </c>
      <c r="P104" s="31">
        <f>IF(P97=0,0,VLOOKUP(P97,FAC_TOTALS_APTA!$A$4:$BQ$143,$L104,FALSE))</f>
        <v>25939157.055604499</v>
      </c>
      <c r="Q104" s="31">
        <f>IF(Q97=0,0,VLOOKUP(Q97,FAC_TOTALS_APTA!$A$4:$BQ$143,$L104,FALSE))</f>
        <v>-7718959.7104535596</v>
      </c>
      <c r="R104" s="31">
        <f>IF(R97=0,0,VLOOKUP(R97,FAC_TOTALS_APTA!$A$4:$BQ$143,$L104,FALSE))</f>
        <v>-649434.74411315203</v>
      </c>
      <c r="S104" s="31">
        <f>IF(S97=0,0,VLOOKUP(S97,FAC_TOTALS_APTA!$A$4:$BQ$143,$L104,FALSE))</f>
        <v>14570529.5985153</v>
      </c>
      <c r="T104" s="31">
        <f>IF(T97=0,0,VLOOKUP(T97,FAC_TOTALS_APTA!$A$4:$BQ$143,$L104,FALSE))</f>
        <v>3303420.2319286698</v>
      </c>
      <c r="U104" s="31">
        <f>IF(U97=0,0,VLOOKUP(U97,FAC_TOTALS_APTA!$A$4:$BQ$143,$L104,FALSE))</f>
        <v>12535190.1037113</v>
      </c>
      <c r="V104" s="31">
        <f>IF(V97=0,0,VLOOKUP(V97,FAC_TOTALS_APTA!$A$4:$BQ$143,$L104,FALSE))</f>
        <v>2132237.4582181899</v>
      </c>
      <c r="W104" s="31">
        <f>IF(W97=0,0,VLOOKUP(W97,FAC_TOTALS_APTA!$A$4:$BQ$143,$L104,FALSE))</f>
        <v>3088685.2277558399</v>
      </c>
      <c r="X104" s="31">
        <f>IF(X97=0,0,VLOOKUP(X97,FAC_TOTALS_APTA!$A$4:$BQ$143,$L104,FALSE))</f>
        <v>1408962.19653765</v>
      </c>
      <c r="Y104" s="31">
        <f>IF(Y97=0,0,VLOOKUP(Y97,FAC_TOTALS_APTA!$A$4:$BQ$143,$L104,FALSE))</f>
        <v>-6837853.5721815396</v>
      </c>
      <c r="Z104" s="31">
        <f>IF(Z97=0,0,VLOOKUP(Z97,FAC_TOTALS_APTA!$A$4:$BQ$143,$L104,FALSE))</f>
        <v>-12373771.8957948</v>
      </c>
      <c r="AA104" s="31">
        <f>IF(AA97=0,0,VLOOKUP(AA97,FAC_TOTALS_APTA!$A$4:$BQ$143,$L104,FALSE))</f>
        <v>-6913883.1444805805</v>
      </c>
      <c r="AB104" s="31">
        <f>IF(AB97=0,0,VLOOKUP(AB97,FAC_TOTALS_APTA!$A$4:$BQ$143,$L104,FALSE))</f>
        <v>-8481855.1955178007</v>
      </c>
      <c r="AC104" s="34">
        <f t="shared" si="25"/>
        <v>67478793.425958097</v>
      </c>
      <c r="AD104" s="35">
        <f>AC104/G114</f>
        <v>5.6185132624486177E-2</v>
      </c>
      <c r="AE104" s="9"/>
    </row>
    <row r="105" spans="1:31" s="16" customFormat="1" ht="15" x14ac:dyDescent="0.2">
      <c r="A105" s="9"/>
      <c r="B105" s="28" t="s">
        <v>72</v>
      </c>
      <c r="C105" s="30"/>
      <c r="D105" s="9" t="s">
        <v>10</v>
      </c>
      <c r="E105" s="57">
        <v>7.7000000000000002E-3</v>
      </c>
      <c r="F105" s="9">
        <f>MATCH($D105,FAC_TOTALS_APTA!$A$2:$BQ$2,)</f>
        <v>16</v>
      </c>
      <c r="G105" s="31">
        <f>VLOOKUP(G97,FAC_TOTALS_APTA!$A$4:$BQ$143,$F105,FALSE)</f>
        <v>31.709999999999901</v>
      </c>
      <c r="H105" s="31">
        <f>VLOOKUP(H97,FAC_TOTALS_APTA!$A$4:$BQ$143,$F105,FALSE)</f>
        <v>30.01</v>
      </c>
      <c r="I105" s="32">
        <f t="shared" si="22"/>
        <v>-5.3610848312832027E-2</v>
      </c>
      <c r="J105" s="33" t="str">
        <f t="shared" si="23"/>
        <v/>
      </c>
      <c r="K105" s="33" t="str">
        <f t="shared" si="24"/>
        <v>PCT_HH_NO_VEH_FAC</v>
      </c>
      <c r="L105" s="9">
        <f>MATCH($K105,FAC_TOTALS_APTA!$A$2:$BO$2,)</f>
        <v>29</v>
      </c>
      <c r="M105" s="31">
        <f>IF(M97=0,0,VLOOKUP(M97,FAC_TOTALS_APTA!$A$4:$BQ$143,$L105,FALSE))</f>
        <v>-3243115.8143054801</v>
      </c>
      <c r="N105" s="31">
        <f>IF(N97=0,0,VLOOKUP(N97,FAC_TOTALS_APTA!$A$4:$BQ$143,$L105,FALSE))</f>
        <v>-3132019.2394158398</v>
      </c>
      <c r="O105" s="31">
        <f>IF(O97=0,0,VLOOKUP(O97,FAC_TOTALS_APTA!$A$4:$BQ$143,$L105,FALSE))</f>
        <v>-2738880.98684806</v>
      </c>
      <c r="P105" s="31">
        <f>IF(P97=0,0,VLOOKUP(P97,FAC_TOTALS_APTA!$A$4:$BQ$143,$L105,FALSE))</f>
        <v>-4570219.4830218498</v>
      </c>
      <c r="Q105" s="31">
        <f>IF(Q97=0,0,VLOOKUP(Q97,FAC_TOTALS_APTA!$A$4:$BQ$143,$L105,FALSE))</f>
        <v>1972483.30877121</v>
      </c>
      <c r="R105" s="31">
        <f>IF(R97=0,0,VLOOKUP(R97,FAC_TOTALS_APTA!$A$4:$BQ$143,$L105,FALSE))</f>
        <v>170087.65028496599</v>
      </c>
      <c r="S105" s="31">
        <f>IF(S97=0,0,VLOOKUP(S97,FAC_TOTALS_APTA!$A$4:$BQ$143,$L105,FALSE))</f>
        <v>1634308.9994771001</v>
      </c>
      <c r="T105" s="31">
        <f>IF(T97=0,0,VLOOKUP(T97,FAC_TOTALS_APTA!$A$4:$BQ$143,$L105,FALSE))</f>
        <v>2670843.5571316602</v>
      </c>
      <c r="U105" s="31">
        <f>IF(U97=0,0,VLOOKUP(U97,FAC_TOTALS_APTA!$A$4:$BQ$143,$L105,FALSE))</f>
        <v>3022327.06357856</v>
      </c>
      <c r="V105" s="31">
        <f>IF(V97=0,0,VLOOKUP(V97,FAC_TOTALS_APTA!$A$4:$BQ$143,$L105,FALSE))</f>
        <v>1662784.11526942</v>
      </c>
      <c r="W105" s="31">
        <f>IF(W97=0,0,VLOOKUP(W97,FAC_TOTALS_APTA!$A$4:$BQ$143,$L105,FALSE))</f>
        <v>-12528601.992172699</v>
      </c>
      <c r="X105" s="31">
        <f>IF(X97=0,0,VLOOKUP(X97,FAC_TOTALS_APTA!$A$4:$BQ$143,$L105,FALSE))</f>
        <v>2153905.0130743599</v>
      </c>
      <c r="Y105" s="31">
        <f>IF(Y97=0,0,VLOOKUP(Y97,FAC_TOTALS_APTA!$A$4:$BQ$143,$L105,FALSE))</f>
        <v>-236597.86948996701</v>
      </c>
      <c r="Z105" s="31">
        <f>IF(Z97=0,0,VLOOKUP(Z97,FAC_TOTALS_APTA!$A$4:$BQ$143,$L105,FALSE))</f>
        <v>-2231960.57396521</v>
      </c>
      <c r="AA105" s="31">
        <f>IF(AA97=0,0,VLOOKUP(AA97,FAC_TOTALS_APTA!$A$4:$BQ$143,$L105,FALSE))</f>
        <v>926818.50638834701</v>
      </c>
      <c r="AB105" s="31">
        <f>IF(AB97=0,0,VLOOKUP(AB97,FAC_TOTALS_APTA!$A$4:$BQ$143,$L105,FALSE))</f>
        <v>72829.634565564702</v>
      </c>
      <c r="AC105" s="34">
        <f t="shared" si="25"/>
        <v>-14395008.110677918</v>
      </c>
      <c r="AD105" s="35">
        <f>AC105/G114</f>
        <v>-1.1985772103593442E-2</v>
      </c>
      <c r="AE105" s="9"/>
    </row>
    <row r="106" spans="1:31" s="16" customFormat="1" ht="15" x14ac:dyDescent="0.2">
      <c r="A106" s="9"/>
      <c r="B106" s="28" t="s">
        <v>55</v>
      </c>
      <c r="C106" s="30"/>
      <c r="D106" s="9" t="s">
        <v>32</v>
      </c>
      <c r="E106" s="57">
        <v>-3.3999999999999998E-3</v>
      </c>
      <c r="F106" s="9">
        <f>MATCH($D106,FAC_TOTALS_APTA!$A$2:$BQ$2,)</f>
        <v>18</v>
      </c>
      <c r="G106" s="36">
        <f>VLOOKUP(G97,FAC_TOTALS_APTA!$A$4:$BQ$143,$F106,FALSE)</f>
        <v>3.5</v>
      </c>
      <c r="H106" s="36">
        <f>VLOOKUP(H97,FAC_TOTALS_APTA!$A$4:$BQ$143,$F106,FALSE)</f>
        <v>4.5999999999999996</v>
      </c>
      <c r="I106" s="32">
        <f t="shared" si="22"/>
        <v>0.31428571428571428</v>
      </c>
      <c r="J106" s="33" t="str">
        <f t="shared" si="23"/>
        <v/>
      </c>
      <c r="K106" s="33" t="str">
        <f t="shared" si="24"/>
        <v>JTW_HOME_PCT_FAC</v>
      </c>
      <c r="L106" s="9">
        <f>MATCH($K106,FAC_TOTALS_APTA!$A$2:$BO$2,)</f>
        <v>31</v>
      </c>
      <c r="M106" s="31">
        <f>IF(M97=0,0,VLOOKUP(M97,FAC_TOTALS_APTA!$A$4:$BQ$143,$L106,FALSE))</f>
        <v>0</v>
      </c>
      <c r="N106" s="31">
        <f>IF(N97=0,0,VLOOKUP(N97,FAC_TOTALS_APTA!$A$4:$BQ$143,$L106,FALSE))</f>
        <v>0</v>
      </c>
      <c r="O106" s="31">
        <f>IF(O97=0,0,VLOOKUP(O97,FAC_TOTALS_APTA!$A$4:$BQ$143,$L106,FALSE))</f>
        <v>0</v>
      </c>
      <c r="P106" s="31">
        <f>IF(P97=0,0,VLOOKUP(P97,FAC_TOTALS_APTA!$A$4:$BQ$143,$L106,FALSE))</f>
        <v>-801552.47478280205</v>
      </c>
      <c r="Q106" s="31">
        <f>IF(Q97=0,0,VLOOKUP(Q97,FAC_TOTALS_APTA!$A$4:$BQ$143,$L106,FALSE))</f>
        <v>392227.66490513697</v>
      </c>
      <c r="R106" s="31">
        <f>IF(R97=0,0,VLOOKUP(R97,FAC_TOTALS_APTA!$A$4:$BQ$143,$L106,FALSE))</f>
        <v>-372202.29359025997</v>
      </c>
      <c r="S106" s="31">
        <f>IF(S97=0,0,VLOOKUP(S97,FAC_TOTALS_APTA!$A$4:$BQ$143,$L106,FALSE))</f>
        <v>-752294.97458521102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-692453.478023223</v>
      </c>
      <c r="W106" s="31">
        <f>IF(W97=0,0,VLOOKUP(W97,FAC_TOTALS_APTA!$A$4:$BQ$143,$L106,FALSE))</f>
        <v>-349191.17399738199</v>
      </c>
      <c r="X106" s="31">
        <f>IF(X97=0,0,VLOOKUP(X97,FAC_TOTALS_APTA!$A$4:$BQ$143,$L106,FALSE))</f>
        <v>0</v>
      </c>
      <c r="Y106" s="31">
        <f>IF(Y97=0,0,VLOOKUP(Y97,FAC_TOTALS_APTA!$A$4:$BQ$143,$L106,FALSE))</f>
        <v>345347.72062791599</v>
      </c>
      <c r="Z106" s="31">
        <f>IF(Z97=0,0,VLOOKUP(Z97,FAC_TOTALS_APTA!$A$4:$BQ$143,$L106,FALSE))</f>
        <v>-1348293.52709418</v>
      </c>
      <c r="AA106" s="31">
        <f>IF(AA97=0,0,VLOOKUP(AA97,FAC_TOTALS_APTA!$A$4:$BQ$143,$L106,FALSE))</f>
        <v>0</v>
      </c>
      <c r="AB106" s="31">
        <f>IF(AB97=0,0,VLOOKUP(AB97,FAC_TOTALS_APTA!$A$4:$BQ$143,$L106,FALSE))</f>
        <v>-318758.05365869298</v>
      </c>
      <c r="AC106" s="34">
        <f t="shared" si="25"/>
        <v>-3897170.5901986985</v>
      </c>
      <c r="AD106" s="35">
        <f>AC106/G114</f>
        <v>-3.2449164449097736E-3</v>
      </c>
      <c r="AE106" s="9"/>
    </row>
    <row r="107" spans="1:31" s="16" customFormat="1" ht="34" x14ac:dyDescent="0.2">
      <c r="A107" s="9"/>
      <c r="B107" s="14" t="s">
        <v>90</v>
      </c>
      <c r="C107" s="30"/>
      <c r="D107" s="6" t="s">
        <v>82</v>
      </c>
      <c r="E107" s="57">
        <v>-2.8E-3</v>
      </c>
      <c r="F107" s="9">
        <f>MATCH($D107,FAC_TOTALS_APTA!$A$2:$BQ$2,)</f>
        <v>19</v>
      </c>
      <c r="G107" s="36">
        <f>VLOOKUP(G97,FAC_TOTALS_APTA!$A$4:$BQ$143,$F107,FALSE)</f>
        <v>0</v>
      </c>
      <c r="H107" s="36">
        <f>VLOOKUP(H97,FAC_TOTALS_APTA!$A$4:$BQ$143,$F107,FALSE)</f>
        <v>12.309999999999899</v>
      </c>
      <c r="I107" s="32" t="str">
        <f t="shared" si="22"/>
        <v>-</v>
      </c>
      <c r="J107" s="33" t="str">
        <f t="shared" si="23"/>
        <v/>
      </c>
      <c r="K107" s="33" t="str">
        <f t="shared" si="24"/>
        <v>PER_CAPITA_TNC_TRIPS_HIMIDNY_BUS_FAC</v>
      </c>
      <c r="L107" s="9">
        <f>MATCH($K107,FAC_TOTALS_APTA!$A$2:$BO$2,)</f>
        <v>32</v>
      </c>
      <c r="M107" s="31">
        <f>IF(M97=0,0,VLOOKUP(M97,FAC_TOTALS_APTA!$A$4:$BQ$143,$L107,FALSE))</f>
        <v>0</v>
      </c>
      <c r="N107" s="31">
        <f>IF(N97=0,0,VLOOKUP(N97,FAC_TOTALS_APTA!$A$4:$BQ$143,$L107,FALSE))</f>
        <v>0</v>
      </c>
      <c r="O107" s="31">
        <f>IF(O97=0,0,VLOOKUP(O97,FAC_TOTALS_APTA!$A$4:$BQ$143,$L107,FALSE))</f>
        <v>0</v>
      </c>
      <c r="P107" s="31">
        <f>IF(P97=0,0,VLOOKUP(P97,FAC_TOTALS_APTA!$A$4:$BQ$143,$L107,FALSE))</f>
        <v>0</v>
      </c>
      <c r="Q107" s="31">
        <f>IF(Q97=0,0,VLOOKUP(Q97,FAC_TOTALS_APTA!$A$4:$BQ$143,$L107,FALSE))</f>
        <v>0</v>
      </c>
      <c r="R107" s="31">
        <f>IF(R97=0,0,VLOOKUP(R97,FAC_TOTALS_APTA!$A$4:$BQ$143,$L107,FALSE))</f>
        <v>0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-1013977.71686233</v>
      </c>
      <c r="W107" s="31">
        <f>IF(W97=0,0,VLOOKUP(W97,FAC_TOTALS_APTA!$A$4:$BQ$143,$L107,FALSE))</f>
        <v>-2248134.2494417601</v>
      </c>
      <c r="X107" s="31">
        <f>IF(X97=0,0,VLOOKUP(X97,FAC_TOTALS_APTA!$A$4:$BQ$143,$L107,FALSE))</f>
        <v>-2216499.0893387301</v>
      </c>
      <c r="Y107" s="31">
        <f>IF(Y97=0,0,VLOOKUP(Y97,FAC_TOTALS_APTA!$A$4:$BQ$143,$L107,FALSE))</f>
        <v>-3634523.67212757</v>
      </c>
      <c r="Z107" s="31">
        <f>IF(Z97=0,0,VLOOKUP(Z97,FAC_TOTALS_APTA!$A$4:$BQ$143,$L107,FALSE))</f>
        <v>-6976129.0492810803</v>
      </c>
      <c r="AA107" s="31">
        <f>IF(AA97=0,0,VLOOKUP(AA97,FAC_TOTALS_APTA!$A$4:$BQ$143,$L107,FALSE))</f>
        <v>-8673261.5869033094</v>
      </c>
      <c r="AB107" s="31">
        <f>IF(AB97=0,0,VLOOKUP(AB97,FAC_TOTALS_APTA!$A$4:$BQ$143,$L107,FALSE))</f>
        <v>-9582811.2015809193</v>
      </c>
      <c r="AC107" s="34">
        <f t="shared" si="25"/>
        <v>-34345336.565535702</v>
      </c>
      <c r="AD107" s="35">
        <f>AC107/G114</f>
        <v>-2.8597092389990954E-2</v>
      </c>
      <c r="AE107" s="9"/>
    </row>
    <row r="108" spans="1:31" s="16" customFormat="1" ht="34" hidden="1" x14ac:dyDescent="0.2">
      <c r="A108" s="9"/>
      <c r="B108" s="14" t="s">
        <v>90</v>
      </c>
      <c r="C108" s="30"/>
      <c r="D108" s="6" t="s">
        <v>83</v>
      </c>
      <c r="E108" s="57">
        <v>-5.3E-3</v>
      </c>
      <c r="F108" s="9">
        <f>MATCH($D108,FAC_TOTALS_APTA!$A$2:$BQ$2,)</f>
        <v>20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22"/>
        <v>-</v>
      </c>
      <c r="J108" s="33" t="str">
        <f t="shared" si="23"/>
        <v/>
      </c>
      <c r="K108" s="33" t="str">
        <f t="shared" si="24"/>
        <v>PER_CAPITA_TNC_TRIPS_LOW_OPEX_BUS_FAC</v>
      </c>
      <c r="L108" s="9">
        <f>MATCH($K108,FAC_TOTALS_APTA!$A$2:$BO$2,)</f>
        <v>33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5"/>
        <v>0</v>
      </c>
      <c r="AD108" s="35">
        <f>AC108/G114</f>
        <v>0</v>
      </c>
      <c r="AE108" s="9"/>
    </row>
    <row r="109" spans="1:31" s="16" customFormat="1" ht="34" hidden="1" x14ac:dyDescent="0.2">
      <c r="A109" s="9"/>
      <c r="B109" s="14" t="s">
        <v>90</v>
      </c>
      <c r="C109" s="30"/>
      <c r="D109" s="6" t="s">
        <v>84</v>
      </c>
      <c r="E109" s="57">
        <v>5.0000000000000001E-3</v>
      </c>
      <c r="F109" s="9">
        <f>MATCH($D109,FAC_TOTALS_APTA!$A$2:$BQ$2,)</f>
        <v>21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22"/>
        <v>-</v>
      </c>
      <c r="J109" s="33" t="str">
        <f t="shared" si="23"/>
        <v/>
      </c>
      <c r="K109" s="33" t="str">
        <f t="shared" si="24"/>
        <v>PER_CAPITA_TNC_TRIPS_RAIL_FAC</v>
      </c>
      <c r="L109" s="9">
        <f>MATCH($K109,FAC_TOTALS_APTA!$A$2:$BO$2,)</f>
        <v>34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5"/>
        <v>0</v>
      </c>
      <c r="AD109" s="35">
        <f>AC109/G114</f>
        <v>0</v>
      </c>
      <c r="AE109" s="9"/>
    </row>
    <row r="110" spans="1:31" s="16" customFormat="1" ht="15" x14ac:dyDescent="0.2">
      <c r="A110" s="9"/>
      <c r="B110" s="28" t="s">
        <v>74</v>
      </c>
      <c r="C110" s="30"/>
      <c r="D110" s="9" t="s">
        <v>49</v>
      </c>
      <c r="E110" s="57">
        <v>-0.02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22"/>
        <v>-</v>
      </c>
      <c r="J110" s="33" t="str">
        <f t="shared" si="23"/>
        <v/>
      </c>
      <c r="K110" s="33" t="str">
        <f t="shared" si="24"/>
        <v>BIKE_SHARE_FAC</v>
      </c>
      <c r="L110" s="9">
        <f>MATCH($K110,FAC_TOTALS_APTA!$A$2:$BO$2,)</f>
        <v>35</v>
      </c>
      <c r="M110" s="31">
        <f>IF(M97=0,0,VLOOKUP(M97,FAC_TOTALS_APTA!$A$4:$BQ$143,$L110,FALSE))</f>
        <v>0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-20433861.909249701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5"/>
        <v>-20433861.909249701</v>
      </c>
      <c r="AD110" s="35">
        <f>AC110/G114</f>
        <v>-1.7013926644396424E-2</v>
      </c>
      <c r="AE110" s="9"/>
    </row>
    <row r="111" spans="1:31" s="16" customFormat="1" ht="15" x14ac:dyDescent="0.2">
      <c r="A111" s="9"/>
      <c r="B111" s="11" t="s">
        <v>75</v>
      </c>
      <c r="C111" s="29"/>
      <c r="D111" s="10" t="s">
        <v>50</v>
      </c>
      <c r="E111" s="58">
        <v>-5.6899999999999999E-2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22"/>
        <v>-</v>
      </c>
      <c r="J111" s="40" t="str">
        <f t="shared" si="23"/>
        <v/>
      </c>
      <c r="K111" s="40" t="str">
        <f t="shared" si="24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0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-52172988.629726201</v>
      </c>
      <c r="AC111" s="42">
        <f t="shared" si="25"/>
        <v>-52172988.629726201</v>
      </c>
      <c r="AD111" s="43">
        <f>AC111/$G$28</f>
        <v>-2.5229996964543772E-2</v>
      </c>
      <c r="AE111" s="9"/>
    </row>
    <row r="112" spans="1:31" s="16" customFormat="1" ht="15" x14ac:dyDescent="0.2">
      <c r="A112" s="9"/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4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  <c r="AE112" s="9"/>
    </row>
    <row r="113" spans="1:31" s="75" customFormat="1" ht="15" x14ac:dyDescent="0.2">
      <c r="A113" s="74"/>
      <c r="B113" s="28" t="s">
        <v>76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1143738087.01545</v>
      </c>
      <c r="H113" s="76">
        <f>VLOOKUP(H97,FAC_TOTALS_APTA!$A$4:$BO$143,$F113,FALSE)</f>
        <v>858380220.10312903</v>
      </c>
      <c r="I113" s="78">
        <f t="shared" ref="I113:I114" si="26">H113/G113-1</f>
        <v>-0.24949581565212509</v>
      </c>
      <c r="J113" s="33"/>
      <c r="K113" s="33"/>
      <c r="L113" s="9"/>
      <c r="M113" s="31">
        <f t="shared" ref="M113:AB113" si="27">SUM(M99:M104)</f>
        <v>-107535311.31607515</v>
      </c>
      <c r="N113" s="31">
        <f t="shared" si="27"/>
        <v>67431447.957493484</v>
      </c>
      <c r="O113" s="31">
        <f t="shared" si="27"/>
        <v>104966363.08906178</v>
      </c>
      <c r="P113" s="31">
        <f t="shared" si="27"/>
        <v>-339278371.54873335</v>
      </c>
      <c r="Q113" s="31">
        <f t="shared" si="27"/>
        <v>541825749.39677823</v>
      </c>
      <c r="R113" s="31">
        <f t="shared" si="27"/>
        <v>39637329.94537928</v>
      </c>
      <c r="S113" s="31">
        <f t="shared" si="27"/>
        <v>-71194487.12230292</v>
      </c>
      <c r="T113" s="31">
        <f t="shared" si="27"/>
        <v>-66510061.259760909</v>
      </c>
      <c r="U113" s="31">
        <f t="shared" si="27"/>
        <v>10092826.768815629</v>
      </c>
      <c r="V113" s="31">
        <f t="shared" si="27"/>
        <v>10458222.086921472</v>
      </c>
      <c r="W113" s="31">
        <f t="shared" si="27"/>
        <v>-56429147.510405898</v>
      </c>
      <c r="X113" s="31">
        <f t="shared" si="27"/>
        <v>-5330676.4119342007</v>
      </c>
      <c r="Y113" s="31">
        <f t="shared" si="27"/>
        <v>-76885256.84083204</v>
      </c>
      <c r="Z113" s="31">
        <f t="shared" si="27"/>
        <v>-34257337.295598075</v>
      </c>
      <c r="AA113" s="31">
        <f t="shared" si="27"/>
        <v>-3143975.1408347525</v>
      </c>
      <c r="AB113" s="31">
        <f t="shared" si="27"/>
        <v>7926654.0552321002</v>
      </c>
      <c r="AC113" s="34">
        <f>H113-G113</f>
        <v>-285357866.91232097</v>
      </c>
      <c r="AD113" s="35">
        <f>I113</f>
        <v>-0.24949581565212509</v>
      </c>
      <c r="AE113" s="74"/>
    </row>
    <row r="114" spans="1:31" ht="16" thickBot="1" x14ac:dyDescent="0.25"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1201007994</v>
      </c>
      <c r="H114" s="77">
        <f>VLOOKUP(H97,FAC_TOTALS_APTA!$A$4:$BO$143,$F114,FALSE)</f>
        <v>935808062.59999895</v>
      </c>
      <c r="I114" s="79">
        <f t="shared" si="26"/>
        <v>-0.22081445979118186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-265199931.40000105</v>
      </c>
      <c r="AD114" s="55">
        <f>I114</f>
        <v>-0.22081445979118186</v>
      </c>
    </row>
    <row r="115" spans="1:31" ht="17" thickTop="1" thickBot="1" x14ac:dyDescent="0.25">
      <c r="B115" s="59" t="s">
        <v>77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2.8681355860943225E-2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9345-65AA-A64E-8756-067292C9320C}">
  <dimension ref="A1:AE116"/>
  <sheetViews>
    <sheetView showGridLines="0" topLeftCell="A5" workbookViewId="0">
      <selection activeCell="AE37" sqref="AE37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30</v>
      </c>
      <c r="C6" s="22">
        <v>0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0_1_2012</v>
      </c>
      <c r="H11" s="9" t="str">
        <f>CONCATENATE($C6,"_",$C7,"_",H9)</f>
        <v>0_1_2018</v>
      </c>
      <c r="I11" s="30"/>
      <c r="J11" s="9"/>
      <c r="K11" s="9"/>
      <c r="L11" s="9"/>
      <c r="M11" s="9" t="str">
        <f>IF($G9+M10&gt;$H9,0,CONCATENATE($C6,"_",$C7,"_",$G9+M10))</f>
        <v>0_1_2013</v>
      </c>
      <c r="N11" s="9" t="str">
        <f t="shared" ref="N11:AB11" si="0">IF($G9+N10&gt;$H9,0,CONCATENATE($C6,"_",$C7,"_",$G9+N10))</f>
        <v>0_1_2014</v>
      </c>
      <c r="O11" s="9" t="str">
        <f t="shared" si="0"/>
        <v>0_1_2015</v>
      </c>
      <c r="P11" s="9" t="str">
        <f t="shared" si="0"/>
        <v>0_1_2016</v>
      </c>
      <c r="Q11" s="9" t="str">
        <f t="shared" si="0"/>
        <v>0_1_2017</v>
      </c>
      <c r="R11" s="9" t="str">
        <f t="shared" si="0"/>
        <v>0_1_2018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VLOOKUP(G11,FAC_TOTALS_APTA!$A$4:$BQ$143,$F13,FALSE)</f>
        <v>65708211.559135802</v>
      </c>
      <c r="H13" s="31">
        <f>VLOOKUP(H11,FAC_TOTALS_APTA!$A$4:$BQ$143,$F13,FALSE)</f>
        <v>68599742.034241199</v>
      </c>
      <c r="I13" s="32">
        <f>IFERROR(H13/G13-1,"-")</f>
        <v>4.4005618270451574E-2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-14601255.085297899</v>
      </c>
      <c r="N13" s="31">
        <f>IF(N11=0,0,VLOOKUP(N11,FAC_TOTALS_APTA!$A$4:$BQ$143,$L13,FALSE))</f>
        <v>-4032844.7752014701</v>
      </c>
      <c r="O13" s="31">
        <f>IF(O11=0,0,VLOOKUP(O11,FAC_TOTALS_APTA!$A$4:$BQ$143,$L13,FALSE))</f>
        <v>-24224009.475356702</v>
      </c>
      <c r="P13" s="31">
        <f>IF(P11=0,0,VLOOKUP(P11,FAC_TOTALS_APTA!$A$4:$BQ$143,$L13,FALSE))</f>
        <v>-19244133.938273001</v>
      </c>
      <c r="Q13" s="31">
        <f>IF(Q11=0,0,VLOOKUP(Q11,FAC_TOTALS_APTA!$A$4:$BQ$143,$L13,FALSE))</f>
        <v>29605466.977028102</v>
      </c>
      <c r="R13" s="31">
        <f>IF(R11=0,0,VLOOKUP(R11,FAC_TOTALS_APTA!$A$4:$BQ$143,$L13,FALSE))</f>
        <v>24320281.937367599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-8176494.3597333767</v>
      </c>
      <c r="AD13" s="35">
        <f>AC13/G28</f>
        <v>-3.2177531863719945E-3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-0.7006</v>
      </c>
      <c r="F14" s="9">
        <f>MATCH($D14,FAC_TOTALS_APTA!$A$2:$BQ$2,)</f>
        <v>12</v>
      </c>
      <c r="G14" s="56">
        <f>VLOOKUP(G11,FAC_TOTALS_APTA!$A$4:$BQ$143,$F14,FALSE)</f>
        <v>1.0460835359221401</v>
      </c>
      <c r="H14" s="56">
        <f>VLOOKUP(H11,FAC_TOTALS_APTA!$A$4:$BQ$143,$F14,FALSE)</f>
        <v>1.0371709041946899</v>
      </c>
      <c r="I14" s="32">
        <f t="shared" ref="I14:I25" si="1">IFERROR(H14/G14-1,"-")</f>
        <v>-8.5200000013321286E-3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27846103.822205398</v>
      </c>
      <c r="N14" s="31">
        <f>IF(N11=0,0,VLOOKUP(N11,FAC_TOTALS_APTA!$A$4:$BQ$143,$L14,FALSE))</f>
        <v>5145907.1519855997</v>
      </c>
      <c r="O14" s="31">
        <f>IF(O11=0,0,VLOOKUP(O11,FAC_TOTALS_APTA!$A$4:$BQ$143,$L14,FALSE))</f>
        <v>29390465.559923299</v>
      </c>
      <c r="P14" s="31">
        <f>IF(P11=0,0,VLOOKUP(P11,FAC_TOTALS_APTA!$A$4:$BQ$143,$L14,FALSE))</f>
        <v>28167433.959790502</v>
      </c>
      <c r="Q14" s="31">
        <f>IF(Q11=0,0,VLOOKUP(Q11,FAC_TOTALS_APTA!$A$4:$BQ$143,$L14,FALSE))</f>
        <v>14424175.527156999</v>
      </c>
      <c r="R14" s="31">
        <f>IF(R11=0,0,VLOOKUP(R11,FAC_TOTALS_APTA!$A$4:$BQ$143,$L14,FALSE))</f>
        <v>11076200.3354115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116050286.3564733</v>
      </c>
      <c r="AD14" s="35">
        <f>AC14/G28</f>
        <v>4.567008332347227E-2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0.2167</v>
      </c>
      <c r="F15" s="9">
        <f>MATCH($D15,FAC_TOTALS_APTA!$A$2:$BQ$2,)</f>
        <v>13</v>
      </c>
      <c r="G15" s="31">
        <f>VLOOKUP(G11,FAC_TOTALS_APTA!$A$4:$BQ$143,$F15,FALSE)</f>
        <v>10440391.7151963</v>
      </c>
      <c r="H15" s="31">
        <f>VLOOKUP(H11,FAC_TOTALS_APTA!$A$4:$BQ$143,$F15,FALSE)</f>
        <v>11067475.5054726</v>
      </c>
      <c r="I15" s="32">
        <f t="shared" si="1"/>
        <v>6.006324354320558E-2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6634659.7718532402</v>
      </c>
      <c r="N15" s="31">
        <f>IF(N11=0,0,VLOOKUP(N11,FAC_TOTALS_APTA!$A$4:$BQ$143,$L15,FALSE))</f>
        <v>7874654.3148191702</v>
      </c>
      <c r="O15" s="31">
        <f>IF(O11=0,0,VLOOKUP(O11,FAC_TOTALS_APTA!$A$4:$BQ$143,$L15,FALSE))</f>
        <v>6796871.8287766296</v>
      </c>
      <c r="P15" s="31">
        <f>IF(P11=0,0,VLOOKUP(P11,FAC_TOTALS_APTA!$A$4:$BQ$143,$L15,FALSE))</f>
        <v>5124260.9503998403</v>
      </c>
      <c r="Q15" s="31">
        <f>IF(Q11=0,0,VLOOKUP(Q11,FAC_TOTALS_APTA!$A$4:$BQ$143,$L15,FALSE))</f>
        <v>5949334.4922060398</v>
      </c>
      <c r="R15" s="31">
        <f>IF(R11=0,0,VLOOKUP(R11,FAC_TOTALS_APTA!$A$4:$BQ$143,$L15,FALSE))</f>
        <v>4606025.3096807003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36985806.667735621</v>
      </c>
      <c r="AD15" s="35">
        <f>AC15/G28</f>
        <v>1.4555283966407045E-2</v>
      </c>
      <c r="AE15" s="9"/>
    </row>
    <row r="16" spans="1:31" s="16" customFormat="1" ht="30" x14ac:dyDescent="0.2">
      <c r="A16" s="9"/>
      <c r="B16" s="28" t="s">
        <v>89</v>
      </c>
      <c r="C16" s="30"/>
      <c r="D16" s="6" t="s">
        <v>81</v>
      </c>
      <c r="E16" s="57">
        <v>0.44490000000000002</v>
      </c>
      <c r="F16" s="9">
        <f>MATCH($D16,FAC_TOTALS_APTA!$A$2:$BQ$2,)</f>
        <v>17</v>
      </c>
      <c r="G16" s="56">
        <f>VLOOKUP(G11,FAC_TOTALS_APTA!$A$4:$BQ$143,$F16,FALSE)</f>
        <v>0.58022821080305198</v>
      </c>
      <c r="H16" s="56">
        <f>VLOOKUP(H11,FAC_TOTALS_APTA!$A$4:$BQ$143,$F16,FALSE)</f>
        <v>0.57867197074522403</v>
      </c>
      <c r="I16" s="32">
        <f t="shared" si="1"/>
        <v>-2.682117189155786E-3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30</v>
      </c>
      <c r="M16" s="31">
        <f>IF(M11=0,0,VLOOKUP(M11,FAC_TOTALS_APTA!$A$4:$BQ$143,$L16,FALSE))</f>
        <v>65876.892498571193</v>
      </c>
      <c r="N16" s="31">
        <f>IF(N11=0,0,VLOOKUP(N11,FAC_TOTALS_APTA!$A$4:$BQ$143,$L16,FALSE))</f>
        <v>-1274252.5297691601</v>
      </c>
      <c r="O16" s="31">
        <f>IF(O11=0,0,VLOOKUP(O11,FAC_TOTALS_APTA!$A$4:$BQ$143,$L16,FALSE))</f>
        <v>919869.87143285898</v>
      </c>
      <c r="P16" s="31">
        <f>IF(P11=0,0,VLOOKUP(P11,FAC_TOTALS_APTA!$A$4:$BQ$143,$L16,FALSE))</f>
        <v>-851651.06836375699</v>
      </c>
      <c r="Q16" s="31">
        <f>IF(Q11=0,0,VLOOKUP(Q11,FAC_TOTALS_APTA!$A$4:$BQ$143,$L16,FALSE))</f>
        <v>-1776622.8791634899</v>
      </c>
      <c r="R16" s="31">
        <f>IF(R11=0,0,VLOOKUP(R11,FAC_TOTALS_APTA!$A$4:$BQ$143,$L16,FALSE))</f>
        <v>1349273.19326373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-1567506.5201012464</v>
      </c>
      <c r="AD16" s="35">
        <f>AC16/G28</f>
        <v>-6.1687183746545566E-4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0.24179999999999999</v>
      </c>
      <c r="F17" s="9">
        <f>MATCH($D17,FAC_TOTALS_APTA!$A$2:$BQ$2,)</f>
        <v>14</v>
      </c>
      <c r="G17" s="36">
        <f>VLOOKUP(G11,FAC_TOTALS_APTA!$A$4:$BQ$143,$F17,FALSE)</f>
        <v>4.1520688668658003</v>
      </c>
      <c r="H17" s="36">
        <f>VLOOKUP(H11,FAC_TOTALS_APTA!$A$4:$BQ$143,$F17,FALSE)</f>
        <v>3.0752085365548898</v>
      </c>
      <c r="I17" s="32">
        <f t="shared" si="1"/>
        <v>-0.25935512267256333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-20940344.737732701</v>
      </c>
      <c r="N17" s="31">
        <f>IF(N11=0,0,VLOOKUP(N11,FAC_TOTALS_APTA!$A$4:$BQ$143,$L17,FALSE))</f>
        <v>-26094626.7480224</v>
      </c>
      <c r="O17" s="31">
        <f>IF(O11=0,0,VLOOKUP(O11,FAC_TOTALS_APTA!$A$4:$BQ$143,$L17,FALSE))</f>
        <v>-125620500.0211</v>
      </c>
      <c r="P17" s="31">
        <f>IF(P11=0,0,VLOOKUP(P11,FAC_TOTALS_APTA!$A$4:$BQ$143,$L17,FALSE))</f>
        <v>-53072079.756586902</v>
      </c>
      <c r="Q17" s="31">
        <f>IF(Q11=0,0,VLOOKUP(Q11,FAC_TOTALS_APTA!$A$4:$BQ$143,$L17,FALSE))</f>
        <v>34543691.7230222</v>
      </c>
      <c r="R17" s="31">
        <f>IF(R11=0,0,VLOOKUP(R11,FAC_TOTALS_APTA!$A$4:$BQ$143,$L17,FALSE))</f>
        <v>42439224.5052246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-148744635.03519523</v>
      </c>
      <c r="AD17" s="35">
        <f>AC17/G28</f>
        <v>-5.8536519721374344E-2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-0.38419999999999999</v>
      </c>
      <c r="F18" s="9">
        <f>MATCH($D18,FAC_TOTALS_APTA!$A$2:$BQ$2,)</f>
        <v>15</v>
      </c>
      <c r="G18" s="56">
        <f>VLOOKUP(G11,FAC_TOTALS_APTA!$A$4:$BQ$143,$F18,FALSE)</f>
        <v>31831.891723648801</v>
      </c>
      <c r="H18" s="56">
        <f>VLOOKUP(H11,FAC_TOTALS_APTA!$A$4:$BQ$143,$F18,FALSE)</f>
        <v>35926.598041289501</v>
      </c>
      <c r="I18" s="32">
        <f t="shared" si="1"/>
        <v>0.12863534323342241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-5706885.9844849296</v>
      </c>
      <c r="N18" s="31">
        <f>IF(N11=0,0,VLOOKUP(N11,FAC_TOTALS_APTA!$A$4:$BQ$143,$L18,FALSE))</f>
        <v>-8299399.8113064198</v>
      </c>
      <c r="O18" s="31">
        <f>IF(O11=0,0,VLOOKUP(O11,FAC_TOTALS_APTA!$A$4:$BQ$143,$L18,FALSE))</f>
        <v>-32048998.505286202</v>
      </c>
      <c r="P18" s="31">
        <f>IF(P11=0,0,VLOOKUP(P11,FAC_TOTALS_APTA!$A$4:$BQ$143,$L18,FALSE))</f>
        <v>-20630164.049683399</v>
      </c>
      <c r="Q18" s="31">
        <f>IF(Q11=0,0,VLOOKUP(Q11,FAC_TOTALS_APTA!$A$4:$BQ$143,$L18,FALSE))</f>
        <v>-20399637.350108299</v>
      </c>
      <c r="R18" s="31">
        <f>IF(R11=0,0,VLOOKUP(R11,FAC_TOTALS_APTA!$A$4:$BQ$143,$L18,FALSE))</f>
        <v>-20745639.543410201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-107830725.24427944</v>
      </c>
      <c r="AD18" s="35">
        <f>AC18/G28</f>
        <v>-4.2435381775876073E-2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7.7000000000000002E-3</v>
      </c>
      <c r="F19" s="9">
        <f>MATCH($D19,FAC_TOTALS_APTA!$A$2:$BQ$2,)</f>
        <v>16</v>
      </c>
      <c r="G19" s="31">
        <f>VLOOKUP(G11,FAC_TOTALS_APTA!$A$4:$BQ$143,$F19,FALSE)</f>
        <v>9.8458994213150195</v>
      </c>
      <c r="H19" s="31">
        <f>VLOOKUP(H11,FAC_TOTALS_APTA!$A$4:$BQ$143,$F19,FALSE)</f>
        <v>9.0264491354279404</v>
      </c>
      <c r="I19" s="32">
        <f t="shared" si="1"/>
        <v>-8.3227570262710771E-2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-4987735.5135690998</v>
      </c>
      <c r="N19" s="31">
        <f>IF(N11=0,0,VLOOKUP(N11,FAC_TOTALS_APTA!$A$4:$BQ$143,$L19,FALSE))</f>
        <v>-1229198.63621506</v>
      </c>
      <c r="O19" s="31">
        <f>IF(O11=0,0,VLOOKUP(O11,FAC_TOTALS_APTA!$A$4:$BQ$143,$L19,FALSE))</f>
        <v>-2460046.5732861701</v>
      </c>
      <c r="P19" s="31">
        <f>IF(P11=0,0,VLOOKUP(P11,FAC_TOTALS_APTA!$A$4:$BQ$143,$L19,FALSE))</f>
        <v>-2482765.5800604299</v>
      </c>
      <c r="Q19" s="31">
        <f>IF(Q11=0,0,VLOOKUP(Q11,FAC_TOTALS_APTA!$A$4:$BQ$143,$L19,FALSE))</f>
        <v>-2591464.47170683</v>
      </c>
      <c r="R19" s="31">
        <f>IF(R11=0,0,VLOOKUP(R11,FAC_TOTALS_APTA!$A$4:$BQ$143,$L19,FALSE))</f>
        <v>-2366295.82183399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-16117506.596671581</v>
      </c>
      <c r="AD19" s="35">
        <f>AC19/G28</f>
        <v>-6.3428354409704223E-3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-3.3999999999999998E-3</v>
      </c>
      <c r="F20" s="9">
        <f>MATCH($D20,FAC_TOTALS_APTA!$A$2:$BQ$2,)</f>
        <v>18</v>
      </c>
      <c r="G20" s="36">
        <f>VLOOKUP(G11,FAC_TOTALS_APTA!$A$4:$BQ$143,$F20,FALSE)</f>
        <v>5.0009806032678998</v>
      </c>
      <c r="H20" s="36">
        <f>VLOOKUP(H11,FAC_TOTALS_APTA!$A$4:$BQ$143,$F20,FALSE)</f>
        <v>6.1101329652079004</v>
      </c>
      <c r="I20" s="32">
        <f t="shared" si="1"/>
        <v>0.22178697538143277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-13665.6716388723</v>
      </c>
      <c r="N20" s="31">
        <f>IF(N11=0,0,VLOOKUP(N11,FAC_TOTALS_APTA!$A$4:$BQ$143,$L20,FALSE))</f>
        <v>-1390637.70923799</v>
      </c>
      <c r="O20" s="31">
        <f>IF(O11=0,0,VLOOKUP(O11,FAC_TOTALS_APTA!$A$4:$BQ$143,$L20,FALSE))</f>
        <v>-1142235.1241017899</v>
      </c>
      <c r="P20" s="31">
        <f>IF(P11=0,0,VLOOKUP(P11,FAC_TOTALS_APTA!$A$4:$BQ$143,$L20,FALSE))</f>
        <v>-3589725.40919497</v>
      </c>
      <c r="Q20" s="31">
        <f>IF(Q11=0,0,VLOOKUP(Q11,FAC_TOTALS_APTA!$A$4:$BQ$143,$L20,FALSE))</f>
        <v>-1324162.5738175299</v>
      </c>
      <c r="R20" s="31">
        <f>IF(R11=0,0,VLOOKUP(R11,FAC_TOTALS_APTA!$A$4:$BQ$143,$L20,FALSE))</f>
        <v>-1779481.7124461599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-9239908.2004373111</v>
      </c>
      <c r="AD20" s="35">
        <f>AC20/G28</f>
        <v>-3.6362458953266359E-3</v>
      </c>
      <c r="AE20" s="9"/>
    </row>
    <row r="21" spans="1:31" s="16" customFormat="1" ht="34" x14ac:dyDescent="0.2">
      <c r="A21" s="9"/>
      <c r="B21" s="14" t="s">
        <v>90</v>
      </c>
      <c r="C21" s="30"/>
      <c r="D21" s="6" t="s">
        <v>82</v>
      </c>
      <c r="E21" s="57">
        <v>-2.8E-3</v>
      </c>
      <c r="F21" s="9">
        <f>MATCH($D21,FAC_TOTALS_APTA!$A$2:$BQ$2,)</f>
        <v>19</v>
      </c>
      <c r="G21" s="36">
        <f>VLOOKUP(G11,FAC_TOTALS_APTA!$A$4:$BQ$143,$F21,FALSE)</f>
        <v>0.40331625125061599</v>
      </c>
      <c r="H21" s="36">
        <f>VLOOKUP(H11,FAC_TOTALS_APTA!$A$4:$BQ$143,$F21,FALSE)</f>
        <v>16.128389637840499</v>
      </c>
      <c r="I21" s="32">
        <f t="shared" si="1"/>
        <v>38.989436547198558</v>
      </c>
      <c r="J21" s="33" t="str">
        <f t="shared" si="2"/>
        <v/>
      </c>
      <c r="K21" s="33" t="str">
        <f t="shared" si="3"/>
        <v>PER_CAPITA_TNC_TRIPS_HIMIDNY_BUS_FAC</v>
      </c>
      <c r="L21" s="9">
        <f>MATCH($K21,FAC_TOTALS_APTA!$A$2:$BO$2,)</f>
        <v>32</v>
      </c>
      <c r="M21" s="31">
        <f>IF(M11=0,0,VLOOKUP(M11,FAC_TOTALS_APTA!$A$4:$BQ$143,$L21,FALSE))</f>
        <v>-7021502.2782332199</v>
      </c>
      <c r="N21" s="31">
        <f>IF(N11=0,0,VLOOKUP(N11,FAC_TOTALS_APTA!$A$4:$BQ$143,$L21,FALSE))</f>
        <v>-8370605.3120003799</v>
      </c>
      <c r="O21" s="31">
        <f>IF(O11=0,0,VLOOKUP(O11,FAC_TOTALS_APTA!$A$4:$BQ$143,$L21,FALSE))</f>
        <v>-12171927.486137901</v>
      </c>
      <c r="P21" s="31">
        <f>IF(P11=0,0,VLOOKUP(P11,FAC_TOTALS_APTA!$A$4:$BQ$143,$L21,FALSE))</f>
        <v>-23212070.138002899</v>
      </c>
      <c r="Q21" s="31">
        <f>IF(Q11=0,0,VLOOKUP(Q11,FAC_TOTALS_APTA!$A$4:$BQ$143,$L21,FALSE))</f>
        <v>-27279440.181701399</v>
      </c>
      <c r="R21" s="31">
        <f>IF(R11=0,0,VLOOKUP(R11,FAC_TOTALS_APTA!$A$4:$BQ$143,$L21,FALSE))</f>
        <v>-30571683.377948899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-108627228.77402468</v>
      </c>
      <c r="AD21" s="35">
        <f>AC21/G28</f>
        <v>-4.2748835397689353E-2</v>
      </c>
      <c r="AE21" s="9"/>
    </row>
    <row r="22" spans="1:31" s="16" customFormat="1" ht="34" hidden="1" x14ac:dyDescent="0.2">
      <c r="A22" s="9"/>
      <c r="B22" s="14" t="s">
        <v>90</v>
      </c>
      <c r="C22" s="30"/>
      <c r="D22" s="6" t="s">
        <v>83</v>
      </c>
      <c r="E22" s="57">
        <v>-5.3E-3</v>
      </c>
      <c r="F22" s="9">
        <f>MATCH($D22,FAC_TOTALS_APTA!$A$2:$BQ$2,)</f>
        <v>20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PER_CAPITA_TNC_TRIPS_LOW_OPEX_BUS_FAC</v>
      </c>
      <c r="L22" s="9">
        <f>MATCH($K22,FAC_TOTALS_APTA!$A$2:$BO$2,)</f>
        <v>33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34" hidden="1" x14ac:dyDescent="0.2">
      <c r="A23" s="9"/>
      <c r="B23" s="14" t="s">
        <v>90</v>
      </c>
      <c r="C23" s="30"/>
      <c r="D23" s="6" t="s">
        <v>84</v>
      </c>
      <c r="E23" s="57">
        <v>5.0000000000000001E-3</v>
      </c>
      <c r="F23" s="9">
        <f>MATCH($D23,FAC_TOTALS_APTA!$A$2:$BQ$2,)</f>
        <v>21</v>
      </c>
      <c r="G23" s="36">
        <f>VLOOKUP(G11,FAC_TOTALS_APTA!$A$4:$BQ$143,$F23,FALSE)</f>
        <v>0</v>
      </c>
      <c r="H23" s="36">
        <f>VLOOKUP(H11,FAC_TOTALS_APTA!$A$4:$BQ$143,$F23,FALSE)</f>
        <v>0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PER_CAPITA_TNC_TRIPS_RAIL_FAC</v>
      </c>
      <c r="L23" s="9">
        <f>MATCH($K23,FAC_TOTALS_APTA!$A$2:$BO$2,)</f>
        <v>34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0</v>
      </c>
      <c r="AD23" s="35">
        <f>AC23/G28</f>
        <v>0</v>
      </c>
      <c r="AE23" s="9"/>
    </row>
    <row r="24" spans="1:31" s="16" customFormat="1" ht="15" x14ac:dyDescent="0.2">
      <c r="A24" s="9"/>
      <c r="B24" s="28" t="s">
        <v>74</v>
      </c>
      <c r="C24" s="30"/>
      <c r="D24" s="9" t="s">
        <v>49</v>
      </c>
      <c r="E24" s="57">
        <v>-0.02</v>
      </c>
      <c r="F24" s="9">
        <f>MATCH($D24,FAC_TOTALS_APTA!$A$2:$BQ$2,)</f>
        <v>22</v>
      </c>
      <c r="G24" s="36">
        <f>VLOOKUP(G11,FAC_TOTALS_APTA!$A$4:$BQ$143,$F24,FALSE)</f>
        <v>0.10790642337911099</v>
      </c>
      <c r="H24" s="36">
        <f>VLOOKUP(H11,FAC_TOTALS_APTA!$A$4:$BQ$143,$F24,FALSE)</f>
        <v>1</v>
      </c>
      <c r="I24" s="32">
        <f t="shared" si="1"/>
        <v>8.2672889035221644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-14304805.1778537</v>
      </c>
      <c r="O24" s="31">
        <f>IF(O11=0,0,VLOOKUP(O11,FAC_TOTALS_APTA!$A$4:$BQ$143,$L24,FALSE))</f>
        <v>-12235235.9478628</v>
      </c>
      <c r="P24" s="31">
        <f>IF(P11=0,0,VLOOKUP(P11,FAC_TOTALS_APTA!$A$4:$BQ$143,$L24,FALSE))</f>
        <v>-11869000.797631601</v>
      </c>
      <c r="Q24" s="31">
        <f>IF(Q11=0,0,VLOOKUP(Q11,FAC_TOTALS_APTA!$A$4:$BQ$143,$L24,FALSE))</f>
        <v>0</v>
      </c>
      <c r="R24" s="31">
        <f>IF(R11=0,0,VLOOKUP(R11,FAC_TOTALS_APTA!$A$4:$BQ$143,$L24,FALSE))</f>
        <v>-570263.35333895404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-38979305.276687056</v>
      </c>
      <c r="AD24" s="35">
        <f>AC24/G28</f>
        <v>-1.5339799459082171E-2</v>
      </c>
      <c r="AE24" s="9"/>
    </row>
    <row r="25" spans="1:31" s="16" customFormat="1" ht="15" x14ac:dyDescent="0.2">
      <c r="A25" s="9"/>
      <c r="B25" s="11" t="s">
        <v>75</v>
      </c>
      <c r="C25" s="29"/>
      <c r="D25" s="10" t="s">
        <v>50</v>
      </c>
      <c r="E25" s="58">
        <v>-5.6899999999999999E-2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0.46618381010091098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-70058378.387922093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-70058378.387922093</v>
      </c>
      <c r="AD25" s="43">
        <f>AC25/$G$28</f>
        <v>-2.757056513118443E-2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76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2548028117.48701</v>
      </c>
      <c r="H27" s="76">
        <f>VLOOKUP(H11,FAC_TOTALS_APTA!$A$4:$BO$143,$F27,FALSE)</f>
        <v>2204189403.3972101</v>
      </c>
      <c r="I27" s="78">
        <f t="shared" ref="I27:I28" si="5">H27/G27-1</f>
        <v>-0.13494306115778287</v>
      </c>
      <c r="J27" s="33"/>
      <c r="K27" s="33"/>
      <c r="L27" s="9"/>
      <c r="M27" s="31">
        <f t="shared" ref="M27:AB27" si="6">SUM(M13:M18)</f>
        <v>-6701845.3209583201</v>
      </c>
      <c r="N27" s="31">
        <f t="shared" si="6"/>
        <v>-26680562.397494681</v>
      </c>
      <c r="O27" s="31">
        <f t="shared" si="6"/>
        <v>-144786300.74161011</v>
      </c>
      <c r="P27" s="31">
        <f t="shared" si="6"/>
        <v>-60506333.902716719</v>
      </c>
      <c r="Q27" s="31">
        <f t="shared" si="6"/>
        <v>62346408.490141556</v>
      </c>
      <c r="R27" s="31">
        <f t="shared" si="6"/>
        <v>63045365.737537935</v>
      </c>
      <c r="S27" s="31">
        <f t="shared" si="6"/>
        <v>0</v>
      </c>
      <c r="T27" s="31">
        <f t="shared" si="6"/>
        <v>0</v>
      </c>
      <c r="U27" s="31">
        <f t="shared" si="6"/>
        <v>0</v>
      </c>
      <c r="V27" s="31">
        <f t="shared" si="6"/>
        <v>0</v>
      </c>
      <c r="W27" s="31">
        <f t="shared" si="6"/>
        <v>0</v>
      </c>
      <c r="X27" s="31">
        <f t="shared" si="6"/>
        <v>0</v>
      </c>
      <c r="Y27" s="31">
        <f t="shared" si="6"/>
        <v>0</v>
      </c>
      <c r="Z27" s="31">
        <f t="shared" si="6"/>
        <v>0</v>
      </c>
      <c r="AA27" s="31">
        <f t="shared" si="6"/>
        <v>0</v>
      </c>
      <c r="AB27" s="31">
        <f t="shared" si="6"/>
        <v>0</v>
      </c>
      <c r="AC27" s="34">
        <f>H27-G27</f>
        <v>-343838714.08979988</v>
      </c>
      <c r="AD27" s="35">
        <f>I27</f>
        <v>-0.13494306115778287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2541057031.46</v>
      </c>
      <c r="H28" s="77">
        <f>VLOOKUP(H11,FAC_TOTALS_APTA!$A$4:$BO$143,$F28,FALSE)</f>
        <v>2176386602.5599899</v>
      </c>
      <c r="I28" s="79">
        <f t="shared" si="5"/>
        <v>-0.1435113121764463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-364670428.90001011</v>
      </c>
      <c r="AD28" s="55">
        <f>I28</f>
        <v>-0.1435113121764463</v>
      </c>
    </row>
    <row r="29" spans="1:31" ht="17" thickTop="1" thickBot="1" x14ac:dyDescent="0.25">
      <c r="B29" s="59" t="s">
        <v>77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-8.5682510186634309E-3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1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ht="15" x14ac:dyDescent="0.2">
      <c r="B34" s="21" t="s">
        <v>30</v>
      </c>
      <c r="C34" s="22">
        <v>0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1" ht="15" thickTop="1" x14ac:dyDescent="0.2">
      <c r="B36" s="63"/>
      <c r="C36" s="64"/>
      <c r="D36" s="64"/>
      <c r="E36" s="64"/>
      <c r="F36" s="64"/>
      <c r="G36" s="87" t="s">
        <v>59</v>
      </c>
      <c r="H36" s="87"/>
      <c r="I36" s="87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7" t="s">
        <v>63</v>
      </c>
      <c r="AD36" s="87"/>
    </row>
    <row r="37" spans="1:31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1:31" s="16" customFormat="1" x14ac:dyDescent="0.2">
      <c r="A38" s="9"/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  <c r="AE38" s="9"/>
    </row>
    <row r="39" spans="1:31" x14ac:dyDescent="0.2">
      <c r="B39" s="28"/>
      <c r="C39" s="30"/>
      <c r="D39" s="9"/>
      <c r="E39" s="9"/>
      <c r="F39" s="9"/>
      <c r="G39" s="9" t="str">
        <f>CONCATENATE($C34,"_",$C35,"_",G37)</f>
        <v>0_2_2012</v>
      </c>
      <c r="H39" s="9" t="str">
        <f>CONCATENATE($C34,"_",$C35,"_",H37)</f>
        <v>0_2_2018</v>
      </c>
      <c r="I39" s="30"/>
      <c r="J39" s="9"/>
      <c r="K39" s="9"/>
      <c r="L39" s="9"/>
      <c r="M39" s="9" t="str">
        <f>IF($G37+M38&gt;$H37,0,CONCATENATE($C34,"_",$C35,"_",$G37+M38))</f>
        <v>0_2_2013</v>
      </c>
      <c r="N39" s="9" t="str">
        <f t="shared" ref="N39:AB39" si="7">IF($G37+N38&gt;$H37,0,CONCATENATE($C34,"_",$C35,"_",$G37+N38))</f>
        <v>0_2_2014</v>
      </c>
      <c r="O39" s="9" t="str">
        <f t="shared" si="7"/>
        <v>0_2_2015</v>
      </c>
      <c r="P39" s="9" t="str">
        <f t="shared" si="7"/>
        <v>0_2_2016</v>
      </c>
      <c r="Q39" s="9" t="str">
        <f t="shared" si="7"/>
        <v>0_2_2017</v>
      </c>
      <c r="R39" s="9" t="str">
        <f t="shared" si="7"/>
        <v>0_2_2018</v>
      </c>
      <c r="S39" s="9">
        <f t="shared" si="7"/>
        <v>0</v>
      </c>
      <c r="T39" s="9">
        <f t="shared" si="7"/>
        <v>0</v>
      </c>
      <c r="U39" s="9">
        <f t="shared" si="7"/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/>
      <c r="AD39" s="9"/>
    </row>
    <row r="40" spans="1:3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1" s="16" customFormat="1" ht="15" x14ac:dyDescent="0.2">
      <c r="A41" s="9"/>
      <c r="B41" s="28" t="s">
        <v>37</v>
      </c>
      <c r="C41" s="30" t="s">
        <v>24</v>
      </c>
      <c r="D41" s="9" t="s">
        <v>8</v>
      </c>
      <c r="E41" s="57">
        <v>0.81299999999999994</v>
      </c>
      <c r="F41" s="9">
        <f>MATCH($D41,FAC_TOTALS_APTA!$A$2:$BQ$2,)</f>
        <v>11</v>
      </c>
      <c r="G41" s="31">
        <f>VLOOKUP(G39,FAC_TOTALS_APTA!$A$4:$BQ$143,$F41,FALSE)</f>
        <v>11357279.463051001</v>
      </c>
      <c r="H41" s="31">
        <f>VLOOKUP(H39,FAC_TOTALS_APTA!$A$4:$BQ$143,$F41,FALSE)</f>
        <v>12674689.6485829</v>
      </c>
      <c r="I41" s="32">
        <f>IFERROR(H41/G41-1,"-")</f>
        <v>0.11599698588186302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-9382690.5264547691</v>
      </c>
      <c r="N41" s="31">
        <f>IF(N39=0,0,VLOOKUP(N39,FAC_TOTALS_APTA!$A$4:$BQ$143,$L41,FALSE))</f>
        <v>4251273.9249807699</v>
      </c>
      <c r="O41" s="31">
        <f>IF(O39=0,0,VLOOKUP(O39,FAC_TOTALS_APTA!$A$4:$BQ$143,$L41,FALSE))</f>
        <v>-2312637.3197601298</v>
      </c>
      <c r="P41" s="31">
        <f>IF(P39=0,0,VLOOKUP(P39,FAC_TOTALS_APTA!$A$4:$BQ$143,$L41,FALSE))</f>
        <v>-4277531.4744278304</v>
      </c>
      <c r="Q41" s="31">
        <f>IF(Q39=0,0,VLOOKUP(Q39,FAC_TOTALS_APTA!$A$4:$BQ$143,$L41,FALSE))</f>
        <v>3214884.5487222299</v>
      </c>
      <c r="R41" s="31">
        <f>IF(R39=0,0,VLOOKUP(R39,FAC_TOTALS_APTA!$A$4:$BQ$143,$L41,FALSE))</f>
        <v>4403882.7407445097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-4102818.1061952198</v>
      </c>
      <c r="AD41" s="35">
        <f>AC41/G56</f>
        <v>-4.2287675700397216E-3</v>
      </c>
      <c r="AE41" s="9"/>
    </row>
    <row r="42" spans="1:31" s="16" customFormat="1" ht="15" x14ac:dyDescent="0.2">
      <c r="A42" s="9"/>
      <c r="B42" s="28" t="s">
        <v>60</v>
      </c>
      <c r="C42" s="30" t="s">
        <v>24</v>
      </c>
      <c r="D42" s="9" t="s">
        <v>18</v>
      </c>
      <c r="E42" s="57">
        <v>-0.7006</v>
      </c>
      <c r="F42" s="9">
        <f>MATCH($D42,FAC_TOTALS_APTA!$A$2:$BQ$2,)</f>
        <v>12</v>
      </c>
      <c r="G42" s="56">
        <f>VLOOKUP(G39,FAC_TOTALS_APTA!$A$4:$BQ$143,$F42,FALSE)</f>
        <v>0.99387579108550494</v>
      </c>
      <c r="H42" s="56">
        <f>VLOOKUP(H39,FAC_TOTALS_APTA!$A$4:$BQ$143,$F42,FALSE)</f>
        <v>1.0017040020310499</v>
      </c>
      <c r="I42" s="32">
        <f t="shared" ref="I42:I53" si="8">IFERROR(H42/G42-1,"-")</f>
        <v>7.8764479583459668E-3</v>
      </c>
      <c r="J42" s="33" t="str">
        <f t="shared" ref="J42:J53" si="9">IF(C42="Log","_log","")</f>
        <v>_log</v>
      </c>
      <c r="K42" s="33" t="str">
        <f t="shared" ref="K42:K54" si="10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5331449.3181063598</v>
      </c>
      <c r="N42" s="31">
        <f>IF(N39=0,0,VLOOKUP(N39,FAC_TOTALS_APTA!$A$4:$BQ$143,$L42,FALSE))</f>
        <v>11871761.556007599</v>
      </c>
      <c r="O42" s="31">
        <f>IF(O39=0,0,VLOOKUP(O39,FAC_TOTALS_APTA!$A$4:$BQ$143,$L42,FALSE))</f>
        <v>23575308.280317798</v>
      </c>
      <c r="P42" s="31">
        <f>IF(P39=0,0,VLOOKUP(P39,FAC_TOTALS_APTA!$A$4:$BQ$143,$L42,FALSE))</f>
        <v>22517890.7740166</v>
      </c>
      <c r="Q42" s="31">
        <f>IF(Q39=0,0,VLOOKUP(Q39,FAC_TOTALS_APTA!$A$4:$BQ$143,$L42,FALSE))</f>
        <v>6879305.4905393803</v>
      </c>
      <c r="R42" s="31">
        <f>IF(R39=0,0,VLOOKUP(R39,FAC_TOTALS_APTA!$A$4:$BQ$143,$L42,FALSE))</f>
        <v>12464992.541630501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1">SUM(M42:AB42)</f>
        <v>82640707.960618258</v>
      </c>
      <c r="AD42" s="35">
        <f>AC42/G56</f>
        <v>8.5177635650308697E-2</v>
      </c>
      <c r="AE42" s="9"/>
    </row>
    <row r="43" spans="1:31" s="16" customFormat="1" ht="15" x14ac:dyDescent="0.2">
      <c r="A43" s="9"/>
      <c r="B43" s="28" t="s">
        <v>56</v>
      </c>
      <c r="C43" s="30" t="s">
        <v>24</v>
      </c>
      <c r="D43" s="9" t="s">
        <v>9</v>
      </c>
      <c r="E43" s="57">
        <v>0.2167</v>
      </c>
      <c r="F43" s="9">
        <f>MATCH($D43,FAC_TOTALS_APTA!$A$2:$BQ$2,)</f>
        <v>13</v>
      </c>
      <c r="G43" s="31">
        <f>VLOOKUP(G39,FAC_TOTALS_APTA!$A$4:$BQ$143,$F43,FALSE)</f>
        <v>2575775.4154961901</v>
      </c>
      <c r="H43" s="31">
        <f>VLOOKUP(H39,FAC_TOTALS_APTA!$A$4:$BQ$143,$F43,FALSE)</f>
        <v>2777090.6100538201</v>
      </c>
      <c r="I43" s="32">
        <f t="shared" si="8"/>
        <v>7.8157122451939065E-2</v>
      </c>
      <c r="J43" s="33" t="str">
        <f t="shared" si="9"/>
        <v>_log</v>
      </c>
      <c r="K43" s="33" t="str">
        <f t="shared" si="10"/>
        <v>POP_EMP_log_FAC</v>
      </c>
      <c r="L43" s="9">
        <f>MATCH($K43,FAC_TOTALS_APTA!$A$2:$BO$2,)</f>
        <v>26</v>
      </c>
      <c r="M43" s="31">
        <f>IF(M39=0,0,VLOOKUP(M39,FAC_TOTALS_APTA!$A$4:$BQ$143,$L43,FALSE))</f>
        <v>3549571.19997021</v>
      </c>
      <c r="N43" s="31">
        <f>IF(N39=0,0,VLOOKUP(N39,FAC_TOTALS_APTA!$A$4:$BQ$143,$L43,FALSE))</f>
        <v>2688475.7175943502</v>
      </c>
      <c r="O43" s="31">
        <f>IF(O39=0,0,VLOOKUP(O39,FAC_TOTALS_APTA!$A$4:$BQ$143,$L43,FALSE))</f>
        <v>2634394.8163936599</v>
      </c>
      <c r="P43" s="31">
        <f>IF(P39=0,0,VLOOKUP(P39,FAC_TOTALS_APTA!$A$4:$BQ$143,$L43,FALSE))</f>
        <v>2453838.2721790802</v>
      </c>
      <c r="Q43" s="31">
        <f>IF(Q39=0,0,VLOOKUP(Q39,FAC_TOTALS_APTA!$A$4:$BQ$143,$L43,FALSE))</f>
        <v>2491696.4532938199</v>
      </c>
      <c r="R43" s="31">
        <f>IF(R39=0,0,VLOOKUP(R39,FAC_TOTALS_APTA!$A$4:$BQ$143,$L43,FALSE))</f>
        <v>2162757.0238924101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1"/>
        <v>15980733.483323529</v>
      </c>
      <c r="AD43" s="35">
        <f>AC43/G56</f>
        <v>1.6471314533218775E-2</v>
      </c>
      <c r="AE43" s="9"/>
    </row>
    <row r="44" spans="1:31" s="16" customFormat="1" ht="30" x14ac:dyDescent="0.2">
      <c r="A44" s="9"/>
      <c r="B44" s="28" t="s">
        <v>89</v>
      </c>
      <c r="C44" s="30"/>
      <c r="D44" s="6" t="s">
        <v>81</v>
      </c>
      <c r="E44" s="57">
        <v>0.44490000000000002</v>
      </c>
      <c r="F44" s="9">
        <f>MATCH($D44,FAC_TOTALS_APTA!$A$2:$BQ$2,)</f>
        <v>17</v>
      </c>
      <c r="G44" s="56">
        <f>VLOOKUP(G39,FAC_TOTALS_APTA!$A$4:$BQ$143,$F44,FALSE)</f>
        <v>0.31863612625792198</v>
      </c>
      <c r="H44" s="56">
        <f>VLOOKUP(H39,FAC_TOTALS_APTA!$A$4:$BQ$143,$F44,FALSE)</f>
        <v>0.311519231940387</v>
      </c>
      <c r="I44" s="32">
        <f t="shared" si="8"/>
        <v>-2.2335490959911386E-2</v>
      </c>
      <c r="J44" s="33" t="str">
        <f t="shared" si="9"/>
        <v/>
      </c>
      <c r="K44" s="33" t="str">
        <f t="shared" si="10"/>
        <v>TSD_POP_EMP_PCT_FAC</v>
      </c>
      <c r="L44" s="9">
        <f>MATCH($K44,FAC_TOTALS_APTA!$A$2:$BO$2,)</f>
        <v>30</v>
      </c>
      <c r="M44" s="31">
        <f>IF(M39=0,0,VLOOKUP(M39,FAC_TOTALS_APTA!$A$4:$BQ$143,$L44,FALSE))</f>
        <v>-348996.90435242298</v>
      </c>
      <c r="N44" s="31">
        <f>IF(N39=0,0,VLOOKUP(N39,FAC_TOTALS_APTA!$A$4:$BQ$143,$L44,FALSE))</f>
        <v>-592655.75924903597</v>
      </c>
      <c r="O44" s="31">
        <f>IF(O39=0,0,VLOOKUP(O39,FAC_TOTALS_APTA!$A$4:$BQ$143,$L44,FALSE))</f>
        <v>335293.05313787598</v>
      </c>
      <c r="P44" s="31">
        <f>IF(P39=0,0,VLOOKUP(P39,FAC_TOTALS_APTA!$A$4:$BQ$143,$L44,FALSE))</f>
        <v>-1390470.88302434</v>
      </c>
      <c r="Q44" s="31">
        <f>IF(Q39=0,0,VLOOKUP(Q39,FAC_TOTALS_APTA!$A$4:$BQ$143,$L44,FALSE))</f>
        <v>-495837.49525075097</v>
      </c>
      <c r="R44" s="31">
        <f>IF(R39=0,0,VLOOKUP(R39,FAC_TOTALS_APTA!$A$4:$BQ$143,$L44,FALSE))</f>
        <v>718338.81975028804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1"/>
        <v>-1774329.1689883857</v>
      </c>
      <c r="AD44" s="35">
        <f>AC44/G56</f>
        <v>-1.8287980247195968E-3</v>
      </c>
      <c r="AE44" s="9"/>
    </row>
    <row r="45" spans="1:31" s="16" customFormat="1" ht="15" x14ac:dyDescent="0.2">
      <c r="A45" s="9"/>
      <c r="B45" s="28" t="s">
        <v>57</v>
      </c>
      <c r="C45" s="30" t="s">
        <v>24</v>
      </c>
      <c r="D45" s="37" t="s">
        <v>17</v>
      </c>
      <c r="E45" s="57">
        <v>0.24179999999999999</v>
      </c>
      <c r="F45" s="9">
        <f>MATCH($D45,FAC_TOTALS_APTA!$A$2:$BQ$2,)</f>
        <v>14</v>
      </c>
      <c r="G45" s="36">
        <f>VLOOKUP(G39,FAC_TOTALS_APTA!$A$4:$BQ$143,$F45,FALSE)</f>
        <v>4.0209335601994098</v>
      </c>
      <c r="H45" s="36">
        <f>VLOOKUP(H39,FAC_TOTALS_APTA!$A$4:$BQ$143,$F45,FALSE)</f>
        <v>2.8363041321769402</v>
      </c>
      <c r="I45" s="32">
        <f t="shared" si="8"/>
        <v>-0.29461551907953443</v>
      </c>
      <c r="J45" s="33" t="str">
        <f t="shared" si="9"/>
        <v>_log</v>
      </c>
      <c r="K45" s="33" t="str">
        <f t="shared" si="10"/>
        <v>GAS_PRICE_2018_log_FAC</v>
      </c>
      <c r="L45" s="9">
        <f>MATCH($K45,FAC_TOTALS_APTA!$A$2:$BO$2,)</f>
        <v>27</v>
      </c>
      <c r="M45" s="31">
        <f>IF(M39=0,0,VLOOKUP(M39,FAC_TOTALS_APTA!$A$4:$BQ$143,$L45,FALSE))</f>
        <v>-7350135.6588144097</v>
      </c>
      <c r="N45" s="31">
        <f>IF(N39=0,0,VLOOKUP(N39,FAC_TOTALS_APTA!$A$4:$BQ$143,$L45,FALSE))</f>
        <v>-10397922.6906764</v>
      </c>
      <c r="O45" s="31">
        <f>IF(O39=0,0,VLOOKUP(O39,FAC_TOTALS_APTA!$A$4:$BQ$143,$L45,FALSE))</f>
        <v>-51778255.078241996</v>
      </c>
      <c r="P45" s="31">
        <f>IF(P39=0,0,VLOOKUP(P39,FAC_TOTALS_APTA!$A$4:$BQ$143,$L45,FALSE))</f>
        <v>-18700741.6770663</v>
      </c>
      <c r="Q45" s="31">
        <f>IF(Q39=0,0,VLOOKUP(Q39,FAC_TOTALS_APTA!$A$4:$BQ$143,$L45,FALSE))</f>
        <v>12845883.406855</v>
      </c>
      <c r="R45" s="31">
        <f>IF(R39=0,0,VLOOKUP(R39,FAC_TOTALS_APTA!$A$4:$BQ$143,$L45,FALSE))</f>
        <v>14913758.113179499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1"/>
        <v>-60467413.584764607</v>
      </c>
      <c r="AD45" s="35">
        <f>AC45/G56</f>
        <v>-6.2323659249071545E-2</v>
      </c>
      <c r="AE45" s="9"/>
    </row>
    <row r="46" spans="1:31" s="16" customFormat="1" ht="15" x14ac:dyDescent="0.2">
      <c r="A46" s="9"/>
      <c r="B46" s="28" t="s">
        <v>54</v>
      </c>
      <c r="C46" s="30" t="s">
        <v>24</v>
      </c>
      <c r="D46" s="9" t="s">
        <v>16</v>
      </c>
      <c r="E46" s="57">
        <v>-0.38419999999999999</v>
      </c>
      <c r="F46" s="9">
        <f>MATCH($D46,FAC_TOTALS_APTA!$A$2:$BQ$2,)</f>
        <v>15</v>
      </c>
      <c r="G46" s="56">
        <f>VLOOKUP(G39,FAC_TOTALS_APTA!$A$4:$BQ$143,$F46,FALSE)</f>
        <v>28910.4623663887</v>
      </c>
      <c r="H46" s="56">
        <f>VLOOKUP(H39,FAC_TOTALS_APTA!$A$4:$BQ$143,$F46,FALSE)</f>
        <v>31455.754448191401</v>
      </c>
      <c r="I46" s="32">
        <f t="shared" si="8"/>
        <v>8.8040517980848998E-2</v>
      </c>
      <c r="J46" s="33" t="str">
        <f t="shared" si="9"/>
        <v>_log</v>
      </c>
      <c r="K46" s="33" t="str">
        <f t="shared" si="10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-1606995.45039006</v>
      </c>
      <c r="N46" s="31">
        <f>IF(N39=0,0,VLOOKUP(N39,FAC_TOTALS_APTA!$A$4:$BQ$143,$L46,FALSE))</f>
        <v>-1236904.31526175</v>
      </c>
      <c r="O46" s="31">
        <f>IF(O39=0,0,VLOOKUP(O39,FAC_TOTALS_APTA!$A$4:$BQ$143,$L46,FALSE))</f>
        <v>-13902207.1168603</v>
      </c>
      <c r="P46" s="31">
        <f>IF(P39=0,0,VLOOKUP(P39,FAC_TOTALS_APTA!$A$4:$BQ$143,$L46,FALSE))</f>
        <v>-8520547.3739312794</v>
      </c>
      <c r="Q46" s="31">
        <f>IF(Q39=0,0,VLOOKUP(Q39,FAC_TOTALS_APTA!$A$4:$BQ$143,$L46,FALSE))</f>
        <v>-1695279.45914619</v>
      </c>
      <c r="R46" s="31">
        <f>IF(R39=0,0,VLOOKUP(R39,FAC_TOTALS_APTA!$A$4:$BQ$143,$L46,FALSE))</f>
        <v>-3979656.5906116799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1"/>
        <v>-30941590.306201261</v>
      </c>
      <c r="AD46" s="35">
        <f>AC46/G56</f>
        <v>-3.1891443945502924E-2</v>
      </c>
      <c r="AE46" s="9"/>
    </row>
    <row r="47" spans="1:31" s="16" customFormat="1" ht="15" x14ac:dyDescent="0.2">
      <c r="A47" s="9"/>
      <c r="B47" s="28" t="s">
        <v>72</v>
      </c>
      <c r="C47" s="30"/>
      <c r="D47" s="9" t="s">
        <v>10</v>
      </c>
      <c r="E47" s="57">
        <v>7.7000000000000002E-3</v>
      </c>
      <c r="F47" s="9">
        <f>MATCH($D47,FAC_TOTALS_APTA!$A$2:$BQ$2,)</f>
        <v>16</v>
      </c>
      <c r="G47" s="31">
        <f>VLOOKUP(G39,FAC_TOTALS_APTA!$A$4:$BQ$143,$F47,FALSE)</f>
        <v>8.1903644230090595</v>
      </c>
      <c r="H47" s="31">
        <f>VLOOKUP(H39,FAC_TOTALS_APTA!$A$4:$BQ$143,$F47,FALSE)</f>
        <v>7.0987883290027298</v>
      </c>
      <c r="I47" s="32">
        <f t="shared" si="8"/>
        <v>-0.13327564411417181</v>
      </c>
      <c r="J47" s="33" t="str">
        <f t="shared" si="9"/>
        <v/>
      </c>
      <c r="K47" s="33" t="str">
        <f t="shared" si="10"/>
        <v>PCT_HH_NO_VEH_FAC</v>
      </c>
      <c r="L47" s="9">
        <f>MATCH($K47,FAC_TOTALS_APTA!$A$2:$BO$2,)</f>
        <v>29</v>
      </c>
      <c r="M47" s="31">
        <f>IF(M39=0,0,VLOOKUP(M39,FAC_TOTALS_APTA!$A$4:$BQ$143,$L47,FALSE))</f>
        <v>-1332268.96727766</v>
      </c>
      <c r="N47" s="31">
        <f>IF(N39=0,0,VLOOKUP(N39,FAC_TOTALS_APTA!$A$4:$BQ$143,$L47,FALSE))</f>
        <v>270673.59259098599</v>
      </c>
      <c r="O47" s="31">
        <f>IF(O39=0,0,VLOOKUP(O39,FAC_TOTALS_APTA!$A$4:$BQ$143,$L47,FALSE))</f>
        <v>-1502758.4042600801</v>
      </c>
      <c r="P47" s="31">
        <f>IF(P39=0,0,VLOOKUP(P39,FAC_TOTALS_APTA!$A$4:$BQ$143,$L47,FALSE))</f>
        <v>-940142.11078203504</v>
      </c>
      <c r="Q47" s="31">
        <f>IF(Q39=0,0,VLOOKUP(Q39,FAC_TOTALS_APTA!$A$4:$BQ$143,$L47,FALSE))</f>
        <v>-1972133.5953941799</v>
      </c>
      <c r="R47" s="31">
        <f>IF(R39=0,0,VLOOKUP(R39,FAC_TOTALS_APTA!$A$4:$BQ$143,$L47,FALSE))</f>
        <v>-1593618.6138041101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1"/>
        <v>-7070248.0989270797</v>
      </c>
      <c r="AD47" s="35">
        <f>AC47/G56</f>
        <v>-7.2872925630632886E-3</v>
      </c>
      <c r="AE47" s="9"/>
    </row>
    <row r="48" spans="1:31" s="16" customFormat="1" ht="15" x14ac:dyDescent="0.2">
      <c r="A48" s="9"/>
      <c r="B48" s="28" t="s">
        <v>55</v>
      </c>
      <c r="C48" s="30"/>
      <c r="D48" s="9" t="s">
        <v>32</v>
      </c>
      <c r="E48" s="57">
        <v>-3.3999999999999998E-3</v>
      </c>
      <c r="F48" s="9">
        <f>MATCH($D48,FAC_TOTALS_APTA!$A$2:$BQ$2,)</f>
        <v>18</v>
      </c>
      <c r="G48" s="36">
        <f>VLOOKUP(G39,FAC_TOTALS_APTA!$A$4:$BQ$143,$F48,FALSE)</f>
        <v>4.1244225167356801</v>
      </c>
      <c r="H48" s="36">
        <f>VLOOKUP(H39,FAC_TOTALS_APTA!$A$4:$BQ$143,$F48,FALSE)</f>
        <v>5.4220772874824199</v>
      </c>
      <c r="I48" s="32">
        <f t="shared" si="8"/>
        <v>0.31462702123297093</v>
      </c>
      <c r="J48" s="33" t="str">
        <f t="shared" si="9"/>
        <v/>
      </c>
      <c r="K48" s="33" t="str">
        <f t="shared" si="10"/>
        <v>JTW_HOME_PCT_FAC</v>
      </c>
      <c r="L48" s="9">
        <f>MATCH($K48,FAC_TOTALS_APTA!$A$2:$BO$2,)</f>
        <v>31</v>
      </c>
      <c r="M48" s="31">
        <f>IF(M39=0,0,VLOOKUP(M39,FAC_TOTALS_APTA!$A$4:$BQ$143,$L48,FALSE))</f>
        <v>-217934.214153801</v>
      </c>
      <c r="N48" s="31">
        <f>IF(N39=0,0,VLOOKUP(N39,FAC_TOTALS_APTA!$A$4:$BQ$143,$L48,FALSE))</f>
        <v>-272657.34780408698</v>
      </c>
      <c r="O48" s="31">
        <f>IF(O39=0,0,VLOOKUP(O39,FAC_TOTALS_APTA!$A$4:$BQ$143,$L48,FALSE))</f>
        <v>-473799.75836195599</v>
      </c>
      <c r="P48" s="31">
        <f>IF(P39=0,0,VLOOKUP(P39,FAC_TOTALS_APTA!$A$4:$BQ$143,$L48,FALSE))</f>
        <v>-1567571.4687909901</v>
      </c>
      <c r="Q48" s="31">
        <f>IF(Q39=0,0,VLOOKUP(Q39,FAC_TOTALS_APTA!$A$4:$BQ$143,$L48,FALSE))</f>
        <v>-674011.32637657295</v>
      </c>
      <c r="R48" s="31">
        <f>IF(R39=0,0,VLOOKUP(R39,FAC_TOTALS_APTA!$A$4:$BQ$143,$L48,FALSE))</f>
        <v>-829857.79809206806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1"/>
        <v>-4035831.9135794751</v>
      </c>
      <c r="AD48" s="35">
        <f>AC48/G56</f>
        <v>-4.159725016448043E-3</v>
      </c>
      <c r="AE48" s="9"/>
    </row>
    <row r="49" spans="1:31" s="16" customFormat="1" ht="34" x14ac:dyDescent="0.2">
      <c r="A49" s="9"/>
      <c r="B49" s="14" t="s">
        <v>90</v>
      </c>
      <c r="C49" s="30"/>
      <c r="D49" s="6" t="s">
        <v>82</v>
      </c>
      <c r="E49" s="57">
        <v>-2.8E-3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3.0120353362216101</v>
      </c>
      <c r="I49" s="32" t="str">
        <f t="shared" si="8"/>
        <v>-</v>
      </c>
      <c r="J49" s="33" t="str">
        <f t="shared" si="9"/>
        <v/>
      </c>
      <c r="K49" s="33" t="str">
        <f t="shared" si="10"/>
        <v>PER_CAPITA_TNC_TRIPS_HIMIDNY_BUS_FAC</v>
      </c>
      <c r="L49" s="9">
        <f>MATCH($K49,FAC_TOTALS_APTA!$A$2:$BO$2,)</f>
        <v>32</v>
      </c>
      <c r="M49" s="31">
        <f>IF(M39=0,0,VLOOKUP(M39,FAC_TOTALS_APTA!$A$4:$BQ$143,$L49,FALSE))</f>
        <v>-129179.403880521</v>
      </c>
      <c r="N49" s="31">
        <f>IF(N39=0,0,VLOOKUP(N39,FAC_TOTALS_APTA!$A$4:$BQ$143,$L49,FALSE))</f>
        <v>-887469.61866148806</v>
      </c>
      <c r="O49" s="31">
        <f>IF(O39=0,0,VLOOKUP(O39,FAC_TOTALS_APTA!$A$4:$BQ$143,$L49,FALSE))</f>
        <v>-873888.38746426394</v>
      </c>
      <c r="P49" s="31">
        <f>IF(P39=0,0,VLOOKUP(P39,FAC_TOTALS_APTA!$A$4:$BQ$143,$L49,FALSE))</f>
        <v>-1468203.64206997</v>
      </c>
      <c r="Q49" s="31">
        <f>IF(Q39=0,0,VLOOKUP(Q39,FAC_TOTALS_APTA!$A$4:$BQ$143,$L49,FALSE))</f>
        <v>-2009100.4131811699</v>
      </c>
      <c r="R49" s="31">
        <f>IF(R39=0,0,VLOOKUP(R39,FAC_TOTALS_APTA!$A$4:$BQ$143,$L49,FALSE))</f>
        <v>-2112832.1294107898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1"/>
        <v>-7480673.5946682021</v>
      </c>
      <c r="AD49" s="35">
        <f>AC49/G56</f>
        <v>-7.7103174160751253E-3</v>
      </c>
      <c r="AE49" s="9"/>
    </row>
    <row r="50" spans="1:31" s="16" customFormat="1" ht="34" hidden="1" x14ac:dyDescent="0.2">
      <c r="A50" s="9"/>
      <c r="B50" s="14" t="s">
        <v>90</v>
      </c>
      <c r="C50" s="30"/>
      <c r="D50" s="6" t="s">
        <v>83</v>
      </c>
      <c r="E50" s="57">
        <v>-5.3E-3</v>
      </c>
      <c r="F50" s="9">
        <f>MATCH($D50,FAC_TOTALS_APTA!$A$2:$BQ$2,)</f>
        <v>20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PER_CAPITA_TNC_TRIPS_LOW_OPEX_BUS_FAC</v>
      </c>
      <c r="L50" s="9">
        <f>MATCH($K50,FAC_TOTALS_APTA!$A$2:$BO$2,)</f>
        <v>33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1"/>
        <v>0</v>
      </c>
      <c r="AD50" s="35">
        <f>AC50/G56</f>
        <v>0</v>
      </c>
      <c r="AE50" s="9"/>
    </row>
    <row r="51" spans="1:31" s="16" customFormat="1" ht="34" hidden="1" x14ac:dyDescent="0.2">
      <c r="A51" s="9"/>
      <c r="B51" s="14" t="s">
        <v>90</v>
      </c>
      <c r="C51" s="30"/>
      <c r="D51" s="6" t="s">
        <v>84</v>
      </c>
      <c r="E51" s="57">
        <v>5.0000000000000001E-3</v>
      </c>
      <c r="F51" s="9">
        <f>MATCH($D51,FAC_TOTALS_APTA!$A$2:$BQ$2,)</f>
        <v>21</v>
      </c>
      <c r="G51" s="36">
        <f>VLOOKUP(G39,FAC_TOTALS_APTA!$A$4:$BQ$143,$F51,FALSE)</f>
        <v>0</v>
      </c>
      <c r="H51" s="36">
        <f>VLOOKUP(H39,FAC_TOTALS_APTA!$A$4:$BQ$143,$F51,FALSE)</f>
        <v>0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PER_CAPITA_TNC_TRIPS_RAIL_FAC</v>
      </c>
      <c r="L51" s="9">
        <f>MATCH($K51,FAC_TOTALS_APTA!$A$2:$BO$2,)</f>
        <v>34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1"/>
        <v>0</v>
      </c>
      <c r="AD51" s="35">
        <f>AC51/G56</f>
        <v>0</v>
      </c>
      <c r="AE51" s="9"/>
    </row>
    <row r="52" spans="1:31" s="16" customFormat="1" ht="15" x14ac:dyDescent="0.2">
      <c r="A52" s="9"/>
      <c r="B52" s="28" t="s">
        <v>74</v>
      </c>
      <c r="C52" s="30"/>
      <c r="D52" s="9" t="s">
        <v>49</v>
      </c>
      <c r="E52" s="57">
        <v>-0.02</v>
      </c>
      <c r="F52" s="9">
        <f>MATCH($D52,FAC_TOTALS_APTA!$A$2:$BQ$2,)</f>
        <v>22</v>
      </c>
      <c r="G52" s="36">
        <f>VLOOKUP(G39,FAC_TOTALS_APTA!$A$4:$BQ$143,$F52,FALSE)</f>
        <v>9.1194361467630006E-2</v>
      </c>
      <c r="H52" s="36">
        <f>VLOOKUP(H39,FAC_TOTALS_APTA!$A$4:$BQ$143,$F52,FALSE)</f>
        <v>0.825130747331004</v>
      </c>
      <c r="I52" s="32">
        <f t="shared" si="8"/>
        <v>8.0480456691819615</v>
      </c>
      <c r="J52" s="33" t="str">
        <f t="shared" si="9"/>
        <v/>
      </c>
      <c r="K52" s="33" t="str">
        <f t="shared" si="10"/>
        <v>BIKE_SHARE_FAC</v>
      </c>
      <c r="L52" s="9">
        <f>MATCH($K52,FAC_TOTALS_APTA!$A$2:$BO$2,)</f>
        <v>35</v>
      </c>
      <c r="M52" s="31">
        <f>IF(M39=0,0,VLOOKUP(M39,FAC_TOTALS_APTA!$A$4:$BQ$143,$L52,FALSE))</f>
        <v>-1191196.6228530901</v>
      </c>
      <c r="N52" s="31">
        <f>IF(N39=0,0,VLOOKUP(N39,FAC_TOTALS_APTA!$A$4:$BQ$143,$L52,FALSE))</f>
        <v>-1827197.7057509201</v>
      </c>
      <c r="O52" s="31">
        <f>IF(O39=0,0,VLOOKUP(O39,FAC_TOTALS_APTA!$A$4:$BQ$143,$L52,FALSE))</f>
        <v>-3984941.9791696402</v>
      </c>
      <c r="P52" s="31">
        <f>IF(P39=0,0,VLOOKUP(P39,FAC_TOTALS_APTA!$A$4:$BQ$143,$L52,FALSE))</f>
        <v>-2572913.0337880501</v>
      </c>
      <c r="Q52" s="31">
        <f>IF(Q39=0,0,VLOOKUP(Q39,FAC_TOTALS_APTA!$A$4:$BQ$143,$L52,FALSE))</f>
        <v>-1856856.4512914501</v>
      </c>
      <c r="R52" s="31">
        <f>IF(R39=0,0,VLOOKUP(R39,FAC_TOTALS_APTA!$A$4:$BQ$143,$L52,FALSE))</f>
        <v>-1776202.8982089099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1"/>
        <v>-13209308.691062059</v>
      </c>
      <c r="AD52" s="35">
        <f>AC52/G56</f>
        <v>-1.361481176342191E-2</v>
      </c>
      <c r="AE52" s="9"/>
    </row>
    <row r="53" spans="1:31" s="16" customFormat="1" ht="15" x14ac:dyDescent="0.2">
      <c r="A53" s="9"/>
      <c r="B53" s="11" t="s">
        <v>75</v>
      </c>
      <c r="C53" s="29"/>
      <c r="D53" s="10" t="s">
        <v>50</v>
      </c>
      <c r="E53" s="58">
        <v>-5.6899999999999999E-2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0.41901162122882901</v>
      </c>
      <c r="I53" s="39" t="str">
        <f t="shared" si="8"/>
        <v>-</v>
      </c>
      <c r="J53" s="40" t="str">
        <f t="shared" si="9"/>
        <v/>
      </c>
      <c r="K53" s="40" t="str">
        <f t="shared" si="10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-17743905.985134199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1"/>
        <v>-17743905.985134199</v>
      </c>
      <c r="AD53" s="43">
        <f>AC53/$G$28</f>
        <v>-6.9828838020763303E-3</v>
      </c>
      <c r="AE53" s="9"/>
    </row>
    <row r="54" spans="1:31" s="16" customFormat="1" ht="15" x14ac:dyDescent="0.2">
      <c r="A54" s="9"/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10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0</v>
      </c>
      <c r="Q54" s="48">
        <f>IF(Q39=0,0,VLOOKUP(Q39,FAC_TOTALS_APTA!$A$4:$BQ$143,$L54,FALSE))</f>
        <v>0</v>
      </c>
      <c r="R54" s="48">
        <f>IF(R39=0,0,VLOOKUP(R39,FAC_TOTALS_APTA!$A$4:$BQ$143,$L54,FALSE))</f>
        <v>0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0</v>
      </c>
      <c r="AD54" s="52">
        <f>AC54/G56</f>
        <v>0</v>
      </c>
      <c r="AE54" s="9"/>
    </row>
    <row r="55" spans="1:31" s="75" customFormat="1" ht="15" x14ac:dyDescent="0.2">
      <c r="A55" s="74"/>
      <c r="B55" s="28" t="s">
        <v>76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952195638.40464401</v>
      </c>
      <c r="H55" s="76">
        <f>VLOOKUP(H39,FAC_TOTALS_APTA!$A$4:$BO$143,$F55,FALSE)</f>
        <v>894301322.91789496</v>
      </c>
      <c r="I55" s="78">
        <f t="shared" ref="I55:I56" si="12">H55/G55-1</f>
        <v>-6.0800861873037015E-2</v>
      </c>
      <c r="J55" s="33"/>
      <c r="K55" s="33"/>
      <c r="L55" s="9"/>
      <c r="M55" s="31">
        <f t="shared" ref="M55:AB55" si="13">SUM(M41:M46)</f>
        <v>-9807798.0219350923</v>
      </c>
      <c r="N55" s="31">
        <f t="shared" si="13"/>
        <v>6584028.4333955348</v>
      </c>
      <c r="O55" s="31">
        <f t="shared" si="13"/>
        <v>-41448103.365013093</v>
      </c>
      <c r="P55" s="31">
        <f t="shared" si="13"/>
        <v>-7917562.3622540664</v>
      </c>
      <c r="Q55" s="31">
        <f t="shared" si="13"/>
        <v>23240652.94501349</v>
      </c>
      <c r="R55" s="31">
        <f t="shared" si="13"/>
        <v>30684072.648585528</v>
      </c>
      <c r="S55" s="31">
        <f t="shared" si="13"/>
        <v>0</v>
      </c>
      <c r="T55" s="31">
        <f t="shared" si="13"/>
        <v>0</v>
      </c>
      <c r="U55" s="31">
        <f t="shared" si="13"/>
        <v>0</v>
      </c>
      <c r="V55" s="31">
        <f t="shared" si="13"/>
        <v>0</v>
      </c>
      <c r="W55" s="31">
        <f t="shared" si="13"/>
        <v>0</v>
      </c>
      <c r="X55" s="31">
        <f t="shared" si="13"/>
        <v>0</v>
      </c>
      <c r="Y55" s="31">
        <f t="shared" si="13"/>
        <v>0</v>
      </c>
      <c r="Z55" s="31">
        <f t="shared" si="13"/>
        <v>0</v>
      </c>
      <c r="AA55" s="31">
        <f t="shared" si="13"/>
        <v>0</v>
      </c>
      <c r="AB55" s="31">
        <f t="shared" si="13"/>
        <v>0</v>
      </c>
      <c r="AC55" s="34">
        <f>H55-G55</f>
        <v>-57894315.486749053</v>
      </c>
      <c r="AD55" s="35">
        <f>I55</f>
        <v>-6.0800861873037015E-2</v>
      </c>
      <c r="AE55" s="74"/>
    </row>
    <row r="56" spans="1:31" ht="16" thickBot="1" x14ac:dyDescent="0.25"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970216035.34399998</v>
      </c>
      <c r="H56" s="77">
        <f>VLOOKUP(H39,FAC_TOTALS_APTA!$A$4:$BO$143,$F56,FALSE)</f>
        <v>809531783.59800005</v>
      </c>
      <c r="I56" s="79">
        <f t="shared" si="12"/>
        <v>-0.16561698208690989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-160684251.74599993</v>
      </c>
      <c r="AD56" s="55">
        <f>I56</f>
        <v>-0.16561698208690989</v>
      </c>
    </row>
    <row r="57" spans="1:31" ht="17" thickTop="1" thickBot="1" x14ac:dyDescent="0.25">
      <c r="B57" s="59" t="s">
        <v>77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-0.10481612021387288</v>
      </c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30</v>
      </c>
      <c r="C63" s="22">
        <v>0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1" ht="15" thickTop="1" x14ac:dyDescent="0.2">
      <c r="B65" s="63"/>
      <c r="C65" s="64"/>
      <c r="D65" s="64"/>
      <c r="E65" s="64"/>
      <c r="F65" s="64"/>
      <c r="G65" s="87" t="s">
        <v>59</v>
      </c>
      <c r="H65" s="87"/>
      <c r="I65" s="87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7" t="s">
        <v>63</v>
      </c>
      <c r="AD65" s="87"/>
    </row>
    <row r="66" spans="1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1:31" s="16" customFormat="1" x14ac:dyDescent="0.2">
      <c r="A67" s="9"/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  <c r="AE67" s="9"/>
    </row>
    <row r="68" spans="1:31" x14ac:dyDescent="0.2">
      <c r="B68" s="28"/>
      <c r="C68" s="30"/>
      <c r="D68" s="9"/>
      <c r="E68" s="9"/>
      <c r="F68" s="9"/>
      <c r="G68" s="9" t="str">
        <f>CONCATENATE($C63,"_",$C64,"_",G66)</f>
        <v>0_3_2012</v>
      </c>
      <c r="H68" s="9" t="str">
        <f>CONCATENATE($C63,"_",$C64,"_",H66)</f>
        <v>0_3_2018</v>
      </c>
      <c r="I68" s="30"/>
      <c r="J68" s="9"/>
      <c r="K68" s="9"/>
      <c r="L68" s="9"/>
      <c r="M68" s="9" t="str">
        <f>IF($G66+M67&gt;$H66,0,CONCATENATE($C63,"_",$C64,"_",$G66+M67))</f>
        <v>0_3_2013</v>
      </c>
      <c r="N68" s="9" t="str">
        <f t="shared" ref="N68:AB68" si="14">IF($G66+N67&gt;$H66,0,CONCATENATE($C63,"_",$C64,"_",$G66+N67))</f>
        <v>0_3_2014</v>
      </c>
      <c r="O68" s="9" t="str">
        <f t="shared" si="14"/>
        <v>0_3_2015</v>
      </c>
      <c r="P68" s="9" t="str">
        <f t="shared" si="14"/>
        <v>0_3_2016</v>
      </c>
      <c r="Q68" s="9" t="str">
        <f t="shared" si="14"/>
        <v>0_3_2017</v>
      </c>
      <c r="R68" s="9" t="str">
        <f t="shared" si="14"/>
        <v>0_3_2018</v>
      </c>
      <c r="S68" s="9">
        <f t="shared" si="14"/>
        <v>0</v>
      </c>
      <c r="T68" s="9">
        <f t="shared" si="14"/>
        <v>0</v>
      </c>
      <c r="U68" s="9">
        <f t="shared" si="14"/>
        <v>0</v>
      </c>
      <c r="V68" s="9">
        <f t="shared" si="14"/>
        <v>0</v>
      </c>
      <c r="W68" s="9">
        <f t="shared" si="14"/>
        <v>0</v>
      </c>
      <c r="X68" s="9">
        <f t="shared" si="14"/>
        <v>0</v>
      </c>
      <c r="Y68" s="9">
        <f t="shared" si="14"/>
        <v>0</v>
      </c>
      <c r="Z68" s="9">
        <f t="shared" si="14"/>
        <v>0</v>
      </c>
      <c r="AA68" s="9">
        <f t="shared" si="14"/>
        <v>0</v>
      </c>
      <c r="AB68" s="9">
        <f t="shared" si="14"/>
        <v>0</v>
      </c>
      <c r="AC68" s="9"/>
      <c r="AD68" s="9"/>
    </row>
    <row r="69" spans="1:3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1" s="16" customFormat="1" ht="15" x14ac:dyDescent="0.2">
      <c r="A70" s="9"/>
      <c r="B70" s="28" t="s">
        <v>37</v>
      </c>
      <c r="C70" s="30" t="s">
        <v>24</v>
      </c>
      <c r="D70" s="9" t="s">
        <v>8</v>
      </c>
      <c r="E70" s="57">
        <v>0.81299999999999994</v>
      </c>
      <c r="F70" s="9">
        <f>MATCH($D70,FAC_TOTALS_APTA!$A$2:$BQ$2,)</f>
        <v>11</v>
      </c>
      <c r="G70" s="31">
        <f>VLOOKUP(G68,FAC_TOTALS_APTA!$A$4:$BQ$143,$F70,FALSE)</f>
        <v>1930186.40809851</v>
      </c>
      <c r="H70" s="31">
        <f>VLOOKUP(H68,FAC_TOTALS_APTA!$A$4:$BQ$143,$F70,FALSE)</f>
        <v>2102749.2543792301</v>
      </c>
      <c r="I70" s="32">
        <f>IFERROR(H70/G70-1,"-")</f>
        <v>8.9402166317561704E-2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-7558466.6837451598</v>
      </c>
      <c r="N70" s="31">
        <f>IF(N68=0,0,VLOOKUP(N68,FAC_TOTALS_APTA!$A$4:$BQ$143,$L70,FALSE))</f>
        <v>387941.03420742601</v>
      </c>
      <c r="O70" s="31">
        <f>IF(O68=0,0,VLOOKUP(O68,FAC_TOTALS_APTA!$A$4:$BQ$143,$L70,FALSE))</f>
        <v>-2325168.5890365802</v>
      </c>
      <c r="P70" s="31">
        <f>IF(P68=0,0,VLOOKUP(P68,FAC_TOTALS_APTA!$A$4:$BQ$143,$L70,FALSE))</f>
        <v>-5600822.7848150097</v>
      </c>
      <c r="Q70" s="31">
        <f>IF(Q68=0,0,VLOOKUP(Q68,FAC_TOTALS_APTA!$A$4:$BQ$143,$L70,FALSE))</f>
        <v>689597.99551064603</v>
      </c>
      <c r="R70" s="31">
        <f>IF(R68=0,0,VLOOKUP(R68,FAC_TOTALS_APTA!$A$4:$BQ$143,$L70,FALSE))</f>
        <v>918809.837204237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-13488109.190674443</v>
      </c>
      <c r="AD70" s="35">
        <f>AC70/G85</f>
        <v>-4.3060549372389768E-2</v>
      </c>
      <c r="AE70" s="9"/>
    </row>
    <row r="71" spans="1:31" s="16" customFormat="1" ht="15" x14ac:dyDescent="0.2">
      <c r="A71" s="9"/>
      <c r="B71" s="28" t="s">
        <v>60</v>
      </c>
      <c r="C71" s="30" t="s">
        <v>24</v>
      </c>
      <c r="D71" s="9" t="s">
        <v>18</v>
      </c>
      <c r="E71" s="57">
        <v>-0.7006</v>
      </c>
      <c r="F71" s="9">
        <f>MATCH($D71,FAC_TOTALS_APTA!$A$2:$BQ$2,)</f>
        <v>12</v>
      </c>
      <c r="G71" s="56">
        <f>VLOOKUP(G68,FAC_TOTALS_APTA!$A$4:$BQ$143,$F71,FALSE)</f>
        <v>0.84427364364268698</v>
      </c>
      <c r="H71" s="56">
        <f>VLOOKUP(H68,FAC_TOTALS_APTA!$A$4:$BQ$143,$F71,FALSE)</f>
        <v>0.97345931230146499</v>
      </c>
      <c r="I71" s="32">
        <f t="shared" ref="I71:I82" si="15">IFERROR(H71/G71-1,"-")</f>
        <v>0.15301397791052196</v>
      </c>
      <c r="J71" s="33" t="str">
        <f t="shared" ref="J71:J82" si="16">IF(C71="Log","_log","")</f>
        <v>_log</v>
      </c>
      <c r="K71" s="33" t="str">
        <f t="shared" ref="K71:K83" si="17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1721151.94847881</v>
      </c>
      <c r="N71" s="31">
        <f>IF(N68=0,0,VLOOKUP(N68,FAC_TOTALS_APTA!$A$4:$BQ$143,$L71,FALSE))</f>
        <v>5982188.8016078304</v>
      </c>
      <c r="O71" s="31">
        <f>IF(O68=0,0,VLOOKUP(O68,FAC_TOTALS_APTA!$A$4:$BQ$143,$L71,FALSE))</f>
        <v>5146625.7741223099</v>
      </c>
      <c r="P71" s="31">
        <f>IF(P68=0,0,VLOOKUP(P68,FAC_TOTALS_APTA!$A$4:$BQ$143,$L71,FALSE))</f>
        <v>3888763.9813975999</v>
      </c>
      <c r="Q71" s="31">
        <f>IF(Q68=0,0,VLOOKUP(Q68,FAC_TOTALS_APTA!$A$4:$BQ$143,$L71,FALSE))</f>
        <v>2871039.1643273798</v>
      </c>
      <c r="R71" s="31">
        <f>IF(R68=0,0,VLOOKUP(R68,FAC_TOTALS_APTA!$A$4:$BQ$143,$L71,FALSE))</f>
        <v>2313833.4383556298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8">SUM(M71:AB71)</f>
        <v>21923603.108289558</v>
      </c>
      <c r="AD71" s="35">
        <f>AC71/G85</f>
        <v>6.9990714096374806E-2</v>
      </c>
      <c r="AE71" s="9"/>
    </row>
    <row r="72" spans="1:31" s="16" customFormat="1" ht="15" x14ac:dyDescent="0.2">
      <c r="A72" s="9"/>
      <c r="B72" s="28" t="s">
        <v>56</v>
      </c>
      <c r="C72" s="30" t="s">
        <v>24</v>
      </c>
      <c r="D72" s="9" t="s">
        <v>9</v>
      </c>
      <c r="E72" s="57">
        <v>0.2167</v>
      </c>
      <c r="F72" s="9">
        <f>MATCH($D72,FAC_TOTALS_APTA!$A$2:$BQ$2,)</f>
        <v>13</v>
      </c>
      <c r="G72" s="31">
        <f>VLOOKUP(G68,FAC_TOTALS_APTA!$A$4:$BQ$143,$F72,FALSE)</f>
        <v>607080.14119744999</v>
      </c>
      <c r="H72" s="31">
        <f>VLOOKUP(H68,FAC_TOTALS_APTA!$A$4:$BQ$143,$F72,FALSE)</f>
        <v>639775.545328398</v>
      </c>
      <c r="I72" s="32">
        <f t="shared" si="15"/>
        <v>5.3856817102363452E-2</v>
      </c>
      <c r="J72" s="33" t="str">
        <f t="shared" si="16"/>
        <v>_log</v>
      </c>
      <c r="K72" s="33" t="str">
        <f t="shared" si="17"/>
        <v>POP_EMP_log_FAC</v>
      </c>
      <c r="L72" s="9">
        <f>MATCH($K72,FAC_TOTALS_APTA!$A$2:$BO$2,)</f>
        <v>26</v>
      </c>
      <c r="M72" s="31">
        <f>IF(M68=0,0,VLOOKUP(M68,FAC_TOTALS_APTA!$A$4:$BQ$143,$L72,FALSE))</f>
        <v>816548.63544900995</v>
      </c>
      <c r="N72" s="31">
        <f>IF(N68=0,0,VLOOKUP(N68,FAC_TOTALS_APTA!$A$4:$BQ$143,$L72,FALSE))</f>
        <v>524782.34685929597</v>
      </c>
      <c r="O72" s="31">
        <f>IF(O68=0,0,VLOOKUP(O68,FAC_TOTALS_APTA!$A$4:$BQ$143,$L72,FALSE))</f>
        <v>610462.29584719904</v>
      </c>
      <c r="P72" s="31">
        <f>IF(P68=0,0,VLOOKUP(P68,FAC_TOTALS_APTA!$A$4:$BQ$143,$L72,FALSE))</f>
        <v>555157.53831794299</v>
      </c>
      <c r="Q72" s="31">
        <f>IF(Q68=0,0,VLOOKUP(Q68,FAC_TOTALS_APTA!$A$4:$BQ$143,$L72,FALSE))</f>
        <v>471663.66824864701</v>
      </c>
      <c r="R72" s="31">
        <f>IF(R68=0,0,VLOOKUP(R68,FAC_TOTALS_APTA!$A$4:$BQ$143,$L72,FALSE))</f>
        <v>491896.64786024799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8"/>
        <v>3470511.1325823427</v>
      </c>
      <c r="AD72" s="35">
        <f>AC72/G85</f>
        <v>1.1079545239395989E-2</v>
      </c>
      <c r="AE72" s="9"/>
    </row>
    <row r="73" spans="1:31" s="16" customFormat="1" ht="30" x14ac:dyDescent="0.2">
      <c r="A73" s="9"/>
      <c r="B73" s="28" t="s">
        <v>89</v>
      </c>
      <c r="C73" s="30"/>
      <c r="D73" s="6" t="s">
        <v>81</v>
      </c>
      <c r="E73" s="57">
        <v>0.44490000000000002</v>
      </c>
      <c r="F73" s="9">
        <f>MATCH($D73,FAC_TOTALS_APTA!$A$2:$BQ$2,)</f>
        <v>17</v>
      </c>
      <c r="G73" s="56">
        <f>VLOOKUP(G68,FAC_TOTALS_APTA!$A$4:$BQ$143,$F73,FALSE)</f>
        <v>0.203292400516843</v>
      </c>
      <c r="H73" s="56">
        <f>VLOOKUP(H68,FAC_TOTALS_APTA!$A$4:$BQ$143,$F73,FALSE)</f>
        <v>0.19884655106648</v>
      </c>
      <c r="I73" s="32">
        <f t="shared" si="15"/>
        <v>-2.1869235834984679E-2</v>
      </c>
      <c r="J73" s="33" t="str">
        <f t="shared" si="16"/>
        <v/>
      </c>
      <c r="K73" s="33" t="str">
        <f t="shared" si="17"/>
        <v>TSD_POP_EMP_PCT_FAC</v>
      </c>
      <c r="L73" s="9">
        <f>MATCH($K73,FAC_TOTALS_APTA!$A$2:$BO$2,)</f>
        <v>30</v>
      </c>
      <c r="M73" s="31">
        <f>IF(M68=0,0,VLOOKUP(M68,FAC_TOTALS_APTA!$A$4:$BQ$143,$L73,FALSE))</f>
        <v>-45730.586410470904</v>
      </c>
      <c r="N73" s="31">
        <f>IF(N68=0,0,VLOOKUP(N68,FAC_TOTALS_APTA!$A$4:$BQ$143,$L73,FALSE))</f>
        <v>-341843.96022627101</v>
      </c>
      <c r="O73" s="31">
        <f>IF(O68=0,0,VLOOKUP(O68,FAC_TOTALS_APTA!$A$4:$BQ$143,$L73,FALSE))</f>
        <v>-396351.67508102098</v>
      </c>
      <c r="P73" s="31">
        <f>IF(P68=0,0,VLOOKUP(P68,FAC_TOTALS_APTA!$A$4:$BQ$143,$L73,FALSE))</f>
        <v>555277.63650138304</v>
      </c>
      <c r="Q73" s="31">
        <f>IF(Q68=0,0,VLOOKUP(Q68,FAC_TOTALS_APTA!$A$4:$BQ$143,$L73,FALSE))</f>
        <v>-78148.278331676207</v>
      </c>
      <c r="R73" s="31">
        <f>IF(R68=0,0,VLOOKUP(R68,FAC_TOTALS_APTA!$A$4:$BQ$143,$L73,FALSE))</f>
        <v>-128240.43643374099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8"/>
        <v>-435037.29998179706</v>
      </c>
      <c r="AD73" s="35">
        <f>AC73/G85</f>
        <v>-1.3888488645724415E-3</v>
      </c>
      <c r="AE73" s="9"/>
    </row>
    <row r="74" spans="1:31" s="16" customFormat="1" ht="15" x14ac:dyDescent="0.2">
      <c r="A74" s="9"/>
      <c r="B74" s="28" t="s">
        <v>57</v>
      </c>
      <c r="C74" s="30" t="s">
        <v>24</v>
      </c>
      <c r="D74" s="37" t="s">
        <v>17</v>
      </c>
      <c r="E74" s="57">
        <v>0.24179999999999999</v>
      </c>
      <c r="F74" s="9">
        <f>MATCH($D74,FAC_TOTALS_APTA!$A$2:$BQ$2,)</f>
        <v>14</v>
      </c>
      <c r="G74" s="36">
        <f>VLOOKUP(G68,FAC_TOTALS_APTA!$A$4:$BQ$143,$F74,FALSE)</f>
        <v>4.00064036192048</v>
      </c>
      <c r="H74" s="36">
        <f>VLOOKUP(H68,FAC_TOTALS_APTA!$A$4:$BQ$143,$F74,FALSE)</f>
        <v>2.81841862081265</v>
      </c>
      <c r="I74" s="32">
        <f t="shared" si="15"/>
        <v>-0.29550812723898845</v>
      </c>
      <c r="J74" s="33" t="str">
        <f t="shared" si="16"/>
        <v>_log</v>
      </c>
      <c r="K74" s="33" t="str">
        <f t="shared" si="17"/>
        <v>GAS_PRICE_2018_log_FAC</v>
      </c>
      <c r="L74" s="9">
        <f>MATCH($K74,FAC_TOTALS_APTA!$A$2:$BO$2,)</f>
        <v>27</v>
      </c>
      <c r="M74" s="31">
        <f>IF(M68=0,0,VLOOKUP(M68,FAC_TOTALS_APTA!$A$4:$BQ$143,$L74,FALSE))</f>
        <v>-2289557.41960007</v>
      </c>
      <c r="N74" s="31">
        <f>IF(N68=0,0,VLOOKUP(N68,FAC_TOTALS_APTA!$A$4:$BQ$143,$L74,FALSE))</f>
        <v>-3360056.00111788</v>
      </c>
      <c r="O74" s="31">
        <f>IF(O68=0,0,VLOOKUP(O68,FAC_TOTALS_APTA!$A$4:$BQ$143,$L74,FALSE))</f>
        <v>-17794565.9372712</v>
      </c>
      <c r="P74" s="31">
        <f>IF(P68=0,0,VLOOKUP(P68,FAC_TOTALS_APTA!$A$4:$BQ$143,$L74,FALSE))</f>
        <v>-5819278.83991352</v>
      </c>
      <c r="Q74" s="31">
        <f>IF(Q68=0,0,VLOOKUP(Q68,FAC_TOTALS_APTA!$A$4:$BQ$143,$L74,FALSE))</f>
        <v>4184615.0858523198</v>
      </c>
      <c r="R74" s="31">
        <f>IF(R68=0,0,VLOOKUP(R68,FAC_TOTALS_APTA!$A$4:$BQ$143,$L74,FALSE))</f>
        <v>4594685.8223508596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8"/>
        <v>-20484157.289699491</v>
      </c>
      <c r="AD74" s="35">
        <f>AC74/G85</f>
        <v>-6.5395308849868328E-2</v>
      </c>
      <c r="AE74" s="9"/>
    </row>
    <row r="75" spans="1:31" s="16" customFormat="1" ht="15" x14ac:dyDescent="0.2">
      <c r="A75" s="9"/>
      <c r="B75" s="28" t="s">
        <v>54</v>
      </c>
      <c r="C75" s="30" t="s">
        <v>24</v>
      </c>
      <c r="D75" s="9" t="s">
        <v>16</v>
      </c>
      <c r="E75" s="57">
        <v>-0.38419999999999999</v>
      </c>
      <c r="F75" s="9">
        <f>MATCH($D75,FAC_TOTALS_APTA!$A$2:$BQ$2,)</f>
        <v>15</v>
      </c>
      <c r="G75" s="56">
        <f>VLOOKUP(G68,FAC_TOTALS_APTA!$A$4:$BQ$143,$F75,FALSE)</f>
        <v>25856.047480622699</v>
      </c>
      <c r="H75" s="56">
        <f>VLOOKUP(H68,FAC_TOTALS_APTA!$A$4:$BQ$143,$F75,FALSE)</f>
        <v>28066.597469404998</v>
      </c>
      <c r="I75" s="32">
        <f t="shared" si="15"/>
        <v>8.5494505315978797E-2</v>
      </c>
      <c r="J75" s="33" t="str">
        <f t="shared" si="16"/>
        <v>_log</v>
      </c>
      <c r="K75" s="33" t="str">
        <f t="shared" si="17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-7971.1507520539999</v>
      </c>
      <c r="N75" s="31">
        <f>IF(N68=0,0,VLOOKUP(N68,FAC_TOTALS_APTA!$A$4:$BQ$143,$L75,FALSE))</f>
        <v>-1671226.58809717</v>
      </c>
      <c r="O75" s="31">
        <f>IF(O68=0,0,VLOOKUP(O68,FAC_TOTALS_APTA!$A$4:$BQ$143,$L75,FALSE))</f>
        <v>-3708183.8903497602</v>
      </c>
      <c r="P75" s="31">
        <f>IF(P68=0,0,VLOOKUP(P68,FAC_TOTALS_APTA!$A$4:$BQ$143,$L75,FALSE))</f>
        <v>-1406366.9214873901</v>
      </c>
      <c r="Q75" s="31">
        <f>IF(Q68=0,0,VLOOKUP(Q68,FAC_TOTALS_APTA!$A$4:$BQ$143,$L75,FALSE))</f>
        <v>-1207636.3528670201</v>
      </c>
      <c r="R75" s="31">
        <f>IF(R68=0,0,VLOOKUP(R68,FAC_TOTALS_APTA!$A$4:$BQ$143,$L75,FALSE))</f>
        <v>-1403041.1248735599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8"/>
        <v>-9404426.0284269545</v>
      </c>
      <c r="AD75" s="35">
        <f>AC75/G85</f>
        <v>-3.0023463303222059E-2</v>
      </c>
      <c r="AE75" s="9"/>
    </row>
    <row r="76" spans="1:31" s="16" customFormat="1" ht="15" x14ac:dyDescent="0.2">
      <c r="A76" s="9"/>
      <c r="B76" s="28" t="s">
        <v>72</v>
      </c>
      <c r="C76" s="30"/>
      <c r="D76" s="9" t="s">
        <v>10</v>
      </c>
      <c r="E76" s="57">
        <v>7.7000000000000002E-3</v>
      </c>
      <c r="F76" s="9">
        <f>MATCH($D76,FAC_TOTALS_APTA!$A$2:$BQ$2,)</f>
        <v>16</v>
      </c>
      <c r="G76" s="31">
        <f>VLOOKUP(G68,FAC_TOTALS_APTA!$A$4:$BQ$143,$F76,FALSE)</f>
        <v>7.3287775472190999</v>
      </c>
      <c r="H76" s="31">
        <f>VLOOKUP(H68,FAC_TOTALS_APTA!$A$4:$BQ$143,$F76,FALSE)</f>
        <v>7.0107139777311902</v>
      </c>
      <c r="I76" s="32">
        <f t="shared" si="15"/>
        <v>-4.3399266445001916E-2</v>
      </c>
      <c r="J76" s="33" t="str">
        <f t="shared" si="16"/>
        <v/>
      </c>
      <c r="K76" s="33" t="str">
        <f t="shared" si="17"/>
        <v>PCT_HH_NO_VEH_FAC</v>
      </c>
      <c r="L76" s="9">
        <f>MATCH($K76,FAC_TOTALS_APTA!$A$2:$BO$2,)</f>
        <v>29</v>
      </c>
      <c r="M76" s="31">
        <f>IF(M68=0,0,VLOOKUP(M68,FAC_TOTALS_APTA!$A$4:$BQ$143,$L76,FALSE))</f>
        <v>103953.72126622801</v>
      </c>
      <c r="N76" s="31">
        <f>IF(N68=0,0,VLOOKUP(N68,FAC_TOTALS_APTA!$A$4:$BQ$143,$L76,FALSE))</f>
        <v>76632.257567902197</v>
      </c>
      <c r="O76" s="31">
        <f>IF(O68=0,0,VLOOKUP(O68,FAC_TOTALS_APTA!$A$4:$BQ$143,$L76,FALSE))</f>
        <v>-395405.30804830702</v>
      </c>
      <c r="P76" s="31">
        <f>IF(P68=0,0,VLOOKUP(P68,FAC_TOTALS_APTA!$A$4:$BQ$143,$L76,FALSE))</f>
        <v>-267794.97115657898</v>
      </c>
      <c r="Q76" s="31">
        <f>IF(Q68=0,0,VLOOKUP(Q68,FAC_TOTALS_APTA!$A$4:$BQ$143,$L76,FALSE))</f>
        <v>-98722.095919212094</v>
      </c>
      <c r="R76" s="31">
        <f>IF(R68=0,0,VLOOKUP(R68,FAC_TOTALS_APTA!$A$4:$BQ$143,$L76,FALSE))</f>
        <v>-118481.13167205801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8"/>
        <v>-699817.52796202595</v>
      </c>
      <c r="AD76" s="35">
        <f>AC76/G85</f>
        <v>-2.2341550463802085E-3</v>
      </c>
      <c r="AE76" s="9"/>
    </row>
    <row r="77" spans="1:31" s="16" customFormat="1" ht="15" x14ac:dyDescent="0.2">
      <c r="A77" s="9"/>
      <c r="B77" s="28" t="s">
        <v>55</v>
      </c>
      <c r="C77" s="30"/>
      <c r="D77" s="9" t="s">
        <v>32</v>
      </c>
      <c r="E77" s="57">
        <v>-3.3999999999999998E-3</v>
      </c>
      <c r="F77" s="9">
        <f>MATCH($D77,FAC_TOTALS_APTA!$A$2:$BQ$2,)</f>
        <v>18</v>
      </c>
      <c r="G77" s="36">
        <f>VLOOKUP(G68,FAC_TOTALS_APTA!$A$4:$BQ$143,$F77,FALSE)</f>
        <v>3.7958994447190002</v>
      </c>
      <c r="H77" s="36">
        <f>VLOOKUP(H68,FAC_TOTALS_APTA!$A$4:$BQ$143,$F77,FALSE)</f>
        <v>5.0971445390948</v>
      </c>
      <c r="I77" s="32">
        <f t="shared" si="15"/>
        <v>0.34280283588284766</v>
      </c>
      <c r="J77" s="33" t="str">
        <f t="shared" si="16"/>
        <v/>
      </c>
      <c r="K77" s="33" t="str">
        <f t="shared" si="17"/>
        <v>JTW_HOME_PCT_FAC</v>
      </c>
      <c r="L77" s="9">
        <f>MATCH($K77,FAC_TOTALS_APTA!$A$2:$BO$2,)</f>
        <v>31</v>
      </c>
      <c r="M77" s="31">
        <f>IF(M68=0,0,VLOOKUP(M68,FAC_TOTALS_APTA!$A$4:$BQ$143,$L77,FALSE))</f>
        <v>84886.106722041994</v>
      </c>
      <c r="N77" s="31">
        <f>IF(N68=0,0,VLOOKUP(N68,FAC_TOTALS_APTA!$A$4:$BQ$143,$L77,FALSE))</f>
        <v>-165865.783536053</v>
      </c>
      <c r="O77" s="31">
        <f>IF(O68=0,0,VLOOKUP(O68,FAC_TOTALS_APTA!$A$4:$BQ$143,$L77,FALSE))</f>
        <v>-13846.6162018548</v>
      </c>
      <c r="P77" s="31">
        <f>IF(P68=0,0,VLOOKUP(P68,FAC_TOTALS_APTA!$A$4:$BQ$143,$L77,FALSE))</f>
        <v>-552819.39237293496</v>
      </c>
      <c r="Q77" s="31">
        <f>IF(Q68=0,0,VLOOKUP(Q68,FAC_TOTALS_APTA!$A$4:$BQ$143,$L77,FALSE))</f>
        <v>-279141.08737998898</v>
      </c>
      <c r="R77" s="31">
        <f>IF(R68=0,0,VLOOKUP(R68,FAC_TOTALS_APTA!$A$4:$BQ$143,$L77,FALSE))</f>
        <v>-337372.90477538703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8"/>
        <v>-1264159.6775441768</v>
      </c>
      <c r="AD77" s="35">
        <f>AC77/G85</f>
        <v>-4.0358073500110381E-3</v>
      </c>
      <c r="AE77" s="9"/>
    </row>
    <row r="78" spans="1:31" s="16" customFormat="1" ht="34" hidden="1" x14ac:dyDescent="0.2">
      <c r="A78" s="9"/>
      <c r="B78" s="14" t="s">
        <v>90</v>
      </c>
      <c r="C78" s="30"/>
      <c r="D78" s="6" t="s">
        <v>82</v>
      </c>
      <c r="E78" s="57">
        <v>-2.8E-3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5"/>
        <v>-</v>
      </c>
      <c r="J78" s="33" t="str">
        <f t="shared" si="16"/>
        <v/>
      </c>
      <c r="K78" s="33" t="str">
        <f t="shared" si="17"/>
        <v>PER_CAPITA_TNC_TRIPS_HIMIDNY_BUS_FAC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8"/>
        <v>0</v>
      </c>
      <c r="AD78" s="35">
        <f>AC78/G85</f>
        <v>0</v>
      </c>
      <c r="AE78" s="9"/>
    </row>
    <row r="79" spans="1:31" s="16" customFormat="1" ht="34" x14ac:dyDescent="0.2">
      <c r="A79" s="9"/>
      <c r="B79" s="14" t="s">
        <v>90</v>
      </c>
      <c r="C79" s="30"/>
      <c r="D79" s="6" t="s">
        <v>83</v>
      </c>
      <c r="E79" s="57">
        <v>-5.3E-3</v>
      </c>
      <c r="F79" s="9">
        <f>MATCH($D79,FAC_TOTALS_APTA!$A$2:$BQ$2,)</f>
        <v>20</v>
      </c>
      <c r="G79" s="36">
        <f>VLOOKUP(G68,FAC_TOTALS_APTA!$A$4:$BQ$143,$F79,FALSE)</f>
        <v>0</v>
      </c>
      <c r="H79" s="36">
        <f>VLOOKUP(H68,FAC_TOTALS_APTA!$A$4:$BQ$143,$F79,FALSE)</f>
        <v>2.8570797582450398</v>
      </c>
      <c r="I79" s="32" t="str">
        <f t="shared" si="15"/>
        <v>-</v>
      </c>
      <c r="J79" s="33" t="str">
        <f t="shared" si="16"/>
        <v/>
      </c>
      <c r="K79" s="33" t="str">
        <f t="shared" si="17"/>
        <v>PER_CAPITA_TNC_TRIPS_LOW_OPEX_BUS_FAC</v>
      </c>
      <c r="L79" s="9">
        <f>MATCH($K79,FAC_TOTALS_APTA!$A$2:$BO$2,)</f>
        <v>33</v>
      </c>
      <c r="M79" s="31">
        <f>IF(M68=0,0,VLOOKUP(M68,FAC_TOTALS_APTA!$A$4:$BQ$143,$L79,FALSE))</f>
        <v>0</v>
      </c>
      <c r="N79" s="31">
        <f>IF(N68=0,0,VLOOKUP(N68,FAC_TOTALS_APTA!$A$4:$BQ$143,$L79,FALSE))</f>
        <v>-401549.41868753498</v>
      </c>
      <c r="O79" s="31">
        <f>IF(O68=0,0,VLOOKUP(O68,FAC_TOTALS_APTA!$A$4:$BQ$143,$L79,FALSE))</f>
        <v>-522793.79415857798</v>
      </c>
      <c r="P79" s="31">
        <f>IF(P68=0,0,VLOOKUP(P68,FAC_TOTALS_APTA!$A$4:$BQ$143,$L79,FALSE))</f>
        <v>-955164.90233596496</v>
      </c>
      <c r="Q79" s="31">
        <f>IF(Q68=0,0,VLOOKUP(Q68,FAC_TOTALS_APTA!$A$4:$BQ$143,$L79,FALSE))</f>
        <v>-1233144.9872168801</v>
      </c>
      <c r="R79" s="31">
        <f>IF(R68=0,0,VLOOKUP(R68,FAC_TOTALS_APTA!$A$4:$BQ$143,$L79,FALSE))</f>
        <v>-1221666.0021748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8"/>
        <v>-4334319.1045737583</v>
      </c>
      <c r="AD79" s="35">
        <f>AC79/G85</f>
        <v>-1.3837236869881694E-2</v>
      </c>
      <c r="AE79" s="9"/>
    </row>
    <row r="80" spans="1:31" s="16" customFormat="1" ht="34" hidden="1" x14ac:dyDescent="0.2">
      <c r="A80" s="9"/>
      <c r="B80" s="14" t="s">
        <v>90</v>
      </c>
      <c r="C80" s="30"/>
      <c r="D80" s="6" t="s">
        <v>84</v>
      </c>
      <c r="E80" s="57">
        <v>5.0000000000000001E-3</v>
      </c>
      <c r="F80" s="9">
        <f>MATCH($D80,FAC_TOTALS_APTA!$A$2:$BQ$2,)</f>
        <v>21</v>
      </c>
      <c r="G80" s="36">
        <f>VLOOKUP(G68,FAC_TOTALS_APTA!$A$4:$BQ$143,$F80,FALSE)</f>
        <v>0</v>
      </c>
      <c r="H80" s="36">
        <f>VLOOKUP(H68,FAC_TOTALS_APTA!$A$4:$BQ$143,$F80,FALSE)</f>
        <v>0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PER_CAPITA_TNC_TRIPS_RAIL_FAC</v>
      </c>
      <c r="L80" s="9">
        <f>MATCH($K80,FAC_TOTALS_APTA!$A$2:$BO$2,)</f>
        <v>34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8"/>
        <v>0</v>
      </c>
      <c r="AD80" s="35">
        <f>AC80/G85</f>
        <v>0</v>
      </c>
      <c r="AE80" s="9"/>
    </row>
    <row r="81" spans="1:31" s="16" customFormat="1" ht="15" x14ac:dyDescent="0.2">
      <c r="A81" s="9"/>
      <c r="B81" s="28" t="s">
        <v>74</v>
      </c>
      <c r="C81" s="30"/>
      <c r="D81" s="9" t="s">
        <v>49</v>
      </c>
      <c r="E81" s="57">
        <v>-0.02</v>
      </c>
      <c r="F81" s="9">
        <f>MATCH($D81,FAC_TOTALS_APTA!$A$2:$BQ$2,)</f>
        <v>22</v>
      </c>
      <c r="G81" s="36">
        <f>VLOOKUP(G68,FAC_TOTALS_APTA!$A$4:$BQ$143,$F81,FALSE)</f>
        <v>4.0234751939781301E-2</v>
      </c>
      <c r="H81" s="36">
        <f>VLOOKUP(H68,FAC_TOTALS_APTA!$A$4:$BQ$143,$F81,FALSE)</f>
        <v>0.55650265055866599</v>
      </c>
      <c r="I81" s="32">
        <f t="shared" si="15"/>
        <v>12.831392607852397</v>
      </c>
      <c r="J81" s="33" t="str">
        <f t="shared" si="16"/>
        <v/>
      </c>
      <c r="K81" s="33" t="str">
        <f t="shared" si="17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-124914.720355609</v>
      </c>
      <c r="O81" s="31">
        <f>IF(O68=0,0,VLOOKUP(O68,FAC_TOTALS_APTA!$A$4:$BQ$143,$L81,FALSE))</f>
        <v>-311771.90996843303</v>
      </c>
      <c r="P81" s="31">
        <f>IF(P68=0,0,VLOOKUP(P68,FAC_TOTALS_APTA!$A$4:$BQ$143,$L81,FALSE))</f>
        <v>-493870.62533071201</v>
      </c>
      <c r="Q81" s="31">
        <f>IF(Q68=0,0,VLOOKUP(Q68,FAC_TOTALS_APTA!$A$4:$BQ$143,$L81,FALSE))</f>
        <v>-1159433.24311466</v>
      </c>
      <c r="R81" s="31">
        <f>IF(R68=0,0,VLOOKUP(R68,FAC_TOTALS_APTA!$A$4:$BQ$143,$L81,FALSE))</f>
        <v>-791554.14535127697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8"/>
        <v>-2881544.6441206913</v>
      </c>
      <c r="AD81" s="35">
        <f>AC81/G85</f>
        <v>-9.1992801706181886E-3</v>
      </c>
      <c r="AE81" s="9"/>
    </row>
    <row r="82" spans="1:31" s="16" customFormat="1" ht="15" x14ac:dyDescent="0.2">
      <c r="A82" s="9"/>
      <c r="B82" s="11" t="s">
        <v>75</v>
      </c>
      <c r="C82" s="29"/>
      <c r="D82" s="10" t="s">
        <v>50</v>
      </c>
      <c r="E82" s="58">
        <v>-5.6899999999999999E-2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5.50520868955666E-2</v>
      </c>
      <c r="I82" s="39" t="str">
        <f t="shared" si="15"/>
        <v>-</v>
      </c>
      <c r="J82" s="40" t="str">
        <f t="shared" si="16"/>
        <v/>
      </c>
      <c r="K82" s="40" t="str">
        <f t="shared" si="17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-1098768.93358835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8"/>
        <v>-1098768.93358835</v>
      </c>
      <c r="AD82" s="43">
        <f>AC82/$G$28</f>
        <v>-4.3240624668586713E-4</v>
      </c>
      <c r="AE82" s="9"/>
    </row>
    <row r="83" spans="1:31" s="16" customFormat="1" ht="15" x14ac:dyDescent="0.2">
      <c r="A83" s="9"/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7"/>
        <v>New_Reporter_FAC</v>
      </c>
      <c r="L83" s="47">
        <f>MATCH($K83,FAC_TOTALS_APTA!$A$2:$BO$2,)</f>
        <v>40</v>
      </c>
      <c r="M83" s="48">
        <f>IF(M68=0,0,VLOOKUP(M68,FAC_TOTALS_APTA!$A$4:$BQ$143,$L83,FALSE))</f>
        <v>1458240.1839999901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1458240.1839999901</v>
      </c>
      <c r="AD83" s="52">
        <f>AC83/G85</f>
        <v>4.6554059247495248E-3</v>
      </c>
      <c r="AE83" s="9"/>
    </row>
    <row r="84" spans="1:31" s="75" customFormat="1" ht="15" x14ac:dyDescent="0.2">
      <c r="A84" s="74"/>
      <c r="B84" s="28" t="s">
        <v>76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304475365.86108202</v>
      </c>
      <c r="H84" s="76">
        <f>VLOOKUP(H68,FAC_TOTALS_APTA!$A$4:$BO$143,$F84,FALSE)</f>
        <v>277546850.06664997</v>
      </c>
      <c r="I84" s="78">
        <f t="shared" ref="I84:I85" si="19">H84/G84-1</f>
        <v>-8.8442346454781107E-2</v>
      </c>
      <c r="J84" s="33"/>
      <c r="K84" s="33"/>
      <c r="L84" s="9"/>
      <c r="M84" s="31">
        <f t="shared" ref="M84:AB84" si="20">SUM(M70:M75)</f>
        <v>-7364025.2565799346</v>
      </c>
      <c r="N84" s="31">
        <f t="shared" si="20"/>
        <v>1521785.633233231</v>
      </c>
      <c r="O84" s="31">
        <f t="shared" si="20"/>
        <v>-18467182.021769054</v>
      </c>
      <c r="P84" s="31">
        <f t="shared" si="20"/>
        <v>-7827269.3899989938</v>
      </c>
      <c r="Q84" s="31">
        <f t="shared" si="20"/>
        <v>6931131.2827402968</v>
      </c>
      <c r="R84" s="31">
        <f t="shared" si="20"/>
        <v>6787944.1844636742</v>
      </c>
      <c r="S84" s="31">
        <f t="shared" si="20"/>
        <v>0</v>
      </c>
      <c r="T84" s="31">
        <f t="shared" si="20"/>
        <v>0</v>
      </c>
      <c r="U84" s="31">
        <f t="shared" si="20"/>
        <v>0</v>
      </c>
      <c r="V84" s="31">
        <f t="shared" si="20"/>
        <v>0</v>
      </c>
      <c r="W84" s="31">
        <f t="shared" si="20"/>
        <v>0</v>
      </c>
      <c r="X84" s="31">
        <f t="shared" si="20"/>
        <v>0</v>
      </c>
      <c r="Y84" s="31">
        <f t="shared" si="20"/>
        <v>0</v>
      </c>
      <c r="Z84" s="31">
        <f t="shared" si="20"/>
        <v>0</v>
      </c>
      <c r="AA84" s="31">
        <f t="shared" si="20"/>
        <v>0</v>
      </c>
      <c r="AB84" s="31">
        <f t="shared" si="20"/>
        <v>0</v>
      </c>
      <c r="AC84" s="34">
        <f>H84-G84</f>
        <v>-26928515.794432044</v>
      </c>
      <c r="AD84" s="35">
        <f>I84</f>
        <v>-8.8442346454781107E-2</v>
      </c>
      <c r="AE84" s="74"/>
    </row>
    <row r="85" spans="1:31" ht="16" thickBot="1" x14ac:dyDescent="0.25"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313235882.66439903</v>
      </c>
      <c r="H85" s="77">
        <f>VLOOKUP(H68,FAC_TOTALS_APTA!$A$4:$BO$143,$F85,FALSE)</f>
        <v>267797302.1002</v>
      </c>
      <c r="I85" s="79">
        <f t="shared" si="19"/>
        <v>-0.14506186257365006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-45438580.56419903</v>
      </c>
      <c r="AD85" s="55">
        <f>I85</f>
        <v>-0.14506186257365006</v>
      </c>
    </row>
    <row r="86" spans="1:31" ht="17" thickTop="1" thickBot="1" x14ac:dyDescent="0.25">
      <c r="B86" s="59" t="s">
        <v>77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-5.6619516118868951E-2</v>
      </c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30</v>
      </c>
      <c r="C92" s="22">
        <v>0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7" t="s">
        <v>59</v>
      </c>
      <c r="H94" s="87"/>
      <c r="I94" s="87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7" t="s">
        <v>63</v>
      </c>
      <c r="AD94" s="87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s="16" customFormat="1" x14ac:dyDescent="0.2">
      <c r="A96" s="9"/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  <c r="AE96" s="9"/>
    </row>
    <row r="97" spans="1:31" x14ac:dyDescent="0.2">
      <c r="B97" s="28"/>
      <c r="C97" s="30"/>
      <c r="D97" s="9"/>
      <c r="E97" s="9"/>
      <c r="F97" s="9"/>
      <c r="G97" s="9" t="str">
        <f>CONCATENATE($C92,"_",$C93,"_",G95)</f>
        <v>0_10_2012</v>
      </c>
      <c r="H97" s="9" t="str">
        <f>CONCATENATE($C92,"_",$C93,"_",H95)</f>
        <v>0_10_2018</v>
      </c>
      <c r="I97" s="30"/>
      <c r="J97" s="9"/>
      <c r="K97" s="9"/>
      <c r="L97" s="9"/>
      <c r="M97" s="9" t="str">
        <f>IF($G95+M96&gt;$H95,0,CONCATENATE($C92,"_",$C93,"_",$G95+M96))</f>
        <v>0_10_2013</v>
      </c>
      <c r="N97" s="9" t="str">
        <f t="shared" ref="N97:AB97" si="21">IF($G95+N96&gt;$H95,0,CONCATENATE($C92,"_",$C93,"_",$G95+N96))</f>
        <v>0_10_2014</v>
      </c>
      <c r="O97" s="9" t="str">
        <f t="shared" si="21"/>
        <v>0_10_2015</v>
      </c>
      <c r="P97" s="9" t="str">
        <f t="shared" si="21"/>
        <v>0_10_2016</v>
      </c>
      <c r="Q97" s="9" t="str">
        <f t="shared" si="21"/>
        <v>0_10_2017</v>
      </c>
      <c r="R97" s="9" t="str">
        <f t="shared" si="21"/>
        <v>0_10_2018</v>
      </c>
      <c r="S97" s="9">
        <f t="shared" si="21"/>
        <v>0</v>
      </c>
      <c r="T97" s="9">
        <f t="shared" si="21"/>
        <v>0</v>
      </c>
      <c r="U97" s="9">
        <f t="shared" si="21"/>
        <v>0</v>
      </c>
      <c r="V97" s="9">
        <f t="shared" si="21"/>
        <v>0</v>
      </c>
      <c r="W97" s="9">
        <f t="shared" si="21"/>
        <v>0</v>
      </c>
      <c r="X97" s="9">
        <f t="shared" si="21"/>
        <v>0</v>
      </c>
      <c r="Y97" s="9">
        <f t="shared" si="21"/>
        <v>0</v>
      </c>
      <c r="Z97" s="9">
        <f t="shared" si="21"/>
        <v>0</v>
      </c>
      <c r="AA97" s="9">
        <f t="shared" si="21"/>
        <v>0</v>
      </c>
      <c r="AB97" s="9">
        <f t="shared" si="21"/>
        <v>0</v>
      </c>
      <c r="AC97" s="9"/>
      <c r="AD97" s="9"/>
    </row>
    <row r="98" spans="1:3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1" s="16" customFormat="1" ht="15" x14ac:dyDescent="0.2">
      <c r="A99" s="9"/>
      <c r="B99" s="28" t="s">
        <v>37</v>
      </c>
      <c r="C99" s="30" t="s">
        <v>24</v>
      </c>
      <c r="D99" s="9" t="s">
        <v>8</v>
      </c>
      <c r="E99" s="57">
        <v>0.81299999999999994</v>
      </c>
      <c r="F99" s="9">
        <f>MATCH($D99,FAC_TOTALS_APTA!$A$2:$BQ$2,)</f>
        <v>11</v>
      </c>
      <c r="G99" s="31">
        <f>VLOOKUP(G97,FAC_TOTALS_APTA!$A$4:$BQ$143,$F99,FALSE)</f>
        <v>227959423.99999899</v>
      </c>
      <c r="H99" s="31">
        <f>VLOOKUP(H97,FAC_TOTALS_APTA!$A$4:$BQ$143,$F99,FALSE)</f>
        <v>230662401.5</v>
      </c>
      <c r="I99" s="32">
        <f>IFERROR(H99/G99-1,"-")</f>
        <v>1.1857274652532057E-2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>
        <f>IF(M97=0,0,VLOOKUP(M97,FAC_TOTALS_APTA!$A$4:$BQ$143,$L99,FALSE))</f>
        <v>-73264804.518287107</v>
      </c>
      <c r="N99" s="31">
        <f>IF(N97=0,0,VLOOKUP(N97,FAC_TOTALS_APTA!$A$4:$BQ$143,$L99,FALSE))</f>
        <v>1059585.8023705401</v>
      </c>
      <c r="O99" s="31">
        <f>IF(O97=0,0,VLOOKUP(O97,FAC_TOTALS_APTA!$A$4:$BQ$143,$L99,FALSE))</f>
        <v>-14322385.632903101</v>
      </c>
      <c r="P99" s="31">
        <f>IF(P97=0,0,VLOOKUP(P97,FAC_TOTALS_APTA!$A$4:$BQ$143,$L99,FALSE))</f>
        <v>-1668019.29718958</v>
      </c>
      <c r="Q99" s="31">
        <f>IF(Q97=0,0,VLOOKUP(Q97,FAC_TOTALS_APTA!$A$4:$BQ$143,$L99,FALSE))</f>
        <v>-11868903.3031689</v>
      </c>
      <c r="R99" s="31">
        <f>IF(R97=0,0,VLOOKUP(R97,FAC_TOTALS_APTA!$A$4:$BQ$143,$L99,FALSE))</f>
        <v>2558087.2181160101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>
        <f>SUM(M99:AB99)</f>
        <v>-97506439.731062144</v>
      </c>
      <c r="AD99" s="35">
        <f>AC99/G114</f>
        <v>-9.4422478914901353E-2</v>
      </c>
      <c r="AE99" s="9"/>
    </row>
    <row r="100" spans="1:31" s="16" customFormat="1" ht="15" x14ac:dyDescent="0.2">
      <c r="A100" s="9"/>
      <c r="B100" s="28" t="s">
        <v>60</v>
      </c>
      <c r="C100" s="30" t="s">
        <v>24</v>
      </c>
      <c r="D100" s="9" t="s">
        <v>18</v>
      </c>
      <c r="E100" s="57">
        <v>-0.7006</v>
      </c>
      <c r="F100" s="9">
        <f>MATCH($D100,FAC_TOTALS_APTA!$A$2:$BQ$2,)</f>
        <v>12</v>
      </c>
      <c r="G100" s="56">
        <f>VLOOKUP(G97,FAC_TOTALS_APTA!$A$4:$BQ$143,$F100,FALSE)</f>
        <v>1.369100306</v>
      </c>
      <c r="H100" s="56">
        <f>VLOOKUP(H97,FAC_TOTALS_APTA!$A$4:$BQ$143,$F100,FALSE)</f>
        <v>1.7232403279999999</v>
      </c>
      <c r="I100" s="32">
        <f t="shared" ref="I100:I111" si="22">IFERROR(H100/G100-1,"-")</f>
        <v>0.25866623537223865</v>
      </c>
      <c r="J100" s="33" t="str">
        <f t="shared" ref="J100:J111" si="23">IF(C100="Log","_log","")</f>
        <v>_log</v>
      </c>
      <c r="K100" s="33" t="str">
        <f t="shared" ref="K100:K112" si="24">CONCATENATE(D100,J100,"_FAC")</f>
        <v>FARE_per_UPT_2018_log_FAC</v>
      </c>
      <c r="L100" s="9">
        <f>MATCH($K100,FAC_TOTALS_APTA!$A$2:$BO$2,)</f>
        <v>25</v>
      </c>
      <c r="M100" s="31">
        <f>IF(M97=0,0,VLOOKUP(M97,FAC_TOTALS_APTA!$A$4:$BQ$143,$L100,FALSE))</f>
        <v>14945611.402610701</v>
      </c>
      <c r="N100" s="31">
        <f>IF(N97=0,0,VLOOKUP(N97,FAC_TOTALS_APTA!$A$4:$BQ$143,$L100,FALSE))</f>
        <v>-76890.842486462105</v>
      </c>
      <c r="O100" s="31">
        <f>IF(O97=0,0,VLOOKUP(O97,FAC_TOTALS_APTA!$A$4:$BQ$143,$L100,FALSE))</f>
        <v>2708220.7024872699</v>
      </c>
      <c r="P100" s="31">
        <f>IF(P97=0,0,VLOOKUP(P97,FAC_TOTALS_APTA!$A$4:$BQ$143,$L100,FALSE))</f>
        <v>-2275686.6003229599</v>
      </c>
      <c r="Q100" s="31">
        <f>IF(Q97=0,0,VLOOKUP(Q97,FAC_TOTALS_APTA!$A$4:$BQ$143,$L100,FALSE))</f>
        <v>-4104043.1748967101</v>
      </c>
      <c r="R100" s="31">
        <f>IF(R97=0,0,VLOOKUP(R97,FAC_TOTALS_APTA!$A$4:$BQ$143,$L100,FALSE))</f>
        <v>-906124.52942809998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>
        <f t="shared" ref="AC100:AC111" si="25">SUM(M100:AB100)</f>
        <v>10291086.957963739</v>
      </c>
      <c r="AD100" s="35">
        <f>AC100/G114</f>
        <v>9.9655975951934445E-3</v>
      </c>
      <c r="AE100" s="9"/>
    </row>
    <row r="101" spans="1:31" s="16" customFormat="1" ht="15" x14ac:dyDescent="0.2">
      <c r="A101" s="9"/>
      <c r="B101" s="28" t="s">
        <v>56</v>
      </c>
      <c r="C101" s="30" t="s">
        <v>24</v>
      </c>
      <c r="D101" s="9" t="s">
        <v>9</v>
      </c>
      <c r="E101" s="57">
        <v>0.2167</v>
      </c>
      <c r="F101" s="9">
        <f>MATCH($D101,FAC_TOTALS_APTA!$A$2:$BQ$2,)</f>
        <v>13</v>
      </c>
      <c r="G101" s="31">
        <f>VLOOKUP(G97,FAC_TOTALS_APTA!$A$4:$BQ$143,$F101,FALSE)</f>
        <v>27909105.420000002</v>
      </c>
      <c r="H101" s="31">
        <f>VLOOKUP(H97,FAC_TOTALS_APTA!$A$4:$BQ$143,$F101,FALSE)</f>
        <v>29807700.839999899</v>
      </c>
      <c r="I101" s="32">
        <f t="shared" si="22"/>
        <v>6.8027813555046501E-2</v>
      </c>
      <c r="J101" s="33" t="str">
        <f t="shared" si="23"/>
        <v>_log</v>
      </c>
      <c r="K101" s="33" t="str">
        <f t="shared" si="24"/>
        <v>POP_EMP_log_FAC</v>
      </c>
      <c r="L101" s="9">
        <f>MATCH($K101,FAC_TOTALS_APTA!$A$2:$BO$2,)</f>
        <v>26</v>
      </c>
      <c r="M101" s="31">
        <f>IF(M97=0,0,VLOOKUP(M97,FAC_TOTALS_APTA!$A$4:$BQ$143,$L101,FALSE))</f>
        <v>7195216.8953718599</v>
      </c>
      <c r="N101" s="31">
        <f>IF(N97=0,0,VLOOKUP(N97,FAC_TOTALS_APTA!$A$4:$BQ$143,$L101,FALSE))</f>
        <v>2259817.2436209498</v>
      </c>
      <c r="O101" s="31">
        <f>IF(O97=0,0,VLOOKUP(O97,FAC_TOTALS_APTA!$A$4:$BQ$143,$L101,FALSE))</f>
        <v>2026825.5387693699</v>
      </c>
      <c r="P101" s="31">
        <f>IF(P97=0,0,VLOOKUP(P97,FAC_TOTALS_APTA!$A$4:$BQ$143,$L101,FALSE))</f>
        <v>436386.12939942599</v>
      </c>
      <c r="Q101" s="31">
        <f>IF(Q97=0,0,VLOOKUP(Q97,FAC_TOTALS_APTA!$A$4:$BQ$143,$L101,FALSE))</f>
        <v>1691415.5803592801</v>
      </c>
      <c r="R101" s="31">
        <f>IF(R97=0,0,VLOOKUP(R97,FAC_TOTALS_APTA!$A$4:$BQ$143,$L101,FALSE))</f>
        <v>957192.15267646103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>
        <f t="shared" si="25"/>
        <v>14566853.540197346</v>
      </c>
      <c r="AD101" s="35">
        <f>AC101/G114</f>
        <v>1.4106129041829568E-2</v>
      </c>
      <c r="AE101" s="9"/>
    </row>
    <row r="102" spans="1:31" s="16" customFormat="1" ht="30" x14ac:dyDescent="0.2">
      <c r="A102" s="9"/>
      <c r="B102" s="28" t="s">
        <v>89</v>
      </c>
      <c r="C102" s="30"/>
      <c r="D102" s="6" t="s">
        <v>81</v>
      </c>
      <c r="E102" s="57">
        <v>0.44490000000000002</v>
      </c>
      <c r="F102" s="9">
        <f>MATCH($D102,FAC_TOTALS_APTA!$A$2:$BQ$2,)</f>
        <v>17</v>
      </c>
      <c r="G102" s="56">
        <f>VLOOKUP(G97,FAC_TOTALS_APTA!$A$4:$BQ$143,$F102,FALSE)</f>
        <v>0.478498674131415</v>
      </c>
      <c r="H102" s="56">
        <f>VLOOKUP(H97,FAC_TOTALS_APTA!$A$4:$BQ$143,$F102,FALSE)</f>
        <v>0.47627332414381301</v>
      </c>
      <c r="I102" s="32">
        <f t="shared" si="22"/>
        <v>-4.6506920664753926E-3</v>
      </c>
      <c r="J102" s="33" t="str">
        <f t="shared" si="23"/>
        <v/>
      </c>
      <c r="K102" s="33" t="str">
        <f t="shared" si="24"/>
        <v>TSD_POP_EMP_PCT_FAC</v>
      </c>
      <c r="L102" s="9">
        <f>MATCH($K102,FAC_TOTALS_APTA!$A$2:$BO$2,)</f>
        <v>30</v>
      </c>
      <c r="M102" s="31">
        <f>IF(M97=0,0,VLOOKUP(M97,FAC_TOTALS_APTA!$A$4:$BQ$143,$L102,FALSE))</f>
        <v>-114932.815398716</v>
      </c>
      <c r="N102" s="31">
        <f>IF(N97=0,0,VLOOKUP(N97,FAC_TOTALS_APTA!$A$4:$BQ$143,$L102,FALSE))</f>
        <v>-271605.66138279898</v>
      </c>
      <c r="O102" s="31">
        <f>IF(O97=0,0,VLOOKUP(O97,FAC_TOTALS_APTA!$A$4:$BQ$143,$L102,FALSE))</f>
        <v>-691698.86353774695</v>
      </c>
      <c r="P102" s="31">
        <f>IF(P97=0,0,VLOOKUP(P97,FAC_TOTALS_APTA!$A$4:$BQ$143,$L102,FALSE))</f>
        <v>231312.873445142</v>
      </c>
      <c r="Q102" s="31">
        <f>IF(Q97=0,0,VLOOKUP(Q97,FAC_TOTALS_APTA!$A$4:$BQ$143,$L102,FALSE))</f>
        <v>-267622.37149824301</v>
      </c>
      <c r="R102" s="31">
        <f>IF(R97=0,0,VLOOKUP(R97,FAC_TOTALS_APTA!$A$4:$BQ$143,$L102,FALSE))</f>
        <v>92554.574390430396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>
        <f t="shared" si="25"/>
        <v>-1021992.2639819324</v>
      </c>
      <c r="AD102" s="35">
        <f>AC102/G114</f>
        <v>-9.896684081911473E-4</v>
      </c>
      <c r="AE102" s="9"/>
    </row>
    <row r="103" spans="1:31" s="16" customFormat="1" ht="15" x14ac:dyDescent="0.2">
      <c r="A103" s="9"/>
      <c r="B103" s="28" t="s">
        <v>57</v>
      </c>
      <c r="C103" s="30" t="s">
        <v>24</v>
      </c>
      <c r="D103" s="37" t="s">
        <v>17</v>
      </c>
      <c r="E103" s="57">
        <v>0.24179999999999999</v>
      </c>
      <c r="F103" s="9">
        <f>MATCH($D103,FAC_TOTALS_APTA!$A$2:$BQ$2,)</f>
        <v>14</v>
      </c>
      <c r="G103" s="36">
        <f>VLOOKUP(G97,FAC_TOTALS_APTA!$A$4:$BQ$143,$F103,FALSE)</f>
        <v>4.1093000000000002</v>
      </c>
      <c r="H103" s="36">
        <f>VLOOKUP(H97,FAC_TOTALS_APTA!$A$4:$BQ$143,$F103,FALSE)</f>
        <v>2.9199999999999902</v>
      </c>
      <c r="I103" s="32">
        <f t="shared" si="22"/>
        <v>-0.28941668897379358</v>
      </c>
      <c r="J103" s="33" t="str">
        <f t="shared" si="23"/>
        <v>_log</v>
      </c>
      <c r="K103" s="33" t="str">
        <f t="shared" si="24"/>
        <v>GAS_PRICE_2018_log_FAC</v>
      </c>
      <c r="L103" s="9">
        <f>MATCH($K103,FAC_TOTALS_APTA!$A$2:$BO$2,)</f>
        <v>27</v>
      </c>
      <c r="M103" s="31">
        <f>IF(M97=0,0,VLOOKUP(M97,FAC_TOTALS_APTA!$A$4:$BQ$143,$L103,FALSE))</f>
        <v>-8278923.7024584804</v>
      </c>
      <c r="N103" s="31">
        <f>IF(N97=0,0,VLOOKUP(N97,FAC_TOTALS_APTA!$A$4:$BQ$143,$L103,FALSE))</f>
        <v>-9710545.1505940799</v>
      </c>
      <c r="O103" s="31">
        <f>IF(O97=0,0,VLOOKUP(O97,FAC_TOTALS_APTA!$A$4:$BQ$143,$L103,FALSE))</f>
        <v>-59768365.013466299</v>
      </c>
      <c r="P103" s="31">
        <f>IF(P97=0,0,VLOOKUP(P97,FAC_TOTALS_APTA!$A$4:$BQ$143,$L103,FALSE))</f>
        <v>-18607558.505135302</v>
      </c>
      <c r="Q103" s="31">
        <f>IF(Q97=0,0,VLOOKUP(Q97,FAC_TOTALS_APTA!$A$4:$BQ$143,$L103,FALSE))</f>
        <v>18319061.272850402</v>
      </c>
      <c r="R103" s="31">
        <f>IF(R97=0,0,VLOOKUP(R97,FAC_TOTALS_APTA!$A$4:$BQ$143,$L103,FALSE))</f>
        <v>13706799.8349951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>
        <f t="shared" si="25"/>
        <v>-64339531.26380866</v>
      </c>
      <c r="AD103" s="35">
        <f>AC103/G114</f>
        <v>-6.2304582660464999E-2</v>
      </c>
      <c r="AE103" s="9"/>
    </row>
    <row r="104" spans="1:31" s="16" customFormat="1" ht="15" x14ac:dyDescent="0.2">
      <c r="A104" s="9"/>
      <c r="B104" s="28" t="s">
        <v>54</v>
      </c>
      <c r="C104" s="30" t="s">
        <v>24</v>
      </c>
      <c r="D104" s="9" t="s">
        <v>16</v>
      </c>
      <c r="E104" s="57">
        <v>-0.38419999999999999</v>
      </c>
      <c r="F104" s="9">
        <f>MATCH($D104,FAC_TOTALS_APTA!$A$2:$BQ$2,)</f>
        <v>15</v>
      </c>
      <c r="G104" s="56">
        <f>VLOOKUP(G97,FAC_TOTALS_APTA!$A$4:$BQ$143,$F104,FALSE)</f>
        <v>33963.31</v>
      </c>
      <c r="H104" s="56">
        <f>VLOOKUP(H97,FAC_TOTALS_APTA!$A$4:$BQ$143,$F104,FALSE)</f>
        <v>36801.5</v>
      </c>
      <c r="I104" s="32">
        <f t="shared" si="22"/>
        <v>8.3566354398319831E-2</v>
      </c>
      <c r="J104" s="33" t="str">
        <f t="shared" si="23"/>
        <v>_log</v>
      </c>
      <c r="K104" s="33" t="str">
        <f t="shared" si="24"/>
        <v>TOTAL_MED_INC_INDIV_2018_log_FAC</v>
      </c>
      <c r="L104" s="9">
        <f>MATCH($K104,FAC_TOTALS_APTA!$A$2:$BO$2,)</f>
        <v>28</v>
      </c>
      <c r="M104" s="31">
        <f>IF(M97=0,0,VLOOKUP(M97,FAC_TOTALS_APTA!$A$4:$BQ$143,$L104,FALSE))</f>
        <v>3088685.2277558399</v>
      </c>
      <c r="N104" s="31">
        <f>IF(N97=0,0,VLOOKUP(N97,FAC_TOTALS_APTA!$A$4:$BQ$143,$L104,FALSE))</f>
        <v>1408962.19653765</v>
      </c>
      <c r="O104" s="31">
        <f>IF(O97=0,0,VLOOKUP(O97,FAC_TOTALS_APTA!$A$4:$BQ$143,$L104,FALSE))</f>
        <v>-6837853.5721815396</v>
      </c>
      <c r="P104" s="31">
        <f>IF(P97=0,0,VLOOKUP(P97,FAC_TOTALS_APTA!$A$4:$BQ$143,$L104,FALSE))</f>
        <v>-12373771.8957948</v>
      </c>
      <c r="Q104" s="31">
        <f>IF(Q97=0,0,VLOOKUP(Q97,FAC_TOTALS_APTA!$A$4:$BQ$143,$L104,FALSE))</f>
        <v>-6913883.1444805805</v>
      </c>
      <c r="R104" s="31">
        <f>IF(R97=0,0,VLOOKUP(R97,FAC_TOTALS_APTA!$A$4:$BQ$143,$L104,FALSE))</f>
        <v>-8481855.1955178007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>
        <f t="shared" si="25"/>
        <v>-30109716.38368123</v>
      </c>
      <c r="AD104" s="35">
        <f>AC104/G114</f>
        <v>-2.9157397893034849E-2</v>
      </c>
      <c r="AE104" s="9"/>
    </row>
    <row r="105" spans="1:31" s="16" customFormat="1" ht="15" x14ac:dyDescent="0.2">
      <c r="A105" s="9"/>
      <c r="B105" s="28" t="s">
        <v>72</v>
      </c>
      <c r="C105" s="30"/>
      <c r="D105" s="9" t="s">
        <v>10</v>
      </c>
      <c r="E105" s="57">
        <v>7.7000000000000002E-3</v>
      </c>
      <c r="F105" s="9">
        <f>MATCH($D105,FAC_TOTALS_APTA!$A$2:$BQ$2,)</f>
        <v>16</v>
      </c>
      <c r="G105" s="31">
        <f>VLOOKUP(G97,FAC_TOTALS_APTA!$A$4:$BQ$143,$F105,FALSE)</f>
        <v>31.51</v>
      </c>
      <c r="H105" s="31">
        <f>VLOOKUP(H97,FAC_TOTALS_APTA!$A$4:$BQ$143,$F105,FALSE)</f>
        <v>30.01</v>
      </c>
      <c r="I105" s="32">
        <f t="shared" si="22"/>
        <v>-4.7603935258648034E-2</v>
      </c>
      <c r="J105" s="33" t="str">
        <f t="shared" si="23"/>
        <v/>
      </c>
      <c r="K105" s="33" t="str">
        <f t="shared" si="24"/>
        <v>PCT_HH_NO_VEH_FAC</v>
      </c>
      <c r="L105" s="9">
        <f>MATCH($K105,FAC_TOTALS_APTA!$A$2:$BO$2,)</f>
        <v>29</v>
      </c>
      <c r="M105" s="31">
        <f>IF(M97=0,0,VLOOKUP(M97,FAC_TOTALS_APTA!$A$4:$BQ$143,$L105,FALSE))</f>
        <v>-12528601.992172699</v>
      </c>
      <c r="N105" s="31">
        <f>IF(N97=0,0,VLOOKUP(N97,FAC_TOTALS_APTA!$A$4:$BQ$143,$L105,FALSE))</f>
        <v>2153905.0130743599</v>
      </c>
      <c r="O105" s="31">
        <f>IF(O97=0,0,VLOOKUP(O97,FAC_TOTALS_APTA!$A$4:$BQ$143,$L105,FALSE))</f>
        <v>-236597.86948996701</v>
      </c>
      <c r="P105" s="31">
        <f>IF(P97=0,0,VLOOKUP(P97,FAC_TOTALS_APTA!$A$4:$BQ$143,$L105,FALSE))</f>
        <v>-2231960.57396521</v>
      </c>
      <c r="Q105" s="31">
        <f>IF(Q97=0,0,VLOOKUP(Q97,FAC_TOTALS_APTA!$A$4:$BQ$143,$L105,FALSE))</f>
        <v>926818.50638834701</v>
      </c>
      <c r="R105" s="31">
        <f>IF(R97=0,0,VLOOKUP(R97,FAC_TOTALS_APTA!$A$4:$BQ$143,$L105,FALSE))</f>
        <v>72829.634565564702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>
        <f t="shared" si="25"/>
        <v>-11843607.281599605</v>
      </c>
      <c r="AD105" s="35">
        <f>AC105/G114</f>
        <v>-1.1469014373898412E-2</v>
      </c>
      <c r="AE105" s="9"/>
    </row>
    <row r="106" spans="1:31" s="16" customFormat="1" ht="15" x14ac:dyDescent="0.2">
      <c r="A106" s="9"/>
      <c r="B106" s="28" t="s">
        <v>55</v>
      </c>
      <c r="C106" s="30"/>
      <c r="D106" s="9" t="s">
        <v>32</v>
      </c>
      <c r="E106" s="57">
        <v>-3.3999999999999998E-3</v>
      </c>
      <c r="F106" s="9">
        <f>MATCH($D106,FAC_TOTALS_APTA!$A$2:$BQ$2,)</f>
        <v>18</v>
      </c>
      <c r="G106" s="36">
        <f>VLOOKUP(G97,FAC_TOTALS_APTA!$A$4:$BQ$143,$F106,FALSE)</f>
        <v>4.0999999999999996</v>
      </c>
      <c r="H106" s="36">
        <f>VLOOKUP(H97,FAC_TOTALS_APTA!$A$4:$BQ$143,$F106,FALSE)</f>
        <v>4.5999999999999996</v>
      </c>
      <c r="I106" s="32">
        <f t="shared" si="22"/>
        <v>0.12195121951219523</v>
      </c>
      <c r="J106" s="33" t="str">
        <f t="shared" si="23"/>
        <v/>
      </c>
      <c r="K106" s="33" t="str">
        <f t="shared" si="24"/>
        <v>JTW_HOME_PCT_FAC</v>
      </c>
      <c r="L106" s="9">
        <f>MATCH($K106,FAC_TOTALS_APTA!$A$2:$BO$2,)</f>
        <v>31</v>
      </c>
      <c r="M106" s="31">
        <f>IF(M97=0,0,VLOOKUP(M97,FAC_TOTALS_APTA!$A$4:$BQ$143,$L106,FALSE))</f>
        <v>-349191.17399738199</v>
      </c>
      <c r="N106" s="31">
        <f>IF(N97=0,0,VLOOKUP(N97,FAC_TOTALS_APTA!$A$4:$BQ$143,$L106,FALSE))</f>
        <v>0</v>
      </c>
      <c r="O106" s="31">
        <f>IF(O97=0,0,VLOOKUP(O97,FAC_TOTALS_APTA!$A$4:$BQ$143,$L106,FALSE))</f>
        <v>345347.72062791599</v>
      </c>
      <c r="P106" s="31">
        <f>IF(P97=0,0,VLOOKUP(P97,FAC_TOTALS_APTA!$A$4:$BQ$143,$L106,FALSE))</f>
        <v>-1348293.52709418</v>
      </c>
      <c r="Q106" s="31">
        <f>IF(Q97=0,0,VLOOKUP(Q97,FAC_TOTALS_APTA!$A$4:$BQ$143,$L106,FALSE))</f>
        <v>0</v>
      </c>
      <c r="R106" s="31">
        <f>IF(R97=0,0,VLOOKUP(R97,FAC_TOTALS_APTA!$A$4:$BQ$143,$L106,FALSE))</f>
        <v>-318758.05365869298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>
        <f t="shared" si="25"/>
        <v>-1670895.034122339</v>
      </c>
      <c r="AD106" s="35">
        <f>AC106/G114</f>
        <v>-1.6180475008992653E-3</v>
      </c>
      <c r="AE106" s="9"/>
    </row>
    <row r="107" spans="1:31" s="16" customFormat="1" ht="34" x14ac:dyDescent="0.2">
      <c r="A107" s="9"/>
      <c r="B107" s="14" t="s">
        <v>90</v>
      </c>
      <c r="C107" s="30"/>
      <c r="D107" s="6" t="s">
        <v>82</v>
      </c>
      <c r="E107" s="57">
        <v>-2.8E-3</v>
      </c>
      <c r="F107" s="9">
        <f>MATCH($D107,FAC_TOTALS_APTA!$A$2:$BQ$2,)</f>
        <v>19</v>
      </c>
      <c r="G107" s="36">
        <f>VLOOKUP(G97,FAC_TOTALS_APTA!$A$4:$BQ$143,$F107,FALSE)</f>
        <v>0.34999999999999898</v>
      </c>
      <c r="H107" s="36">
        <f>VLOOKUP(H97,FAC_TOTALS_APTA!$A$4:$BQ$143,$F107,FALSE)</f>
        <v>12.309999999999899</v>
      </c>
      <c r="I107" s="32">
        <f t="shared" si="22"/>
        <v>34.171428571428386</v>
      </c>
      <c r="J107" s="33" t="str">
        <f t="shared" si="23"/>
        <v/>
      </c>
      <c r="K107" s="33" t="str">
        <f t="shared" si="24"/>
        <v>PER_CAPITA_TNC_TRIPS_HIMIDNY_BUS_FAC</v>
      </c>
      <c r="L107" s="9">
        <f>MATCH($K107,FAC_TOTALS_APTA!$A$2:$BO$2,)</f>
        <v>32</v>
      </c>
      <c r="M107" s="31">
        <f>IF(M97=0,0,VLOOKUP(M97,FAC_TOTALS_APTA!$A$4:$BQ$143,$L107,FALSE))</f>
        <v>-2248134.2494417601</v>
      </c>
      <c r="N107" s="31">
        <f>IF(N97=0,0,VLOOKUP(N97,FAC_TOTALS_APTA!$A$4:$BQ$143,$L107,FALSE))</f>
        <v>-2216499.0893387301</v>
      </c>
      <c r="O107" s="31">
        <f>IF(O97=0,0,VLOOKUP(O97,FAC_TOTALS_APTA!$A$4:$BQ$143,$L107,FALSE))</f>
        <v>-3634523.67212757</v>
      </c>
      <c r="P107" s="31">
        <f>IF(P97=0,0,VLOOKUP(P97,FAC_TOTALS_APTA!$A$4:$BQ$143,$L107,FALSE))</f>
        <v>-6976129.0492810803</v>
      </c>
      <c r="Q107" s="31">
        <f>IF(Q97=0,0,VLOOKUP(Q97,FAC_TOTALS_APTA!$A$4:$BQ$143,$L107,FALSE))</f>
        <v>-8673261.5869033094</v>
      </c>
      <c r="R107" s="31">
        <f>IF(R97=0,0,VLOOKUP(R97,FAC_TOTALS_APTA!$A$4:$BQ$143,$L107,FALSE))</f>
        <v>-9582811.2015809193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>
        <f t="shared" si="25"/>
        <v>-33331358.84867337</v>
      </c>
      <c r="AD107" s="35">
        <f>AC107/G114</f>
        <v>-3.2277145353418892E-2</v>
      </c>
      <c r="AE107" s="9"/>
    </row>
    <row r="108" spans="1:31" s="16" customFormat="1" ht="34" hidden="1" x14ac:dyDescent="0.2">
      <c r="A108" s="9"/>
      <c r="B108" s="14" t="s">
        <v>90</v>
      </c>
      <c r="C108" s="30"/>
      <c r="D108" s="6" t="s">
        <v>83</v>
      </c>
      <c r="E108" s="57">
        <v>-5.3E-3</v>
      </c>
      <c r="F108" s="9">
        <f>MATCH($D108,FAC_TOTALS_APTA!$A$2:$BQ$2,)</f>
        <v>20</v>
      </c>
      <c r="G108" s="36">
        <f>VLOOKUP(G97,FAC_TOTALS_APTA!$A$4:$BQ$143,$F108,FALSE)</f>
        <v>0</v>
      </c>
      <c r="H108" s="36">
        <f>VLOOKUP(H97,FAC_TOTALS_APTA!$A$4:$BQ$143,$F108,FALSE)</f>
        <v>0</v>
      </c>
      <c r="I108" s="32" t="str">
        <f t="shared" si="22"/>
        <v>-</v>
      </c>
      <c r="J108" s="33" t="str">
        <f t="shared" si="23"/>
        <v/>
      </c>
      <c r="K108" s="33" t="str">
        <f t="shared" si="24"/>
        <v>PER_CAPITA_TNC_TRIPS_LOW_OPEX_BUS_FAC</v>
      </c>
      <c r="L108" s="9">
        <f>MATCH($K108,FAC_TOTALS_APTA!$A$2:$BO$2,)</f>
        <v>33</v>
      </c>
      <c r="M108" s="31">
        <f>IF(M97=0,0,VLOOKUP(M97,FAC_TOTALS_APTA!$A$4:$BQ$143,$L108,FALSE))</f>
        <v>0</v>
      </c>
      <c r="N108" s="31">
        <f>IF(N97=0,0,VLOOKUP(N97,FAC_TOTALS_APTA!$A$4:$BQ$143,$L108,FALSE))</f>
        <v>0</v>
      </c>
      <c r="O108" s="31">
        <f>IF(O97=0,0,VLOOKUP(O97,FAC_TOTALS_APTA!$A$4:$BQ$143,$L108,FALSE))</f>
        <v>0</v>
      </c>
      <c r="P108" s="31">
        <f>IF(P97=0,0,VLOOKUP(P97,FAC_TOTALS_APTA!$A$4:$BQ$143,$L108,FALSE))</f>
        <v>0</v>
      </c>
      <c r="Q108" s="31">
        <f>IF(Q97=0,0,VLOOKUP(Q97,FAC_TOTALS_APTA!$A$4:$BQ$143,$L108,FALSE))</f>
        <v>0</v>
      </c>
      <c r="R108" s="31">
        <f>IF(R97=0,0,VLOOKUP(R97,FAC_TOTALS_APTA!$A$4:$BQ$143,$L108,FALSE))</f>
        <v>0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>
        <f t="shared" si="25"/>
        <v>0</v>
      </c>
      <c r="AD108" s="35">
        <f>AC108/G114</f>
        <v>0</v>
      </c>
      <c r="AE108" s="9"/>
    </row>
    <row r="109" spans="1:31" s="16" customFormat="1" ht="34" hidden="1" x14ac:dyDescent="0.2">
      <c r="A109" s="9"/>
      <c r="B109" s="14" t="s">
        <v>90</v>
      </c>
      <c r="C109" s="30"/>
      <c r="D109" s="6" t="s">
        <v>84</v>
      </c>
      <c r="E109" s="57">
        <v>5.0000000000000001E-3</v>
      </c>
      <c r="F109" s="9">
        <f>MATCH($D109,FAC_TOTALS_APTA!$A$2:$BQ$2,)</f>
        <v>21</v>
      </c>
      <c r="G109" s="36">
        <f>VLOOKUP(G97,FAC_TOTALS_APTA!$A$4:$BQ$143,$F109,FALSE)</f>
        <v>0</v>
      </c>
      <c r="H109" s="36">
        <f>VLOOKUP(H97,FAC_TOTALS_APTA!$A$4:$BQ$143,$F109,FALSE)</f>
        <v>0</v>
      </c>
      <c r="I109" s="32" t="str">
        <f t="shared" si="22"/>
        <v>-</v>
      </c>
      <c r="J109" s="33" t="str">
        <f t="shared" si="23"/>
        <v/>
      </c>
      <c r="K109" s="33" t="str">
        <f t="shared" si="24"/>
        <v>PER_CAPITA_TNC_TRIPS_RAIL_FAC</v>
      </c>
      <c r="L109" s="9">
        <f>MATCH($K109,FAC_TOTALS_APTA!$A$2:$BO$2,)</f>
        <v>34</v>
      </c>
      <c r="M109" s="31">
        <f>IF(M97=0,0,VLOOKUP(M97,FAC_TOTALS_APTA!$A$4:$BQ$143,$L109,FALSE))</f>
        <v>0</v>
      </c>
      <c r="N109" s="31">
        <f>IF(N97=0,0,VLOOKUP(N97,FAC_TOTALS_APTA!$A$4:$BQ$143,$L109,FALSE))</f>
        <v>0</v>
      </c>
      <c r="O109" s="31">
        <f>IF(O97=0,0,VLOOKUP(O97,FAC_TOTALS_APTA!$A$4:$BQ$143,$L109,FALSE))</f>
        <v>0</v>
      </c>
      <c r="P109" s="31">
        <f>IF(P97=0,0,VLOOKUP(P97,FAC_TOTALS_APTA!$A$4:$BQ$143,$L109,FALSE))</f>
        <v>0</v>
      </c>
      <c r="Q109" s="31">
        <f>IF(Q97=0,0,VLOOKUP(Q97,FAC_TOTALS_APTA!$A$4:$BQ$143,$L109,FALSE))</f>
        <v>0</v>
      </c>
      <c r="R109" s="31">
        <f>IF(R97=0,0,VLOOKUP(R97,FAC_TOTALS_APTA!$A$4:$BQ$143,$L109,FALSE))</f>
        <v>0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>
        <f t="shared" si="25"/>
        <v>0</v>
      </c>
      <c r="AD109" s="35">
        <f>AC109/G114</f>
        <v>0</v>
      </c>
      <c r="AE109" s="9"/>
    </row>
    <row r="110" spans="1:31" s="16" customFormat="1" ht="15" x14ac:dyDescent="0.2">
      <c r="A110" s="9"/>
      <c r="B110" s="28" t="s">
        <v>74</v>
      </c>
      <c r="C110" s="30"/>
      <c r="D110" s="9" t="s">
        <v>49</v>
      </c>
      <c r="E110" s="57">
        <v>-0.02</v>
      </c>
      <c r="F110" s="9">
        <f>MATCH($D110,FAC_TOTALS_APTA!$A$2:$BQ$2,)</f>
        <v>22</v>
      </c>
      <c r="G110" s="36">
        <f>VLOOKUP(G97,FAC_TOTALS_APTA!$A$4:$BQ$143,$F110,FALSE)</f>
        <v>0</v>
      </c>
      <c r="H110" s="36">
        <f>VLOOKUP(H97,FAC_TOTALS_APTA!$A$4:$BQ$143,$F110,FALSE)</f>
        <v>1</v>
      </c>
      <c r="I110" s="32" t="str">
        <f t="shared" si="22"/>
        <v>-</v>
      </c>
      <c r="J110" s="33" t="str">
        <f t="shared" si="23"/>
        <v/>
      </c>
      <c r="K110" s="33" t="str">
        <f t="shared" si="24"/>
        <v>BIKE_SHARE_FAC</v>
      </c>
      <c r="L110" s="9">
        <f>MATCH($K110,FAC_TOTALS_APTA!$A$2:$BO$2,)</f>
        <v>35</v>
      </c>
      <c r="M110" s="31">
        <f>IF(M97=0,0,VLOOKUP(M97,FAC_TOTALS_APTA!$A$4:$BQ$143,$L110,FALSE))</f>
        <v>-20433861.909249701</v>
      </c>
      <c r="N110" s="31">
        <f>IF(N97=0,0,VLOOKUP(N97,FAC_TOTALS_APTA!$A$4:$BQ$143,$L110,FALSE))</f>
        <v>0</v>
      </c>
      <c r="O110" s="31">
        <f>IF(O97=0,0,VLOOKUP(O97,FAC_TOTALS_APTA!$A$4:$BQ$143,$L110,FALSE))</f>
        <v>0</v>
      </c>
      <c r="P110" s="31">
        <f>IF(P97=0,0,VLOOKUP(P97,FAC_TOTALS_APTA!$A$4:$BQ$143,$L110,FALSE))</f>
        <v>0</v>
      </c>
      <c r="Q110" s="31">
        <f>IF(Q97=0,0,VLOOKUP(Q97,FAC_TOTALS_APTA!$A$4:$BQ$143,$L110,FALSE))</f>
        <v>0</v>
      </c>
      <c r="R110" s="31">
        <f>IF(R97=0,0,VLOOKUP(R97,FAC_TOTALS_APTA!$A$4:$BQ$143,$L110,FALSE))</f>
        <v>0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>
        <f t="shared" si="25"/>
        <v>-20433861.909249701</v>
      </c>
      <c r="AD110" s="35">
        <f>AC110/G114</f>
        <v>-1.9787574037138097E-2</v>
      </c>
      <c r="AE110" s="9"/>
    </row>
    <row r="111" spans="1:31" s="16" customFormat="1" ht="15" x14ac:dyDescent="0.2">
      <c r="A111" s="9"/>
      <c r="B111" s="11" t="s">
        <v>75</v>
      </c>
      <c r="C111" s="29"/>
      <c r="D111" s="10" t="s">
        <v>50</v>
      </c>
      <c r="E111" s="58">
        <v>-5.6899999999999999E-2</v>
      </c>
      <c r="F111" s="10">
        <f>MATCH($D111,FAC_TOTALS_APTA!$A$2:$BQ$2,)</f>
        <v>23</v>
      </c>
      <c r="G111" s="38">
        <f>VLOOKUP(G97,FAC_TOTALS_APTA!$A$4:$BQ$143,$F111,FALSE)</f>
        <v>0</v>
      </c>
      <c r="H111" s="38">
        <f>VLOOKUP(H97,FAC_TOTALS_APTA!$A$4:$BQ$143,$F111,FALSE)</f>
        <v>1</v>
      </c>
      <c r="I111" s="39" t="str">
        <f t="shared" si="22"/>
        <v>-</v>
      </c>
      <c r="J111" s="40" t="str">
        <f t="shared" si="23"/>
        <v/>
      </c>
      <c r="K111" s="40" t="str">
        <f t="shared" si="24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>
        <f>IF(N97=0,0,VLOOKUP(N97,FAC_TOTALS_APTA!$A$4:$BQ$143,$L111,FALSE))</f>
        <v>0</v>
      </c>
      <c r="O111" s="41">
        <f>IF(O97=0,0,VLOOKUP(O97,FAC_TOTALS_APTA!$A$4:$BQ$143,$L111,FALSE))</f>
        <v>0</v>
      </c>
      <c r="P111" s="41">
        <f>IF(P97=0,0,VLOOKUP(P97,FAC_TOTALS_APTA!$A$4:$BQ$143,$L111,FALSE))</f>
        <v>0</v>
      </c>
      <c r="Q111" s="41">
        <f>IF(Q97=0,0,VLOOKUP(Q97,FAC_TOTALS_APTA!$A$4:$BQ$143,$L111,FALSE))</f>
        <v>0</v>
      </c>
      <c r="R111" s="41">
        <f>IF(R97=0,0,VLOOKUP(R97,FAC_TOTALS_APTA!$A$4:$BQ$143,$L111,FALSE))</f>
        <v>-52172988.629726201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>
        <f t="shared" si="25"/>
        <v>-52172988.629726201</v>
      </c>
      <c r="AD111" s="43">
        <f>AC111/$G$28</f>
        <v>-2.053200222733666E-2</v>
      </c>
      <c r="AE111" s="9"/>
    </row>
    <row r="112" spans="1:31" s="16" customFormat="1" ht="15" x14ac:dyDescent="0.2">
      <c r="A112" s="9"/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4"/>
        <v>New_Reporter_FAC</v>
      </c>
      <c r="L112" s="47">
        <f>MATCH($K112,FAC_TOTALS_APTA!$A$2:$BO$2,)</f>
        <v>40</v>
      </c>
      <c r="M112" s="48">
        <f>IF(M97=0,0,VLOOKUP(M97,FAC_TOTALS_APTA!$A$4:$BQ$143,$L112,FALSE))</f>
        <v>0</v>
      </c>
      <c r="N112" s="48">
        <f>IF(N97=0,0,VLOOKUP(N97,FAC_TOTALS_APTA!$A$4:$BQ$143,$L112,FALSE))</f>
        <v>0</v>
      </c>
      <c r="O112" s="48">
        <f>IF(O97=0,0,VLOOKUP(O97,FAC_TOTALS_APTA!$A$4:$BQ$143,$L112,FALSE))</f>
        <v>0</v>
      </c>
      <c r="P112" s="48">
        <f>IF(P97=0,0,VLOOKUP(P97,FAC_TOTALS_APTA!$A$4:$BQ$143,$L112,FALSE))</f>
        <v>0</v>
      </c>
      <c r="Q112" s="48">
        <f>IF(Q97=0,0,VLOOKUP(Q97,FAC_TOTALS_APTA!$A$4:$BQ$143,$L112,FALSE))</f>
        <v>0</v>
      </c>
      <c r="R112" s="48">
        <f>IF(R97=0,0,VLOOKUP(R97,FAC_TOTALS_APTA!$A$4:$BQ$143,$L112,FALSE))</f>
        <v>0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>
        <f>SUM(M112:AB112)</f>
        <v>0</v>
      </c>
      <c r="AD112" s="52">
        <f>AC112/G114</f>
        <v>0</v>
      </c>
      <c r="AE112" s="9"/>
    </row>
    <row r="113" spans="1:31" s="75" customFormat="1" ht="15" x14ac:dyDescent="0.2">
      <c r="A113" s="74"/>
      <c r="B113" s="28" t="s">
        <v>76</v>
      </c>
      <c r="C113" s="30"/>
      <c r="D113" s="9" t="s">
        <v>6</v>
      </c>
      <c r="E113" s="57"/>
      <c r="F113" s="9">
        <f>MATCH($D113,FAC_TOTALS_APTA!$A$2:$BO$2,)</f>
        <v>9</v>
      </c>
      <c r="G113" s="76">
        <f>VLOOKUP(G97,FAC_TOTALS_APTA!$A$4:$BQ$143,$F113,FALSE)</f>
        <v>1151422559.38921</v>
      </c>
      <c r="H113" s="76">
        <f>VLOOKUP(H97,FAC_TOTALS_APTA!$A$4:$BO$143,$F113,FALSE)</f>
        <v>858380220.10312903</v>
      </c>
      <c r="I113" s="78">
        <f t="shared" ref="I113:I114" si="26">H113/G113-1</f>
        <v>-0.25450460119656659</v>
      </c>
      <c r="J113" s="33"/>
      <c r="K113" s="33"/>
      <c r="L113" s="9"/>
      <c r="M113" s="31">
        <f t="shared" ref="M113:AB113" si="27">SUM(M99:M104)</f>
        <v>-56429147.510405898</v>
      </c>
      <c r="N113" s="31">
        <f t="shared" si="27"/>
        <v>-5330676.4119342007</v>
      </c>
      <c r="O113" s="31">
        <f t="shared" si="27"/>
        <v>-76885256.84083204</v>
      </c>
      <c r="P113" s="31">
        <f t="shared" si="27"/>
        <v>-34257337.295598075</v>
      </c>
      <c r="Q113" s="31">
        <f t="shared" si="27"/>
        <v>-3143975.1408347525</v>
      </c>
      <c r="R113" s="31">
        <f t="shared" si="27"/>
        <v>7926654.0552321002</v>
      </c>
      <c r="S113" s="31">
        <f t="shared" si="27"/>
        <v>0</v>
      </c>
      <c r="T113" s="31">
        <f t="shared" si="27"/>
        <v>0</v>
      </c>
      <c r="U113" s="31">
        <f t="shared" si="27"/>
        <v>0</v>
      </c>
      <c r="V113" s="31">
        <f t="shared" si="27"/>
        <v>0</v>
      </c>
      <c r="W113" s="31">
        <f t="shared" si="27"/>
        <v>0</v>
      </c>
      <c r="X113" s="31">
        <f t="shared" si="27"/>
        <v>0</v>
      </c>
      <c r="Y113" s="31">
        <f t="shared" si="27"/>
        <v>0</v>
      </c>
      <c r="Z113" s="31">
        <f t="shared" si="27"/>
        <v>0</v>
      </c>
      <c r="AA113" s="31">
        <f t="shared" si="27"/>
        <v>0</v>
      </c>
      <c r="AB113" s="31">
        <f t="shared" si="27"/>
        <v>0</v>
      </c>
      <c r="AC113" s="34">
        <f>H113-G113</f>
        <v>-293042339.28608096</v>
      </c>
      <c r="AD113" s="35">
        <f>I113</f>
        <v>-0.25450460119656659</v>
      </c>
      <c r="AE113" s="74"/>
    </row>
    <row r="114" spans="1:31" ht="16" thickBot="1" x14ac:dyDescent="0.25"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>
        <f>VLOOKUP(G97,FAC_TOTALS_APTA!$A$4:$BO$143,$F114,FALSE)</f>
        <v>1032661299</v>
      </c>
      <c r="H114" s="77">
        <f>VLOOKUP(H97,FAC_TOTALS_APTA!$A$4:$BO$143,$F114,FALSE)</f>
        <v>935808062.59999895</v>
      </c>
      <c r="I114" s="79">
        <f t="shared" si="26"/>
        <v>-9.3789935280610415E-2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>
        <f>H114-G114</f>
        <v>-96853236.400001049</v>
      </c>
      <c r="AD114" s="55">
        <f>I114</f>
        <v>-9.3789935280610415E-2</v>
      </c>
    </row>
    <row r="115" spans="1:31" ht="17" thickTop="1" thickBot="1" x14ac:dyDescent="0.25">
      <c r="B115" s="59" t="s">
        <v>77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>
        <f>AD114-AD113</f>
        <v>0.16071466591595618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D3F0-4A57-E84E-84A0-4928C87413E5}">
  <dimension ref="A1:AE116"/>
  <sheetViews>
    <sheetView showGridLines="0" topLeftCell="A83" workbookViewId="0">
      <selection activeCell="B92" sqref="B92:C92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2002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2002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1_1_2002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1_1_2003</v>
      </c>
      <c r="N11" s="9" t="str">
        <f t="shared" ref="N11:AB11" si="0">IF($G9+N10&gt;$H9,0,CONCATENATE($C6,"_",$C7,"_",$G9+N10))</f>
        <v>1_1_2004</v>
      </c>
      <c r="O11" s="9" t="str">
        <f t="shared" si="0"/>
        <v>1_1_2005</v>
      </c>
      <c r="P11" s="9" t="str">
        <f t="shared" si="0"/>
        <v>1_1_2006</v>
      </c>
      <c r="Q11" s="9" t="str">
        <f t="shared" si="0"/>
        <v>1_1_2007</v>
      </c>
      <c r="R11" s="9" t="str">
        <f t="shared" si="0"/>
        <v>1_1_2008</v>
      </c>
      <c r="S11" s="9" t="str">
        <f t="shared" si="0"/>
        <v>1_1_2009</v>
      </c>
      <c r="T11" s="9" t="str">
        <f t="shared" si="0"/>
        <v>1_1_2010</v>
      </c>
      <c r="U11" s="9" t="str">
        <f t="shared" si="0"/>
        <v>1_1_2011</v>
      </c>
      <c r="V11" s="9" t="str">
        <f t="shared" si="0"/>
        <v>1_1_2012</v>
      </c>
      <c r="W11" s="9" t="str">
        <f t="shared" si="0"/>
        <v>1_1_2013</v>
      </c>
      <c r="X11" s="9" t="str">
        <f t="shared" si="0"/>
        <v>1_1_2014</v>
      </c>
      <c r="Y11" s="9" t="str">
        <f t="shared" si="0"/>
        <v>1_1_2015</v>
      </c>
      <c r="Z11" s="9" t="str">
        <f t="shared" si="0"/>
        <v>1_1_2016</v>
      </c>
      <c r="AA11" s="9" t="str">
        <f t="shared" si="0"/>
        <v>1_1_2017</v>
      </c>
      <c r="AB11" s="9" t="str">
        <f t="shared" si="0"/>
        <v>1_1_2018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VLOOKUP(G11,FAC_TOTALS_APTA!$A$4:$BQ$143,$F13,FALSE)</f>
        <v>50740292.217438303</v>
      </c>
      <c r="H13" s="31">
        <f>VLOOKUP(H11,FAC_TOTALS_APTA!$A$4:$BQ$143,$F13,FALSE)</f>
        <v>70621306.110453904</v>
      </c>
      <c r="I13" s="32">
        <f>IFERROR(H13/G13-1,"-")</f>
        <v>0.39181906575979353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1221996.6915816099</v>
      </c>
      <c r="N13" s="31">
        <f>IF(N11=0,0,VLOOKUP(N11,FAC_TOTALS_APTA!$A$4:$BQ$143,$L13,FALSE))</f>
        <v>10767046.2302562</v>
      </c>
      <c r="O13" s="31">
        <f>IF(O11=0,0,VLOOKUP(O11,FAC_TOTALS_APTA!$A$4:$BQ$143,$L13,FALSE))</f>
        <v>-7999138.0745623</v>
      </c>
      <c r="P13" s="31">
        <f>IF(P11=0,0,VLOOKUP(P11,FAC_TOTALS_APTA!$A$4:$BQ$143,$L13,FALSE))</f>
        <v>-20309034.154796802</v>
      </c>
      <c r="Q13" s="31">
        <f>IF(Q11=0,0,VLOOKUP(Q11,FAC_TOTALS_APTA!$A$4:$BQ$143,$L13,FALSE))</f>
        <v>6286999.6978544099</v>
      </c>
      <c r="R13" s="31">
        <f>IF(R11=0,0,VLOOKUP(R11,FAC_TOTALS_APTA!$A$4:$BQ$143,$L13,FALSE))</f>
        <v>-21509678.021635</v>
      </c>
      <c r="S13" s="31">
        <f>IF(S11=0,0,VLOOKUP(S11,FAC_TOTALS_APTA!$A$4:$BQ$143,$L13,FALSE))</f>
        <v>-47278851.462813698</v>
      </c>
      <c r="T13" s="31">
        <f>IF(T11=0,0,VLOOKUP(T11,FAC_TOTALS_APTA!$A$4:$BQ$143,$L13,FALSE))</f>
        <v>-1337981.1514052099</v>
      </c>
      <c r="U13" s="31">
        <f>IF(U11=0,0,VLOOKUP(U11,FAC_TOTALS_APTA!$A$4:$BQ$143,$L13,FALSE))</f>
        <v>-6047151.1521808999</v>
      </c>
      <c r="V13" s="31">
        <f>IF(V11=0,0,VLOOKUP(V11,FAC_TOTALS_APTA!$A$4:$BQ$143,$L13,FALSE))</f>
        <v>-3813417.3651686702</v>
      </c>
      <c r="W13" s="31">
        <f>IF(W11=0,0,VLOOKUP(W11,FAC_TOTALS_APTA!$A$4:$BQ$143,$L13,FALSE))</f>
        <v>-50703413.2124236</v>
      </c>
      <c r="X13" s="31">
        <f>IF(X11=0,0,VLOOKUP(X11,FAC_TOTALS_APTA!$A$4:$BQ$143,$L13,FALSE))</f>
        <v>10121977.8963638</v>
      </c>
      <c r="Y13" s="31">
        <f>IF(Y11=0,0,VLOOKUP(Y11,FAC_TOTALS_APTA!$A$4:$BQ$143,$L13,FALSE))</f>
        <v>-49614960.227078401</v>
      </c>
      <c r="Z13" s="31">
        <f>IF(Z11=0,0,VLOOKUP(Z11,FAC_TOTALS_APTA!$A$4:$BQ$143,$L13,FALSE))</f>
        <v>-15817503.483904</v>
      </c>
      <c r="AA13" s="31">
        <f>IF(AA11=0,0,VLOOKUP(AA11,FAC_TOTALS_APTA!$A$4:$BQ$143,$L13,FALSE))</f>
        <v>12057835.2015885</v>
      </c>
      <c r="AB13" s="31">
        <f>IF(AB11=0,0,VLOOKUP(AB11,FAC_TOTALS_APTA!$A$4:$BQ$143,$L13,FALSE))</f>
        <v>829580.24635452195</v>
      </c>
      <c r="AC13" s="34">
        <f>SUM(M13:AB13)</f>
        <v>-183145692.34196955</v>
      </c>
      <c r="AD13" s="35">
        <f>AC13/G28</f>
        <v>-0.17117773210509601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-0.7006</v>
      </c>
      <c r="F14" s="9">
        <f>MATCH($D14,FAC_TOTALS_APTA!$A$2:$BQ$2,)</f>
        <v>12</v>
      </c>
      <c r="G14" s="56">
        <f>VLOOKUP(G11,FAC_TOTALS_APTA!$A$4:$BQ$143,$F14,FALSE)</f>
        <v>1.7132453925100699</v>
      </c>
      <c r="H14" s="56">
        <f>VLOOKUP(H11,FAC_TOTALS_APTA!$A$4:$BQ$143,$F14,FALSE)</f>
        <v>2.0770714924310698</v>
      </c>
      <c r="I14" s="32">
        <f t="shared" ref="I14:I25" si="1">IFERROR(H14/G14-1,"-")</f>
        <v>0.21236076367785217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66582118.816367097</v>
      </c>
      <c r="N14" s="31">
        <f>IF(N11=0,0,VLOOKUP(N11,FAC_TOTALS_APTA!$A$4:$BQ$143,$L14,FALSE))</f>
        <v>23039300.540915102</v>
      </c>
      <c r="O14" s="31">
        <f>IF(O11=0,0,VLOOKUP(O11,FAC_TOTALS_APTA!$A$4:$BQ$143,$L14,FALSE))</f>
        <v>-2723231.5617937902</v>
      </c>
      <c r="P14" s="31">
        <f>IF(P11=0,0,VLOOKUP(P11,FAC_TOTALS_APTA!$A$4:$BQ$143,$L14,FALSE))</f>
        <v>49415571.9186415</v>
      </c>
      <c r="Q14" s="31">
        <f>IF(Q11=0,0,VLOOKUP(Q11,FAC_TOTALS_APTA!$A$4:$BQ$143,$L14,FALSE))</f>
        <v>72999424.3226244</v>
      </c>
      <c r="R14" s="31">
        <f>IF(R11=0,0,VLOOKUP(R11,FAC_TOTALS_APTA!$A$4:$BQ$143,$L14,FALSE))</f>
        <v>36899848.627213098</v>
      </c>
      <c r="S14" s="31">
        <f>IF(S11=0,0,VLOOKUP(S11,FAC_TOTALS_APTA!$A$4:$BQ$143,$L14,FALSE))</f>
        <v>10022495.5568719</v>
      </c>
      <c r="T14" s="31">
        <f>IF(T11=0,0,VLOOKUP(T11,FAC_TOTALS_APTA!$A$4:$BQ$143,$L14,FALSE))</f>
        <v>53847597.441909403</v>
      </c>
      <c r="U14" s="31">
        <f>IF(U11=0,0,VLOOKUP(U11,FAC_TOTALS_APTA!$A$4:$BQ$143,$L14,FALSE))</f>
        <v>6628895.3402166404</v>
      </c>
      <c r="V14" s="31">
        <f>IF(V11=0,0,VLOOKUP(V11,FAC_TOTALS_APTA!$A$4:$BQ$143,$L14,FALSE))</f>
        <v>40997156.195259601</v>
      </c>
      <c r="W14" s="31">
        <f>IF(W11=0,0,VLOOKUP(W11,FAC_TOTALS_APTA!$A$4:$BQ$143,$L14,FALSE))</f>
        <v>38188481.818789698</v>
      </c>
      <c r="X14" s="31">
        <f>IF(X11=0,0,VLOOKUP(X11,FAC_TOTALS_APTA!$A$4:$BQ$143,$L14,FALSE))</f>
        <v>52730638.6447047</v>
      </c>
      <c r="Y14" s="31">
        <f>IF(Y11=0,0,VLOOKUP(Y11,FAC_TOTALS_APTA!$A$4:$BQ$143,$L14,FALSE))</f>
        <v>26505877.812637702</v>
      </c>
      <c r="Z14" s="31">
        <f>IF(Z11=0,0,VLOOKUP(Z11,FAC_TOTALS_APTA!$A$4:$BQ$143,$L14,FALSE))</f>
        <v>33636804.767697297</v>
      </c>
      <c r="AA14" s="31">
        <f>IF(AA11=0,0,VLOOKUP(AA11,FAC_TOTALS_APTA!$A$4:$BQ$143,$L14,FALSE))</f>
        <v>42605604.806546301</v>
      </c>
      <c r="AB14" s="31">
        <f>IF(AB11=0,0,VLOOKUP(AB11,FAC_TOTALS_APTA!$A$4:$BQ$143,$L14,FALSE))</f>
        <v>15903146.504393701</v>
      </c>
      <c r="AC14" s="34">
        <f t="shared" ref="AC14:AC25" si="4">SUM(M14:AB14)</f>
        <v>567279731.55299425</v>
      </c>
      <c r="AD14" s="35">
        <f>AC14/G28</f>
        <v>0.53020989287104603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0.2167</v>
      </c>
      <c r="F15" s="9">
        <f>MATCH($D15,FAC_TOTALS_APTA!$A$2:$BQ$2,)</f>
        <v>13</v>
      </c>
      <c r="G15" s="31">
        <f>VLOOKUP(G11,FAC_TOTALS_APTA!$A$4:$BQ$143,$F15,FALSE)</f>
        <v>8927514.0518831294</v>
      </c>
      <c r="H15" s="31">
        <f>VLOOKUP(H11,FAC_TOTALS_APTA!$A$4:$BQ$143,$F15,FALSE)</f>
        <v>10291699.890126601</v>
      </c>
      <c r="I15" s="32">
        <f t="shared" si="1"/>
        <v>0.15280691022331316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4022983.70815785</v>
      </c>
      <c r="N15" s="31">
        <f>IF(N11=0,0,VLOOKUP(N11,FAC_TOTALS_APTA!$A$4:$BQ$143,$L15,FALSE))</f>
        <v>6037852.8787491899</v>
      </c>
      <c r="O15" s="31">
        <f>IF(O11=0,0,VLOOKUP(O11,FAC_TOTALS_APTA!$A$4:$BQ$143,$L15,FALSE))</f>
        <v>6572657.34774647</v>
      </c>
      <c r="P15" s="31">
        <f>IF(P11=0,0,VLOOKUP(P11,FAC_TOTALS_APTA!$A$4:$BQ$143,$L15,FALSE))</f>
        <v>8894424.0476587992</v>
      </c>
      <c r="Q15" s="31">
        <f>IF(Q11=0,0,VLOOKUP(Q11,FAC_TOTALS_APTA!$A$4:$BQ$143,$L15,FALSE))</f>
        <v>2540760.6861667</v>
      </c>
      <c r="R15" s="31">
        <f>IF(R11=0,0,VLOOKUP(R11,FAC_TOTALS_APTA!$A$4:$BQ$143,$L15,FALSE))</f>
        <v>2132056.8919494399</v>
      </c>
      <c r="S15" s="31">
        <f>IF(S11=0,0,VLOOKUP(S11,FAC_TOTALS_APTA!$A$4:$BQ$143,$L15,FALSE))</f>
        <v>-698518.13658209704</v>
      </c>
      <c r="T15" s="31">
        <f>IF(T11=0,0,VLOOKUP(T11,FAC_TOTALS_APTA!$A$4:$BQ$143,$L15,FALSE))</f>
        <v>948454.531887886</v>
      </c>
      <c r="U15" s="31">
        <f>IF(U11=0,0,VLOOKUP(U11,FAC_TOTALS_APTA!$A$4:$BQ$143,$L15,FALSE))</f>
        <v>3539035.4650452798</v>
      </c>
      <c r="V15" s="31">
        <f>IF(V11=0,0,VLOOKUP(V11,FAC_TOTALS_APTA!$A$4:$BQ$143,$L15,FALSE))</f>
        <v>4489312.3264983101</v>
      </c>
      <c r="W15" s="31">
        <f>IF(W11=0,0,VLOOKUP(W11,FAC_TOTALS_APTA!$A$4:$BQ$143,$L15,FALSE))</f>
        <v>4067532.0049948599</v>
      </c>
      <c r="X15" s="31">
        <f>IF(X11=0,0,VLOOKUP(X11,FAC_TOTALS_APTA!$A$4:$BQ$143,$L15,FALSE))</f>
        <v>4799736.3582005398</v>
      </c>
      <c r="Y15" s="31">
        <f>IF(Y11=0,0,VLOOKUP(Y11,FAC_TOTALS_APTA!$A$4:$BQ$143,$L15,FALSE))</f>
        <v>4445092.6549810702</v>
      </c>
      <c r="Z15" s="31">
        <f>IF(Z11=0,0,VLOOKUP(Z11,FAC_TOTALS_APTA!$A$4:$BQ$143,$L15,FALSE))</f>
        <v>3348558.6932749799</v>
      </c>
      <c r="AA15" s="31">
        <f>IF(AA11=0,0,VLOOKUP(AA11,FAC_TOTALS_APTA!$A$4:$BQ$143,$L15,FALSE))</f>
        <v>4097091.8600971601</v>
      </c>
      <c r="AB15" s="31">
        <f>IF(AB11=0,0,VLOOKUP(AB11,FAC_TOTALS_APTA!$A$4:$BQ$143,$L15,FALSE))</f>
        <v>3575101.9479604401</v>
      </c>
      <c r="AC15" s="34">
        <f t="shared" si="4"/>
        <v>62812133.266786873</v>
      </c>
      <c r="AD15" s="35">
        <f>AC15/G28</f>
        <v>5.8707569824877084E-2</v>
      </c>
      <c r="AE15" s="9"/>
    </row>
    <row r="16" spans="1:31" s="16" customFormat="1" ht="30" x14ac:dyDescent="0.2">
      <c r="A16" s="9"/>
      <c r="B16" s="28" t="s">
        <v>89</v>
      </c>
      <c r="C16" s="30"/>
      <c r="D16" s="6" t="s">
        <v>81</v>
      </c>
      <c r="E16" s="57">
        <v>0.44490000000000002</v>
      </c>
      <c r="F16" s="9">
        <f>MATCH($D16,FAC_TOTALS_APTA!$A$2:$BQ$2,)</f>
        <v>17</v>
      </c>
      <c r="G16" s="56">
        <f>VLOOKUP(G11,FAC_TOTALS_APTA!$A$4:$BQ$143,$F16,FALSE)</f>
        <v>0.51516486358284896</v>
      </c>
      <c r="H16" s="56">
        <f>VLOOKUP(H11,FAC_TOTALS_APTA!$A$4:$BQ$143,$F16,FALSE)</f>
        <v>0.60568888765740103</v>
      </c>
      <c r="I16" s="32">
        <f t="shared" si="1"/>
        <v>0.17571855239695311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30</v>
      </c>
      <c r="M16" s="31">
        <f>IF(M11=0,0,VLOOKUP(M11,FAC_TOTALS_APTA!$A$4:$BQ$143,$L16,FALSE))</f>
        <v>-962552.86811303499</v>
      </c>
      <c r="N16" s="31">
        <f>IF(N11=0,0,VLOOKUP(N11,FAC_TOTALS_APTA!$A$4:$BQ$143,$L16,FALSE))</f>
        <v>-845363.44306877698</v>
      </c>
      <c r="O16" s="31">
        <f>IF(O11=0,0,VLOOKUP(O11,FAC_TOTALS_APTA!$A$4:$BQ$143,$L16,FALSE))</f>
        <v>-922400.01069950801</v>
      </c>
      <c r="P16" s="31">
        <f>IF(P11=0,0,VLOOKUP(P11,FAC_TOTALS_APTA!$A$4:$BQ$143,$L16,FALSE))</f>
        <v>-1348998.5399509</v>
      </c>
      <c r="Q16" s="31">
        <f>IF(Q11=0,0,VLOOKUP(Q11,FAC_TOTALS_APTA!$A$4:$BQ$143,$L16,FALSE))</f>
        <v>-3262357.58303292</v>
      </c>
      <c r="R16" s="31">
        <f>IF(R11=0,0,VLOOKUP(R11,FAC_TOTALS_APTA!$A$4:$BQ$143,$L16,FALSE))</f>
        <v>2588660.1226093899</v>
      </c>
      <c r="S16" s="31">
        <f>IF(S11=0,0,VLOOKUP(S11,FAC_TOTALS_APTA!$A$4:$BQ$143,$L16,FALSE))</f>
        <v>387772.51700964698</v>
      </c>
      <c r="T16" s="31">
        <f>IF(T11=0,0,VLOOKUP(T11,FAC_TOTALS_APTA!$A$4:$BQ$143,$L16,FALSE))</f>
        <v>70783941.318179607</v>
      </c>
      <c r="U16" s="31">
        <f>IF(U11=0,0,VLOOKUP(U11,FAC_TOTALS_APTA!$A$4:$BQ$143,$L16,FALSE))</f>
        <v>-2352243.8358331402</v>
      </c>
      <c r="V16" s="31">
        <f>IF(V11=0,0,VLOOKUP(V11,FAC_TOTALS_APTA!$A$4:$BQ$143,$L16,FALSE))</f>
        <v>-3255645.1497477102</v>
      </c>
      <c r="W16" s="31">
        <f>IF(W11=0,0,VLOOKUP(W11,FAC_TOTALS_APTA!$A$4:$BQ$143,$L16,FALSE))</f>
        <v>625267.20141265006</v>
      </c>
      <c r="X16" s="31">
        <f>IF(X11=0,0,VLOOKUP(X11,FAC_TOTALS_APTA!$A$4:$BQ$143,$L16,FALSE))</f>
        <v>-962734.86801647604</v>
      </c>
      <c r="Y16" s="31">
        <f>IF(Y11=0,0,VLOOKUP(Y11,FAC_TOTALS_APTA!$A$4:$BQ$143,$L16,FALSE))</f>
        <v>803518.99827702797</v>
      </c>
      <c r="Z16" s="31">
        <f>IF(Z11=0,0,VLOOKUP(Z11,FAC_TOTALS_APTA!$A$4:$BQ$143,$L16,FALSE))</f>
        <v>-381587.48874177499</v>
      </c>
      <c r="AA16" s="31">
        <f>IF(AA11=0,0,VLOOKUP(AA11,FAC_TOTALS_APTA!$A$4:$BQ$143,$L16,FALSE))</f>
        <v>-1262700.9029221199</v>
      </c>
      <c r="AB16" s="31">
        <f>IF(AB11=0,0,VLOOKUP(AB11,FAC_TOTALS_APTA!$A$4:$BQ$143,$L16,FALSE))</f>
        <v>921227.08727915399</v>
      </c>
      <c r="AC16" s="34">
        <f t="shared" si="4"/>
        <v>60553802.554641128</v>
      </c>
      <c r="AD16" s="35">
        <f>AC16/G28</f>
        <v>5.659681349364664E-2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0.24179999999999999</v>
      </c>
      <c r="F17" s="9">
        <f>MATCH($D17,FAC_TOTALS_APTA!$A$2:$BQ$2,)</f>
        <v>14</v>
      </c>
      <c r="G17" s="36">
        <f>VLOOKUP(G11,FAC_TOTALS_APTA!$A$4:$BQ$143,$F17,FALSE)</f>
        <v>1.94994096951705</v>
      </c>
      <c r="H17" s="36">
        <f>VLOOKUP(H11,FAC_TOTALS_APTA!$A$4:$BQ$143,$F17,FALSE)</f>
        <v>2.9329873699500002</v>
      </c>
      <c r="I17" s="32">
        <f t="shared" si="1"/>
        <v>0.50414162059296874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23229765.799283899</v>
      </c>
      <c r="N17" s="31">
        <f>IF(N11=0,0,VLOOKUP(N11,FAC_TOTALS_APTA!$A$4:$BQ$143,$L17,FALSE))</f>
        <v>30005205.047811698</v>
      </c>
      <c r="O17" s="31">
        <f>IF(O11=0,0,VLOOKUP(O11,FAC_TOTALS_APTA!$A$4:$BQ$143,$L17,FALSE))</f>
        <v>40576491.374161802</v>
      </c>
      <c r="P17" s="31">
        <f>IF(P11=0,0,VLOOKUP(P11,FAC_TOTALS_APTA!$A$4:$BQ$143,$L17,FALSE))</f>
        <v>24553819.3195212</v>
      </c>
      <c r="Q17" s="31">
        <f>IF(Q11=0,0,VLOOKUP(Q11,FAC_TOTALS_APTA!$A$4:$BQ$143,$L17,FALSE))</f>
        <v>13486165.5926311</v>
      </c>
      <c r="R17" s="31">
        <f>IF(R11=0,0,VLOOKUP(R11,FAC_TOTALS_APTA!$A$4:$BQ$143,$L17,FALSE))</f>
        <v>34498259.955857798</v>
      </c>
      <c r="S17" s="31">
        <f>IF(S11=0,0,VLOOKUP(S11,FAC_TOTALS_APTA!$A$4:$BQ$143,$L17,FALSE))</f>
        <v>-91458929.073896706</v>
      </c>
      <c r="T17" s="31">
        <f>IF(T11=0,0,VLOOKUP(T11,FAC_TOTALS_APTA!$A$4:$BQ$143,$L17,FALSE))</f>
        <v>43415367.496012203</v>
      </c>
      <c r="U17" s="31">
        <f>IF(U11=0,0,VLOOKUP(U11,FAC_TOTALS_APTA!$A$4:$BQ$143,$L17,FALSE))</f>
        <v>62688177.240692697</v>
      </c>
      <c r="V17" s="31">
        <f>IF(V11=0,0,VLOOKUP(V11,FAC_TOTALS_APTA!$A$4:$BQ$143,$L17,FALSE))</f>
        <v>2310864.7533568102</v>
      </c>
      <c r="W17" s="31">
        <f>IF(W11=0,0,VLOOKUP(W11,FAC_TOTALS_APTA!$A$4:$BQ$143,$L17,FALSE))</f>
        <v>-12946604.671329699</v>
      </c>
      <c r="X17" s="31">
        <f>IF(X11=0,0,VLOOKUP(X11,FAC_TOTALS_APTA!$A$4:$BQ$143,$L17,FALSE))</f>
        <v>-17754759.5463496</v>
      </c>
      <c r="Y17" s="31">
        <f>IF(Y11=0,0,VLOOKUP(Y11,FAC_TOTALS_APTA!$A$4:$BQ$143,$L17,FALSE))</f>
        <v>-94365285.345929205</v>
      </c>
      <c r="Z17" s="31">
        <f>IF(Z11=0,0,VLOOKUP(Z11,FAC_TOTALS_APTA!$A$4:$BQ$143,$L17,FALSE))</f>
        <v>-35171993.724588402</v>
      </c>
      <c r="AA17" s="31">
        <f>IF(AA11=0,0,VLOOKUP(AA11,FAC_TOTALS_APTA!$A$4:$BQ$143,$L17,FALSE))</f>
        <v>25052277.511754099</v>
      </c>
      <c r="AB17" s="31">
        <f>IF(AB11=0,0,VLOOKUP(AB11,FAC_TOTALS_APTA!$A$4:$BQ$143,$L17,FALSE))</f>
        <v>29993419.973751001</v>
      </c>
      <c r="AC17" s="34">
        <f t="shared" si="4"/>
        <v>78112241.702740729</v>
      </c>
      <c r="AD17" s="35">
        <f>AC17/G28</f>
        <v>7.3007867197628626E-2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-0.38419999999999999</v>
      </c>
      <c r="F18" s="9">
        <f>MATCH($D18,FAC_TOTALS_APTA!$A$2:$BQ$2,)</f>
        <v>15</v>
      </c>
      <c r="G18" s="56">
        <f>VLOOKUP(G11,FAC_TOTALS_APTA!$A$4:$BQ$143,$F18,FALSE)</f>
        <v>43176.306881081997</v>
      </c>
      <c r="H18" s="56">
        <f>VLOOKUP(H11,FAC_TOTALS_APTA!$A$4:$BQ$143,$F18,FALSE)</f>
        <v>38881.041747275602</v>
      </c>
      <c r="I18" s="32">
        <f t="shared" si="1"/>
        <v>-9.9481994734672341E-2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8607775.0323371403</v>
      </c>
      <c r="N18" s="31">
        <f>IF(N11=0,0,VLOOKUP(N11,FAC_TOTALS_APTA!$A$4:$BQ$143,$L18,FALSE))</f>
        <v>15861700.935492599</v>
      </c>
      <c r="O18" s="31">
        <f>IF(O11=0,0,VLOOKUP(O11,FAC_TOTALS_APTA!$A$4:$BQ$143,$L18,FALSE))</f>
        <v>15426054.329865601</v>
      </c>
      <c r="P18" s="31">
        <f>IF(P11=0,0,VLOOKUP(P11,FAC_TOTALS_APTA!$A$4:$BQ$143,$L18,FALSE))</f>
        <v>25347818.807434998</v>
      </c>
      <c r="Q18" s="31">
        <f>IF(Q11=0,0,VLOOKUP(Q11,FAC_TOTALS_APTA!$A$4:$BQ$143,$L18,FALSE))</f>
        <v>-7534169.7063666303</v>
      </c>
      <c r="R18" s="31">
        <f>IF(R11=0,0,VLOOKUP(R11,FAC_TOTALS_APTA!$A$4:$BQ$143,$L18,FALSE))</f>
        <v>553963.06685755996</v>
      </c>
      <c r="S18" s="31">
        <f>IF(S11=0,0,VLOOKUP(S11,FAC_TOTALS_APTA!$A$4:$BQ$143,$L18,FALSE))</f>
        <v>26923063.366793301</v>
      </c>
      <c r="T18" s="31">
        <f>IF(T11=0,0,VLOOKUP(T11,FAC_TOTALS_APTA!$A$4:$BQ$143,$L18,FALSE))</f>
        <v>14713431.313509099</v>
      </c>
      <c r="U18" s="31">
        <f>IF(U11=0,0,VLOOKUP(U11,FAC_TOTALS_APTA!$A$4:$BQ$143,$L18,FALSE))</f>
        <v>10254519.309489099</v>
      </c>
      <c r="V18" s="31">
        <f>IF(V11=0,0,VLOOKUP(V11,FAC_TOTALS_APTA!$A$4:$BQ$143,$L18,FALSE))</f>
        <v>5832452.0791442702</v>
      </c>
      <c r="W18" s="31">
        <f>IF(W11=0,0,VLOOKUP(W11,FAC_TOTALS_APTA!$A$4:$BQ$143,$L18,FALSE))</f>
        <v>-5565318.7011073502</v>
      </c>
      <c r="X18" s="31">
        <f>IF(X11=0,0,VLOOKUP(X11,FAC_TOTALS_APTA!$A$4:$BQ$143,$L18,FALSE))</f>
        <v>-3364023.2207936798</v>
      </c>
      <c r="Y18" s="31">
        <f>IF(Y11=0,0,VLOOKUP(Y11,FAC_TOTALS_APTA!$A$4:$BQ$143,$L18,FALSE))</f>
        <v>-19479279.3348931</v>
      </c>
      <c r="Z18" s="31">
        <f>IF(Z11=0,0,VLOOKUP(Z11,FAC_TOTALS_APTA!$A$4:$BQ$143,$L18,FALSE))</f>
        <v>-14230375.0831708</v>
      </c>
      <c r="AA18" s="31">
        <f>IF(AA11=0,0,VLOOKUP(AA11,FAC_TOTALS_APTA!$A$4:$BQ$143,$L18,FALSE))</f>
        <v>-14394713.4248813</v>
      </c>
      <c r="AB18" s="31">
        <f>IF(AB11=0,0,VLOOKUP(AB11,FAC_TOTALS_APTA!$A$4:$BQ$143,$L18,FALSE))</f>
        <v>-15214105.4029177</v>
      </c>
      <c r="AC18" s="34">
        <f t="shared" si="4"/>
        <v>43738793.366793118</v>
      </c>
      <c r="AD18" s="35">
        <f>AC18/G28</f>
        <v>4.088060908121792E-2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7.7000000000000002E-3</v>
      </c>
      <c r="F19" s="9">
        <f>MATCH($D19,FAC_TOTALS_APTA!$A$2:$BQ$2,)</f>
        <v>16</v>
      </c>
      <c r="G19" s="31">
        <f>VLOOKUP(G11,FAC_TOTALS_APTA!$A$4:$BQ$143,$F19,FALSE)</f>
        <v>11.1578924248098</v>
      </c>
      <c r="H19" s="31">
        <f>VLOOKUP(H11,FAC_TOTALS_APTA!$A$4:$BQ$143,$F19,FALSE)</f>
        <v>10.033631511663399</v>
      </c>
      <c r="I19" s="32">
        <f t="shared" si="1"/>
        <v>-0.10075925366035832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-1396823.46477717</v>
      </c>
      <c r="N19" s="31">
        <f>IF(N11=0,0,VLOOKUP(N11,FAC_TOTALS_APTA!$A$4:$BQ$143,$L19,FALSE))</f>
        <v>-918634.863867276</v>
      </c>
      <c r="O19" s="31">
        <f>IF(O11=0,0,VLOOKUP(O11,FAC_TOTALS_APTA!$A$4:$BQ$143,$L19,FALSE))</f>
        <v>-1046909.32996092</v>
      </c>
      <c r="P19" s="31">
        <f>IF(P11=0,0,VLOOKUP(P11,FAC_TOTALS_APTA!$A$4:$BQ$143,$L19,FALSE))</f>
        <v>-737103.81769276795</v>
      </c>
      <c r="Q19" s="31">
        <f>IF(Q11=0,0,VLOOKUP(Q11,FAC_TOTALS_APTA!$A$4:$BQ$143,$L19,FALSE))</f>
        <v>-1747539.7944419</v>
      </c>
      <c r="R19" s="31">
        <f>IF(R11=0,0,VLOOKUP(R11,FAC_TOTALS_APTA!$A$4:$BQ$143,$L19,FALSE))</f>
        <v>1693929.46304712</v>
      </c>
      <c r="S19" s="31">
        <f>IF(S11=0,0,VLOOKUP(S11,FAC_TOTALS_APTA!$A$4:$BQ$143,$L19,FALSE))</f>
        <v>1636988.8014181301</v>
      </c>
      <c r="T19" s="31">
        <f>IF(T11=0,0,VLOOKUP(T11,FAC_TOTALS_APTA!$A$4:$BQ$143,$L19,FALSE))</f>
        <v>3404808.6735328799</v>
      </c>
      <c r="U19" s="31">
        <f>IF(U11=0,0,VLOOKUP(U11,FAC_TOTALS_APTA!$A$4:$BQ$143,$L19,FALSE))</f>
        <v>3661492.6466120901</v>
      </c>
      <c r="V19" s="31">
        <f>IF(V11=0,0,VLOOKUP(V11,FAC_TOTALS_APTA!$A$4:$BQ$143,$L19,FALSE))</f>
        <v>-1438844.71432552</v>
      </c>
      <c r="W19" s="31">
        <f>IF(W11=0,0,VLOOKUP(W11,FAC_TOTALS_APTA!$A$4:$BQ$143,$L19,FALSE))</f>
        <v>-4336080.9131812602</v>
      </c>
      <c r="X19" s="31">
        <f>IF(X11=0,0,VLOOKUP(X11,FAC_TOTALS_APTA!$A$4:$BQ$143,$L19,FALSE))</f>
        <v>-489712.31404604402</v>
      </c>
      <c r="Y19" s="31">
        <f>IF(Y11=0,0,VLOOKUP(Y11,FAC_TOTALS_APTA!$A$4:$BQ$143,$L19,FALSE))</f>
        <v>-160652.12243420799</v>
      </c>
      <c r="Z19" s="31">
        <f>IF(Z11=0,0,VLOOKUP(Z11,FAC_TOTALS_APTA!$A$4:$BQ$143,$L19,FALSE))</f>
        <v>-1320355.72934669</v>
      </c>
      <c r="AA19" s="31">
        <f>IF(AA11=0,0,VLOOKUP(AA11,FAC_TOTALS_APTA!$A$4:$BQ$143,$L19,FALSE))</f>
        <v>-2186711.6871622899</v>
      </c>
      <c r="AB19" s="31">
        <f>IF(AB11=0,0,VLOOKUP(AB11,FAC_TOTALS_APTA!$A$4:$BQ$143,$L19,FALSE))</f>
        <v>-1876449.5358392501</v>
      </c>
      <c r="AC19" s="34">
        <f t="shared" si="4"/>
        <v>-7258598.702465076</v>
      </c>
      <c r="AD19" s="35">
        <f>AC19/G28</f>
        <v>-6.784273483369456E-3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-3.3999999999999998E-3</v>
      </c>
      <c r="F20" s="9">
        <f>MATCH($D20,FAC_TOTALS_APTA!$A$2:$BQ$2,)</f>
        <v>18</v>
      </c>
      <c r="G20" s="36">
        <f>VLOOKUP(G11,FAC_TOTALS_APTA!$A$4:$BQ$143,$F20,FALSE)</f>
        <v>3.9475414957497899</v>
      </c>
      <c r="H20" s="36">
        <f>VLOOKUP(H11,FAC_TOTALS_APTA!$A$4:$BQ$143,$F20,FALSE)</f>
        <v>6.1878226839308299</v>
      </c>
      <c r="I20" s="32">
        <f t="shared" si="1"/>
        <v>0.56751301806278409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0</v>
      </c>
      <c r="N20" s="31">
        <f>IF(N11=0,0,VLOOKUP(N11,FAC_TOTALS_APTA!$A$4:$BQ$143,$L20,FALSE))</f>
        <v>0</v>
      </c>
      <c r="O20" s="31">
        <f>IF(O11=0,0,VLOOKUP(O11,FAC_TOTALS_APTA!$A$4:$BQ$143,$L20,FALSE))</f>
        <v>0</v>
      </c>
      <c r="P20" s="31">
        <f>IF(P11=0,0,VLOOKUP(P11,FAC_TOTALS_APTA!$A$4:$BQ$143,$L20,FALSE))</f>
        <v>-1275791.98657141</v>
      </c>
      <c r="Q20" s="31">
        <f>IF(Q11=0,0,VLOOKUP(Q11,FAC_TOTALS_APTA!$A$4:$BQ$143,$L20,FALSE))</f>
        <v>-1071846.3349669599</v>
      </c>
      <c r="R20" s="31">
        <f>IF(R11=0,0,VLOOKUP(R11,FAC_TOTALS_APTA!$A$4:$BQ$143,$L20,FALSE))</f>
        <v>-427345.18644099799</v>
      </c>
      <c r="S20" s="31">
        <f>IF(S11=0,0,VLOOKUP(S11,FAC_TOTALS_APTA!$A$4:$BQ$143,$L20,FALSE))</f>
        <v>-941336.10894212802</v>
      </c>
      <c r="T20" s="31">
        <f>IF(T11=0,0,VLOOKUP(T11,FAC_TOTALS_APTA!$A$4:$BQ$143,$L20,FALSE))</f>
        <v>-1234710.9677156699</v>
      </c>
      <c r="U20" s="31">
        <f>IF(U11=0,0,VLOOKUP(U11,FAC_TOTALS_APTA!$A$4:$BQ$143,$L20,FALSE))</f>
        <v>208349.798874753</v>
      </c>
      <c r="V20" s="31">
        <f>IF(V11=0,0,VLOOKUP(V11,FAC_TOTALS_APTA!$A$4:$BQ$143,$L20,FALSE))</f>
        <v>-335660.623818469</v>
      </c>
      <c r="W20" s="31">
        <f>IF(W11=0,0,VLOOKUP(W11,FAC_TOTALS_APTA!$A$4:$BQ$143,$L20,FALSE))</f>
        <v>-16928.8642910622</v>
      </c>
      <c r="X20" s="31">
        <f>IF(X11=0,0,VLOOKUP(X11,FAC_TOTALS_APTA!$A$4:$BQ$143,$L20,FALSE))</f>
        <v>-1391971.4696971099</v>
      </c>
      <c r="Y20" s="31">
        <f>IF(Y11=0,0,VLOOKUP(Y11,FAC_TOTALS_APTA!$A$4:$BQ$143,$L20,FALSE))</f>
        <v>-183784.28350121999</v>
      </c>
      <c r="Z20" s="31">
        <f>IF(Z11=0,0,VLOOKUP(Z11,FAC_TOTALS_APTA!$A$4:$BQ$143,$L20,FALSE))</f>
        <v>-2906926.0269241901</v>
      </c>
      <c r="AA20" s="31">
        <f>IF(AA11=0,0,VLOOKUP(AA11,FAC_TOTALS_APTA!$A$4:$BQ$143,$L20,FALSE))</f>
        <v>-860390.28792660497</v>
      </c>
      <c r="AB20" s="31">
        <f>IF(AB11=0,0,VLOOKUP(AB11,FAC_TOTALS_APTA!$A$4:$BQ$143,$L20,FALSE))</f>
        <v>-1336795.91820998</v>
      </c>
      <c r="AC20" s="34">
        <f t="shared" si="4"/>
        <v>-11775138.260131048</v>
      </c>
      <c r="AD20" s="35">
        <f>AC20/G28</f>
        <v>-1.1005672242782398E-2</v>
      </c>
      <c r="AE20" s="9"/>
    </row>
    <row r="21" spans="1:31" s="16" customFormat="1" ht="34" x14ac:dyDescent="0.2">
      <c r="A21" s="9"/>
      <c r="B21" s="14" t="s">
        <v>90</v>
      </c>
      <c r="C21" s="30"/>
      <c r="D21" s="6" t="s">
        <v>82</v>
      </c>
      <c r="E21" s="57">
        <v>-2.8E-3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PER_CAPITA_TNC_TRIPS_HIMIDNY_BUS_FAC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34" hidden="1" x14ac:dyDescent="0.2">
      <c r="A22" s="9"/>
      <c r="B22" s="14" t="s">
        <v>90</v>
      </c>
      <c r="C22" s="30"/>
      <c r="D22" s="6" t="s">
        <v>83</v>
      </c>
      <c r="E22" s="57">
        <v>-5.3E-3</v>
      </c>
      <c r="F22" s="9">
        <f>MATCH($D22,FAC_TOTALS_APTA!$A$2:$BQ$2,)</f>
        <v>20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PER_CAPITA_TNC_TRIPS_LOW_OPEX_BUS_FAC</v>
      </c>
      <c r="L22" s="9">
        <f>MATCH($K22,FAC_TOTALS_APTA!$A$2:$BO$2,)</f>
        <v>33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34" hidden="1" x14ac:dyDescent="0.2">
      <c r="A23" s="9"/>
      <c r="B23" s="14" t="s">
        <v>90</v>
      </c>
      <c r="C23" s="30"/>
      <c r="D23" s="6" t="s">
        <v>84</v>
      </c>
      <c r="E23" s="57">
        <v>5.0000000000000001E-3</v>
      </c>
      <c r="F23" s="9">
        <f>MATCH($D23,FAC_TOTALS_APTA!$A$2:$BQ$2,)</f>
        <v>21</v>
      </c>
      <c r="G23" s="36">
        <f>VLOOKUP(G11,FAC_TOTALS_APTA!$A$4:$BQ$143,$F23,FALSE)</f>
        <v>0</v>
      </c>
      <c r="H23" s="36">
        <f>VLOOKUP(H11,FAC_TOTALS_APTA!$A$4:$BQ$143,$F23,FALSE)</f>
        <v>17.8013023366277</v>
      </c>
      <c r="I23" s="32" t="str">
        <f t="shared" si="1"/>
        <v>-</v>
      </c>
      <c r="J23" s="33" t="str">
        <f t="shared" si="2"/>
        <v/>
      </c>
      <c r="K23" s="33" t="str">
        <f t="shared" si="3"/>
        <v>PER_CAPITA_TNC_TRIPS_RAIL_FAC</v>
      </c>
      <c r="L23" s="9">
        <f>MATCH($K23,FAC_TOTALS_APTA!$A$2:$BO$2,)</f>
        <v>34</v>
      </c>
      <c r="M23" s="31">
        <f>IF(M11=0,0,VLOOKUP(M11,FAC_TOTALS_APTA!$A$4:$BQ$143,$L23,FALSE))</f>
        <v>0</v>
      </c>
      <c r="N23" s="31">
        <f>IF(N11=0,0,VLOOKUP(N11,FAC_TOTALS_APTA!$A$4:$BQ$143,$L23,FALSE))</f>
        <v>0</v>
      </c>
      <c r="O23" s="31">
        <f>IF(O11=0,0,VLOOKUP(O11,FAC_TOTALS_APTA!$A$4:$BQ$143,$L23,FALSE))</f>
        <v>0</v>
      </c>
      <c r="P23" s="31">
        <f>IF(P11=0,0,VLOOKUP(P11,FAC_TOTALS_APTA!$A$4:$BQ$143,$L23,FALSE))</f>
        <v>0</v>
      </c>
      <c r="Q23" s="31">
        <f>IF(Q11=0,0,VLOOKUP(Q11,FAC_TOTALS_APTA!$A$4:$BQ$143,$L23,FALSE))</f>
        <v>0</v>
      </c>
      <c r="R23" s="31">
        <f>IF(R11=0,0,VLOOKUP(R11,FAC_TOTALS_APTA!$A$4:$BQ$143,$L23,FALSE))</f>
        <v>0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4083604.4214521199</v>
      </c>
      <c r="W23" s="31">
        <f>IF(W11=0,0,VLOOKUP(W11,FAC_TOTALS_APTA!$A$4:$BQ$143,$L23,FALSE))</f>
        <v>9480095.5788392201</v>
      </c>
      <c r="X23" s="31">
        <f>IF(X11=0,0,VLOOKUP(X11,FAC_TOTALS_APTA!$A$4:$BQ$143,$L23,FALSE))</f>
        <v>10127509.7055621</v>
      </c>
      <c r="Y23" s="31">
        <f>IF(Y11=0,0,VLOOKUP(Y11,FAC_TOTALS_APTA!$A$4:$BQ$143,$L23,FALSE))</f>
        <v>16438050.799138</v>
      </c>
      <c r="Z23" s="31">
        <f>IF(Z11=0,0,VLOOKUP(Z11,FAC_TOTALS_APTA!$A$4:$BQ$143,$L23,FALSE))</f>
        <v>31891893.420676298</v>
      </c>
      <c r="AA23" s="31">
        <f>IF(AA11=0,0,VLOOKUP(AA11,FAC_TOTALS_APTA!$A$4:$BQ$143,$L23,FALSE))</f>
        <v>39015035.731192604</v>
      </c>
      <c r="AB23" s="31">
        <f>IF(AB11=0,0,VLOOKUP(AB11,FAC_TOTALS_APTA!$A$4:$BQ$143,$L23,FALSE))</f>
        <v>44787287.9025032</v>
      </c>
      <c r="AC23" s="34">
        <f t="shared" si="4"/>
        <v>155823477.55936354</v>
      </c>
      <c r="AD23" s="35">
        <f>AC23/G28</f>
        <v>0.14564093294390135</v>
      </c>
      <c r="AE23" s="9"/>
    </row>
    <row r="24" spans="1:31" s="16" customFormat="1" ht="15" x14ac:dyDescent="0.2">
      <c r="A24" s="9"/>
      <c r="B24" s="28" t="s">
        <v>74</v>
      </c>
      <c r="C24" s="30"/>
      <c r="D24" s="9" t="s">
        <v>49</v>
      </c>
      <c r="E24" s="57">
        <v>-0.02</v>
      </c>
      <c r="F24" s="9">
        <f>MATCH($D24,FAC_TOTALS_APTA!$A$2:$BQ$2,)</f>
        <v>22</v>
      </c>
      <c r="G24" s="36">
        <f>VLOOKUP(G11,FAC_TOTALS_APTA!$A$4:$BQ$143,$F24,FALSE)</f>
        <v>0</v>
      </c>
      <c r="H24" s="36">
        <f>VLOOKUP(H11,FAC_TOTALS_APTA!$A$4:$BQ$143,$F24,FALSE)</f>
        <v>1</v>
      </c>
      <c r="I24" s="32" t="str">
        <f t="shared" si="1"/>
        <v>-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0</v>
      </c>
      <c r="O24" s="31">
        <f>IF(O11=0,0,VLOOKUP(O11,FAC_TOTALS_APTA!$A$4:$BQ$143,$L24,FALSE))</f>
        <v>0</v>
      </c>
      <c r="P24" s="31">
        <f>IF(P11=0,0,VLOOKUP(P11,FAC_TOTALS_APTA!$A$4:$BQ$143,$L24,FALSE))</f>
        <v>0</v>
      </c>
      <c r="Q24" s="31">
        <f>IF(Q11=0,0,VLOOKUP(Q11,FAC_TOTALS_APTA!$A$4:$BQ$143,$L24,FALSE))</f>
        <v>0</v>
      </c>
      <c r="R24" s="31">
        <f>IF(R11=0,0,VLOOKUP(R11,FAC_TOTALS_APTA!$A$4:$BQ$143,$L24,FALSE))</f>
        <v>-5624520.1951646199</v>
      </c>
      <c r="S24" s="31">
        <f>IF(S11=0,0,VLOOKUP(S11,FAC_TOTALS_APTA!$A$4:$BQ$143,$L24,FALSE))</f>
        <v>0</v>
      </c>
      <c r="T24" s="31">
        <f>IF(T11=0,0,VLOOKUP(T11,FAC_TOTALS_APTA!$A$4:$BQ$143,$L24,FALSE))</f>
        <v>-587549.63337063196</v>
      </c>
      <c r="U24" s="31">
        <f>IF(U11=0,0,VLOOKUP(U11,FAC_TOTALS_APTA!$A$4:$BQ$143,$L24,FALSE))</f>
        <v>-4696265.1333990302</v>
      </c>
      <c r="V24" s="31">
        <f>IF(V11=0,0,VLOOKUP(V11,FAC_TOTALS_APTA!$A$4:$BQ$143,$L24,FALSE))</f>
        <v>-213466.29080494601</v>
      </c>
      <c r="W24" s="31">
        <f>IF(W11=0,0,VLOOKUP(W11,FAC_TOTALS_APTA!$A$4:$BQ$143,$L24,FALSE))</f>
        <v>0</v>
      </c>
      <c r="X24" s="31">
        <f>IF(X11=0,0,VLOOKUP(X11,FAC_TOTALS_APTA!$A$4:$BQ$143,$L24,FALSE))</f>
        <v>-7994729.5067173103</v>
      </c>
      <c r="Y24" s="31">
        <f>IF(Y11=0,0,VLOOKUP(Y11,FAC_TOTALS_APTA!$A$4:$BQ$143,$L24,FALSE))</f>
        <v>-10232845.813701</v>
      </c>
      <c r="Z24" s="31">
        <f>IF(Z11=0,0,VLOOKUP(Z11,FAC_TOTALS_APTA!$A$4:$BQ$143,$L24,FALSE))</f>
        <v>-3686956.9574476602</v>
      </c>
      <c r="AA24" s="31">
        <f>IF(AA11=0,0,VLOOKUP(AA11,FAC_TOTALS_APTA!$A$4:$BQ$143,$L24,FALSE))</f>
        <v>0</v>
      </c>
      <c r="AB24" s="31">
        <f>IF(AB11=0,0,VLOOKUP(AB11,FAC_TOTALS_APTA!$A$4:$BQ$143,$L24,FALSE))</f>
        <v>-171287.811962629</v>
      </c>
      <c r="AC24" s="34">
        <f t="shared" si="4"/>
        <v>-33207621.342567831</v>
      </c>
      <c r="AD24" s="35">
        <f>AC24/G28</f>
        <v>-3.1037614029226668E-2</v>
      </c>
      <c r="AE24" s="9"/>
    </row>
    <row r="25" spans="1:31" s="16" customFormat="1" ht="15" x14ac:dyDescent="0.2">
      <c r="A25" s="9"/>
      <c r="B25" s="11" t="s">
        <v>75</v>
      </c>
      <c r="C25" s="29"/>
      <c r="D25" s="10" t="s">
        <v>50</v>
      </c>
      <c r="E25" s="58">
        <v>-5.6899999999999999E-2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0.57219218117369197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0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-58154435.5619919</v>
      </c>
      <c r="AC25" s="42">
        <f t="shared" si="4"/>
        <v>-58154435.5619919</v>
      </c>
      <c r="AD25" s="43">
        <f>AC25/$G$28</f>
        <v>-5.4354237132513195E-2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7695887</v>
      </c>
      <c r="O26" s="48">
        <f>IF(O11=0,0,VLOOKUP(O11,FAC_TOTALS_APTA!$A$4:$BQ$143,$L26,FALSE))</f>
        <v>41519322.999999903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11348341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60563550.999999903</v>
      </c>
      <c r="AD26" s="52">
        <f>AC26/G28</f>
        <v>5.6605924910610519E-2</v>
      </c>
      <c r="AE26" s="9"/>
    </row>
    <row r="27" spans="1:31" s="75" customFormat="1" ht="15" x14ac:dyDescent="0.2">
      <c r="A27" s="74"/>
      <c r="B27" s="28" t="s">
        <v>76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913348017.29858303</v>
      </c>
      <c r="H27" s="76">
        <f>VLOOKUP(H11,FAC_TOTALS_APTA!$A$4:$BO$143,$F27,FALSE)</f>
        <v>1793243427.9111099</v>
      </c>
      <c r="I27" s="78">
        <f t="shared" ref="I27:I28" si="5">H27/G27-1</f>
        <v>0.96337364722704577</v>
      </c>
      <c r="J27" s="33"/>
      <c r="K27" s="33"/>
      <c r="L27" s="9"/>
      <c r="M27" s="31">
        <f t="shared" ref="M27:AB27" si="6">SUM(M13:M18)</f>
        <v>102702087.17961456</v>
      </c>
      <c r="N27" s="31">
        <f t="shared" si="6"/>
        <v>84865742.190156013</v>
      </c>
      <c r="O27" s="31">
        <f t="shared" si="6"/>
        <v>50930433.40471828</v>
      </c>
      <c r="P27" s="31">
        <f t="shared" si="6"/>
        <v>86553601.398508787</v>
      </c>
      <c r="Q27" s="31">
        <f t="shared" si="6"/>
        <v>84516823.009877071</v>
      </c>
      <c r="R27" s="31">
        <f t="shared" si="6"/>
        <v>55163110.642852291</v>
      </c>
      <c r="S27" s="31">
        <f t="shared" si="6"/>
        <v>-102102967.23261765</v>
      </c>
      <c r="T27" s="31">
        <f t="shared" si="6"/>
        <v>182370810.950093</v>
      </c>
      <c r="U27" s="31">
        <f t="shared" si="6"/>
        <v>74711232.367429674</v>
      </c>
      <c r="V27" s="31">
        <f t="shared" si="6"/>
        <v>46560722.839342609</v>
      </c>
      <c r="W27" s="31">
        <f t="shared" si="6"/>
        <v>-26334055.559663441</v>
      </c>
      <c r="X27" s="31">
        <f t="shared" si="6"/>
        <v>45570835.264109291</v>
      </c>
      <c r="Y27" s="31">
        <f t="shared" si="6"/>
        <v>-131705035.44200492</v>
      </c>
      <c r="Z27" s="31">
        <f t="shared" si="6"/>
        <v>-28616096.319432698</v>
      </c>
      <c r="AA27" s="31">
        <f t="shared" si="6"/>
        <v>68155395.052182645</v>
      </c>
      <c r="AB27" s="31">
        <f t="shared" si="6"/>
        <v>36008370.35682112</v>
      </c>
      <c r="AC27" s="34">
        <f>H27-G27</f>
        <v>879895410.61252689</v>
      </c>
      <c r="AD27" s="35">
        <f>I27</f>
        <v>0.96337364722704577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1069915403.65499</v>
      </c>
      <c r="H28" s="77">
        <f>VLOOKUP(H11,FAC_TOTALS_APTA!$A$4:$BO$143,$F28,FALSE)</f>
        <v>1636184633.7979901</v>
      </c>
      <c r="I28" s="79">
        <f t="shared" si="5"/>
        <v>0.52926542435835611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566269230.14300013</v>
      </c>
      <c r="AD28" s="55">
        <f>I28</f>
        <v>0.52926542435835611</v>
      </c>
    </row>
    <row r="29" spans="1:31" ht="17" thickTop="1" thickBot="1" x14ac:dyDescent="0.25">
      <c r="B29" s="59" t="s">
        <v>77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-0.43410822286868966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1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ht="15" x14ac:dyDescent="0.2">
      <c r="B34" s="21" t="s">
        <v>79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1" ht="15" thickTop="1" x14ac:dyDescent="0.2">
      <c r="B36" s="63"/>
      <c r="C36" s="64"/>
      <c r="D36" s="64"/>
      <c r="E36" s="64"/>
      <c r="F36" s="64"/>
      <c r="G36" s="87" t="s">
        <v>59</v>
      </c>
      <c r="H36" s="87"/>
      <c r="I36" s="87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7" t="s">
        <v>63</v>
      </c>
      <c r="AD36" s="87"/>
    </row>
    <row r="37" spans="1:31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2002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1:31" s="16" customFormat="1" x14ac:dyDescent="0.2">
      <c r="A38" s="9"/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  <c r="AE38" s="9"/>
    </row>
    <row r="39" spans="1:31" x14ac:dyDescent="0.2">
      <c r="B39" s="28"/>
      <c r="C39" s="30"/>
      <c r="D39" s="9"/>
      <c r="E39" s="9"/>
      <c r="F39" s="9"/>
      <c r="G39" s="9" t="str">
        <f>CONCATENATE($C34,"_",$C35,"_",G37)</f>
        <v>1_2_2002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1_2_2003</v>
      </c>
      <c r="N39" s="9" t="str">
        <f t="shared" ref="N39:AB39" si="7">IF($G37+N38&gt;$H37,0,CONCATENATE($C34,"_",$C35,"_",$G37+N38))</f>
        <v>1_2_2004</v>
      </c>
      <c r="O39" s="9" t="str">
        <f t="shared" si="7"/>
        <v>1_2_2005</v>
      </c>
      <c r="P39" s="9" t="str">
        <f t="shared" si="7"/>
        <v>1_2_2006</v>
      </c>
      <c r="Q39" s="9" t="str">
        <f t="shared" si="7"/>
        <v>1_2_2007</v>
      </c>
      <c r="R39" s="9" t="str">
        <f t="shared" si="7"/>
        <v>1_2_2008</v>
      </c>
      <c r="S39" s="9" t="str">
        <f t="shared" si="7"/>
        <v>1_2_2009</v>
      </c>
      <c r="T39" s="9" t="str">
        <f t="shared" si="7"/>
        <v>1_2_2010</v>
      </c>
      <c r="U39" s="9" t="str">
        <f t="shared" si="7"/>
        <v>1_2_2011</v>
      </c>
      <c r="V39" s="9" t="str">
        <f t="shared" si="7"/>
        <v>1_2_2012</v>
      </c>
      <c r="W39" s="9" t="str">
        <f t="shared" si="7"/>
        <v>1_2_2013</v>
      </c>
      <c r="X39" s="9" t="str">
        <f t="shared" si="7"/>
        <v>1_2_2014</v>
      </c>
      <c r="Y39" s="9" t="str">
        <f t="shared" si="7"/>
        <v>1_2_2015</v>
      </c>
      <c r="Z39" s="9" t="str">
        <f t="shared" si="7"/>
        <v>1_2_2016</v>
      </c>
      <c r="AA39" s="9" t="str">
        <f t="shared" si="7"/>
        <v>1_2_2017</v>
      </c>
      <c r="AB39" s="9" t="str">
        <f t="shared" si="7"/>
        <v>1_2_2018</v>
      </c>
      <c r="AC39" s="9"/>
      <c r="AD39" s="9"/>
    </row>
    <row r="40" spans="1:3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1" s="16" customFormat="1" ht="15" x14ac:dyDescent="0.2">
      <c r="A41" s="9"/>
      <c r="B41" s="28" t="s">
        <v>37</v>
      </c>
      <c r="C41" s="30" t="s">
        <v>24</v>
      </c>
      <c r="D41" s="9" t="s">
        <v>8</v>
      </c>
      <c r="E41" s="57">
        <v>0.81299999999999994</v>
      </c>
      <c r="F41" s="9">
        <f>MATCH($D41,FAC_TOTALS_APTA!$A$2:$BQ$2,)</f>
        <v>11</v>
      </c>
      <c r="G41" s="31">
        <f>VLOOKUP(G39,FAC_TOTALS_APTA!$A$4:$BQ$143,$F41,FALSE)</f>
        <v>2962620.5000872598</v>
      </c>
      <c r="H41" s="31">
        <f>VLOOKUP(H39,FAC_TOTALS_APTA!$A$4:$BQ$143,$F41,FALSE)</f>
        <v>4711448.7649383796</v>
      </c>
      <c r="I41" s="32">
        <f>IFERROR(H41/G41-1,"-")</f>
        <v>0.59029776672361867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4264328.5908241402</v>
      </c>
      <c r="N41" s="31">
        <f>IF(N39=0,0,VLOOKUP(N39,FAC_TOTALS_APTA!$A$4:$BQ$143,$L41,FALSE))</f>
        <v>1208760.1490180001</v>
      </c>
      <c r="O41" s="31">
        <f>IF(O39=0,0,VLOOKUP(O39,FAC_TOTALS_APTA!$A$4:$BQ$143,$L41,FALSE))</f>
        <v>771982.827503687</v>
      </c>
      <c r="P41" s="31">
        <f>IF(P39=0,0,VLOOKUP(P39,FAC_TOTALS_APTA!$A$4:$BQ$143,$L41,FALSE))</f>
        <v>515159.69938445702</v>
      </c>
      <c r="Q41" s="31">
        <f>IF(Q39=0,0,VLOOKUP(Q39,FAC_TOTALS_APTA!$A$4:$BQ$143,$L41,FALSE))</f>
        <v>-1477086.5946388501</v>
      </c>
      <c r="R41" s="31">
        <f>IF(R39=0,0,VLOOKUP(R39,FAC_TOTALS_APTA!$A$4:$BQ$143,$L41,FALSE))</f>
        <v>-586613.80247345299</v>
      </c>
      <c r="S41" s="31">
        <f>IF(S39=0,0,VLOOKUP(S39,FAC_TOTALS_APTA!$A$4:$BQ$143,$L41,FALSE))</f>
        <v>-5235664.1168806599</v>
      </c>
      <c r="T41" s="31">
        <f>IF(T39=0,0,VLOOKUP(T39,FAC_TOTALS_APTA!$A$4:$BQ$143,$L41,FALSE))</f>
        <v>-502173.60462836799</v>
      </c>
      <c r="U41" s="31">
        <f>IF(U39=0,0,VLOOKUP(U39,FAC_TOTALS_APTA!$A$4:$BQ$143,$L41,FALSE))</f>
        <v>-804799.94924757502</v>
      </c>
      <c r="V41" s="31">
        <f>IF(V39=0,0,VLOOKUP(V39,FAC_TOTALS_APTA!$A$4:$BQ$143,$L41,FALSE))</f>
        <v>521629.69299814099</v>
      </c>
      <c r="W41" s="31">
        <f>IF(W39=0,0,VLOOKUP(W39,FAC_TOTALS_APTA!$A$4:$BQ$143,$L41,FALSE))</f>
        <v>-2047031.9925692701</v>
      </c>
      <c r="X41" s="31">
        <f>IF(X39=0,0,VLOOKUP(X39,FAC_TOTALS_APTA!$A$4:$BQ$143,$L41,FALSE))</f>
        <v>144040.23738168299</v>
      </c>
      <c r="Y41" s="31">
        <f>IF(Y39=0,0,VLOOKUP(Y39,FAC_TOTALS_APTA!$A$4:$BQ$143,$L41,FALSE))</f>
        <v>-762849.17950945895</v>
      </c>
      <c r="Z41" s="31">
        <f>IF(Z39=0,0,VLOOKUP(Z39,FAC_TOTALS_APTA!$A$4:$BQ$143,$L41,FALSE))</f>
        <v>1432334.2914477601</v>
      </c>
      <c r="AA41" s="31">
        <f>IF(AA39=0,0,VLOOKUP(AA39,FAC_TOTALS_APTA!$A$4:$BQ$143,$L41,FALSE))</f>
        <v>-178600.43794378301</v>
      </c>
      <c r="AB41" s="31">
        <f>IF(AB39=0,0,VLOOKUP(AB39,FAC_TOTALS_APTA!$A$4:$BQ$143,$L41,FALSE))</f>
        <v>661560.21268234297</v>
      </c>
      <c r="AC41" s="34">
        <f>SUM(M41:AB41)</f>
        <v>-2075023.9766512071</v>
      </c>
      <c r="AD41" s="35">
        <f>AC41/G56</f>
        <v>-4.3639005822103179E-2</v>
      </c>
      <c r="AE41" s="9"/>
    </row>
    <row r="42" spans="1:31" s="16" customFormat="1" ht="15" x14ac:dyDescent="0.2">
      <c r="A42" s="9"/>
      <c r="B42" s="28" t="s">
        <v>60</v>
      </c>
      <c r="C42" s="30" t="s">
        <v>24</v>
      </c>
      <c r="D42" s="9" t="s">
        <v>18</v>
      </c>
      <c r="E42" s="57">
        <v>-0.7006</v>
      </c>
      <c r="F42" s="9">
        <f>MATCH($D42,FAC_TOTALS_APTA!$A$2:$BQ$2,)</f>
        <v>12</v>
      </c>
      <c r="G42" s="56">
        <f>VLOOKUP(G39,FAC_TOTALS_APTA!$A$4:$BQ$143,$F42,FALSE)</f>
        <v>1.2225813885152299</v>
      </c>
      <c r="H42" s="56">
        <f>VLOOKUP(H39,FAC_TOTALS_APTA!$A$4:$BQ$143,$F42,FALSE)</f>
        <v>1.26586607517489</v>
      </c>
      <c r="I42" s="32">
        <f t="shared" ref="I42:I53" si="8">IFERROR(H42/G42-1,"-")</f>
        <v>3.5404339593478884E-2</v>
      </c>
      <c r="J42" s="33" t="str">
        <f t="shared" ref="J42:J53" si="9">IF(C42="Log","_log","")</f>
        <v>_log</v>
      </c>
      <c r="K42" s="33" t="str">
        <f t="shared" ref="K42:K54" si="10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1016630.64584947</v>
      </c>
      <c r="N42" s="31">
        <f>IF(N39=0,0,VLOOKUP(N39,FAC_TOTALS_APTA!$A$4:$BQ$143,$L42,FALSE))</f>
        <v>1268654.1062280899</v>
      </c>
      <c r="O42" s="31">
        <f>IF(O39=0,0,VLOOKUP(O39,FAC_TOTALS_APTA!$A$4:$BQ$143,$L42,FALSE))</f>
        <v>3311583.2643109602</v>
      </c>
      <c r="P42" s="31">
        <f>IF(P39=0,0,VLOOKUP(P39,FAC_TOTALS_APTA!$A$4:$BQ$143,$L42,FALSE))</f>
        <v>3443889.6906143501</v>
      </c>
      <c r="Q42" s="31">
        <f>IF(Q39=0,0,VLOOKUP(Q39,FAC_TOTALS_APTA!$A$4:$BQ$143,$L42,FALSE))</f>
        <v>4742752.8773398399</v>
      </c>
      <c r="R42" s="31">
        <f>IF(R39=0,0,VLOOKUP(R39,FAC_TOTALS_APTA!$A$4:$BQ$143,$L42,FALSE))</f>
        <v>9461095.6490903292</v>
      </c>
      <c r="S42" s="31">
        <f>IF(S39=0,0,VLOOKUP(S39,FAC_TOTALS_APTA!$A$4:$BQ$143,$L42,FALSE))</f>
        <v>469039.30284007301</v>
      </c>
      <c r="T42" s="31">
        <f>IF(T39=0,0,VLOOKUP(T39,FAC_TOTALS_APTA!$A$4:$BQ$143,$L42,FALSE))</f>
        <v>690420.50649012998</v>
      </c>
      <c r="U42" s="31">
        <f>IF(U39=0,0,VLOOKUP(U39,FAC_TOTALS_APTA!$A$4:$BQ$143,$L42,FALSE))</f>
        <v>4597415.0848413398</v>
      </c>
      <c r="V42" s="31">
        <f>IF(V39=0,0,VLOOKUP(V39,FAC_TOTALS_APTA!$A$4:$BQ$143,$L42,FALSE))</f>
        <v>5543120.1609049197</v>
      </c>
      <c r="W42" s="31">
        <f>IF(W39=0,0,VLOOKUP(W39,FAC_TOTALS_APTA!$A$4:$BQ$143,$L42,FALSE))</f>
        <v>9220279.0153009109</v>
      </c>
      <c r="X42" s="31">
        <f>IF(X39=0,0,VLOOKUP(X39,FAC_TOTALS_APTA!$A$4:$BQ$143,$L42,FALSE))</f>
        <v>1969215.5203698699</v>
      </c>
      <c r="Y42" s="31">
        <f>IF(Y39=0,0,VLOOKUP(Y39,FAC_TOTALS_APTA!$A$4:$BQ$143,$L42,FALSE))</f>
        <v>980227.169669108</v>
      </c>
      <c r="Z42" s="31">
        <f>IF(Z39=0,0,VLOOKUP(Z39,FAC_TOTALS_APTA!$A$4:$BQ$143,$L42,FALSE))</f>
        <v>2385309.0813849</v>
      </c>
      <c r="AA42" s="31">
        <f>IF(AA39=0,0,VLOOKUP(AA39,FAC_TOTALS_APTA!$A$4:$BQ$143,$L42,FALSE))</f>
        <v>569380.97739531298</v>
      </c>
      <c r="AB42" s="31">
        <f>IF(AB39=0,0,VLOOKUP(AB39,FAC_TOTALS_APTA!$A$4:$BQ$143,$L42,FALSE))</f>
        <v>2992482.95024064</v>
      </c>
      <c r="AC42" s="34">
        <f t="shared" ref="AC42:AC53" si="11">SUM(M42:AB42)</f>
        <v>52661496.002870247</v>
      </c>
      <c r="AD42" s="35">
        <f>AC42/G56</f>
        <v>1.1075030247981599</v>
      </c>
      <c r="AE42" s="9"/>
    </row>
    <row r="43" spans="1:31" s="16" customFormat="1" ht="15" x14ac:dyDescent="0.2">
      <c r="A43" s="9"/>
      <c r="B43" s="28" t="s">
        <v>56</v>
      </c>
      <c r="C43" s="30" t="s">
        <v>24</v>
      </c>
      <c r="D43" s="9" t="s">
        <v>9</v>
      </c>
      <c r="E43" s="57">
        <v>0.2167</v>
      </c>
      <c r="F43" s="9">
        <f>MATCH($D43,FAC_TOTALS_APTA!$A$2:$BQ$2,)</f>
        <v>13</v>
      </c>
      <c r="G43" s="31">
        <f>VLOOKUP(G39,FAC_TOTALS_APTA!$A$4:$BQ$143,$F43,FALSE)</f>
        <v>2768260.23772333</v>
      </c>
      <c r="H43" s="31">
        <f>VLOOKUP(H39,FAC_TOTALS_APTA!$A$4:$BQ$143,$F43,FALSE)</f>
        <v>3015744.4941639798</v>
      </c>
      <c r="I43" s="32">
        <f t="shared" si="8"/>
        <v>8.9400647044724835E-2</v>
      </c>
      <c r="J43" s="33" t="str">
        <f t="shared" si="9"/>
        <v>_log</v>
      </c>
      <c r="K43" s="33" t="str">
        <f t="shared" si="10"/>
        <v>POP_EMP_log_FAC</v>
      </c>
      <c r="L43" s="9">
        <f>MATCH($K43,FAC_TOTALS_APTA!$A$2:$BO$2,)</f>
        <v>26</v>
      </c>
      <c r="M43" s="31">
        <f>IF(M39=0,0,VLOOKUP(M39,FAC_TOTALS_APTA!$A$4:$BQ$143,$L43,FALSE))</f>
        <v>187797.09635776901</v>
      </c>
      <c r="N43" s="31">
        <f>IF(N39=0,0,VLOOKUP(N39,FAC_TOTALS_APTA!$A$4:$BQ$143,$L43,FALSE))</f>
        <v>203546.60511292401</v>
      </c>
      <c r="O43" s="31">
        <f>IF(O39=0,0,VLOOKUP(O39,FAC_TOTALS_APTA!$A$4:$BQ$143,$L43,FALSE))</f>
        <v>257199.28732306499</v>
      </c>
      <c r="P43" s="31">
        <f>IF(P39=0,0,VLOOKUP(P39,FAC_TOTALS_APTA!$A$4:$BQ$143,$L43,FALSE))</f>
        <v>334413.92349701002</v>
      </c>
      <c r="Q43" s="31">
        <f>IF(Q39=0,0,VLOOKUP(Q39,FAC_TOTALS_APTA!$A$4:$BQ$143,$L43,FALSE))</f>
        <v>103722.094910581</v>
      </c>
      <c r="R43" s="31">
        <f>IF(R39=0,0,VLOOKUP(R39,FAC_TOTALS_APTA!$A$4:$BQ$143,$L43,FALSE))</f>
        <v>21949.160641893599</v>
      </c>
      <c r="S43" s="31">
        <f>IF(S39=0,0,VLOOKUP(S39,FAC_TOTALS_APTA!$A$4:$BQ$143,$L43,FALSE))</f>
        <v>-118119.699938499</v>
      </c>
      <c r="T43" s="31">
        <f>IF(T39=0,0,VLOOKUP(T39,FAC_TOTALS_APTA!$A$4:$BQ$143,$L43,FALSE))</f>
        <v>46774.012787565203</v>
      </c>
      <c r="U43" s="31">
        <f>IF(U39=0,0,VLOOKUP(U39,FAC_TOTALS_APTA!$A$4:$BQ$143,$L43,FALSE))</f>
        <v>103504.73298205101</v>
      </c>
      <c r="V43" s="31">
        <f>IF(V39=0,0,VLOOKUP(V39,FAC_TOTALS_APTA!$A$4:$BQ$143,$L43,FALSE))</f>
        <v>165599.70652869099</v>
      </c>
      <c r="W43" s="31">
        <f>IF(W39=0,0,VLOOKUP(W39,FAC_TOTALS_APTA!$A$4:$BQ$143,$L43,FALSE))</f>
        <v>246538.14656478399</v>
      </c>
      <c r="X43" s="31">
        <f>IF(X39=0,0,VLOOKUP(X39,FAC_TOTALS_APTA!$A$4:$BQ$143,$L43,FALSE))</f>
        <v>210285.71205201501</v>
      </c>
      <c r="Y43" s="31">
        <f>IF(Y39=0,0,VLOOKUP(Y39,FAC_TOTALS_APTA!$A$4:$BQ$143,$L43,FALSE))</f>
        <v>231980.050919912</v>
      </c>
      <c r="Z43" s="31">
        <f>IF(Z39=0,0,VLOOKUP(Z39,FAC_TOTALS_APTA!$A$4:$BQ$143,$L43,FALSE))</f>
        <v>203365.71027415799</v>
      </c>
      <c r="AA43" s="31">
        <f>IF(AA39=0,0,VLOOKUP(AA39,FAC_TOTALS_APTA!$A$4:$BQ$143,$L43,FALSE))</f>
        <v>211389.51798086401</v>
      </c>
      <c r="AB43" s="31">
        <f>IF(AB39=0,0,VLOOKUP(AB39,FAC_TOTALS_APTA!$A$4:$BQ$143,$L43,FALSE))</f>
        <v>188697.605538431</v>
      </c>
      <c r="AC43" s="34">
        <f t="shared" si="11"/>
        <v>2598643.6635332145</v>
      </c>
      <c r="AD43" s="35">
        <f>AC43/G56</f>
        <v>5.4651043669149552E-2</v>
      </c>
      <c r="AE43" s="9"/>
    </row>
    <row r="44" spans="1:31" s="16" customFormat="1" ht="30" x14ac:dyDescent="0.2">
      <c r="A44" s="9"/>
      <c r="B44" s="28" t="s">
        <v>89</v>
      </c>
      <c r="C44" s="30"/>
      <c r="D44" s="6" t="s">
        <v>81</v>
      </c>
      <c r="E44" s="57">
        <v>0.44490000000000002</v>
      </c>
      <c r="F44" s="9">
        <f>MATCH($D44,FAC_TOTALS_APTA!$A$2:$BQ$2,)</f>
        <v>17</v>
      </c>
      <c r="G44" s="56">
        <f>VLOOKUP(G39,FAC_TOTALS_APTA!$A$4:$BQ$143,$F44,FALSE)</f>
        <v>0.32365849183725298</v>
      </c>
      <c r="H44" s="56">
        <f>VLOOKUP(H39,FAC_TOTALS_APTA!$A$4:$BQ$143,$F44,FALSE)</f>
        <v>0.29219186593364799</v>
      </c>
      <c r="I44" s="32">
        <f t="shared" si="8"/>
        <v>-9.7221691063887006E-2</v>
      </c>
      <c r="J44" s="33" t="str">
        <f t="shared" si="9"/>
        <v/>
      </c>
      <c r="K44" s="33" t="str">
        <f t="shared" si="10"/>
        <v>TSD_POP_EMP_PCT_FAC</v>
      </c>
      <c r="L44" s="9">
        <f>MATCH($K44,FAC_TOTALS_APTA!$A$2:$BO$2,)</f>
        <v>30</v>
      </c>
      <c r="M44" s="31">
        <f>IF(M39=0,0,VLOOKUP(M39,FAC_TOTALS_APTA!$A$4:$BQ$143,$L44,FALSE))</f>
        <v>-29724.856590204701</v>
      </c>
      <c r="N44" s="31">
        <f>IF(N39=0,0,VLOOKUP(N39,FAC_TOTALS_APTA!$A$4:$BQ$143,$L44,FALSE))</f>
        <v>-82525.951861010195</v>
      </c>
      <c r="O44" s="31">
        <f>IF(O39=0,0,VLOOKUP(O39,FAC_TOTALS_APTA!$A$4:$BQ$143,$L44,FALSE))</f>
        <v>-89082.153750122801</v>
      </c>
      <c r="P44" s="31">
        <f>IF(P39=0,0,VLOOKUP(P39,FAC_TOTALS_APTA!$A$4:$BQ$143,$L44,FALSE))</f>
        <v>-1422.7151943797001</v>
      </c>
      <c r="Q44" s="31">
        <f>IF(Q39=0,0,VLOOKUP(Q39,FAC_TOTALS_APTA!$A$4:$BQ$143,$L44,FALSE))</f>
        <v>-159815.75408274401</v>
      </c>
      <c r="R44" s="31">
        <f>IF(R39=0,0,VLOOKUP(R39,FAC_TOTALS_APTA!$A$4:$BQ$143,$L44,FALSE))</f>
        <v>-18981.562845604101</v>
      </c>
      <c r="S44" s="31">
        <f>IF(S39=0,0,VLOOKUP(S39,FAC_TOTALS_APTA!$A$4:$BQ$143,$L44,FALSE))</f>
        <v>199380.14481206299</v>
      </c>
      <c r="T44" s="31">
        <f>IF(T39=0,0,VLOOKUP(T39,FAC_TOTALS_APTA!$A$4:$BQ$143,$L44,FALSE))</f>
        <v>82122.913653783893</v>
      </c>
      <c r="U44" s="31">
        <f>IF(U39=0,0,VLOOKUP(U39,FAC_TOTALS_APTA!$A$4:$BQ$143,$L44,FALSE))</f>
        <v>-146355.830120017</v>
      </c>
      <c r="V44" s="31">
        <f>IF(V39=0,0,VLOOKUP(V39,FAC_TOTALS_APTA!$A$4:$BQ$143,$L44,FALSE))</f>
        <v>-292574.86568608403</v>
      </c>
      <c r="W44" s="31">
        <f>IF(W39=0,0,VLOOKUP(W39,FAC_TOTALS_APTA!$A$4:$BQ$143,$L44,FALSE))</f>
        <v>-58262.394408529603</v>
      </c>
      <c r="X44" s="31">
        <f>IF(X39=0,0,VLOOKUP(X39,FAC_TOTALS_APTA!$A$4:$BQ$143,$L44,FALSE))</f>
        <v>-61053.616793663998</v>
      </c>
      <c r="Y44" s="31">
        <f>IF(Y39=0,0,VLOOKUP(Y39,FAC_TOTALS_APTA!$A$4:$BQ$143,$L44,FALSE))</f>
        <v>-26048.174182746301</v>
      </c>
      <c r="Z44" s="31">
        <f>IF(Z39=0,0,VLOOKUP(Z39,FAC_TOTALS_APTA!$A$4:$BQ$143,$L44,FALSE))</f>
        <v>-125162.649702922</v>
      </c>
      <c r="AA44" s="31">
        <f>IF(AA39=0,0,VLOOKUP(AA39,FAC_TOTALS_APTA!$A$4:$BQ$143,$L44,FALSE))</f>
        <v>-87730.213732508098</v>
      </c>
      <c r="AB44" s="31">
        <f>IF(AB39=0,0,VLOOKUP(AB39,FAC_TOTALS_APTA!$A$4:$BQ$143,$L44,FALSE))</f>
        <v>98769.950420185705</v>
      </c>
      <c r="AC44" s="34">
        <f t="shared" si="11"/>
        <v>-798467.73006450396</v>
      </c>
      <c r="AD44" s="35">
        <f>AC44/G56</f>
        <v>-1.6792257975389854E-2</v>
      </c>
      <c r="AE44" s="9"/>
    </row>
    <row r="45" spans="1:31" s="16" customFormat="1" ht="15" x14ac:dyDescent="0.2">
      <c r="A45" s="9"/>
      <c r="B45" s="28" t="s">
        <v>57</v>
      </c>
      <c r="C45" s="30" t="s">
        <v>24</v>
      </c>
      <c r="D45" s="37" t="s">
        <v>17</v>
      </c>
      <c r="E45" s="57">
        <v>0.24179999999999999</v>
      </c>
      <c r="F45" s="9">
        <f>MATCH($D45,FAC_TOTALS_APTA!$A$2:$BQ$2,)</f>
        <v>14</v>
      </c>
      <c r="G45" s="36">
        <f>VLOOKUP(G39,FAC_TOTALS_APTA!$A$4:$BQ$143,$F45,FALSE)</f>
        <v>1.9579725613818899</v>
      </c>
      <c r="H45" s="36">
        <f>VLOOKUP(H39,FAC_TOTALS_APTA!$A$4:$BQ$143,$F45,FALSE)</f>
        <v>2.8728320563110699</v>
      </c>
      <c r="I45" s="32">
        <f t="shared" si="8"/>
        <v>0.46724837363578486</v>
      </c>
      <c r="J45" s="33" t="str">
        <f t="shared" si="9"/>
        <v>_log</v>
      </c>
      <c r="K45" s="33" t="str">
        <f t="shared" si="10"/>
        <v>GAS_PRICE_2018_log_FAC</v>
      </c>
      <c r="L45" s="9">
        <f>MATCH($K45,FAC_TOTALS_APTA!$A$2:$BO$2,)</f>
        <v>27</v>
      </c>
      <c r="M45" s="31">
        <f>IF(M39=0,0,VLOOKUP(M39,FAC_TOTALS_APTA!$A$4:$BQ$143,$L45,FALSE))</f>
        <v>997888.31663757097</v>
      </c>
      <c r="N45" s="31">
        <f>IF(N39=0,0,VLOOKUP(N39,FAC_TOTALS_APTA!$A$4:$BQ$143,$L45,FALSE))</f>
        <v>1062769.7868655799</v>
      </c>
      <c r="O45" s="31">
        <f>IF(O39=0,0,VLOOKUP(O39,FAC_TOTALS_APTA!$A$4:$BQ$143,$L45,FALSE))</f>
        <v>1579367.00231903</v>
      </c>
      <c r="P45" s="31">
        <f>IF(P39=0,0,VLOOKUP(P39,FAC_TOTALS_APTA!$A$4:$BQ$143,$L45,FALSE))</f>
        <v>1019007.81820114</v>
      </c>
      <c r="Q45" s="31">
        <f>IF(Q39=0,0,VLOOKUP(Q39,FAC_TOTALS_APTA!$A$4:$BQ$143,$L45,FALSE))</f>
        <v>775643.70650563703</v>
      </c>
      <c r="R45" s="31">
        <f>IF(R39=0,0,VLOOKUP(R39,FAC_TOTALS_APTA!$A$4:$BQ$143,$L45,FALSE))</f>
        <v>1491903.28158007</v>
      </c>
      <c r="S45" s="31">
        <f>IF(S39=0,0,VLOOKUP(S39,FAC_TOTALS_APTA!$A$4:$BQ$143,$L45,FALSE))</f>
        <v>-5032594.18518533</v>
      </c>
      <c r="T45" s="31">
        <f>IF(T39=0,0,VLOOKUP(T39,FAC_TOTALS_APTA!$A$4:$BQ$143,$L45,FALSE))</f>
        <v>2231464.9671704201</v>
      </c>
      <c r="U45" s="31">
        <f>IF(U39=0,0,VLOOKUP(U39,FAC_TOTALS_APTA!$A$4:$BQ$143,$L45,FALSE))</f>
        <v>2869121.24391536</v>
      </c>
      <c r="V45" s="31">
        <f>IF(V39=0,0,VLOOKUP(V39,FAC_TOTALS_APTA!$A$4:$BQ$143,$L45,FALSE))</f>
        <v>47712.709767467597</v>
      </c>
      <c r="W45" s="31">
        <f>IF(W39=0,0,VLOOKUP(W39,FAC_TOTALS_APTA!$A$4:$BQ$143,$L45,FALSE))</f>
        <v>-629257.30999588605</v>
      </c>
      <c r="X45" s="31">
        <f>IF(X39=0,0,VLOOKUP(X39,FAC_TOTALS_APTA!$A$4:$BQ$143,$L45,FALSE))</f>
        <v>-939757.543935408</v>
      </c>
      <c r="Y45" s="31">
        <f>IF(Y39=0,0,VLOOKUP(Y39,FAC_TOTALS_APTA!$A$4:$BQ$143,$L45,FALSE))</f>
        <v>-4954354.5485637598</v>
      </c>
      <c r="Z45" s="31">
        <f>IF(Z39=0,0,VLOOKUP(Z39,FAC_TOTALS_APTA!$A$4:$BQ$143,$L45,FALSE))</f>
        <v>-1844644.0854669199</v>
      </c>
      <c r="AA45" s="31">
        <f>IF(AA39=0,0,VLOOKUP(AA39,FAC_TOTALS_APTA!$A$4:$BQ$143,$L45,FALSE))</f>
        <v>1346676.0029426899</v>
      </c>
      <c r="AB45" s="31">
        <f>IF(AB39=0,0,VLOOKUP(AB39,FAC_TOTALS_APTA!$A$4:$BQ$143,$L45,FALSE))</f>
        <v>1677174.14549968</v>
      </c>
      <c r="AC45" s="34">
        <f t="shared" si="11"/>
        <v>1698121.3082573419</v>
      </c>
      <c r="AD45" s="35">
        <f>AC45/G56</f>
        <v>3.5712515369231264E-2</v>
      </c>
      <c r="AE45" s="9"/>
    </row>
    <row r="46" spans="1:31" s="16" customFormat="1" ht="15" x14ac:dyDescent="0.2">
      <c r="A46" s="9"/>
      <c r="B46" s="28" t="s">
        <v>54</v>
      </c>
      <c r="C46" s="30" t="s">
        <v>24</v>
      </c>
      <c r="D46" s="9" t="s">
        <v>16</v>
      </c>
      <c r="E46" s="57">
        <v>-0.38419999999999999</v>
      </c>
      <c r="F46" s="9">
        <f>MATCH($D46,FAC_TOTALS_APTA!$A$2:$BQ$2,)</f>
        <v>15</v>
      </c>
      <c r="G46" s="56">
        <f>VLOOKUP(G39,FAC_TOTALS_APTA!$A$4:$BQ$143,$F46,FALSE)</f>
        <v>35534.3786964147</v>
      </c>
      <c r="H46" s="56">
        <f>VLOOKUP(H39,FAC_TOTALS_APTA!$A$4:$BQ$143,$F46,FALSE)</f>
        <v>31758.584871931998</v>
      </c>
      <c r="I46" s="32">
        <f t="shared" si="8"/>
        <v>-0.10625748818463698</v>
      </c>
      <c r="J46" s="33" t="str">
        <f t="shared" si="9"/>
        <v>_log</v>
      </c>
      <c r="K46" s="33" t="str">
        <f t="shared" si="10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353189.986663491</v>
      </c>
      <c r="N46" s="31">
        <f>IF(N39=0,0,VLOOKUP(N39,FAC_TOTALS_APTA!$A$4:$BQ$143,$L46,FALSE))</f>
        <v>508701.36232050299</v>
      </c>
      <c r="O46" s="31">
        <f>IF(O39=0,0,VLOOKUP(O39,FAC_TOTALS_APTA!$A$4:$BQ$143,$L46,FALSE))</f>
        <v>497148.142750956</v>
      </c>
      <c r="P46" s="31">
        <f>IF(P39=0,0,VLOOKUP(P39,FAC_TOTALS_APTA!$A$4:$BQ$143,$L46,FALSE))</f>
        <v>946422.22136311303</v>
      </c>
      <c r="Q46" s="31">
        <f>IF(Q39=0,0,VLOOKUP(Q39,FAC_TOTALS_APTA!$A$4:$BQ$143,$L46,FALSE))</f>
        <v>-392934.41227897402</v>
      </c>
      <c r="R46" s="31">
        <f>IF(R39=0,0,VLOOKUP(R39,FAC_TOTALS_APTA!$A$4:$BQ$143,$L46,FALSE))</f>
        <v>276807.48511271802</v>
      </c>
      <c r="S46" s="31">
        <f>IF(S39=0,0,VLOOKUP(S39,FAC_TOTALS_APTA!$A$4:$BQ$143,$L46,FALSE))</f>
        <v>1323646.47808535</v>
      </c>
      <c r="T46" s="31">
        <f>IF(T39=0,0,VLOOKUP(T39,FAC_TOTALS_APTA!$A$4:$BQ$143,$L46,FALSE))</f>
        <v>754246.47219376301</v>
      </c>
      <c r="U46" s="31">
        <f>IF(U39=0,0,VLOOKUP(U39,FAC_TOTALS_APTA!$A$4:$BQ$143,$L46,FALSE))</f>
        <v>608863.26744340104</v>
      </c>
      <c r="V46" s="31">
        <f>IF(V39=0,0,VLOOKUP(V39,FAC_TOTALS_APTA!$A$4:$BQ$143,$L46,FALSE))</f>
        <v>416313.60614254599</v>
      </c>
      <c r="W46" s="31">
        <f>IF(W39=0,0,VLOOKUP(W39,FAC_TOTALS_APTA!$A$4:$BQ$143,$L46,FALSE))</f>
        <v>-684899.24118918402</v>
      </c>
      <c r="X46" s="31">
        <f>IF(X39=0,0,VLOOKUP(X39,FAC_TOTALS_APTA!$A$4:$BQ$143,$L46,FALSE))</f>
        <v>-75500.979678293996</v>
      </c>
      <c r="Y46" s="31">
        <f>IF(Y39=0,0,VLOOKUP(Y39,FAC_TOTALS_APTA!$A$4:$BQ$143,$L46,FALSE))</f>
        <v>-1732026.93591852</v>
      </c>
      <c r="Z46" s="31">
        <f>IF(Z39=0,0,VLOOKUP(Z39,FAC_TOTALS_APTA!$A$4:$BQ$143,$L46,FALSE))</f>
        <v>-687029.42896901199</v>
      </c>
      <c r="AA46" s="31">
        <f>IF(AA39=0,0,VLOOKUP(AA39,FAC_TOTALS_APTA!$A$4:$BQ$143,$L46,FALSE))</f>
        <v>135547.56811064799</v>
      </c>
      <c r="AB46" s="31">
        <f>IF(AB39=0,0,VLOOKUP(AB39,FAC_TOTALS_APTA!$A$4:$BQ$143,$L46,FALSE))</f>
        <v>-199301.60107492999</v>
      </c>
      <c r="AC46" s="34">
        <f t="shared" si="11"/>
        <v>2049193.9910775751</v>
      </c>
      <c r="AD46" s="35">
        <f>AC46/G56</f>
        <v>4.3095785645605893E-2</v>
      </c>
      <c r="AE46" s="9"/>
    </row>
    <row r="47" spans="1:31" s="16" customFormat="1" ht="15" x14ac:dyDescent="0.2">
      <c r="A47" s="9"/>
      <c r="B47" s="28" t="s">
        <v>72</v>
      </c>
      <c r="C47" s="30"/>
      <c r="D47" s="9" t="s">
        <v>10</v>
      </c>
      <c r="E47" s="57">
        <v>7.7000000000000002E-3</v>
      </c>
      <c r="F47" s="9">
        <f>MATCH($D47,FAC_TOTALS_APTA!$A$2:$BQ$2,)</f>
        <v>16</v>
      </c>
      <c r="G47" s="31">
        <f>VLOOKUP(G39,FAC_TOTALS_APTA!$A$4:$BQ$143,$F47,FALSE)</f>
        <v>7.6732557818507896</v>
      </c>
      <c r="H47" s="31">
        <f>VLOOKUP(H39,FAC_TOTALS_APTA!$A$4:$BQ$143,$F47,FALSE)</f>
        <v>7.0949716059104304</v>
      </c>
      <c r="I47" s="32">
        <f t="shared" si="8"/>
        <v>-7.5363599543775028E-2</v>
      </c>
      <c r="J47" s="33" t="str">
        <f t="shared" si="9"/>
        <v/>
      </c>
      <c r="K47" s="33" t="str">
        <f t="shared" si="10"/>
        <v>PCT_HH_NO_VEH_FAC</v>
      </c>
      <c r="L47" s="9">
        <f>MATCH($K47,FAC_TOTALS_APTA!$A$2:$BO$2,)</f>
        <v>29</v>
      </c>
      <c r="M47" s="31">
        <f>IF(M39=0,0,VLOOKUP(M39,FAC_TOTALS_APTA!$A$4:$BQ$143,$L47,FALSE))</f>
        <v>16070.6969003173</v>
      </c>
      <c r="N47" s="31">
        <f>IF(N39=0,0,VLOOKUP(N39,FAC_TOTALS_APTA!$A$4:$BQ$143,$L47,FALSE))</f>
        <v>17044.007465422899</v>
      </c>
      <c r="O47" s="31">
        <f>IF(O39=0,0,VLOOKUP(O39,FAC_TOTALS_APTA!$A$4:$BQ$143,$L47,FALSE))</f>
        <v>9163.0532998633098</v>
      </c>
      <c r="P47" s="31">
        <f>IF(P39=0,0,VLOOKUP(P39,FAC_TOTALS_APTA!$A$4:$BQ$143,$L47,FALSE))</f>
        <v>51724.286285384602</v>
      </c>
      <c r="Q47" s="31">
        <f>IF(Q39=0,0,VLOOKUP(Q39,FAC_TOTALS_APTA!$A$4:$BQ$143,$L47,FALSE))</f>
        <v>-135804.59320195601</v>
      </c>
      <c r="R47" s="31">
        <f>IF(R39=0,0,VLOOKUP(R39,FAC_TOTALS_APTA!$A$4:$BQ$143,$L47,FALSE))</f>
        <v>90795.453880252302</v>
      </c>
      <c r="S47" s="31">
        <f>IF(S39=0,0,VLOOKUP(S39,FAC_TOTALS_APTA!$A$4:$BQ$143,$L47,FALSE))</f>
        <v>225184.450698609</v>
      </c>
      <c r="T47" s="31">
        <f>IF(T39=0,0,VLOOKUP(T39,FAC_TOTALS_APTA!$A$4:$BQ$143,$L47,FALSE))</f>
        <v>27468.372682513898</v>
      </c>
      <c r="U47" s="31">
        <f>IF(U39=0,0,VLOOKUP(U39,FAC_TOTALS_APTA!$A$4:$BQ$143,$L47,FALSE))</f>
        <v>271089.16684904002</v>
      </c>
      <c r="V47" s="31">
        <f>IF(V39=0,0,VLOOKUP(V39,FAC_TOTALS_APTA!$A$4:$BQ$143,$L47,FALSE))</f>
        <v>3021.7261400495699</v>
      </c>
      <c r="W47" s="31">
        <f>IF(W39=0,0,VLOOKUP(W39,FAC_TOTALS_APTA!$A$4:$BQ$143,$L47,FALSE))</f>
        <v>-109303.87269875201</v>
      </c>
      <c r="X47" s="31">
        <f>IF(X39=0,0,VLOOKUP(X39,FAC_TOTALS_APTA!$A$4:$BQ$143,$L47,FALSE))</f>
        <v>-5896.7384370793498</v>
      </c>
      <c r="Y47" s="31">
        <f>IF(Y39=0,0,VLOOKUP(Y39,FAC_TOTALS_APTA!$A$4:$BQ$143,$L47,FALSE))</f>
        <v>-149973.35413647501</v>
      </c>
      <c r="Z47" s="31">
        <f>IF(Z39=0,0,VLOOKUP(Z39,FAC_TOTALS_APTA!$A$4:$BQ$143,$L47,FALSE))</f>
        <v>-216804.78654363399</v>
      </c>
      <c r="AA47" s="31">
        <f>IF(AA39=0,0,VLOOKUP(AA39,FAC_TOTALS_APTA!$A$4:$BQ$143,$L47,FALSE))</f>
        <v>-169966.30316212599</v>
      </c>
      <c r="AB47" s="31">
        <f>IF(AB39=0,0,VLOOKUP(AB39,FAC_TOTALS_APTA!$A$4:$BQ$143,$L47,FALSE))</f>
        <v>-180409.11471134101</v>
      </c>
      <c r="AC47" s="34">
        <f t="shared" si="11"/>
        <v>-256597.54868991044</v>
      </c>
      <c r="AD47" s="35">
        <f>AC47/G56</f>
        <v>-5.3964012210055692E-3</v>
      </c>
      <c r="AE47" s="9"/>
    </row>
    <row r="48" spans="1:31" s="16" customFormat="1" ht="15" x14ac:dyDescent="0.2">
      <c r="A48" s="9"/>
      <c r="B48" s="28" t="s">
        <v>55</v>
      </c>
      <c r="C48" s="30"/>
      <c r="D48" s="9" t="s">
        <v>32</v>
      </c>
      <c r="E48" s="57">
        <v>-3.3999999999999998E-3</v>
      </c>
      <c r="F48" s="9">
        <f>MATCH($D48,FAC_TOTALS_APTA!$A$2:$BQ$2,)</f>
        <v>18</v>
      </c>
      <c r="G48" s="36">
        <f>VLOOKUP(G39,FAC_TOTALS_APTA!$A$4:$BQ$143,$F48,FALSE)</f>
        <v>3.5450752847825</v>
      </c>
      <c r="H48" s="36">
        <f>VLOOKUP(H39,FAC_TOTALS_APTA!$A$4:$BQ$143,$F48,FALSE)</f>
        <v>5.79903350338535</v>
      </c>
      <c r="I48" s="32">
        <f t="shared" si="8"/>
        <v>0.63579981736301439</v>
      </c>
      <c r="J48" s="33" t="str">
        <f t="shared" si="9"/>
        <v/>
      </c>
      <c r="K48" s="33" t="str">
        <f t="shared" si="10"/>
        <v>JTW_HOME_PCT_FAC</v>
      </c>
      <c r="L48" s="9">
        <f>MATCH($K48,FAC_TOTALS_APTA!$A$2:$BO$2,)</f>
        <v>31</v>
      </c>
      <c r="M48" s="31">
        <f>IF(M39=0,0,VLOOKUP(M39,FAC_TOTALS_APTA!$A$4:$BQ$143,$L48,FALSE))</f>
        <v>0</v>
      </c>
      <c r="N48" s="31">
        <f>IF(N39=0,0,VLOOKUP(N39,FAC_TOTALS_APTA!$A$4:$BQ$143,$L48,FALSE))</f>
        <v>0</v>
      </c>
      <c r="O48" s="31">
        <f>IF(O39=0,0,VLOOKUP(O39,FAC_TOTALS_APTA!$A$4:$BQ$143,$L48,FALSE))</f>
        <v>0</v>
      </c>
      <c r="P48" s="31">
        <f>IF(P39=0,0,VLOOKUP(P39,FAC_TOTALS_APTA!$A$4:$BQ$143,$L48,FALSE))</f>
        <v>-14231.2399833454</v>
      </c>
      <c r="Q48" s="31">
        <f>IF(Q39=0,0,VLOOKUP(Q39,FAC_TOTALS_APTA!$A$4:$BQ$143,$L48,FALSE))</f>
        <v>-78540.036058480095</v>
      </c>
      <c r="R48" s="31">
        <f>IF(R39=0,0,VLOOKUP(R39,FAC_TOTALS_APTA!$A$4:$BQ$143,$L48,FALSE))</f>
        <v>3395.3556254842201</v>
      </c>
      <c r="S48" s="31">
        <f>IF(S39=0,0,VLOOKUP(S39,FAC_TOTALS_APTA!$A$4:$BQ$143,$L48,FALSE))</f>
        <v>-21579.657391833702</v>
      </c>
      <c r="T48" s="31">
        <f>IF(T39=0,0,VLOOKUP(T39,FAC_TOTALS_APTA!$A$4:$BQ$143,$L48,FALSE))</f>
        <v>20635.066936349998</v>
      </c>
      <c r="U48" s="31">
        <f>IF(U39=0,0,VLOOKUP(U39,FAC_TOTALS_APTA!$A$4:$BQ$143,$L48,FALSE))</f>
        <v>-24613.090701031098</v>
      </c>
      <c r="V48" s="31">
        <f>IF(V39=0,0,VLOOKUP(V39,FAC_TOTALS_APTA!$A$4:$BQ$143,$L48,FALSE))</f>
        <v>-75322.499142859393</v>
      </c>
      <c r="W48" s="31">
        <f>IF(W39=0,0,VLOOKUP(W39,FAC_TOTALS_APTA!$A$4:$BQ$143,$L48,FALSE))</f>
        <v>-5000.0930550224002</v>
      </c>
      <c r="X48" s="31">
        <f>IF(X39=0,0,VLOOKUP(X39,FAC_TOTALS_APTA!$A$4:$BQ$143,$L48,FALSE))</f>
        <v>-20463.607072680599</v>
      </c>
      <c r="Y48" s="31">
        <f>IF(Y39=0,0,VLOOKUP(Y39,FAC_TOTALS_APTA!$A$4:$BQ$143,$L48,FALSE))</f>
        <v>-53318.907634879397</v>
      </c>
      <c r="Z48" s="31">
        <f>IF(Z39=0,0,VLOOKUP(Z39,FAC_TOTALS_APTA!$A$4:$BQ$143,$L48,FALSE))</f>
        <v>-202451.55056045999</v>
      </c>
      <c r="AA48" s="31">
        <f>IF(AA39=0,0,VLOOKUP(AA39,FAC_TOTALS_APTA!$A$4:$BQ$143,$L48,FALSE))</f>
        <v>-95510.803712677807</v>
      </c>
      <c r="AB48" s="31">
        <f>IF(AB39=0,0,VLOOKUP(AB39,FAC_TOTALS_APTA!$A$4:$BQ$143,$L48,FALSE))</f>
        <v>-119988.087090403</v>
      </c>
      <c r="AC48" s="34">
        <f t="shared" si="11"/>
        <v>-686989.14984183863</v>
      </c>
      <c r="AD48" s="35">
        <f>AC48/G56</f>
        <v>-1.4447796192722739E-2</v>
      </c>
      <c r="AE48" s="9"/>
    </row>
    <row r="49" spans="1:31" s="16" customFormat="1" ht="34" x14ac:dyDescent="0.2">
      <c r="A49" s="9"/>
      <c r="B49" s="14" t="s">
        <v>90</v>
      </c>
      <c r="C49" s="30"/>
      <c r="D49" s="6" t="s">
        <v>82</v>
      </c>
      <c r="E49" s="57">
        <v>-2.8E-3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8"/>
        <v>-</v>
      </c>
      <c r="J49" s="33" t="str">
        <f t="shared" si="9"/>
        <v/>
      </c>
      <c r="K49" s="33" t="str">
        <f t="shared" si="10"/>
        <v>PER_CAPITA_TNC_TRIPS_HIMIDNY_BUS_FAC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1"/>
        <v>0</v>
      </c>
      <c r="AD49" s="35">
        <f>AC49/G56</f>
        <v>0</v>
      </c>
      <c r="AE49" s="9"/>
    </row>
    <row r="50" spans="1:31" s="16" customFormat="1" ht="34" hidden="1" x14ac:dyDescent="0.2">
      <c r="A50" s="9"/>
      <c r="B50" s="14" t="s">
        <v>90</v>
      </c>
      <c r="C50" s="30"/>
      <c r="D50" s="6" t="s">
        <v>83</v>
      </c>
      <c r="E50" s="57">
        <v>-5.3E-3</v>
      </c>
      <c r="F50" s="9">
        <f>MATCH($D50,FAC_TOTALS_APTA!$A$2:$BQ$2,)</f>
        <v>20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PER_CAPITA_TNC_TRIPS_LOW_OPEX_BUS_FAC</v>
      </c>
      <c r="L50" s="9">
        <f>MATCH($K50,FAC_TOTALS_APTA!$A$2:$BO$2,)</f>
        <v>33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1"/>
        <v>0</v>
      </c>
      <c r="AD50" s="35">
        <f>AC50/G56</f>
        <v>0</v>
      </c>
      <c r="AE50" s="9"/>
    </row>
    <row r="51" spans="1:31" s="16" customFormat="1" ht="34" hidden="1" x14ac:dyDescent="0.2">
      <c r="A51" s="9"/>
      <c r="B51" s="14" t="s">
        <v>90</v>
      </c>
      <c r="C51" s="30"/>
      <c r="D51" s="6" t="s">
        <v>84</v>
      </c>
      <c r="E51" s="57">
        <v>5.0000000000000001E-3</v>
      </c>
      <c r="F51" s="9">
        <f>MATCH($D51,FAC_TOTALS_APTA!$A$2:$BQ$2,)</f>
        <v>21</v>
      </c>
      <c r="G51" s="36">
        <f>VLOOKUP(G39,FAC_TOTALS_APTA!$A$4:$BQ$143,$F51,FALSE)</f>
        <v>0</v>
      </c>
      <c r="H51" s="36">
        <f>VLOOKUP(H39,FAC_TOTALS_APTA!$A$4:$BQ$143,$F51,FALSE)</f>
        <v>2.8790566557786699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PER_CAPITA_TNC_TRIPS_RAIL_FAC</v>
      </c>
      <c r="L51" s="9">
        <f>MATCH($K51,FAC_TOTALS_APTA!$A$2:$BO$2,)</f>
        <v>34</v>
      </c>
      <c r="M51" s="31">
        <f>IF(M39=0,0,VLOOKUP(M39,FAC_TOTALS_APTA!$A$4:$BQ$143,$L51,FALSE))</f>
        <v>0</v>
      </c>
      <c r="N51" s="31">
        <f>IF(N39=0,0,VLOOKUP(N39,FAC_TOTALS_APTA!$A$4:$BQ$143,$L51,FALSE))</f>
        <v>0</v>
      </c>
      <c r="O51" s="31">
        <f>IF(O39=0,0,VLOOKUP(O39,FAC_TOTALS_APTA!$A$4:$BQ$143,$L51,FALSE))</f>
        <v>0</v>
      </c>
      <c r="P51" s="31">
        <f>IF(P39=0,0,VLOOKUP(P39,FAC_TOTALS_APTA!$A$4:$BQ$143,$L51,FALSE))</f>
        <v>0</v>
      </c>
      <c r="Q51" s="31">
        <f>IF(Q39=0,0,VLOOKUP(Q39,FAC_TOTALS_APTA!$A$4:$BQ$143,$L51,FALSE))</f>
        <v>0</v>
      </c>
      <c r="R51" s="31">
        <f>IF(R39=0,0,VLOOKUP(R39,FAC_TOTALS_APTA!$A$4:$BQ$143,$L51,FALSE))</f>
        <v>0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28968.564020883801</v>
      </c>
      <c r="X51" s="31">
        <f>IF(X39=0,0,VLOOKUP(X39,FAC_TOTALS_APTA!$A$4:$BQ$143,$L51,FALSE))</f>
        <v>154655.383621899</v>
      </c>
      <c r="Y51" s="31">
        <f>IF(Y39=0,0,VLOOKUP(Y39,FAC_TOTALS_APTA!$A$4:$BQ$143,$L51,FALSE))</f>
        <v>148155.09701212999</v>
      </c>
      <c r="Z51" s="31">
        <f>IF(Z39=0,0,VLOOKUP(Z39,FAC_TOTALS_APTA!$A$4:$BQ$143,$L51,FALSE))</f>
        <v>265806.36188023502</v>
      </c>
      <c r="AA51" s="31">
        <f>IF(AA39=0,0,VLOOKUP(AA39,FAC_TOTALS_APTA!$A$4:$BQ$143,$L51,FALSE))</f>
        <v>323873.96042527998</v>
      </c>
      <c r="AB51" s="31">
        <f>IF(AB39=0,0,VLOOKUP(AB39,FAC_TOTALS_APTA!$A$4:$BQ$143,$L51,FALSE))</f>
        <v>379217.118542301</v>
      </c>
      <c r="AC51" s="34">
        <f t="shared" si="11"/>
        <v>1300676.4855027287</v>
      </c>
      <c r="AD51" s="35">
        <f>AC51/G56</f>
        <v>2.7354011019732505E-2</v>
      </c>
      <c r="AE51" s="9"/>
    </row>
    <row r="52" spans="1:31" s="16" customFormat="1" ht="15" x14ac:dyDescent="0.2">
      <c r="A52" s="9"/>
      <c r="B52" s="28" t="s">
        <v>74</v>
      </c>
      <c r="C52" s="30"/>
      <c r="D52" s="9" t="s">
        <v>49</v>
      </c>
      <c r="E52" s="57">
        <v>-0.02</v>
      </c>
      <c r="F52" s="9">
        <f>MATCH($D52,FAC_TOTALS_APTA!$A$2:$BQ$2,)</f>
        <v>22</v>
      </c>
      <c r="G52" s="36">
        <f>VLOOKUP(G39,FAC_TOTALS_APTA!$A$4:$BQ$143,$F52,FALSE)</f>
        <v>0.31426638102022397</v>
      </c>
      <c r="H52" s="36">
        <f>VLOOKUP(H39,FAC_TOTALS_APTA!$A$4:$BQ$143,$F52,FALSE)</f>
        <v>0.84257587959054803</v>
      </c>
      <c r="I52" s="32">
        <f t="shared" si="8"/>
        <v>1.681088180209533</v>
      </c>
      <c r="J52" s="33" t="str">
        <f t="shared" si="9"/>
        <v/>
      </c>
      <c r="K52" s="33" t="str">
        <f t="shared" si="10"/>
        <v>BIKE_SHARE_FAC</v>
      </c>
      <c r="L52" s="9">
        <f>MATCH($K52,FAC_TOTALS_APTA!$A$2:$BO$2,)</f>
        <v>35</v>
      </c>
      <c r="M52" s="31">
        <f>IF(M39=0,0,VLOOKUP(M39,FAC_TOTALS_APTA!$A$4:$BQ$143,$L52,FALSE))</f>
        <v>0</v>
      </c>
      <c r="N52" s="31">
        <f>IF(N39=0,0,VLOOKUP(N39,FAC_TOTALS_APTA!$A$4:$BQ$143,$L52,FALSE))</f>
        <v>0</v>
      </c>
      <c r="O52" s="31">
        <f>IF(O39=0,0,VLOOKUP(O39,FAC_TOTALS_APTA!$A$4:$BQ$143,$L52,FALSE))</f>
        <v>0</v>
      </c>
      <c r="P52" s="31">
        <f>IF(P39=0,0,VLOOKUP(P39,FAC_TOTALS_APTA!$A$4:$BQ$143,$L52,FALSE))</f>
        <v>0</v>
      </c>
      <c r="Q52" s="31">
        <f>IF(Q39=0,0,VLOOKUP(Q39,FAC_TOTALS_APTA!$A$4:$BQ$143,$L52,FALSE))</f>
        <v>0</v>
      </c>
      <c r="R52" s="31">
        <f>IF(R39=0,0,VLOOKUP(R39,FAC_TOTALS_APTA!$A$4:$BQ$143,$L52,FALSE))</f>
        <v>0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-85462.134555949</v>
      </c>
      <c r="W52" s="31">
        <f>IF(W39=0,0,VLOOKUP(W39,FAC_TOTALS_APTA!$A$4:$BQ$143,$L52,FALSE))</f>
        <v>-389201.844194784</v>
      </c>
      <c r="X52" s="31">
        <f>IF(X39=0,0,VLOOKUP(X39,FAC_TOTALS_APTA!$A$4:$BQ$143,$L52,FALSE))</f>
        <v>-5871.5668440400004</v>
      </c>
      <c r="Y52" s="31">
        <f>IF(Y39=0,0,VLOOKUP(Y39,FAC_TOTALS_APTA!$A$4:$BQ$143,$L52,FALSE))</f>
        <v>-203375.47821912399</v>
      </c>
      <c r="Z52" s="31">
        <f>IF(Z39=0,0,VLOOKUP(Z39,FAC_TOTALS_APTA!$A$4:$BQ$143,$L52,FALSE))</f>
        <v>-150827.89935598301</v>
      </c>
      <c r="AA52" s="31">
        <f>IF(AA39=0,0,VLOOKUP(AA39,FAC_TOTALS_APTA!$A$4:$BQ$143,$L52,FALSE))</f>
        <v>-201243.297080483</v>
      </c>
      <c r="AB52" s="31">
        <f>IF(AB39=0,0,VLOOKUP(AB39,FAC_TOTALS_APTA!$A$4:$BQ$143,$L52,FALSE))</f>
        <v>-42982.362691002098</v>
      </c>
      <c r="AC52" s="34">
        <f t="shared" si="11"/>
        <v>-1078964.5829413652</v>
      </c>
      <c r="AD52" s="35">
        <f>AC52/G56</f>
        <v>-2.2691275978800857E-2</v>
      </c>
      <c r="AE52" s="9"/>
    </row>
    <row r="53" spans="1:31" s="16" customFormat="1" ht="15" x14ac:dyDescent="0.2">
      <c r="A53" s="9"/>
      <c r="B53" s="11" t="s">
        <v>75</v>
      </c>
      <c r="C53" s="29"/>
      <c r="D53" s="10" t="s">
        <v>50</v>
      </c>
      <c r="E53" s="58">
        <v>-5.6899999999999999E-2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8"/>
        <v>-</v>
      </c>
      <c r="J53" s="40" t="str">
        <f t="shared" si="9"/>
        <v/>
      </c>
      <c r="K53" s="40" t="str">
        <f t="shared" si="10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0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-2778949.9686095901</v>
      </c>
      <c r="AC53" s="42">
        <f t="shared" si="11"/>
        <v>-2778949.9686095901</v>
      </c>
      <c r="AD53" s="43">
        <f>AC53/$G$28</f>
        <v>-2.5973548554551924E-3</v>
      </c>
      <c r="AE53" s="9"/>
    </row>
    <row r="54" spans="1:31" s="16" customFormat="1" ht="15" x14ac:dyDescent="0.2">
      <c r="A54" s="9"/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10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0</v>
      </c>
      <c r="P54" s="48">
        <f>IF(P39=0,0,VLOOKUP(P39,FAC_TOTALS_APTA!$A$4:$BQ$143,$L54,FALSE))</f>
        <v>673108.99999999895</v>
      </c>
      <c r="Q54" s="48">
        <f>IF(Q39=0,0,VLOOKUP(Q39,FAC_TOTALS_APTA!$A$4:$BQ$143,$L54,FALSE))</f>
        <v>1817976.4890000001</v>
      </c>
      <c r="R54" s="48">
        <f>IF(R39=0,0,VLOOKUP(R39,FAC_TOTALS_APTA!$A$4:$BQ$143,$L54,FALSE))</f>
        <v>4486638.5929999901</v>
      </c>
      <c r="S54" s="48">
        <f>IF(S39=0,0,VLOOKUP(S39,FAC_TOTALS_APTA!$A$4:$BQ$143,$L54,FALSE))</f>
        <v>1351087</v>
      </c>
      <c r="T54" s="48">
        <f>IF(T39=0,0,VLOOKUP(T39,FAC_TOTALS_APTA!$A$4:$BQ$143,$L54,FALSE))</f>
        <v>0</v>
      </c>
      <c r="U54" s="48">
        <f>IF(U39=0,0,VLOOKUP(U39,FAC_TOTALS_APTA!$A$4:$BQ$143,$L54,FALSE))</f>
        <v>469328</v>
      </c>
      <c r="V54" s="48">
        <f>IF(V39=0,0,VLOOKUP(V39,FAC_TOTALS_APTA!$A$4:$BQ$143,$L54,FALSE))</f>
        <v>1651310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1955601.15419999</v>
      </c>
      <c r="Z54" s="48">
        <f>IF(Z39=0,0,VLOOKUP(Z39,FAC_TOTALS_APTA!$A$4:$BQ$143,$L54,FALSE))</f>
        <v>0</v>
      </c>
      <c r="AA54" s="48">
        <f>IF(AA39=0,0,VLOOKUP(AA39,FAC_TOTALS_APTA!$A$4:$BQ$143,$L54,FALSE))</f>
        <v>2057323</v>
      </c>
      <c r="AB54" s="48">
        <f>IF(AB39=0,0,VLOOKUP(AB39,FAC_TOTALS_APTA!$A$4:$BQ$143,$L54,FALSE))</f>
        <v>67552.984799999904</v>
      </c>
      <c r="AC54" s="51">
        <f>SUM(M54:AB54)</f>
        <v>14529926.220999978</v>
      </c>
      <c r="AD54" s="52">
        <f>AC54/G56</f>
        <v>0.30557311244964447</v>
      </c>
      <c r="AE54" s="9"/>
    </row>
    <row r="55" spans="1:31" s="75" customFormat="1" ht="15" x14ac:dyDescent="0.2">
      <c r="A55" s="74"/>
      <c r="B55" s="28" t="s">
        <v>76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39797304.653030902</v>
      </c>
      <c r="H55" s="76">
        <f>VLOOKUP(H39,FAC_TOTALS_APTA!$A$4:$BO$143,$F55,FALSE)</f>
        <v>102041626.40989099</v>
      </c>
      <c r="I55" s="78">
        <f t="shared" ref="I55:I56" si="12">H55/G55-1</f>
        <v>1.5640336022635557</v>
      </c>
      <c r="J55" s="33"/>
      <c r="K55" s="33"/>
      <c r="L55" s="9"/>
      <c r="M55" s="31">
        <f t="shared" ref="M55:AB55" si="13">SUM(M41:M46)</f>
        <v>6790109.7797422372</v>
      </c>
      <c r="N55" s="31">
        <f t="shared" si="13"/>
        <v>4169906.0576840863</v>
      </c>
      <c r="O55" s="31">
        <f t="shared" si="13"/>
        <v>6328198.3704575766</v>
      </c>
      <c r="P55" s="31">
        <f t="shared" si="13"/>
        <v>6257470.6378656896</v>
      </c>
      <c r="Q55" s="31">
        <f t="shared" si="13"/>
        <v>3592281.9177554902</v>
      </c>
      <c r="R55" s="31">
        <f t="shared" si="13"/>
        <v>10646160.211105952</v>
      </c>
      <c r="S55" s="31">
        <f t="shared" si="13"/>
        <v>-8394312.076267004</v>
      </c>
      <c r="T55" s="31">
        <f t="shared" si="13"/>
        <v>3302855.2676672945</v>
      </c>
      <c r="U55" s="31">
        <f t="shared" si="13"/>
        <v>7227748.5498145605</v>
      </c>
      <c r="V55" s="31">
        <f t="shared" si="13"/>
        <v>6401801.0106556807</v>
      </c>
      <c r="W55" s="31">
        <f t="shared" si="13"/>
        <v>6047366.2237028256</v>
      </c>
      <c r="X55" s="31">
        <f t="shared" si="13"/>
        <v>1247229.329396202</v>
      </c>
      <c r="Y55" s="31">
        <f t="shared" si="13"/>
        <v>-6263071.6175854653</v>
      </c>
      <c r="Z55" s="31">
        <f t="shared" si="13"/>
        <v>1364172.9189679641</v>
      </c>
      <c r="AA55" s="31">
        <f t="shared" si="13"/>
        <v>1996663.4147532238</v>
      </c>
      <c r="AB55" s="31">
        <f t="shared" si="13"/>
        <v>5419383.2633063495</v>
      </c>
      <c r="AC55" s="34">
        <f>H55-G55</f>
        <v>62244321.756860092</v>
      </c>
      <c r="AD55" s="35">
        <f>I55</f>
        <v>1.5640336022635557</v>
      </c>
      <c r="AE55" s="74"/>
    </row>
    <row r="56" spans="1:31" ht="16" thickBot="1" x14ac:dyDescent="0.25"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47549753.656399898</v>
      </c>
      <c r="H56" s="77">
        <f>VLOOKUP(H39,FAC_TOTALS_APTA!$A$4:$BO$143,$F56,FALSE)</f>
        <v>86796528.468199894</v>
      </c>
      <c r="I56" s="79">
        <f t="shared" si="12"/>
        <v>0.82538334678664782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39246774.811799996</v>
      </c>
      <c r="AD56" s="55">
        <f>I56</f>
        <v>0.82538334678664782</v>
      </c>
    </row>
    <row r="57" spans="1:31" ht="17" thickTop="1" thickBot="1" x14ac:dyDescent="0.25">
      <c r="B57" s="59" t="s">
        <v>77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-0.73865025547690788</v>
      </c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79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1" ht="15" thickTop="1" x14ac:dyDescent="0.2">
      <c r="B65" s="63"/>
      <c r="C65" s="64"/>
      <c r="D65" s="64"/>
      <c r="E65" s="64"/>
      <c r="F65" s="64"/>
      <c r="G65" s="87" t="s">
        <v>59</v>
      </c>
      <c r="H65" s="87"/>
      <c r="I65" s="87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7" t="s">
        <v>63</v>
      </c>
      <c r="AD65" s="87"/>
    </row>
    <row r="66" spans="1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2002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1:31" s="16" customFormat="1" x14ac:dyDescent="0.2">
      <c r="A67" s="9"/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  <c r="AE67" s="9"/>
    </row>
    <row r="68" spans="1:31" x14ac:dyDescent="0.2">
      <c r="B68" s="28"/>
      <c r="C68" s="30"/>
      <c r="D68" s="9"/>
      <c r="E68" s="9"/>
      <c r="F68" s="9"/>
      <c r="G68" s="9" t="str">
        <f>CONCATENATE($C63,"_",$C64,"_",G66)</f>
        <v>1_3_2002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1_3_2003</v>
      </c>
      <c r="N68" s="9" t="str">
        <f t="shared" ref="N68:AB68" si="14">IF($G66+N67&gt;$H66,0,CONCATENATE($C63,"_",$C64,"_",$G66+N67))</f>
        <v>1_3_2004</v>
      </c>
      <c r="O68" s="9" t="str">
        <f t="shared" si="14"/>
        <v>1_3_2005</v>
      </c>
      <c r="P68" s="9" t="str">
        <f t="shared" si="14"/>
        <v>1_3_2006</v>
      </c>
      <c r="Q68" s="9" t="str">
        <f t="shared" si="14"/>
        <v>1_3_2007</v>
      </c>
      <c r="R68" s="9" t="str">
        <f t="shared" si="14"/>
        <v>1_3_2008</v>
      </c>
      <c r="S68" s="9" t="str">
        <f t="shared" si="14"/>
        <v>1_3_2009</v>
      </c>
      <c r="T68" s="9" t="str">
        <f t="shared" si="14"/>
        <v>1_3_2010</v>
      </c>
      <c r="U68" s="9" t="str">
        <f t="shared" si="14"/>
        <v>1_3_2011</v>
      </c>
      <c r="V68" s="9" t="str">
        <f t="shared" si="14"/>
        <v>1_3_2012</v>
      </c>
      <c r="W68" s="9" t="str">
        <f t="shared" si="14"/>
        <v>1_3_2013</v>
      </c>
      <c r="X68" s="9" t="str">
        <f t="shared" si="14"/>
        <v>1_3_2014</v>
      </c>
      <c r="Y68" s="9" t="str">
        <f t="shared" si="14"/>
        <v>1_3_2015</v>
      </c>
      <c r="Z68" s="9" t="str">
        <f t="shared" si="14"/>
        <v>1_3_2016</v>
      </c>
      <c r="AA68" s="9" t="str">
        <f t="shared" si="14"/>
        <v>1_3_2017</v>
      </c>
      <c r="AB68" s="9" t="str">
        <f t="shared" si="14"/>
        <v>1_3_2018</v>
      </c>
      <c r="AC68" s="9"/>
      <c r="AD68" s="9"/>
    </row>
    <row r="69" spans="1:3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1" s="16" customFormat="1" ht="15" x14ac:dyDescent="0.2">
      <c r="A70" s="9"/>
      <c r="B70" s="28" t="s">
        <v>37</v>
      </c>
      <c r="C70" s="30" t="s">
        <v>24</v>
      </c>
      <c r="D70" s="9" t="s">
        <v>8</v>
      </c>
      <c r="E70" s="57">
        <v>0.81299999999999994</v>
      </c>
      <c r="F70" s="9">
        <f>MATCH($D70,FAC_TOTALS_APTA!$A$2:$BQ$2,)</f>
        <v>11</v>
      </c>
      <c r="G70" s="31">
        <f>VLOOKUP(G68,FAC_TOTALS_APTA!$A$4:$BQ$143,$F70,FALSE)</f>
        <v>474570591.5</v>
      </c>
      <c r="H70" s="31">
        <f>VLOOKUP(H68,FAC_TOTALS_APTA!$A$4:$BQ$143,$F70,FALSE)</f>
        <v>560645667.79999995</v>
      </c>
      <c r="I70" s="32">
        <f>IFERROR(H70/G70-1,"-")</f>
        <v>0.18137465287922283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-82331274.103275999</v>
      </c>
      <c r="N70" s="31">
        <f>IF(N68=0,0,VLOOKUP(N68,FAC_TOTALS_APTA!$A$4:$BQ$143,$L70,FALSE))</f>
        <v>13125462.318050601</v>
      </c>
      <c r="O70" s="31">
        <f>IF(O68=0,0,VLOOKUP(O68,FAC_TOTALS_APTA!$A$4:$BQ$143,$L70,FALSE))</f>
        <v>163932667.846717</v>
      </c>
      <c r="P70" s="31">
        <f>IF(P68=0,0,VLOOKUP(P68,FAC_TOTALS_APTA!$A$4:$BQ$143,$L70,FALSE))</f>
        <v>14274049.354346501</v>
      </c>
      <c r="Q70" s="31">
        <f>IF(Q68=0,0,VLOOKUP(Q68,FAC_TOTALS_APTA!$A$4:$BQ$143,$L70,FALSE))</f>
        <v>45874587.589526698</v>
      </c>
      <c r="R70" s="31">
        <f>IF(R68=0,0,VLOOKUP(R68,FAC_TOTALS_APTA!$A$4:$BQ$143,$L70,FALSE))</f>
        <v>-18929927.565335698</v>
      </c>
      <c r="S70" s="31">
        <f>IF(S68=0,0,VLOOKUP(S68,FAC_TOTALS_APTA!$A$4:$BQ$143,$L70,FALSE))</f>
        <v>-62985467.798732899</v>
      </c>
      <c r="T70" s="31">
        <f>IF(T68=0,0,VLOOKUP(T68,FAC_TOTALS_APTA!$A$4:$BQ$143,$L70,FALSE))</f>
        <v>-1056109.4929800499</v>
      </c>
      <c r="U70" s="31">
        <f>IF(U68=0,0,VLOOKUP(U68,FAC_TOTALS_APTA!$A$4:$BQ$143,$L70,FALSE))</f>
        <v>-76229189.970760196</v>
      </c>
      <c r="V70" s="31">
        <f>IF(V68=0,0,VLOOKUP(V68,FAC_TOTALS_APTA!$A$4:$BQ$143,$L70,FALSE))</f>
        <v>31918604.3003668</v>
      </c>
      <c r="W70" s="31">
        <f>IF(W68=0,0,VLOOKUP(W68,FAC_TOTALS_APTA!$A$4:$BQ$143,$L70,FALSE))</f>
        <v>-45740305.563439198</v>
      </c>
      <c r="X70" s="31">
        <f>IF(X68=0,0,VLOOKUP(X68,FAC_TOTALS_APTA!$A$4:$BQ$143,$L70,FALSE))</f>
        <v>7054086.6727356398</v>
      </c>
      <c r="Y70" s="31">
        <f>IF(Y68=0,0,VLOOKUP(Y68,FAC_TOTALS_APTA!$A$4:$BQ$143,$L70,FALSE))</f>
        <v>-103999710.74228901</v>
      </c>
      <c r="Z70" s="31">
        <f>IF(Z68=0,0,VLOOKUP(Z68,FAC_TOTALS_APTA!$A$4:$BQ$143,$L70,FALSE))</f>
        <v>-7259520.9436806096</v>
      </c>
      <c r="AA70" s="31">
        <f>IF(AA68=0,0,VLOOKUP(AA68,FAC_TOTALS_APTA!$A$4:$BQ$143,$L70,FALSE))</f>
        <v>-2926752.5832429901</v>
      </c>
      <c r="AB70" s="31">
        <f>IF(AB68=0,0,VLOOKUP(AB68,FAC_TOTALS_APTA!$A$4:$BQ$143,$L70,FALSE))</f>
        <v>-42446845.250734001</v>
      </c>
      <c r="AC70" s="34">
        <f>SUM(M70:AB70)</f>
        <v>-167725645.9327274</v>
      </c>
      <c r="AD70" s="35">
        <f>AC70/G85</f>
        <v>-8.268626158717407E-2</v>
      </c>
      <c r="AE70" s="9"/>
    </row>
    <row r="71" spans="1:31" s="16" customFormat="1" ht="15" x14ac:dyDescent="0.2">
      <c r="A71" s="9"/>
      <c r="B71" s="28" t="s">
        <v>60</v>
      </c>
      <c r="C71" s="30" t="s">
        <v>24</v>
      </c>
      <c r="D71" s="9" t="s">
        <v>18</v>
      </c>
      <c r="E71" s="57">
        <v>-0.7006</v>
      </c>
      <c r="F71" s="9">
        <f>MATCH($D71,FAC_TOTALS_APTA!$A$2:$BQ$2,)</f>
        <v>12</v>
      </c>
      <c r="G71" s="56">
        <f>VLOOKUP(G68,FAC_TOTALS_APTA!$A$4:$BQ$143,$F71,FALSE)</f>
        <v>1.7610024580000001</v>
      </c>
      <c r="H71" s="56">
        <f>VLOOKUP(H68,FAC_TOTALS_APTA!$A$4:$BQ$143,$F71,FALSE)</f>
        <v>1.9555512669999999</v>
      </c>
      <c r="I71" s="32">
        <f t="shared" ref="I71:I82" si="15">IFERROR(H71/G71-1,"-")</f>
        <v>0.11047617118090347</v>
      </c>
      <c r="J71" s="33" t="str">
        <f t="shared" ref="J71:J82" si="16">IF(C71="Log","_log","")</f>
        <v>_log</v>
      </c>
      <c r="K71" s="33" t="str">
        <f t="shared" ref="K71:K83" si="17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100139586.345025</v>
      </c>
      <c r="N71" s="31">
        <f>IF(N68=0,0,VLOOKUP(N68,FAC_TOTALS_APTA!$A$4:$BQ$143,$L71,FALSE))</f>
        <v>58906919.566789299</v>
      </c>
      <c r="O71" s="31">
        <f>IF(O68=0,0,VLOOKUP(O68,FAC_TOTALS_APTA!$A$4:$BQ$143,$L71,FALSE))</f>
        <v>20202699.6816612</v>
      </c>
      <c r="P71" s="31">
        <f>IF(P68=0,0,VLOOKUP(P68,FAC_TOTALS_APTA!$A$4:$BQ$143,$L71,FALSE))</f>
        <v>46083796.122665197</v>
      </c>
      <c r="Q71" s="31">
        <f>IF(Q68=0,0,VLOOKUP(Q68,FAC_TOTALS_APTA!$A$4:$BQ$143,$L71,FALSE))</f>
        <v>12319958.655616</v>
      </c>
      <c r="R71" s="31">
        <f>IF(R68=0,0,VLOOKUP(R68,FAC_TOTALS_APTA!$A$4:$BQ$143,$L71,FALSE))</f>
        <v>62839618.404466301</v>
      </c>
      <c r="S71" s="31">
        <f>IF(S68=0,0,VLOOKUP(S68,FAC_TOTALS_APTA!$A$4:$BQ$143,$L71,FALSE))</f>
        <v>15452209.0081519</v>
      </c>
      <c r="T71" s="31">
        <f>IF(T68=0,0,VLOOKUP(T68,FAC_TOTALS_APTA!$A$4:$BQ$143,$L71,FALSE))</f>
        <v>-38265459.515480302</v>
      </c>
      <c r="U71" s="31">
        <f>IF(U68=0,0,VLOOKUP(U68,FAC_TOTALS_APTA!$A$4:$BQ$143,$L71,FALSE))</f>
        <v>-40085743.861764602</v>
      </c>
      <c r="V71" s="31">
        <f>IF(V68=0,0,VLOOKUP(V68,FAC_TOTALS_APTA!$A$4:$BQ$143,$L71,FALSE))</f>
        <v>-2035798.39434073</v>
      </c>
      <c r="W71" s="31">
        <f>IF(W68=0,0,VLOOKUP(W68,FAC_TOTALS_APTA!$A$4:$BQ$143,$L71,FALSE))</f>
        <v>53049508.282848403</v>
      </c>
      <c r="X71" s="31">
        <f>IF(X68=0,0,VLOOKUP(X68,FAC_TOTALS_APTA!$A$4:$BQ$143,$L71,FALSE))</f>
        <v>30735447.796484299</v>
      </c>
      <c r="Y71" s="31">
        <f>IF(Y68=0,0,VLOOKUP(Y68,FAC_TOTALS_APTA!$A$4:$BQ$143,$L71,FALSE))</f>
        <v>5425168.9718534797</v>
      </c>
      <c r="Z71" s="31">
        <f>IF(Z68=0,0,VLOOKUP(Z68,FAC_TOTALS_APTA!$A$4:$BQ$143,$L71,FALSE))</f>
        <v>-2301795.2030421998</v>
      </c>
      <c r="AA71" s="31">
        <f>IF(AA68=0,0,VLOOKUP(AA68,FAC_TOTALS_APTA!$A$4:$BQ$143,$L71,FALSE))</f>
        <v>14359220.7023379</v>
      </c>
      <c r="AB71" s="31">
        <f>IF(AB68=0,0,VLOOKUP(AB68,FAC_TOTALS_APTA!$A$4:$BQ$143,$L71,FALSE))</f>
        <v>-20506334.449909098</v>
      </c>
      <c r="AC71" s="34">
        <f t="shared" ref="AC71:AC82" si="18">SUM(M71:AB71)</f>
        <v>316319002.11336201</v>
      </c>
      <c r="AD71" s="35">
        <f>AC71/G85</f>
        <v>0.15594058742948499</v>
      </c>
      <c r="AE71" s="9"/>
    </row>
    <row r="72" spans="1:31" s="16" customFormat="1" ht="15" x14ac:dyDescent="0.2">
      <c r="A72" s="9"/>
      <c r="B72" s="28" t="s">
        <v>56</v>
      </c>
      <c r="C72" s="30" t="s">
        <v>24</v>
      </c>
      <c r="D72" s="9" t="s">
        <v>9</v>
      </c>
      <c r="E72" s="57">
        <v>0.2167</v>
      </c>
      <c r="F72" s="9">
        <f>MATCH($D72,FAC_TOTALS_APTA!$A$2:$BQ$2,)</f>
        <v>13</v>
      </c>
      <c r="G72" s="31">
        <f>VLOOKUP(G68,FAC_TOTALS_APTA!$A$4:$BQ$143,$F72,FALSE)</f>
        <v>25697520.3899999</v>
      </c>
      <c r="H72" s="31">
        <f>VLOOKUP(H68,FAC_TOTALS_APTA!$A$4:$BQ$143,$F72,FALSE)</f>
        <v>29807700.839999899</v>
      </c>
      <c r="I72" s="32">
        <f t="shared" si="15"/>
        <v>0.15994463230777156</v>
      </c>
      <c r="J72" s="33" t="str">
        <f t="shared" si="16"/>
        <v>_log</v>
      </c>
      <c r="K72" s="33" t="str">
        <f t="shared" si="17"/>
        <v>POP_EMP_log_FAC</v>
      </c>
      <c r="L72" s="9">
        <f>MATCH($K72,FAC_TOTALS_APTA!$A$2:$BO$2,)</f>
        <v>26</v>
      </c>
      <c r="M72" s="31">
        <f>IF(M68=0,0,VLOOKUP(M68,FAC_TOTALS_APTA!$A$4:$BQ$143,$L72,FALSE))</f>
        <v>5864648.5651124204</v>
      </c>
      <c r="N72" s="31">
        <f>IF(N68=0,0,VLOOKUP(N68,FAC_TOTALS_APTA!$A$4:$BQ$143,$L72,FALSE))</f>
        <v>8609576.5629584901</v>
      </c>
      <c r="O72" s="31">
        <f>IF(O68=0,0,VLOOKUP(O68,FAC_TOTALS_APTA!$A$4:$BQ$143,$L72,FALSE))</f>
        <v>8858118.2582080904</v>
      </c>
      <c r="P72" s="31">
        <f>IF(P68=0,0,VLOOKUP(P68,FAC_TOTALS_APTA!$A$4:$BQ$143,$L72,FALSE))</f>
        <v>11416095.623458801</v>
      </c>
      <c r="Q72" s="31">
        <f>IF(Q68=0,0,VLOOKUP(Q68,FAC_TOTALS_APTA!$A$4:$BQ$143,$L72,FALSE))</f>
        <v>1204579.2676561601</v>
      </c>
      <c r="R72" s="31">
        <f>IF(R68=0,0,VLOOKUP(R68,FAC_TOTALS_APTA!$A$4:$BQ$143,$L72,FALSE))</f>
        <v>5201197.4057631698</v>
      </c>
      <c r="S72" s="31">
        <f>IF(S68=0,0,VLOOKUP(S68,FAC_TOTALS_APTA!$A$4:$BQ$143,$L72,FALSE))</f>
        <v>-4870086.5100928703</v>
      </c>
      <c r="T72" s="31">
        <f>IF(T68=0,0,VLOOKUP(T68,FAC_TOTALS_APTA!$A$4:$BQ$143,$L72,FALSE))</f>
        <v>-3850495.2867809101</v>
      </c>
      <c r="U72" s="31">
        <f>IF(U68=0,0,VLOOKUP(U68,FAC_TOTALS_APTA!$A$4:$BQ$143,$L72,FALSE))</f>
        <v>2848595.16739055</v>
      </c>
      <c r="V72" s="31">
        <f>IF(V68=0,0,VLOOKUP(V68,FAC_TOTALS_APTA!$A$4:$BQ$143,$L72,FALSE))</f>
        <v>5080330.4247307898</v>
      </c>
      <c r="W72" s="31">
        <f>IF(W68=0,0,VLOOKUP(W68,FAC_TOTALS_APTA!$A$4:$BQ$143,$L72,FALSE))</f>
        <v>20411721.262480199</v>
      </c>
      <c r="X72" s="31">
        <f>IF(X68=0,0,VLOOKUP(X68,FAC_TOTALS_APTA!$A$4:$BQ$143,$L72,FALSE))</f>
        <v>6635289.55106897</v>
      </c>
      <c r="Y72" s="31">
        <f>IF(Y68=0,0,VLOOKUP(Y68,FAC_TOTALS_APTA!$A$4:$BQ$143,$L72,FALSE))</f>
        <v>6228445.8907577796</v>
      </c>
      <c r="Z72" s="31">
        <f>IF(Z68=0,0,VLOOKUP(Z68,FAC_TOTALS_APTA!$A$4:$BQ$143,$L72,FALSE))</f>
        <v>1334531.0424977101</v>
      </c>
      <c r="AA72" s="31">
        <f>IF(AA68=0,0,VLOOKUP(AA68,FAC_TOTALS_APTA!$A$4:$BQ$143,$L72,FALSE))</f>
        <v>5200494.8855658602</v>
      </c>
      <c r="AB72" s="31">
        <f>IF(AB68=0,0,VLOOKUP(AB68,FAC_TOTALS_APTA!$A$4:$BQ$143,$L72,FALSE))</f>
        <v>3141018.5033147102</v>
      </c>
      <c r="AC72" s="34">
        <f t="shared" si="18"/>
        <v>83314060.614089936</v>
      </c>
      <c r="AD72" s="35">
        <f>AC72/G85</f>
        <v>4.1072599074022213E-2</v>
      </c>
      <c r="AE72" s="9"/>
    </row>
    <row r="73" spans="1:31" s="16" customFormat="1" ht="30" x14ac:dyDescent="0.2">
      <c r="A73" s="9"/>
      <c r="B73" s="28" t="s">
        <v>89</v>
      </c>
      <c r="C73" s="30"/>
      <c r="D73" s="6" t="s">
        <v>81</v>
      </c>
      <c r="E73" s="57">
        <v>0.44490000000000002</v>
      </c>
      <c r="F73" s="9">
        <f>MATCH($D73,FAC_TOTALS_APTA!$A$2:$BQ$2,)</f>
        <v>17</v>
      </c>
      <c r="G73" s="56">
        <f>VLOOKUP(G68,FAC_TOTALS_APTA!$A$4:$BQ$143,$F73,FALSE)</f>
        <v>0.50002661492511502</v>
      </c>
      <c r="H73" s="56">
        <f>VLOOKUP(H68,FAC_TOTALS_APTA!$A$4:$BQ$143,$F73,FALSE)</f>
        <v>0.47627332414381301</v>
      </c>
      <c r="I73" s="32">
        <f t="shared" si="15"/>
        <v>-4.75040529289813E-2</v>
      </c>
      <c r="J73" s="33" t="str">
        <f t="shared" si="16"/>
        <v/>
      </c>
      <c r="K73" s="33" t="str">
        <f t="shared" si="17"/>
        <v>TSD_POP_EMP_PCT_FAC</v>
      </c>
      <c r="L73" s="9">
        <f>MATCH($K73,FAC_TOTALS_APTA!$A$2:$BO$2,)</f>
        <v>30</v>
      </c>
      <c r="M73" s="31">
        <f>IF(M68=0,0,VLOOKUP(M68,FAC_TOTALS_APTA!$A$4:$BQ$143,$L73,FALSE))</f>
        <v>-478267.04406825302</v>
      </c>
      <c r="N73" s="31">
        <f>IF(N68=0,0,VLOOKUP(N68,FAC_TOTALS_APTA!$A$4:$BQ$143,$L73,FALSE))</f>
        <v>-4743171.7319466798</v>
      </c>
      <c r="O73" s="31">
        <f>IF(O68=0,0,VLOOKUP(O68,FAC_TOTALS_APTA!$A$4:$BQ$143,$L73,FALSE))</f>
        <v>-3741022.2029398698</v>
      </c>
      <c r="P73" s="31">
        <f>IF(P68=0,0,VLOOKUP(P68,FAC_TOTALS_APTA!$A$4:$BQ$143,$L73,FALSE))</f>
        <v>3114264.8239938598</v>
      </c>
      <c r="Q73" s="31">
        <f>IF(Q68=0,0,VLOOKUP(Q68,FAC_TOTALS_APTA!$A$4:$BQ$143,$L73,FALSE))</f>
        <v>-5399480.9575119298</v>
      </c>
      <c r="R73" s="31">
        <f>IF(R68=0,0,VLOOKUP(R68,FAC_TOTALS_APTA!$A$4:$BQ$143,$L73,FALSE))</f>
        <v>-1617219.35982803</v>
      </c>
      <c r="S73" s="31">
        <f>IF(S68=0,0,VLOOKUP(S68,FAC_TOTALS_APTA!$A$4:$BQ$143,$L73,FALSE))</f>
        <v>-2792614.0025418699</v>
      </c>
      <c r="T73" s="31">
        <f>IF(T68=0,0,VLOOKUP(T68,FAC_TOTALS_APTA!$A$4:$BQ$143,$L73,FALSE))</f>
        <v>11697154.079657</v>
      </c>
      <c r="U73" s="31">
        <f>IF(U68=0,0,VLOOKUP(U68,FAC_TOTALS_APTA!$A$4:$BQ$143,$L73,FALSE))</f>
        <v>-3238545.6635511201</v>
      </c>
      <c r="V73" s="31">
        <f>IF(V68=0,0,VLOOKUP(V68,FAC_TOTALS_APTA!$A$4:$BQ$143,$L73,FALSE))</f>
        <v>-16994453.2137185</v>
      </c>
      <c r="W73" s="31">
        <f>IF(W68=0,0,VLOOKUP(W68,FAC_TOTALS_APTA!$A$4:$BQ$143,$L73,FALSE))</f>
        <v>-326046.68155864498</v>
      </c>
      <c r="X73" s="31">
        <f>IF(X68=0,0,VLOOKUP(X68,FAC_TOTALS_APTA!$A$4:$BQ$143,$L73,FALSE))</f>
        <v>-797490.24487342604</v>
      </c>
      <c r="Y73" s="31">
        <f>IF(Y68=0,0,VLOOKUP(Y68,FAC_TOTALS_APTA!$A$4:$BQ$143,$L73,FALSE))</f>
        <v>-2125594.3650973099</v>
      </c>
      <c r="Z73" s="31">
        <f>IF(Z68=0,0,VLOOKUP(Z68,FAC_TOTALS_APTA!$A$4:$BQ$143,$L73,FALSE))</f>
        <v>707387.768183026</v>
      </c>
      <c r="AA73" s="31">
        <f>IF(AA68=0,0,VLOOKUP(AA68,FAC_TOTALS_APTA!$A$4:$BQ$143,$L73,FALSE))</f>
        <v>-822842.58842169598</v>
      </c>
      <c r="AB73" s="31">
        <f>IF(AB68=0,0,VLOOKUP(AB68,FAC_TOTALS_APTA!$A$4:$BQ$143,$L73,FALSE))</f>
        <v>303717.10624023899</v>
      </c>
      <c r="AC73" s="34">
        <f t="shared" si="18"/>
        <v>-27254224.277983207</v>
      </c>
      <c r="AD73" s="35">
        <f>AC73/G85</f>
        <v>-1.3435929284831611E-2</v>
      </c>
      <c r="AE73" s="9"/>
    </row>
    <row r="74" spans="1:31" s="16" customFormat="1" ht="15" x14ac:dyDescent="0.2">
      <c r="A74" s="9"/>
      <c r="B74" s="28" t="s">
        <v>57</v>
      </c>
      <c r="C74" s="30" t="s">
        <v>24</v>
      </c>
      <c r="D74" s="37" t="s">
        <v>17</v>
      </c>
      <c r="E74" s="57">
        <v>0.24179999999999999</v>
      </c>
      <c r="F74" s="9">
        <f>MATCH($D74,FAC_TOTALS_APTA!$A$2:$BQ$2,)</f>
        <v>14</v>
      </c>
      <c r="G74" s="36">
        <f>VLOOKUP(G68,FAC_TOTALS_APTA!$A$4:$BQ$143,$F74,FALSE)</f>
        <v>1.974</v>
      </c>
      <c r="H74" s="36">
        <f>VLOOKUP(H68,FAC_TOTALS_APTA!$A$4:$BQ$143,$F74,FALSE)</f>
        <v>2.9199999999999902</v>
      </c>
      <c r="I74" s="32">
        <f t="shared" si="15"/>
        <v>0.4792299898682828</v>
      </c>
      <c r="J74" s="33" t="str">
        <f t="shared" si="16"/>
        <v>_log</v>
      </c>
      <c r="K74" s="33" t="str">
        <f t="shared" si="17"/>
        <v>GAS_PRICE_2018_log_FAC</v>
      </c>
      <c r="L74" s="9">
        <f>MATCH($K74,FAC_TOTALS_APTA!$A$2:$BO$2,)</f>
        <v>27</v>
      </c>
      <c r="M74" s="31">
        <f>IF(M68=0,0,VLOOKUP(M68,FAC_TOTALS_APTA!$A$4:$BQ$143,$L74,FALSE))</f>
        <v>43501833.659662597</v>
      </c>
      <c r="N74" s="31">
        <f>IF(N68=0,0,VLOOKUP(N68,FAC_TOTALS_APTA!$A$4:$BQ$143,$L74,FALSE))</f>
        <v>45984860.085198499</v>
      </c>
      <c r="O74" s="31">
        <f>IF(O68=0,0,VLOOKUP(O68,FAC_TOTALS_APTA!$A$4:$BQ$143,$L74,FALSE))</f>
        <v>63552725.358916998</v>
      </c>
      <c r="P74" s="31">
        <f>IF(P68=0,0,VLOOKUP(P68,FAC_TOTALS_APTA!$A$4:$BQ$143,$L74,FALSE))</f>
        <v>46519507.306211799</v>
      </c>
      <c r="Q74" s="31">
        <f>IF(Q68=0,0,VLOOKUP(Q68,FAC_TOTALS_APTA!$A$4:$BQ$143,$L74,FALSE))</f>
        <v>15853400.4256064</v>
      </c>
      <c r="R74" s="31">
        <f>IF(R68=0,0,VLOOKUP(R68,FAC_TOTALS_APTA!$A$4:$BQ$143,$L74,FALSE))</f>
        <v>65910154.257971503</v>
      </c>
      <c r="S74" s="31">
        <f>IF(S68=0,0,VLOOKUP(S68,FAC_TOTALS_APTA!$A$4:$BQ$143,$L74,FALSE))</f>
        <v>-163354624.01643199</v>
      </c>
      <c r="T74" s="31">
        <f>IF(T68=0,0,VLOOKUP(T68,FAC_TOTALS_APTA!$A$4:$BQ$143,$L74,FALSE))</f>
        <v>73084998.880560398</v>
      </c>
      <c r="U74" s="31">
        <f>IF(U68=0,0,VLOOKUP(U68,FAC_TOTALS_APTA!$A$4:$BQ$143,$L74,FALSE))</f>
        <v>115484692.258719</v>
      </c>
      <c r="V74" s="31">
        <f>IF(V68=0,0,VLOOKUP(V68,FAC_TOTALS_APTA!$A$4:$BQ$143,$L74,FALSE))</f>
        <v>5978111.6823218996</v>
      </c>
      <c r="W74" s="31">
        <f>IF(W68=0,0,VLOOKUP(W68,FAC_TOTALS_APTA!$A$4:$BQ$143,$L74,FALSE))</f>
        <v>-23486030.431774698</v>
      </c>
      <c r="X74" s="31">
        <f>IF(X68=0,0,VLOOKUP(X68,FAC_TOTALS_APTA!$A$4:$BQ$143,$L74,FALSE))</f>
        <v>-28512163.5188866</v>
      </c>
      <c r="Y74" s="31">
        <f>IF(Y68=0,0,VLOOKUP(Y68,FAC_TOTALS_APTA!$A$4:$BQ$143,$L74,FALSE))</f>
        <v>-183668510.36003</v>
      </c>
      <c r="Z74" s="31">
        <f>IF(Z68=0,0,VLOOKUP(Z68,FAC_TOTALS_APTA!$A$4:$BQ$143,$L74,FALSE))</f>
        <v>-56904568.631388299</v>
      </c>
      <c r="AA74" s="31">
        <f>IF(AA68=0,0,VLOOKUP(AA68,FAC_TOTALS_APTA!$A$4:$BQ$143,$L74,FALSE))</f>
        <v>56324528.1432193</v>
      </c>
      <c r="AB74" s="31">
        <f>IF(AB68=0,0,VLOOKUP(AB68,FAC_TOTALS_APTA!$A$4:$BQ$143,$L74,FALSE))</f>
        <v>44978755.605723299</v>
      </c>
      <c r="AC74" s="34">
        <f t="shared" si="18"/>
        <v>121247670.70560011</v>
      </c>
      <c r="AD74" s="35">
        <f>AC74/G85</f>
        <v>5.9773307540695951E-2</v>
      </c>
      <c r="AE74" s="9"/>
    </row>
    <row r="75" spans="1:31" s="16" customFormat="1" ht="15" x14ac:dyDescent="0.2">
      <c r="A75" s="9"/>
      <c r="B75" s="28" t="s">
        <v>54</v>
      </c>
      <c r="C75" s="30" t="s">
        <v>24</v>
      </c>
      <c r="D75" s="9" t="s">
        <v>16</v>
      </c>
      <c r="E75" s="57">
        <v>-0.38419999999999999</v>
      </c>
      <c r="F75" s="9">
        <f>MATCH($D75,FAC_TOTALS_APTA!$A$2:$BQ$2,)</f>
        <v>15</v>
      </c>
      <c r="G75" s="56">
        <f>VLOOKUP(G68,FAC_TOTALS_APTA!$A$4:$BQ$143,$F75,FALSE)</f>
        <v>42439.074999999903</v>
      </c>
      <c r="H75" s="56">
        <f>VLOOKUP(H68,FAC_TOTALS_APTA!$A$4:$BQ$143,$F75,FALSE)</f>
        <v>36801.5</v>
      </c>
      <c r="I75" s="32">
        <f t="shared" si="15"/>
        <v>-0.13283925250491235</v>
      </c>
      <c r="J75" s="33" t="str">
        <f t="shared" si="16"/>
        <v>_log</v>
      </c>
      <c r="K75" s="33" t="str">
        <f t="shared" si="17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24207953.335233498</v>
      </c>
      <c r="N75" s="31">
        <f>IF(N68=0,0,VLOOKUP(N68,FAC_TOTALS_APTA!$A$4:$BQ$143,$L75,FALSE))</f>
        <v>31041500.154603399</v>
      </c>
      <c r="O75" s="31">
        <f>IF(O68=0,0,VLOOKUP(O68,FAC_TOTALS_APTA!$A$4:$BQ$143,$L75,FALSE))</f>
        <v>29822107.248957101</v>
      </c>
      <c r="P75" s="31">
        <f>IF(P68=0,0,VLOOKUP(P68,FAC_TOTALS_APTA!$A$4:$BQ$143,$L75,FALSE))</f>
        <v>54862673.383828998</v>
      </c>
      <c r="Q75" s="31">
        <f>IF(Q68=0,0,VLOOKUP(Q68,FAC_TOTALS_APTA!$A$4:$BQ$143,$L75,FALSE))</f>
        <v>-17332253.031512301</v>
      </c>
      <c r="R75" s="31">
        <f>IF(R68=0,0,VLOOKUP(R68,FAC_TOTALS_APTA!$A$4:$BQ$143,$L75,FALSE))</f>
        <v>-1623142.0743013599</v>
      </c>
      <c r="S75" s="31">
        <f>IF(S68=0,0,VLOOKUP(S68,FAC_TOTALS_APTA!$A$4:$BQ$143,$L75,FALSE))</f>
        <v>36914047.825374797</v>
      </c>
      <c r="T75" s="31">
        <f>IF(T68=0,0,VLOOKUP(T68,FAC_TOTALS_APTA!$A$4:$BQ$143,$L75,FALSE))</f>
        <v>8318988.8074892303</v>
      </c>
      <c r="U75" s="31">
        <f>IF(U68=0,0,VLOOKUP(U68,FAC_TOTALS_APTA!$A$4:$BQ$143,$L75,FALSE))</f>
        <v>33395171.559723701</v>
      </c>
      <c r="V75" s="31">
        <f>IF(V68=0,0,VLOOKUP(V68,FAC_TOTALS_APTA!$A$4:$BQ$143,$L75,FALSE))</f>
        <v>5987106.7678610897</v>
      </c>
      <c r="W75" s="31">
        <f>IF(W68=0,0,VLOOKUP(W68,FAC_TOTALS_APTA!$A$4:$BQ$143,$L75,FALSE))</f>
        <v>8762123.9016498495</v>
      </c>
      <c r="X75" s="31">
        <f>IF(X68=0,0,VLOOKUP(X68,FAC_TOTALS_APTA!$A$4:$BQ$143,$L75,FALSE))</f>
        <v>4137003.6302393898</v>
      </c>
      <c r="Y75" s="31">
        <f>IF(Y68=0,0,VLOOKUP(Y68,FAC_TOTALS_APTA!$A$4:$BQ$143,$L75,FALSE))</f>
        <v>-21012761.171894599</v>
      </c>
      <c r="Z75" s="31">
        <f>IF(Z68=0,0,VLOOKUP(Z68,FAC_TOTALS_APTA!$A$4:$BQ$143,$L75,FALSE))</f>
        <v>-37840759.811614901</v>
      </c>
      <c r="AA75" s="31">
        <f>IF(AA68=0,0,VLOOKUP(AA68,FAC_TOTALS_APTA!$A$4:$BQ$143,$L75,FALSE))</f>
        <v>-21257705.2912292</v>
      </c>
      <c r="AB75" s="31">
        <f>IF(AB68=0,0,VLOOKUP(AB68,FAC_TOTALS_APTA!$A$4:$BQ$143,$L75,FALSE))</f>
        <v>-27833140.9603214</v>
      </c>
      <c r="AC75" s="34">
        <f t="shared" si="18"/>
        <v>110548914.27408731</v>
      </c>
      <c r="AD75" s="35">
        <f>AC75/G85</f>
        <v>5.4498978930816303E-2</v>
      </c>
      <c r="AE75" s="9"/>
    </row>
    <row r="76" spans="1:31" s="16" customFormat="1" ht="15" x14ac:dyDescent="0.2">
      <c r="A76" s="9"/>
      <c r="B76" s="28" t="s">
        <v>72</v>
      </c>
      <c r="C76" s="30"/>
      <c r="D76" s="9" t="s">
        <v>10</v>
      </c>
      <c r="E76" s="57">
        <v>7.7000000000000002E-3</v>
      </c>
      <c r="F76" s="9">
        <f>MATCH($D76,FAC_TOTALS_APTA!$A$2:$BQ$2,)</f>
        <v>16</v>
      </c>
      <c r="G76" s="31">
        <f>VLOOKUP(G68,FAC_TOTALS_APTA!$A$4:$BQ$143,$F76,FALSE)</f>
        <v>31.71</v>
      </c>
      <c r="H76" s="31">
        <f>VLOOKUP(H68,FAC_TOTALS_APTA!$A$4:$BQ$143,$F76,FALSE)</f>
        <v>30.01</v>
      </c>
      <c r="I76" s="32">
        <f t="shared" si="15"/>
        <v>-5.3610848312835024E-2</v>
      </c>
      <c r="J76" s="33" t="str">
        <f t="shared" si="16"/>
        <v/>
      </c>
      <c r="K76" s="33" t="str">
        <f t="shared" si="17"/>
        <v>PCT_HH_NO_VEH_FAC</v>
      </c>
      <c r="L76" s="9">
        <f>MATCH($K76,FAC_TOTALS_APTA!$A$2:$BO$2,)</f>
        <v>29</v>
      </c>
      <c r="M76" s="31">
        <f>IF(M68=0,0,VLOOKUP(M68,FAC_TOTALS_APTA!$A$4:$BQ$143,$L76,FALSE))</f>
        <v>-5477503.6531634098</v>
      </c>
      <c r="N76" s="31">
        <f>IF(N68=0,0,VLOOKUP(N68,FAC_TOTALS_APTA!$A$4:$BQ$143,$L76,FALSE))</f>
        <v>-5554331.9158413401</v>
      </c>
      <c r="O76" s="31">
        <f>IF(O68=0,0,VLOOKUP(O68,FAC_TOTALS_APTA!$A$4:$BQ$143,$L76,FALSE))</f>
        <v>-5222647.0955971004</v>
      </c>
      <c r="P76" s="31">
        <f>IF(P68=0,0,VLOOKUP(P68,FAC_TOTALS_APTA!$A$4:$BQ$143,$L76,FALSE))</f>
        <v>-9666253.1574157402</v>
      </c>
      <c r="Q76" s="31">
        <f>IF(Q68=0,0,VLOOKUP(Q68,FAC_TOTALS_APTA!$A$4:$BQ$143,$L76,FALSE))</f>
        <v>4429039.8046459602</v>
      </c>
      <c r="R76" s="31">
        <f>IF(R68=0,0,VLOOKUP(R68,FAC_TOTALS_APTA!$A$4:$BQ$143,$L76,FALSE))</f>
        <v>425102.63579074002</v>
      </c>
      <c r="S76" s="31">
        <f>IF(S68=0,0,VLOOKUP(S68,FAC_TOTALS_APTA!$A$4:$BQ$143,$L76,FALSE))</f>
        <v>4140478.2276606802</v>
      </c>
      <c r="T76" s="31">
        <f>IF(T68=0,0,VLOOKUP(T68,FAC_TOTALS_APTA!$A$4:$BQ$143,$L76,FALSE))</f>
        <v>6725973.7176583204</v>
      </c>
      <c r="U76" s="31">
        <f>IF(U68=0,0,VLOOKUP(U68,FAC_TOTALS_APTA!$A$4:$BQ$143,$L76,FALSE))</f>
        <v>8051822.9051763304</v>
      </c>
      <c r="V76" s="31">
        <f>IF(V68=0,0,VLOOKUP(V68,FAC_TOTALS_APTA!$A$4:$BQ$143,$L76,FALSE))</f>
        <v>4668929.3407032704</v>
      </c>
      <c r="W76" s="31">
        <f>IF(W68=0,0,VLOOKUP(W68,FAC_TOTALS_APTA!$A$4:$BQ$143,$L76,FALSE))</f>
        <v>-35541712.6948983</v>
      </c>
      <c r="X76" s="31">
        <f>IF(X68=0,0,VLOOKUP(X68,FAC_TOTALS_APTA!$A$4:$BQ$143,$L76,FALSE))</f>
        <v>6324309.3960763495</v>
      </c>
      <c r="Y76" s="31">
        <f>IF(Y68=0,0,VLOOKUP(Y68,FAC_TOTALS_APTA!$A$4:$BQ$143,$L76,FALSE))</f>
        <v>-727066.53818936099</v>
      </c>
      <c r="Z76" s="31">
        <f>IF(Z68=0,0,VLOOKUP(Z68,FAC_TOTALS_APTA!$A$4:$BQ$143,$L76,FALSE))</f>
        <v>-6825653.8668791195</v>
      </c>
      <c r="AA76" s="31">
        <f>IF(AA68=0,0,VLOOKUP(AA68,FAC_TOTALS_APTA!$A$4:$BQ$143,$L76,FALSE))</f>
        <v>2849633.7377337799</v>
      </c>
      <c r="AB76" s="31">
        <f>IF(AB68=0,0,VLOOKUP(AB68,FAC_TOTALS_APTA!$A$4:$BQ$143,$L76,FALSE))</f>
        <v>238989.871699679</v>
      </c>
      <c r="AC76" s="34">
        <f t="shared" si="18"/>
        <v>-31160889.284839261</v>
      </c>
      <c r="AD76" s="35">
        <f>AC76/G85</f>
        <v>-1.5361857325793938E-2</v>
      </c>
      <c r="AE76" s="9"/>
    </row>
    <row r="77" spans="1:31" s="16" customFormat="1" ht="15" x14ac:dyDescent="0.2">
      <c r="A77" s="9"/>
      <c r="B77" s="28" t="s">
        <v>55</v>
      </c>
      <c r="C77" s="30"/>
      <c r="D77" s="9" t="s">
        <v>32</v>
      </c>
      <c r="E77" s="57">
        <v>-3.3999999999999998E-3</v>
      </c>
      <c r="F77" s="9">
        <f>MATCH($D77,FAC_TOTALS_APTA!$A$2:$BQ$2,)</f>
        <v>18</v>
      </c>
      <c r="G77" s="36">
        <f>VLOOKUP(G68,FAC_TOTALS_APTA!$A$4:$BQ$143,$F77,FALSE)</f>
        <v>3.5</v>
      </c>
      <c r="H77" s="36">
        <f>VLOOKUP(H68,FAC_TOTALS_APTA!$A$4:$BQ$143,$F77,FALSE)</f>
        <v>4.5999999999999996</v>
      </c>
      <c r="I77" s="32">
        <f t="shared" si="15"/>
        <v>0.31428571428571428</v>
      </c>
      <c r="J77" s="33" t="str">
        <f t="shared" si="16"/>
        <v/>
      </c>
      <c r="K77" s="33" t="str">
        <f t="shared" si="17"/>
        <v>JTW_HOME_PCT_FAC</v>
      </c>
      <c r="L77" s="9">
        <f>MATCH($K77,FAC_TOTALS_APTA!$A$2:$BO$2,)</f>
        <v>31</v>
      </c>
      <c r="M77" s="31">
        <f>IF(M68=0,0,VLOOKUP(M68,FAC_TOTALS_APTA!$A$4:$BQ$143,$L77,FALSE))</f>
        <v>0</v>
      </c>
      <c r="N77" s="31">
        <f>IF(N68=0,0,VLOOKUP(N68,FAC_TOTALS_APTA!$A$4:$BQ$143,$L77,FALSE))</f>
        <v>0</v>
      </c>
      <c r="O77" s="31">
        <f>IF(O68=0,0,VLOOKUP(O68,FAC_TOTALS_APTA!$A$4:$BQ$143,$L77,FALSE))</f>
        <v>0</v>
      </c>
      <c r="P77" s="31">
        <f>IF(P68=0,0,VLOOKUP(P68,FAC_TOTALS_APTA!$A$4:$BQ$143,$L77,FALSE))</f>
        <v>-1695325.3927928701</v>
      </c>
      <c r="Q77" s="31">
        <f>IF(Q68=0,0,VLOOKUP(Q68,FAC_TOTALS_APTA!$A$4:$BQ$143,$L77,FALSE))</f>
        <v>880713.12574523198</v>
      </c>
      <c r="R77" s="31">
        <f>IF(R68=0,0,VLOOKUP(R68,FAC_TOTALS_APTA!$A$4:$BQ$143,$L77,FALSE))</f>
        <v>-930250.81943038397</v>
      </c>
      <c r="S77" s="31">
        <f>IF(S68=0,0,VLOOKUP(S68,FAC_TOTALS_APTA!$A$4:$BQ$143,$L77,FALSE))</f>
        <v>-1905919.23806649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-1944339.21452924</v>
      </c>
      <c r="W77" s="31">
        <f>IF(W68=0,0,VLOOKUP(W68,FAC_TOTALS_APTA!$A$4:$BQ$143,$L77,FALSE))</f>
        <v>-990601.53635360801</v>
      </c>
      <c r="X77" s="31">
        <f>IF(X68=0,0,VLOOKUP(X68,FAC_TOTALS_APTA!$A$4:$BQ$143,$L77,FALSE))</f>
        <v>0</v>
      </c>
      <c r="Y77" s="31">
        <f>IF(Y68=0,0,VLOOKUP(Y68,FAC_TOTALS_APTA!$A$4:$BQ$143,$L77,FALSE))</f>
        <v>1061255.4214871</v>
      </c>
      <c r="Z77" s="31">
        <f>IF(Z68=0,0,VLOOKUP(Z68,FAC_TOTALS_APTA!$A$4:$BQ$143,$L77,FALSE))</f>
        <v>-4123273.9656098899</v>
      </c>
      <c r="AA77" s="31">
        <f>IF(AA68=0,0,VLOOKUP(AA68,FAC_TOTALS_APTA!$A$4:$BQ$143,$L77,FALSE))</f>
        <v>0</v>
      </c>
      <c r="AB77" s="31">
        <f>IF(AB68=0,0,VLOOKUP(AB68,FAC_TOTALS_APTA!$A$4:$BQ$143,$L77,FALSE))</f>
        <v>-1046002.04026219</v>
      </c>
      <c r="AC77" s="34">
        <f t="shared" si="18"/>
        <v>-10693743.659812341</v>
      </c>
      <c r="AD77" s="35">
        <f>AC77/G85</f>
        <v>-5.2718573876059417E-3</v>
      </c>
      <c r="AE77" s="9"/>
    </row>
    <row r="78" spans="1:31" s="16" customFormat="1" ht="34" hidden="1" x14ac:dyDescent="0.2">
      <c r="A78" s="9"/>
      <c r="B78" s="14" t="s">
        <v>90</v>
      </c>
      <c r="C78" s="30"/>
      <c r="D78" s="6" t="s">
        <v>82</v>
      </c>
      <c r="E78" s="57">
        <v>-2.8E-3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5"/>
        <v>-</v>
      </c>
      <c r="J78" s="33" t="str">
        <f t="shared" si="16"/>
        <v/>
      </c>
      <c r="K78" s="33" t="str">
        <f t="shared" si="17"/>
        <v>PER_CAPITA_TNC_TRIPS_HIMIDNY_BUS_FAC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8"/>
        <v>0</v>
      </c>
      <c r="AD78" s="35">
        <f>AC78/G85</f>
        <v>0</v>
      </c>
      <c r="AE78" s="9"/>
    </row>
    <row r="79" spans="1:31" s="16" customFormat="1" ht="34" x14ac:dyDescent="0.2">
      <c r="A79" s="9"/>
      <c r="B79" s="14" t="s">
        <v>90</v>
      </c>
      <c r="C79" s="30"/>
      <c r="D79" s="6" t="s">
        <v>83</v>
      </c>
      <c r="E79" s="57">
        <v>-5.3E-3</v>
      </c>
      <c r="F79" s="9">
        <f>MATCH($D79,FAC_TOTALS_APTA!$A$2:$BQ$2,)</f>
        <v>20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5"/>
        <v>-</v>
      </c>
      <c r="J79" s="33" t="str">
        <f t="shared" si="16"/>
        <v/>
      </c>
      <c r="K79" s="33" t="str">
        <f t="shared" si="17"/>
        <v>PER_CAPITA_TNC_TRIPS_LOW_OPEX_BUS_FAC</v>
      </c>
      <c r="L79" s="9">
        <f>MATCH($K79,FAC_TOTALS_APTA!$A$2:$BO$2,)</f>
        <v>33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8"/>
        <v>0</v>
      </c>
      <c r="AD79" s="35">
        <f>AC79/G85</f>
        <v>0</v>
      </c>
      <c r="AE79" s="9"/>
    </row>
    <row r="80" spans="1:31" s="16" customFormat="1" ht="34" hidden="1" x14ac:dyDescent="0.2">
      <c r="A80" s="9"/>
      <c r="B80" s="14" t="s">
        <v>90</v>
      </c>
      <c r="C80" s="30"/>
      <c r="D80" s="6" t="s">
        <v>84</v>
      </c>
      <c r="E80" s="57">
        <v>5.0000000000000001E-3</v>
      </c>
      <c r="F80" s="9">
        <f>MATCH($D80,FAC_TOTALS_APTA!$A$2:$BQ$2,)</f>
        <v>21</v>
      </c>
      <c r="G80" s="36">
        <f>VLOOKUP(G68,FAC_TOTALS_APTA!$A$4:$BQ$143,$F80,FALSE)</f>
        <v>0</v>
      </c>
      <c r="H80" s="36">
        <f>VLOOKUP(H68,FAC_TOTALS_APTA!$A$4:$BQ$143,$F80,FALSE)</f>
        <v>12.31</v>
      </c>
      <c r="I80" s="32" t="str">
        <f t="shared" si="15"/>
        <v>-</v>
      </c>
      <c r="J80" s="33" t="str">
        <f t="shared" si="16"/>
        <v/>
      </c>
      <c r="K80" s="33" t="str">
        <f t="shared" si="17"/>
        <v>PER_CAPITA_TNC_TRIPS_RAIL_FAC</v>
      </c>
      <c r="L80" s="9">
        <f>MATCH($K80,FAC_TOTALS_APTA!$A$2:$BO$2,)</f>
        <v>34</v>
      </c>
      <c r="M80" s="31">
        <f>IF(M68=0,0,VLOOKUP(M68,FAC_TOTALS_APTA!$A$4:$BQ$143,$L80,FALSE))</f>
        <v>0</v>
      </c>
      <c r="N80" s="31">
        <f>IF(N68=0,0,VLOOKUP(N68,FAC_TOTALS_APTA!$A$4:$BQ$143,$L80,FALSE))</f>
        <v>0</v>
      </c>
      <c r="O80" s="31">
        <f>IF(O68=0,0,VLOOKUP(O68,FAC_TOTALS_APTA!$A$4:$BQ$143,$L80,FALSE))</f>
        <v>0</v>
      </c>
      <c r="P80" s="31">
        <f>IF(P68=0,0,VLOOKUP(P68,FAC_TOTALS_APTA!$A$4:$BQ$143,$L80,FALSE))</f>
        <v>0</v>
      </c>
      <c r="Q80" s="31">
        <f>IF(Q68=0,0,VLOOKUP(Q68,FAC_TOTALS_APTA!$A$4:$BQ$143,$L80,FALSE))</f>
        <v>0</v>
      </c>
      <c r="R80" s="31">
        <f>IF(R68=0,0,VLOOKUP(R68,FAC_TOTALS_APTA!$A$4:$BQ$143,$L80,FALSE))</f>
        <v>0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5030587.5131929703</v>
      </c>
      <c r="W80" s="31">
        <f>IF(W68=0,0,VLOOKUP(W68,FAC_TOTALS_APTA!$A$4:$BQ$143,$L80,FALSE))</f>
        <v>11287053.9332361</v>
      </c>
      <c r="X80" s="31">
        <f>IF(X68=0,0,VLOOKUP(X68,FAC_TOTALS_APTA!$A$4:$BQ$143,$L80,FALSE))</f>
        <v>11517540.3420731</v>
      </c>
      <c r="Y80" s="31">
        <f>IF(Y68=0,0,VLOOKUP(Y68,FAC_TOTALS_APTA!$A$4:$BQ$143,$L80,FALSE))</f>
        <v>19804610.301573701</v>
      </c>
      <c r="Z80" s="31">
        <f>IF(Z68=0,0,VLOOKUP(Z68,FAC_TOTALS_APTA!$A$4:$BQ$143,$L80,FALSE))</f>
        <v>38010360.676548801</v>
      </c>
      <c r="AA80" s="31">
        <f>IF(AA68=0,0,VLOOKUP(AA68,FAC_TOTALS_APTA!$A$4:$BQ$143,$L80,FALSE))</f>
        <v>47624124.189364299</v>
      </c>
      <c r="AB80" s="31">
        <f>IF(AB68=0,0,VLOOKUP(AB68,FAC_TOTALS_APTA!$A$4:$BQ$143,$L80,FALSE))</f>
        <v>56275077.802364998</v>
      </c>
      <c r="AC80" s="34">
        <f t="shared" si="18"/>
        <v>189549354.75835398</v>
      </c>
      <c r="AD80" s="35">
        <f>AC80/G85</f>
        <v>9.3445027110019924E-2</v>
      </c>
      <c r="AE80" s="9"/>
    </row>
    <row r="81" spans="1:31" s="16" customFormat="1" ht="15" x14ac:dyDescent="0.2">
      <c r="A81" s="9"/>
      <c r="B81" s="28" t="s">
        <v>74</v>
      </c>
      <c r="C81" s="30"/>
      <c r="D81" s="9" t="s">
        <v>49</v>
      </c>
      <c r="E81" s="57">
        <v>-0.02</v>
      </c>
      <c r="F81" s="9">
        <f>MATCH($D81,FAC_TOTALS_APTA!$A$2:$BQ$2,)</f>
        <v>22</v>
      </c>
      <c r="G81" s="36">
        <f>VLOOKUP(G68,FAC_TOTALS_APTA!$A$4:$BQ$143,$F81,FALSE)</f>
        <v>0</v>
      </c>
      <c r="H81" s="36">
        <f>VLOOKUP(H68,FAC_TOTALS_APTA!$A$4:$BQ$143,$F81,FALSE)</f>
        <v>1</v>
      </c>
      <c r="I81" s="32" t="str">
        <f t="shared" si="15"/>
        <v>-</v>
      </c>
      <c r="J81" s="33" t="str">
        <f t="shared" si="16"/>
        <v/>
      </c>
      <c r="K81" s="33" t="str">
        <f t="shared" si="17"/>
        <v>BIKE_SHARE_FAC</v>
      </c>
      <c r="L81" s="9">
        <f>MATCH($K81,FAC_TOTALS_APTA!$A$2:$BO$2,)</f>
        <v>35</v>
      </c>
      <c r="M81" s="31">
        <f>IF(M68=0,0,VLOOKUP(M68,FAC_TOTALS_APTA!$A$4:$BQ$143,$L81,FALSE))</f>
        <v>0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-57967716.564027503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8"/>
        <v>-57967716.564027503</v>
      </c>
      <c r="AD81" s="35">
        <f>AC81/G85</f>
        <v>-2.8577226510409778E-2</v>
      </c>
      <c r="AE81" s="9"/>
    </row>
    <row r="82" spans="1:31" s="16" customFormat="1" ht="15" x14ac:dyDescent="0.2">
      <c r="A82" s="9"/>
      <c r="B82" s="11" t="s">
        <v>75</v>
      </c>
      <c r="C82" s="29"/>
      <c r="D82" s="10" t="s">
        <v>50</v>
      </c>
      <c r="E82" s="58">
        <v>-5.6899999999999999E-2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1</v>
      </c>
      <c r="I82" s="39" t="str">
        <f t="shared" si="15"/>
        <v>-</v>
      </c>
      <c r="J82" s="40" t="str">
        <f t="shared" si="16"/>
        <v/>
      </c>
      <c r="K82" s="40" t="str">
        <f t="shared" si="17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0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-171205250.900745</v>
      </c>
      <c r="AC82" s="42">
        <f t="shared" si="18"/>
        <v>-171205250.900745</v>
      </c>
      <c r="AD82" s="43">
        <f>AC82/$G$28</f>
        <v>-0.16001755869284845</v>
      </c>
      <c r="AE82" s="9"/>
    </row>
    <row r="83" spans="1:31" s="16" customFormat="1" ht="15" x14ac:dyDescent="0.2">
      <c r="A83" s="9"/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7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0</v>
      </c>
      <c r="AD83" s="52">
        <f>AC83/G85</f>
        <v>0</v>
      </c>
      <c r="AE83" s="9"/>
    </row>
    <row r="84" spans="1:31" s="75" customFormat="1" ht="15" x14ac:dyDescent="0.2">
      <c r="A84" s="74"/>
      <c r="B84" s="28" t="s">
        <v>76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2109970719.06968</v>
      </c>
      <c r="H84" s="76">
        <f>VLOOKUP(H68,FAC_TOTALS_APTA!$A$4:$BO$143,$F84,FALSE)</f>
        <v>2573520399.5503802</v>
      </c>
      <c r="I84" s="78">
        <f t="shared" ref="I84:I85" si="19">H84/G84-1</f>
        <v>0.21969484045024412</v>
      </c>
      <c r="J84" s="33"/>
      <c r="K84" s="33"/>
      <c r="L84" s="9"/>
      <c r="M84" s="31">
        <f t="shared" ref="M84:AB84" si="20">SUM(M70:M75)</f>
        <v>90904480.757689267</v>
      </c>
      <c r="N84" s="31">
        <f t="shared" si="20"/>
        <v>152925146.95565361</v>
      </c>
      <c r="O84" s="31">
        <f t="shared" si="20"/>
        <v>282627296.19152051</v>
      </c>
      <c r="P84" s="31">
        <f t="shared" si="20"/>
        <v>176270386.61450517</v>
      </c>
      <c r="Q84" s="31">
        <f t="shared" si="20"/>
        <v>52520791.949381024</v>
      </c>
      <c r="R84" s="31">
        <f t="shared" si="20"/>
        <v>111780681.06873588</v>
      </c>
      <c r="S84" s="31">
        <f t="shared" si="20"/>
        <v>-181636535.49427295</v>
      </c>
      <c r="T84" s="31">
        <f t="shared" si="20"/>
        <v>49929077.472465366</v>
      </c>
      <c r="U84" s="31">
        <f t="shared" si="20"/>
        <v>32174979.489757326</v>
      </c>
      <c r="V84" s="31">
        <f t="shared" si="20"/>
        <v>29933901.567221347</v>
      </c>
      <c r="W84" s="31">
        <f t="shared" si="20"/>
        <v>12670970.770205909</v>
      </c>
      <c r="X84" s="31">
        <f t="shared" si="20"/>
        <v>19252173.88676827</v>
      </c>
      <c r="Y84" s="31">
        <f t="shared" si="20"/>
        <v>-299152961.77669966</v>
      </c>
      <c r="Z84" s="31">
        <f t="shared" si="20"/>
        <v>-102264725.77904527</v>
      </c>
      <c r="AA84" s="31">
        <f t="shared" si="20"/>
        <v>50876943.268229172</v>
      </c>
      <c r="AB84" s="31">
        <f t="shared" si="20"/>
        <v>-42362829.445686251</v>
      </c>
      <c r="AC84" s="34">
        <f>H84-G84</f>
        <v>463549680.48070025</v>
      </c>
      <c r="AD84" s="35">
        <f>I84</f>
        <v>0.21969484045024412</v>
      </c>
      <c r="AE84" s="74"/>
    </row>
    <row r="85" spans="1:31" ht="16" thickBot="1" x14ac:dyDescent="0.25"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2028458449</v>
      </c>
      <c r="H85" s="77">
        <f>VLOOKUP(H68,FAC_TOTALS_APTA!$A$4:$BO$143,$F85,FALSE)</f>
        <v>3028681761</v>
      </c>
      <c r="I85" s="79">
        <f t="shared" si="19"/>
        <v>0.49309529238476402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1000223312</v>
      </c>
      <c r="AD85" s="55">
        <f>I85</f>
        <v>0.49309529238476402</v>
      </c>
    </row>
    <row r="86" spans="1:31" ht="17" thickTop="1" thickBot="1" x14ac:dyDescent="0.25">
      <c r="B86" s="59" t="s">
        <v>77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0.27340045193451989</v>
      </c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79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7" t="s">
        <v>59</v>
      </c>
      <c r="H94" s="87"/>
      <c r="I94" s="87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7" t="s">
        <v>63</v>
      </c>
      <c r="AD94" s="87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2002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s="16" customFormat="1" x14ac:dyDescent="0.2">
      <c r="A96" s="9"/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  <c r="AE96" s="9"/>
    </row>
    <row r="97" spans="1:31" x14ac:dyDescent="0.2">
      <c r="B97" s="28"/>
      <c r="C97" s="30"/>
      <c r="D97" s="9"/>
      <c r="E97" s="9"/>
      <c r="F97" s="9"/>
      <c r="G97" s="9" t="str">
        <f>CONCATENATE($C92,"_",$C93,"_",G95)</f>
        <v>1_10_2002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1_10_2003</v>
      </c>
      <c r="N97" s="9" t="str">
        <f t="shared" ref="N97:AB97" si="21">IF($G95+N96&gt;$H95,0,CONCATENATE($C92,"_",$C93,"_",$G95+N96))</f>
        <v>1_10_2004</v>
      </c>
      <c r="O97" s="9" t="str">
        <f t="shared" si="21"/>
        <v>1_10_2005</v>
      </c>
      <c r="P97" s="9" t="str">
        <f t="shared" si="21"/>
        <v>1_10_2006</v>
      </c>
      <c r="Q97" s="9" t="str">
        <f t="shared" si="21"/>
        <v>1_10_2007</v>
      </c>
      <c r="R97" s="9" t="str">
        <f t="shared" si="21"/>
        <v>1_10_2008</v>
      </c>
      <c r="S97" s="9" t="str">
        <f t="shared" si="21"/>
        <v>1_10_2009</v>
      </c>
      <c r="T97" s="9" t="str">
        <f t="shared" si="21"/>
        <v>1_10_2010</v>
      </c>
      <c r="U97" s="9" t="str">
        <f t="shared" si="21"/>
        <v>1_10_2011</v>
      </c>
      <c r="V97" s="9" t="str">
        <f t="shared" si="21"/>
        <v>1_10_2012</v>
      </c>
      <c r="W97" s="9" t="str">
        <f t="shared" si="21"/>
        <v>1_10_2013</v>
      </c>
      <c r="X97" s="9" t="str">
        <f t="shared" si="21"/>
        <v>1_10_2014</v>
      </c>
      <c r="Y97" s="9" t="str">
        <f t="shared" si="21"/>
        <v>1_10_2015</v>
      </c>
      <c r="Z97" s="9" t="str">
        <f t="shared" si="21"/>
        <v>1_10_2016</v>
      </c>
      <c r="AA97" s="9" t="str">
        <f t="shared" si="21"/>
        <v>1_10_2017</v>
      </c>
      <c r="AB97" s="9" t="str">
        <f t="shared" si="21"/>
        <v>1_10_2018</v>
      </c>
      <c r="AC97" s="9"/>
      <c r="AD97" s="9"/>
    </row>
    <row r="98" spans="1:3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1" s="16" customFormat="1" ht="15" x14ac:dyDescent="0.2">
      <c r="A99" s="9"/>
      <c r="B99" s="28" t="s">
        <v>37</v>
      </c>
      <c r="C99" s="30" t="s">
        <v>24</v>
      </c>
      <c r="D99" s="9" t="s">
        <v>8</v>
      </c>
      <c r="E99" s="57">
        <v>0.81299999999999994</v>
      </c>
      <c r="F99" s="9">
        <f>MATCH($D99,FAC_TOTALS_APTA!$A$2:$BQ$2,)</f>
        <v>11</v>
      </c>
      <c r="G99" s="31" t="e">
        <f>VLOOKUP(G97,FAC_TOTALS_APTA!$A$4:$BQ$143,$F99,FALSE)</f>
        <v>#REF!</v>
      </c>
      <c r="H99" s="31" t="e">
        <f>VLOOKUP(H97,FAC_TOTALS_APTA!$A$4:$BQ$143,$F99,FALSE)</f>
        <v>#REF!</v>
      </c>
      <c r="I99" s="32" t="str">
        <f>IFERROR(H99/G99-1,"-")</f>
        <v>-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 t="e">
        <f>IF(M97=0,0,VLOOKUP(M97,FAC_TOTALS_APTA!$A$4:$BQ$143,$L99,FALSE))</f>
        <v>#REF!</v>
      </c>
      <c r="N99" s="31" t="e">
        <f>IF(N97=0,0,VLOOKUP(N97,FAC_TOTALS_APTA!$A$4:$BQ$143,$L99,FALSE))</f>
        <v>#REF!</v>
      </c>
      <c r="O99" s="31" t="e">
        <f>IF(O97=0,0,VLOOKUP(O97,FAC_TOTALS_APTA!$A$4:$BQ$143,$L99,FALSE))</f>
        <v>#REF!</v>
      </c>
      <c r="P99" s="31" t="e">
        <f>IF(P97=0,0,VLOOKUP(P97,FAC_TOTALS_APTA!$A$4:$BQ$143,$L99,FALSE))</f>
        <v>#REF!</v>
      </c>
      <c r="Q99" s="31" t="e">
        <f>IF(Q97=0,0,VLOOKUP(Q97,FAC_TOTALS_APTA!$A$4:$BQ$143,$L99,FALSE))</f>
        <v>#REF!</v>
      </c>
      <c r="R99" s="31" t="e">
        <f>IF(R97=0,0,VLOOKUP(R97,FAC_TOTALS_APTA!$A$4:$BQ$143,$L99,FALSE))</f>
        <v>#REF!</v>
      </c>
      <c r="S99" s="31" t="e">
        <f>IF(S97=0,0,VLOOKUP(S97,FAC_TOTALS_APTA!$A$4:$BQ$143,$L99,FALSE))</f>
        <v>#REF!</v>
      </c>
      <c r="T99" s="31" t="e">
        <f>IF(T97=0,0,VLOOKUP(T97,FAC_TOTALS_APTA!$A$4:$BQ$143,$L99,FALSE))</f>
        <v>#REF!</v>
      </c>
      <c r="U99" s="31" t="e">
        <f>IF(U97=0,0,VLOOKUP(U97,FAC_TOTALS_APTA!$A$4:$BQ$143,$L99,FALSE))</f>
        <v>#REF!</v>
      </c>
      <c r="V99" s="31" t="e">
        <f>IF(V97=0,0,VLOOKUP(V97,FAC_TOTALS_APTA!$A$4:$BQ$143,$L99,FALSE))</f>
        <v>#REF!</v>
      </c>
      <c r="W99" s="31" t="e">
        <f>IF(W97=0,0,VLOOKUP(W97,FAC_TOTALS_APTA!$A$4:$BQ$143,$L99,FALSE))</f>
        <v>#REF!</v>
      </c>
      <c r="X99" s="31" t="e">
        <f>IF(X97=0,0,VLOOKUP(X97,FAC_TOTALS_APTA!$A$4:$BQ$143,$L99,FALSE))</f>
        <v>#REF!</v>
      </c>
      <c r="Y99" s="31" t="e">
        <f>IF(Y97=0,0,VLOOKUP(Y97,FAC_TOTALS_APTA!$A$4:$BQ$143,$L99,FALSE))</f>
        <v>#REF!</v>
      </c>
      <c r="Z99" s="31" t="e">
        <f>IF(Z97=0,0,VLOOKUP(Z97,FAC_TOTALS_APTA!$A$4:$BQ$143,$L99,FALSE))</f>
        <v>#REF!</v>
      </c>
      <c r="AA99" s="31" t="e">
        <f>IF(AA97=0,0,VLOOKUP(AA97,FAC_TOTALS_APTA!$A$4:$BQ$143,$L99,FALSE))</f>
        <v>#REF!</v>
      </c>
      <c r="AB99" s="31" t="e">
        <f>IF(AB97=0,0,VLOOKUP(AB97,FAC_TOTALS_APTA!$A$4:$BQ$143,$L99,FALSE))</f>
        <v>#REF!</v>
      </c>
      <c r="AC99" s="34" t="e">
        <f>SUM(M99:AB99)</f>
        <v>#REF!</v>
      </c>
      <c r="AD99" s="35" t="e">
        <f>AC99/G114</f>
        <v>#REF!</v>
      </c>
      <c r="AE99" s="9"/>
    </row>
    <row r="100" spans="1:31" s="16" customFormat="1" ht="15" x14ac:dyDescent="0.2">
      <c r="A100" s="9"/>
      <c r="B100" s="28" t="s">
        <v>60</v>
      </c>
      <c r="C100" s="30" t="s">
        <v>24</v>
      </c>
      <c r="D100" s="9" t="s">
        <v>18</v>
      </c>
      <c r="E100" s="57">
        <v>-0.7006</v>
      </c>
      <c r="F100" s="9">
        <f>MATCH($D100,FAC_TOTALS_APTA!$A$2:$BQ$2,)</f>
        <v>12</v>
      </c>
      <c r="G100" s="56" t="e">
        <f>VLOOKUP(G97,FAC_TOTALS_APTA!$A$4:$BQ$143,$F100,FALSE)</f>
        <v>#REF!</v>
      </c>
      <c r="H100" s="56" t="e">
        <f>VLOOKUP(H97,FAC_TOTALS_APTA!$A$4:$BQ$143,$F100,FALSE)</f>
        <v>#REF!</v>
      </c>
      <c r="I100" s="32" t="str">
        <f t="shared" ref="I100:I111" si="22">IFERROR(H100/G100-1,"-")</f>
        <v>-</v>
      </c>
      <c r="J100" s="33" t="str">
        <f t="shared" ref="J100:J111" si="23">IF(C100="Log","_log","")</f>
        <v>_log</v>
      </c>
      <c r="K100" s="33" t="str">
        <f t="shared" ref="K100:K112" si="24">CONCATENATE(D100,J100,"_FAC")</f>
        <v>FARE_per_UPT_2018_log_FAC</v>
      </c>
      <c r="L100" s="9">
        <f>MATCH($K100,FAC_TOTALS_APTA!$A$2:$BO$2,)</f>
        <v>25</v>
      </c>
      <c r="M100" s="31" t="e">
        <f>IF(M97=0,0,VLOOKUP(M97,FAC_TOTALS_APTA!$A$4:$BQ$143,$L100,FALSE))</f>
        <v>#REF!</v>
      </c>
      <c r="N100" s="31" t="e">
        <f>IF(N97=0,0,VLOOKUP(N97,FAC_TOTALS_APTA!$A$4:$BQ$143,$L100,FALSE))</f>
        <v>#REF!</v>
      </c>
      <c r="O100" s="31" t="e">
        <f>IF(O97=0,0,VLOOKUP(O97,FAC_TOTALS_APTA!$A$4:$BQ$143,$L100,FALSE))</f>
        <v>#REF!</v>
      </c>
      <c r="P100" s="31" t="e">
        <f>IF(P97=0,0,VLOOKUP(P97,FAC_TOTALS_APTA!$A$4:$BQ$143,$L100,FALSE))</f>
        <v>#REF!</v>
      </c>
      <c r="Q100" s="31" t="e">
        <f>IF(Q97=0,0,VLOOKUP(Q97,FAC_TOTALS_APTA!$A$4:$BQ$143,$L100,FALSE))</f>
        <v>#REF!</v>
      </c>
      <c r="R100" s="31" t="e">
        <f>IF(R97=0,0,VLOOKUP(R97,FAC_TOTALS_APTA!$A$4:$BQ$143,$L100,FALSE))</f>
        <v>#REF!</v>
      </c>
      <c r="S100" s="31" t="e">
        <f>IF(S97=0,0,VLOOKUP(S97,FAC_TOTALS_APTA!$A$4:$BQ$143,$L100,FALSE))</f>
        <v>#REF!</v>
      </c>
      <c r="T100" s="31" t="e">
        <f>IF(T97=0,0,VLOOKUP(T97,FAC_TOTALS_APTA!$A$4:$BQ$143,$L100,FALSE))</f>
        <v>#REF!</v>
      </c>
      <c r="U100" s="31" t="e">
        <f>IF(U97=0,0,VLOOKUP(U97,FAC_TOTALS_APTA!$A$4:$BQ$143,$L100,FALSE))</f>
        <v>#REF!</v>
      </c>
      <c r="V100" s="31" t="e">
        <f>IF(V97=0,0,VLOOKUP(V97,FAC_TOTALS_APTA!$A$4:$BQ$143,$L100,FALSE))</f>
        <v>#REF!</v>
      </c>
      <c r="W100" s="31" t="e">
        <f>IF(W97=0,0,VLOOKUP(W97,FAC_TOTALS_APTA!$A$4:$BQ$143,$L100,FALSE))</f>
        <v>#REF!</v>
      </c>
      <c r="X100" s="31" t="e">
        <f>IF(X97=0,0,VLOOKUP(X97,FAC_TOTALS_APTA!$A$4:$BQ$143,$L100,FALSE))</f>
        <v>#REF!</v>
      </c>
      <c r="Y100" s="31" t="e">
        <f>IF(Y97=0,0,VLOOKUP(Y97,FAC_TOTALS_APTA!$A$4:$BQ$143,$L100,FALSE))</f>
        <v>#REF!</v>
      </c>
      <c r="Z100" s="31" t="e">
        <f>IF(Z97=0,0,VLOOKUP(Z97,FAC_TOTALS_APTA!$A$4:$BQ$143,$L100,FALSE))</f>
        <v>#REF!</v>
      </c>
      <c r="AA100" s="31" t="e">
        <f>IF(AA97=0,0,VLOOKUP(AA97,FAC_TOTALS_APTA!$A$4:$BQ$143,$L100,FALSE))</f>
        <v>#REF!</v>
      </c>
      <c r="AB100" s="31" t="e">
        <f>IF(AB97=0,0,VLOOKUP(AB97,FAC_TOTALS_APTA!$A$4:$BQ$143,$L100,FALSE))</f>
        <v>#REF!</v>
      </c>
      <c r="AC100" s="34" t="e">
        <f t="shared" ref="AC100:AC111" si="25">SUM(M100:AB100)</f>
        <v>#REF!</v>
      </c>
      <c r="AD100" s="35" t="e">
        <f>AC100/G114</f>
        <v>#REF!</v>
      </c>
      <c r="AE100" s="9"/>
    </row>
    <row r="101" spans="1:31" s="16" customFormat="1" ht="15" x14ac:dyDescent="0.2">
      <c r="A101" s="9"/>
      <c r="B101" s="28" t="s">
        <v>56</v>
      </c>
      <c r="C101" s="30" t="s">
        <v>24</v>
      </c>
      <c r="D101" s="9" t="s">
        <v>9</v>
      </c>
      <c r="E101" s="57">
        <v>0.2167</v>
      </c>
      <c r="F101" s="9">
        <f>MATCH($D101,FAC_TOTALS_APTA!$A$2:$BQ$2,)</f>
        <v>13</v>
      </c>
      <c r="G101" s="31" t="e">
        <f>VLOOKUP(G97,FAC_TOTALS_APTA!$A$4:$BQ$143,$F101,FALSE)</f>
        <v>#REF!</v>
      </c>
      <c r="H101" s="31" t="e">
        <f>VLOOKUP(H97,FAC_TOTALS_APTA!$A$4:$BQ$143,$F101,FALSE)</f>
        <v>#REF!</v>
      </c>
      <c r="I101" s="32" t="str">
        <f t="shared" si="22"/>
        <v>-</v>
      </c>
      <c r="J101" s="33" t="str">
        <f t="shared" si="23"/>
        <v>_log</v>
      </c>
      <c r="K101" s="33" t="str">
        <f t="shared" si="24"/>
        <v>POP_EMP_log_FAC</v>
      </c>
      <c r="L101" s="9">
        <f>MATCH($K101,FAC_TOTALS_APTA!$A$2:$BO$2,)</f>
        <v>26</v>
      </c>
      <c r="M101" s="31" t="e">
        <f>IF(M97=0,0,VLOOKUP(M97,FAC_TOTALS_APTA!$A$4:$BQ$143,$L101,FALSE))</f>
        <v>#REF!</v>
      </c>
      <c r="N101" s="31" t="e">
        <f>IF(N97=0,0,VLOOKUP(N97,FAC_TOTALS_APTA!$A$4:$BQ$143,$L101,FALSE))</f>
        <v>#REF!</v>
      </c>
      <c r="O101" s="31" t="e">
        <f>IF(O97=0,0,VLOOKUP(O97,FAC_TOTALS_APTA!$A$4:$BQ$143,$L101,FALSE))</f>
        <v>#REF!</v>
      </c>
      <c r="P101" s="31" t="e">
        <f>IF(P97=0,0,VLOOKUP(P97,FAC_TOTALS_APTA!$A$4:$BQ$143,$L101,FALSE))</f>
        <v>#REF!</v>
      </c>
      <c r="Q101" s="31" t="e">
        <f>IF(Q97=0,0,VLOOKUP(Q97,FAC_TOTALS_APTA!$A$4:$BQ$143,$L101,FALSE))</f>
        <v>#REF!</v>
      </c>
      <c r="R101" s="31" t="e">
        <f>IF(R97=0,0,VLOOKUP(R97,FAC_TOTALS_APTA!$A$4:$BQ$143,$L101,FALSE))</f>
        <v>#REF!</v>
      </c>
      <c r="S101" s="31" t="e">
        <f>IF(S97=0,0,VLOOKUP(S97,FAC_TOTALS_APTA!$A$4:$BQ$143,$L101,FALSE))</f>
        <v>#REF!</v>
      </c>
      <c r="T101" s="31" t="e">
        <f>IF(T97=0,0,VLOOKUP(T97,FAC_TOTALS_APTA!$A$4:$BQ$143,$L101,FALSE))</f>
        <v>#REF!</v>
      </c>
      <c r="U101" s="31" t="e">
        <f>IF(U97=0,0,VLOOKUP(U97,FAC_TOTALS_APTA!$A$4:$BQ$143,$L101,FALSE))</f>
        <v>#REF!</v>
      </c>
      <c r="V101" s="31" t="e">
        <f>IF(V97=0,0,VLOOKUP(V97,FAC_TOTALS_APTA!$A$4:$BQ$143,$L101,FALSE))</f>
        <v>#REF!</v>
      </c>
      <c r="W101" s="31" t="e">
        <f>IF(W97=0,0,VLOOKUP(W97,FAC_TOTALS_APTA!$A$4:$BQ$143,$L101,FALSE))</f>
        <v>#REF!</v>
      </c>
      <c r="X101" s="31" t="e">
        <f>IF(X97=0,0,VLOOKUP(X97,FAC_TOTALS_APTA!$A$4:$BQ$143,$L101,FALSE))</f>
        <v>#REF!</v>
      </c>
      <c r="Y101" s="31" t="e">
        <f>IF(Y97=0,0,VLOOKUP(Y97,FAC_TOTALS_APTA!$A$4:$BQ$143,$L101,FALSE))</f>
        <v>#REF!</v>
      </c>
      <c r="Z101" s="31" t="e">
        <f>IF(Z97=0,0,VLOOKUP(Z97,FAC_TOTALS_APTA!$A$4:$BQ$143,$L101,FALSE))</f>
        <v>#REF!</v>
      </c>
      <c r="AA101" s="31" t="e">
        <f>IF(AA97=0,0,VLOOKUP(AA97,FAC_TOTALS_APTA!$A$4:$BQ$143,$L101,FALSE))</f>
        <v>#REF!</v>
      </c>
      <c r="AB101" s="31" t="e">
        <f>IF(AB97=0,0,VLOOKUP(AB97,FAC_TOTALS_APTA!$A$4:$BQ$143,$L101,FALSE))</f>
        <v>#REF!</v>
      </c>
      <c r="AC101" s="34" t="e">
        <f t="shared" si="25"/>
        <v>#REF!</v>
      </c>
      <c r="AD101" s="35" t="e">
        <f>AC101/G114</f>
        <v>#REF!</v>
      </c>
      <c r="AE101" s="9"/>
    </row>
    <row r="102" spans="1:31" s="16" customFormat="1" ht="30" x14ac:dyDescent="0.2">
      <c r="A102" s="9"/>
      <c r="B102" s="28" t="s">
        <v>89</v>
      </c>
      <c r="C102" s="30"/>
      <c r="D102" s="6" t="s">
        <v>81</v>
      </c>
      <c r="E102" s="57">
        <v>0.44490000000000002</v>
      </c>
      <c r="F102" s="9">
        <f>MATCH($D102,FAC_TOTALS_APTA!$A$2:$BQ$2,)</f>
        <v>17</v>
      </c>
      <c r="G102" s="56" t="e">
        <f>VLOOKUP(G97,FAC_TOTALS_APTA!$A$4:$BQ$143,$F102,FALSE)</f>
        <v>#REF!</v>
      </c>
      <c r="H102" s="56" t="e">
        <f>VLOOKUP(H97,FAC_TOTALS_APTA!$A$4:$BQ$143,$F102,FALSE)</f>
        <v>#REF!</v>
      </c>
      <c r="I102" s="32" t="str">
        <f t="shared" si="22"/>
        <v>-</v>
      </c>
      <c r="J102" s="33" t="str">
        <f t="shared" si="23"/>
        <v/>
      </c>
      <c r="K102" s="33" t="str">
        <f t="shared" si="24"/>
        <v>TSD_POP_EMP_PCT_FAC</v>
      </c>
      <c r="L102" s="9">
        <f>MATCH($K102,FAC_TOTALS_APTA!$A$2:$BO$2,)</f>
        <v>30</v>
      </c>
      <c r="M102" s="31" t="e">
        <f>IF(M97=0,0,VLOOKUP(M97,FAC_TOTALS_APTA!$A$4:$BQ$143,$L102,FALSE))</f>
        <v>#REF!</v>
      </c>
      <c r="N102" s="31" t="e">
        <f>IF(N97=0,0,VLOOKUP(N97,FAC_TOTALS_APTA!$A$4:$BQ$143,$L102,FALSE))</f>
        <v>#REF!</v>
      </c>
      <c r="O102" s="31" t="e">
        <f>IF(O97=0,0,VLOOKUP(O97,FAC_TOTALS_APTA!$A$4:$BQ$143,$L102,FALSE))</f>
        <v>#REF!</v>
      </c>
      <c r="P102" s="31" t="e">
        <f>IF(P97=0,0,VLOOKUP(P97,FAC_TOTALS_APTA!$A$4:$BQ$143,$L102,FALSE))</f>
        <v>#REF!</v>
      </c>
      <c r="Q102" s="31" t="e">
        <f>IF(Q97=0,0,VLOOKUP(Q97,FAC_TOTALS_APTA!$A$4:$BQ$143,$L102,FALSE))</f>
        <v>#REF!</v>
      </c>
      <c r="R102" s="31" t="e">
        <f>IF(R97=0,0,VLOOKUP(R97,FAC_TOTALS_APTA!$A$4:$BQ$143,$L102,FALSE))</f>
        <v>#REF!</v>
      </c>
      <c r="S102" s="31" t="e">
        <f>IF(S97=0,0,VLOOKUP(S97,FAC_TOTALS_APTA!$A$4:$BQ$143,$L102,FALSE))</f>
        <v>#REF!</v>
      </c>
      <c r="T102" s="31" t="e">
        <f>IF(T97=0,0,VLOOKUP(T97,FAC_TOTALS_APTA!$A$4:$BQ$143,$L102,FALSE))</f>
        <v>#REF!</v>
      </c>
      <c r="U102" s="31" t="e">
        <f>IF(U97=0,0,VLOOKUP(U97,FAC_TOTALS_APTA!$A$4:$BQ$143,$L102,FALSE))</f>
        <v>#REF!</v>
      </c>
      <c r="V102" s="31" t="e">
        <f>IF(V97=0,0,VLOOKUP(V97,FAC_TOTALS_APTA!$A$4:$BQ$143,$L102,FALSE))</f>
        <v>#REF!</v>
      </c>
      <c r="W102" s="31" t="e">
        <f>IF(W97=0,0,VLOOKUP(W97,FAC_TOTALS_APTA!$A$4:$BQ$143,$L102,FALSE))</f>
        <v>#REF!</v>
      </c>
      <c r="X102" s="31" t="e">
        <f>IF(X97=0,0,VLOOKUP(X97,FAC_TOTALS_APTA!$A$4:$BQ$143,$L102,FALSE))</f>
        <v>#REF!</v>
      </c>
      <c r="Y102" s="31" t="e">
        <f>IF(Y97=0,0,VLOOKUP(Y97,FAC_TOTALS_APTA!$A$4:$BQ$143,$L102,FALSE))</f>
        <v>#REF!</v>
      </c>
      <c r="Z102" s="31" t="e">
        <f>IF(Z97=0,0,VLOOKUP(Z97,FAC_TOTALS_APTA!$A$4:$BQ$143,$L102,FALSE))</f>
        <v>#REF!</v>
      </c>
      <c r="AA102" s="31" t="e">
        <f>IF(AA97=0,0,VLOOKUP(AA97,FAC_TOTALS_APTA!$A$4:$BQ$143,$L102,FALSE))</f>
        <v>#REF!</v>
      </c>
      <c r="AB102" s="31" t="e">
        <f>IF(AB97=0,0,VLOOKUP(AB97,FAC_TOTALS_APTA!$A$4:$BQ$143,$L102,FALSE))</f>
        <v>#REF!</v>
      </c>
      <c r="AC102" s="34" t="e">
        <f t="shared" si="25"/>
        <v>#REF!</v>
      </c>
      <c r="AD102" s="35" t="e">
        <f>AC102/G114</f>
        <v>#REF!</v>
      </c>
      <c r="AE102" s="9"/>
    </row>
    <row r="103" spans="1:31" s="16" customFormat="1" ht="15" x14ac:dyDescent="0.2">
      <c r="A103" s="9"/>
      <c r="B103" s="28" t="s">
        <v>57</v>
      </c>
      <c r="C103" s="30" t="s">
        <v>24</v>
      </c>
      <c r="D103" s="37" t="s">
        <v>17</v>
      </c>
      <c r="E103" s="57">
        <v>0.24179999999999999</v>
      </c>
      <c r="F103" s="9">
        <f>MATCH($D103,FAC_TOTALS_APTA!$A$2:$BQ$2,)</f>
        <v>14</v>
      </c>
      <c r="G103" s="36" t="e">
        <f>VLOOKUP(G97,FAC_TOTALS_APTA!$A$4:$BQ$143,$F103,FALSE)</f>
        <v>#REF!</v>
      </c>
      <c r="H103" s="36" t="e">
        <f>VLOOKUP(H97,FAC_TOTALS_APTA!$A$4:$BQ$143,$F103,FALSE)</f>
        <v>#REF!</v>
      </c>
      <c r="I103" s="32" t="str">
        <f t="shared" si="22"/>
        <v>-</v>
      </c>
      <c r="J103" s="33" t="str">
        <f t="shared" si="23"/>
        <v>_log</v>
      </c>
      <c r="K103" s="33" t="str">
        <f t="shared" si="24"/>
        <v>GAS_PRICE_2018_log_FAC</v>
      </c>
      <c r="L103" s="9">
        <f>MATCH($K103,FAC_TOTALS_APTA!$A$2:$BO$2,)</f>
        <v>27</v>
      </c>
      <c r="M103" s="31" t="e">
        <f>IF(M97=0,0,VLOOKUP(M97,FAC_TOTALS_APTA!$A$4:$BQ$143,$L103,FALSE))</f>
        <v>#REF!</v>
      </c>
      <c r="N103" s="31" t="e">
        <f>IF(N97=0,0,VLOOKUP(N97,FAC_TOTALS_APTA!$A$4:$BQ$143,$L103,FALSE))</f>
        <v>#REF!</v>
      </c>
      <c r="O103" s="31" t="e">
        <f>IF(O97=0,0,VLOOKUP(O97,FAC_TOTALS_APTA!$A$4:$BQ$143,$L103,FALSE))</f>
        <v>#REF!</v>
      </c>
      <c r="P103" s="31" t="e">
        <f>IF(P97=0,0,VLOOKUP(P97,FAC_TOTALS_APTA!$A$4:$BQ$143,$L103,FALSE))</f>
        <v>#REF!</v>
      </c>
      <c r="Q103" s="31" t="e">
        <f>IF(Q97=0,0,VLOOKUP(Q97,FAC_TOTALS_APTA!$A$4:$BQ$143,$L103,FALSE))</f>
        <v>#REF!</v>
      </c>
      <c r="R103" s="31" t="e">
        <f>IF(R97=0,0,VLOOKUP(R97,FAC_TOTALS_APTA!$A$4:$BQ$143,$L103,FALSE))</f>
        <v>#REF!</v>
      </c>
      <c r="S103" s="31" t="e">
        <f>IF(S97=0,0,VLOOKUP(S97,FAC_TOTALS_APTA!$A$4:$BQ$143,$L103,FALSE))</f>
        <v>#REF!</v>
      </c>
      <c r="T103" s="31" t="e">
        <f>IF(T97=0,0,VLOOKUP(T97,FAC_TOTALS_APTA!$A$4:$BQ$143,$L103,FALSE))</f>
        <v>#REF!</v>
      </c>
      <c r="U103" s="31" t="e">
        <f>IF(U97=0,0,VLOOKUP(U97,FAC_TOTALS_APTA!$A$4:$BQ$143,$L103,FALSE))</f>
        <v>#REF!</v>
      </c>
      <c r="V103" s="31" t="e">
        <f>IF(V97=0,0,VLOOKUP(V97,FAC_TOTALS_APTA!$A$4:$BQ$143,$L103,FALSE))</f>
        <v>#REF!</v>
      </c>
      <c r="W103" s="31" t="e">
        <f>IF(W97=0,0,VLOOKUP(W97,FAC_TOTALS_APTA!$A$4:$BQ$143,$L103,FALSE))</f>
        <v>#REF!</v>
      </c>
      <c r="X103" s="31" t="e">
        <f>IF(X97=0,0,VLOOKUP(X97,FAC_TOTALS_APTA!$A$4:$BQ$143,$L103,FALSE))</f>
        <v>#REF!</v>
      </c>
      <c r="Y103" s="31" t="e">
        <f>IF(Y97=0,0,VLOOKUP(Y97,FAC_TOTALS_APTA!$A$4:$BQ$143,$L103,FALSE))</f>
        <v>#REF!</v>
      </c>
      <c r="Z103" s="31" t="e">
        <f>IF(Z97=0,0,VLOOKUP(Z97,FAC_TOTALS_APTA!$A$4:$BQ$143,$L103,FALSE))</f>
        <v>#REF!</v>
      </c>
      <c r="AA103" s="31" t="e">
        <f>IF(AA97=0,0,VLOOKUP(AA97,FAC_TOTALS_APTA!$A$4:$BQ$143,$L103,FALSE))</f>
        <v>#REF!</v>
      </c>
      <c r="AB103" s="31" t="e">
        <f>IF(AB97=0,0,VLOOKUP(AB97,FAC_TOTALS_APTA!$A$4:$BQ$143,$L103,FALSE))</f>
        <v>#REF!</v>
      </c>
      <c r="AC103" s="34" t="e">
        <f t="shared" si="25"/>
        <v>#REF!</v>
      </c>
      <c r="AD103" s="35" t="e">
        <f>AC103/G114</f>
        <v>#REF!</v>
      </c>
      <c r="AE103" s="9"/>
    </row>
    <row r="104" spans="1:31" s="16" customFormat="1" ht="15" x14ac:dyDescent="0.2">
      <c r="A104" s="9"/>
      <c r="B104" s="28" t="s">
        <v>54</v>
      </c>
      <c r="C104" s="30" t="s">
        <v>24</v>
      </c>
      <c r="D104" s="9" t="s">
        <v>16</v>
      </c>
      <c r="E104" s="57">
        <v>-0.38419999999999999</v>
      </c>
      <c r="F104" s="9">
        <f>MATCH($D104,FAC_TOTALS_APTA!$A$2:$BQ$2,)</f>
        <v>15</v>
      </c>
      <c r="G104" s="56" t="e">
        <f>VLOOKUP(G97,FAC_TOTALS_APTA!$A$4:$BQ$143,$F104,FALSE)</f>
        <v>#REF!</v>
      </c>
      <c r="H104" s="56" t="e">
        <f>VLOOKUP(H97,FAC_TOTALS_APTA!$A$4:$BQ$143,$F104,FALSE)</f>
        <v>#REF!</v>
      </c>
      <c r="I104" s="32" t="str">
        <f t="shared" si="22"/>
        <v>-</v>
      </c>
      <c r="J104" s="33" t="str">
        <f t="shared" si="23"/>
        <v>_log</v>
      </c>
      <c r="K104" s="33" t="str">
        <f t="shared" si="24"/>
        <v>TOTAL_MED_INC_INDIV_2018_log_FAC</v>
      </c>
      <c r="L104" s="9">
        <f>MATCH($K104,FAC_TOTALS_APTA!$A$2:$BO$2,)</f>
        <v>28</v>
      </c>
      <c r="M104" s="31" t="e">
        <f>IF(M97=0,0,VLOOKUP(M97,FAC_TOTALS_APTA!$A$4:$BQ$143,$L104,FALSE))</f>
        <v>#REF!</v>
      </c>
      <c r="N104" s="31" t="e">
        <f>IF(N97=0,0,VLOOKUP(N97,FAC_TOTALS_APTA!$A$4:$BQ$143,$L104,FALSE))</f>
        <v>#REF!</v>
      </c>
      <c r="O104" s="31" t="e">
        <f>IF(O97=0,0,VLOOKUP(O97,FAC_TOTALS_APTA!$A$4:$BQ$143,$L104,FALSE))</f>
        <v>#REF!</v>
      </c>
      <c r="P104" s="31" t="e">
        <f>IF(P97=0,0,VLOOKUP(P97,FAC_TOTALS_APTA!$A$4:$BQ$143,$L104,FALSE))</f>
        <v>#REF!</v>
      </c>
      <c r="Q104" s="31" t="e">
        <f>IF(Q97=0,0,VLOOKUP(Q97,FAC_TOTALS_APTA!$A$4:$BQ$143,$L104,FALSE))</f>
        <v>#REF!</v>
      </c>
      <c r="R104" s="31" t="e">
        <f>IF(R97=0,0,VLOOKUP(R97,FAC_TOTALS_APTA!$A$4:$BQ$143,$L104,FALSE))</f>
        <v>#REF!</v>
      </c>
      <c r="S104" s="31" t="e">
        <f>IF(S97=0,0,VLOOKUP(S97,FAC_TOTALS_APTA!$A$4:$BQ$143,$L104,FALSE))</f>
        <v>#REF!</v>
      </c>
      <c r="T104" s="31" t="e">
        <f>IF(T97=0,0,VLOOKUP(T97,FAC_TOTALS_APTA!$A$4:$BQ$143,$L104,FALSE))</f>
        <v>#REF!</v>
      </c>
      <c r="U104" s="31" t="e">
        <f>IF(U97=0,0,VLOOKUP(U97,FAC_TOTALS_APTA!$A$4:$BQ$143,$L104,FALSE))</f>
        <v>#REF!</v>
      </c>
      <c r="V104" s="31" t="e">
        <f>IF(V97=0,0,VLOOKUP(V97,FAC_TOTALS_APTA!$A$4:$BQ$143,$L104,FALSE))</f>
        <v>#REF!</v>
      </c>
      <c r="W104" s="31" t="e">
        <f>IF(W97=0,0,VLOOKUP(W97,FAC_TOTALS_APTA!$A$4:$BQ$143,$L104,FALSE))</f>
        <v>#REF!</v>
      </c>
      <c r="X104" s="31" t="e">
        <f>IF(X97=0,0,VLOOKUP(X97,FAC_TOTALS_APTA!$A$4:$BQ$143,$L104,FALSE))</f>
        <v>#REF!</v>
      </c>
      <c r="Y104" s="31" t="e">
        <f>IF(Y97=0,0,VLOOKUP(Y97,FAC_TOTALS_APTA!$A$4:$BQ$143,$L104,FALSE))</f>
        <v>#REF!</v>
      </c>
      <c r="Z104" s="31" t="e">
        <f>IF(Z97=0,0,VLOOKUP(Z97,FAC_TOTALS_APTA!$A$4:$BQ$143,$L104,FALSE))</f>
        <v>#REF!</v>
      </c>
      <c r="AA104" s="31" t="e">
        <f>IF(AA97=0,0,VLOOKUP(AA97,FAC_TOTALS_APTA!$A$4:$BQ$143,$L104,FALSE))</f>
        <v>#REF!</v>
      </c>
      <c r="AB104" s="31" t="e">
        <f>IF(AB97=0,0,VLOOKUP(AB97,FAC_TOTALS_APTA!$A$4:$BQ$143,$L104,FALSE))</f>
        <v>#REF!</v>
      </c>
      <c r="AC104" s="34" t="e">
        <f t="shared" si="25"/>
        <v>#REF!</v>
      </c>
      <c r="AD104" s="35" t="e">
        <f>AC104/G114</f>
        <v>#REF!</v>
      </c>
      <c r="AE104" s="9"/>
    </row>
    <row r="105" spans="1:31" s="16" customFormat="1" ht="15" x14ac:dyDescent="0.2">
      <c r="A105" s="9"/>
      <c r="B105" s="28" t="s">
        <v>72</v>
      </c>
      <c r="C105" s="30"/>
      <c r="D105" s="9" t="s">
        <v>10</v>
      </c>
      <c r="E105" s="57">
        <v>7.7000000000000002E-3</v>
      </c>
      <c r="F105" s="9">
        <f>MATCH($D105,FAC_TOTALS_APTA!$A$2:$BQ$2,)</f>
        <v>16</v>
      </c>
      <c r="G105" s="31" t="e">
        <f>VLOOKUP(G97,FAC_TOTALS_APTA!$A$4:$BQ$143,$F105,FALSE)</f>
        <v>#REF!</v>
      </c>
      <c r="H105" s="31" t="e">
        <f>VLOOKUP(H97,FAC_TOTALS_APTA!$A$4:$BQ$143,$F105,FALSE)</f>
        <v>#REF!</v>
      </c>
      <c r="I105" s="32" t="str">
        <f t="shared" si="22"/>
        <v>-</v>
      </c>
      <c r="J105" s="33" t="str">
        <f t="shared" si="23"/>
        <v/>
      </c>
      <c r="K105" s="33" t="str">
        <f t="shared" si="24"/>
        <v>PCT_HH_NO_VEH_FAC</v>
      </c>
      <c r="L105" s="9">
        <f>MATCH($K105,FAC_TOTALS_APTA!$A$2:$BO$2,)</f>
        <v>29</v>
      </c>
      <c r="M105" s="31" t="e">
        <f>IF(M97=0,0,VLOOKUP(M97,FAC_TOTALS_APTA!$A$4:$BQ$143,$L105,FALSE))</f>
        <v>#REF!</v>
      </c>
      <c r="N105" s="31" t="e">
        <f>IF(N97=0,0,VLOOKUP(N97,FAC_TOTALS_APTA!$A$4:$BQ$143,$L105,FALSE))</f>
        <v>#REF!</v>
      </c>
      <c r="O105" s="31" t="e">
        <f>IF(O97=0,0,VLOOKUP(O97,FAC_TOTALS_APTA!$A$4:$BQ$143,$L105,FALSE))</f>
        <v>#REF!</v>
      </c>
      <c r="P105" s="31" t="e">
        <f>IF(P97=0,0,VLOOKUP(P97,FAC_TOTALS_APTA!$A$4:$BQ$143,$L105,FALSE))</f>
        <v>#REF!</v>
      </c>
      <c r="Q105" s="31" t="e">
        <f>IF(Q97=0,0,VLOOKUP(Q97,FAC_TOTALS_APTA!$A$4:$BQ$143,$L105,FALSE))</f>
        <v>#REF!</v>
      </c>
      <c r="R105" s="31" t="e">
        <f>IF(R97=0,0,VLOOKUP(R97,FAC_TOTALS_APTA!$A$4:$BQ$143,$L105,FALSE))</f>
        <v>#REF!</v>
      </c>
      <c r="S105" s="31" t="e">
        <f>IF(S97=0,0,VLOOKUP(S97,FAC_TOTALS_APTA!$A$4:$BQ$143,$L105,FALSE))</f>
        <v>#REF!</v>
      </c>
      <c r="T105" s="31" t="e">
        <f>IF(T97=0,0,VLOOKUP(T97,FAC_TOTALS_APTA!$A$4:$BQ$143,$L105,FALSE))</f>
        <v>#REF!</v>
      </c>
      <c r="U105" s="31" t="e">
        <f>IF(U97=0,0,VLOOKUP(U97,FAC_TOTALS_APTA!$A$4:$BQ$143,$L105,FALSE))</f>
        <v>#REF!</v>
      </c>
      <c r="V105" s="31" t="e">
        <f>IF(V97=0,0,VLOOKUP(V97,FAC_TOTALS_APTA!$A$4:$BQ$143,$L105,FALSE))</f>
        <v>#REF!</v>
      </c>
      <c r="W105" s="31" t="e">
        <f>IF(W97=0,0,VLOOKUP(W97,FAC_TOTALS_APTA!$A$4:$BQ$143,$L105,FALSE))</f>
        <v>#REF!</v>
      </c>
      <c r="X105" s="31" t="e">
        <f>IF(X97=0,0,VLOOKUP(X97,FAC_TOTALS_APTA!$A$4:$BQ$143,$L105,FALSE))</f>
        <v>#REF!</v>
      </c>
      <c r="Y105" s="31" t="e">
        <f>IF(Y97=0,0,VLOOKUP(Y97,FAC_TOTALS_APTA!$A$4:$BQ$143,$L105,FALSE))</f>
        <v>#REF!</v>
      </c>
      <c r="Z105" s="31" t="e">
        <f>IF(Z97=0,0,VLOOKUP(Z97,FAC_TOTALS_APTA!$A$4:$BQ$143,$L105,FALSE))</f>
        <v>#REF!</v>
      </c>
      <c r="AA105" s="31" t="e">
        <f>IF(AA97=0,0,VLOOKUP(AA97,FAC_TOTALS_APTA!$A$4:$BQ$143,$L105,FALSE))</f>
        <v>#REF!</v>
      </c>
      <c r="AB105" s="31" t="e">
        <f>IF(AB97=0,0,VLOOKUP(AB97,FAC_TOTALS_APTA!$A$4:$BQ$143,$L105,FALSE))</f>
        <v>#REF!</v>
      </c>
      <c r="AC105" s="34" t="e">
        <f t="shared" si="25"/>
        <v>#REF!</v>
      </c>
      <c r="AD105" s="35" t="e">
        <f>AC105/G114</f>
        <v>#REF!</v>
      </c>
      <c r="AE105" s="9"/>
    </row>
    <row r="106" spans="1:31" s="16" customFormat="1" ht="15" x14ac:dyDescent="0.2">
      <c r="A106" s="9"/>
      <c r="B106" s="28" t="s">
        <v>55</v>
      </c>
      <c r="C106" s="30"/>
      <c r="D106" s="9" t="s">
        <v>32</v>
      </c>
      <c r="E106" s="57">
        <v>-3.3999999999999998E-3</v>
      </c>
      <c r="F106" s="9">
        <f>MATCH($D106,FAC_TOTALS_APTA!$A$2:$BQ$2,)</f>
        <v>18</v>
      </c>
      <c r="G106" s="36" t="e">
        <f>VLOOKUP(G97,FAC_TOTALS_APTA!$A$4:$BQ$143,$F106,FALSE)</f>
        <v>#REF!</v>
      </c>
      <c r="H106" s="36" t="e">
        <f>VLOOKUP(H97,FAC_TOTALS_APTA!$A$4:$BQ$143,$F106,FALSE)</f>
        <v>#REF!</v>
      </c>
      <c r="I106" s="32" t="str">
        <f t="shared" si="22"/>
        <v>-</v>
      </c>
      <c r="J106" s="33" t="str">
        <f t="shared" si="23"/>
        <v/>
      </c>
      <c r="K106" s="33" t="str">
        <f t="shared" si="24"/>
        <v>JTW_HOME_PCT_FAC</v>
      </c>
      <c r="L106" s="9">
        <f>MATCH($K106,FAC_TOTALS_APTA!$A$2:$BO$2,)</f>
        <v>31</v>
      </c>
      <c r="M106" s="31" t="e">
        <f>IF(M97=0,0,VLOOKUP(M97,FAC_TOTALS_APTA!$A$4:$BQ$143,$L106,FALSE))</f>
        <v>#REF!</v>
      </c>
      <c r="N106" s="31" t="e">
        <f>IF(N97=0,0,VLOOKUP(N97,FAC_TOTALS_APTA!$A$4:$BQ$143,$L106,FALSE))</f>
        <v>#REF!</v>
      </c>
      <c r="O106" s="31" t="e">
        <f>IF(O97=0,0,VLOOKUP(O97,FAC_TOTALS_APTA!$A$4:$BQ$143,$L106,FALSE))</f>
        <v>#REF!</v>
      </c>
      <c r="P106" s="31" t="e">
        <f>IF(P97=0,0,VLOOKUP(P97,FAC_TOTALS_APTA!$A$4:$BQ$143,$L106,FALSE))</f>
        <v>#REF!</v>
      </c>
      <c r="Q106" s="31" t="e">
        <f>IF(Q97=0,0,VLOOKUP(Q97,FAC_TOTALS_APTA!$A$4:$BQ$143,$L106,FALSE))</f>
        <v>#REF!</v>
      </c>
      <c r="R106" s="31" t="e">
        <f>IF(R97=0,0,VLOOKUP(R97,FAC_TOTALS_APTA!$A$4:$BQ$143,$L106,FALSE))</f>
        <v>#REF!</v>
      </c>
      <c r="S106" s="31" t="e">
        <f>IF(S97=0,0,VLOOKUP(S97,FAC_TOTALS_APTA!$A$4:$BQ$143,$L106,FALSE))</f>
        <v>#REF!</v>
      </c>
      <c r="T106" s="31" t="e">
        <f>IF(T97=0,0,VLOOKUP(T97,FAC_TOTALS_APTA!$A$4:$BQ$143,$L106,FALSE))</f>
        <v>#REF!</v>
      </c>
      <c r="U106" s="31" t="e">
        <f>IF(U97=0,0,VLOOKUP(U97,FAC_TOTALS_APTA!$A$4:$BQ$143,$L106,FALSE))</f>
        <v>#REF!</v>
      </c>
      <c r="V106" s="31" t="e">
        <f>IF(V97=0,0,VLOOKUP(V97,FAC_TOTALS_APTA!$A$4:$BQ$143,$L106,FALSE))</f>
        <v>#REF!</v>
      </c>
      <c r="W106" s="31" t="e">
        <f>IF(W97=0,0,VLOOKUP(W97,FAC_TOTALS_APTA!$A$4:$BQ$143,$L106,FALSE))</f>
        <v>#REF!</v>
      </c>
      <c r="X106" s="31" t="e">
        <f>IF(X97=0,0,VLOOKUP(X97,FAC_TOTALS_APTA!$A$4:$BQ$143,$L106,FALSE))</f>
        <v>#REF!</v>
      </c>
      <c r="Y106" s="31" t="e">
        <f>IF(Y97=0,0,VLOOKUP(Y97,FAC_TOTALS_APTA!$A$4:$BQ$143,$L106,FALSE))</f>
        <v>#REF!</v>
      </c>
      <c r="Z106" s="31" t="e">
        <f>IF(Z97=0,0,VLOOKUP(Z97,FAC_TOTALS_APTA!$A$4:$BQ$143,$L106,FALSE))</f>
        <v>#REF!</v>
      </c>
      <c r="AA106" s="31" t="e">
        <f>IF(AA97=0,0,VLOOKUP(AA97,FAC_TOTALS_APTA!$A$4:$BQ$143,$L106,FALSE))</f>
        <v>#REF!</v>
      </c>
      <c r="AB106" s="31" t="e">
        <f>IF(AB97=0,0,VLOOKUP(AB97,FAC_TOTALS_APTA!$A$4:$BQ$143,$L106,FALSE))</f>
        <v>#REF!</v>
      </c>
      <c r="AC106" s="34" t="e">
        <f t="shared" si="25"/>
        <v>#REF!</v>
      </c>
      <c r="AD106" s="35" t="e">
        <f>AC106/G114</f>
        <v>#REF!</v>
      </c>
      <c r="AE106" s="9"/>
    </row>
    <row r="107" spans="1:31" s="16" customFormat="1" ht="34" x14ac:dyDescent="0.2">
      <c r="A107" s="9"/>
      <c r="B107" s="14" t="s">
        <v>90</v>
      </c>
      <c r="C107" s="30"/>
      <c r="D107" s="6" t="s">
        <v>82</v>
      </c>
      <c r="E107" s="57">
        <v>-2.8E-3</v>
      </c>
      <c r="F107" s="9">
        <f>MATCH($D107,FAC_TOTALS_APTA!$A$2:$BQ$2,)</f>
        <v>19</v>
      </c>
      <c r="G107" s="36" t="e">
        <f>VLOOKUP(G97,FAC_TOTALS_APTA!$A$4:$BQ$143,$F107,FALSE)</f>
        <v>#REF!</v>
      </c>
      <c r="H107" s="36" t="e">
        <f>VLOOKUP(H97,FAC_TOTALS_APTA!$A$4:$BQ$143,$F107,FALSE)</f>
        <v>#REF!</v>
      </c>
      <c r="I107" s="32" t="str">
        <f t="shared" si="22"/>
        <v>-</v>
      </c>
      <c r="J107" s="33" t="str">
        <f t="shared" si="23"/>
        <v/>
      </c>
      <c r="K107" s="33" t="str">
        <f t="shared" si="24"/>
        <v>PER_CAPITA_TNC_TRIPS_HIMIDNY_BUS_FAC</v>
      </c>
      <c r="L107" s="9">
        <f>MATCH($K107,FAC_TOTALS_APTA!$A$2:$BO$2,)</f>
        <v>32</v>
      </c>
      <c r="M107" s="31" t="e">
        <f>IF(M97=0,0,VLOOKUP(M97,FAC_TOTALS_APTA!$A$4:$BQ$143,$L107,FALSE))</f>
        <v>#REF!</v>
      </c>
      <c r="N107" s="31" t="e">
        <f>IF(N97=0,0,VLOOKUP(N97,FAC_TOTALS_APTA!$A$4:$BQ$143,$L107,FALSE))</f>
        <v>#REF!</v>
      </c>
      <c r="O107" s="31" t="e">
        <f>IF(O97=0,0,VLOOKUP(O97,FAC_TOTALS_APTA!$A$4:$BQ$143,$L107,FALSE))</f>
        <v>#REF!</v>
      </c>
      <c r="P107" s="31" t="e">
        <f>IF(P97=0,0,VLOOKUP(P97,FAC_TOTALS_APTA!$A$4:$BQ$143,$L107,FALSE))</f>
        <v>#REF!</v>
      </c>
      <c r="Q107" s="31" t="e">
        <f>IF(Q97=0,0,VLOOKUP(Q97,FAC_TOTALS_APTA!$A$4:$BQ$143,$L107,FALSE))</f>
        <v>#REF!</v>
      </c>
      <c r="R107" s="31" t="e">
        <f>IF(R97=0,0,VLOOKUP(R97,FAC_TOTALS_APTA!$A$4:$BQ$143,$L107,FALSE))</f>
        <v>#REF!</v>
      </c>
      <c r="S107" s="31" t="e">
        <f>IF(S97=0,0,VLOOKUP(S97,FAC_TOTALS_APTA!$A$4:$BQ$143,$L107,FALSE))</f>
        <v>#REF!</v>
      </c>
      <c r="T107" s="31" t="e">
        <f>IF(T97=0,0,VLOOKUP(T97,FAC_TOTALS_APTA!$A$4:$BQ$143,$L107,FALSE))</f>
        <v>#REF!</v>
      </c>
      <c r="U107" s="31" t="e">
        <f>IF(U97=0,0,VLOOKUP(U97,FAC_TOTALS_APTA!$A$4:$BQ$143,$L107,FALSE))</f>
        <v>#REF!</v>
      </c>
      <c r="V107" s="31" t="e">
        <f>IF(V97=0,0,VLOOKUP(V97,FAC_TOTALS_APTA!$A$4:$BQ$143,$L107,FALSE))</f>
        <v>#REF!</v>
      </c>
      <c r="W107" s="31" t="e">
        <f>IF(W97=0,0,VLOOKUP(W97,FAC_TOTALS_APTA!$A$4:$BQ$143,$L107,FALSE))</f>
        <v>#REF!</v>
      </c>
      <c r="X107" s="31" t="e">
        <f>IF(X97=0,0,VLOOKUP(X97,FAC_TOTALS_APTA!$A$4:$BQ$143,$L107,FALSE))</f>
        <v>#REF!</v>
      </c>
      <c r="Y107" s="31" t="e">
        <f>IF(Y97=0,0,VLOOKUP(Y97,FAC_TOTALS_APTA!$A$4:$BQ$143,$L107,FALSE))</f>
        <v>#REF!</v>
      </c>
      <c r="Z107" s="31" t="e">
        <f>IF(Z97=0,0,VLOOKUP(Z97,FAC_TOTALS_APTA!$A$4:$BQ$143,$L107,FALSE))</f>
        <v>#REF!</v>
      </c>
      <c r="AA107" s="31" t="e">
        <f>IF(AA97=0,0,VLOOKUP(AA97,FAC_TOTALS_APTA!$A$4:$BQ$143,$L107,FALSE))</f>
        <v>#REF!</v>
      </c>
      <c r="AB107" s="31" t="e">
        <f>IF(AB97=0,0,VLOOKUP(AB97,FAC_TOTALS_APTA!$A$4:$BQ$143,$L107,FALSE))</f>
        <v>#REF!</v>
      </c>
      <c r="AC107" s="34" t="e">
        <f t="shared" si="25"/>
        <v>#REF!</v>
      </c>
      <c r="AD107" s="35" t="e">
        <f>AC107/G114</f>
        <v>#REF!</v>
      </c>
      <c r="AE107" s="9"/>
    </row>
    <row r="108" spans="1:31" s="16" customFormat="1" ht="34" hidden="1" x14ac:dyDescent="0.2">
      <c r="A108" s="9"/>
      <c r="B108" s="14" t="s">
        <v>90</v>
      </c>
      <c r="C108" s="30"/>
      <c r="D108" s="6" t="s">
        <v>83</v>
      </c>
      <c r="E108" s="57">
        <v>-5.3E-3</v>
      </c>
      <c r="F108" s="9">
        <f>MATCH($D108,FAC_TOTALS_APTA!$A$2:$BQ$2,)</f>
        <v>20</v>
      </c>
      <c r="G108" s="36" t="e">
        <f>VLOOKUP(G97,FAC_TOTALS_APTA!$A$4:$BQ$143,$F108,FALSE)</f>
        <v>#REF!</v>
      </c>
      <c r="H108" s="36" t="e">
        <f>VLOOKUP(H97,FAC_TOTALS_APTA!$A$4:$BQ$143,$F108,FALSE)</f>
        <v>#REF!</v>
      </c>
      <c r="I108" s="32" t="str">
        <f t="shared" si="22"/>
        <v>-</v>
      </c>
      <c r="J108" s="33" t="str">
        <f t="shared" si="23"/>
        <v/>
      </c>
      <c r="K108" s="33" t="str">
        <f t="shared" si="24"/>
        <v>PER_CAPITA_TNC_TRIPS_LOW_OPEX_BUS_FAC</v>
      </c>
      <c r="L108" s="9">
        <f>MATCH($K108,FAC_TOTALS_APTA!$A$2:$BO$2,)</f>
        <v>33</v>
      </c>
      <c r="M108" s="31" t="e">
        <f>IF(M97=0,0,VLOOKUP(M97,FAC_TOTALS_APTA!$A$4:$BQ$143,$L108,FALSE))</f>
        <v>#REF!</v>
      </c>
      <c r="N108" s="31" t="e">
        <f>IF(N97=0,0,VLOOKUP(N97,FAC_TOTALS_APTA!$A$4:$BQ$143,$L108,FALSE))</f>
        <v>#REF!</v>
      </c>
      <c r="O108" s="31" t="e">
        <f>IF(O97=0,0,VLOOKUP(O97,FAC_TOTALS_APTA!$A$4:$BQ$143,$L108,FALSE))</f>
        <v>#REF!</v>
      </c>
      <c r="P108" s="31" t="e">
        <f>IF(P97=0,0,VLOOKUP(P97,FAC_TOTALS_APTA!$A$4:$BQ$143,$L108,FALSE))</f>
        <v>#REF!</v>
      </c>
      <c r="Q108" s="31" t="e">
        <f>IF(Q97=0,0,VLOOKUP(Q97,FAC_TOTALS_APTA!$A$4:$BQ$143,$L108,FALSE))</f>
        <v>#REF!</v>
      </c>
      <c r="R108" s="31" t="e">
        <f>IF(R97=0,0,VLOOKUP(R97,FAC_TOTALS_APTA!$A$4:$BQ$143,$L108,FALSE))</f>
        <v>#REF!</v>
      </c>
      <c r="S108" s="31" t="e">
        <f>IF(S97=0,0,VLOOKUP(S97,FAC_TOTALS_APTA!$A$4:$BQ$143,$L108,FALSE))</f>
        <v>#REF!</v>
      </c>
      <c r="T108" s="31" t="e">
        <f>IF(T97=0,0,VLOOKUP(T97,FAC_TOTALS_APTA!$A$4:$BQ$143,$L108,FALSE))</f>
        <v>#REF!</v>
      </c>
      <c r="U108" s="31" t="e">
        <f>IF(U97=0,0,VLOOKUP(U97,FAC_TOTALS_APTA!$A$4:$BQ$143,$L108,FALSE))</f>
        <v>#REF!</v>
      </c>
      <c r="V108" s="31" t="e">
        <f>IF(V97=0,0,VLOOKUP(V97,FAC_TOTALS_APTA!$A$4:$BQ$143,$L108,FALSE))</f>
        <v>#REF!</v>
      </c>
      <c r="W108" s="31" t="e">
        <f>IF(W97=0,0,VLOOKUP(W97,FAC_TOTALS_APTA!$A$4:$BQ$143,$L108,FALSE))</f>
        <v>#REF!</v>
      </c>
      <c r="X108" s="31" t="e">
        <f>IF(X97=0,0,VLOOKUP(X97,FAC_TOTALS_APTA!$A$4:$BQ$143,$L108,FALSE))</f>
        <v>#REF!</v>
      </c>
      <c r="Y108" s="31" t="e">
        <f>IF(Y97=0,0,VLOOKUP(Y97,FAC_TOTALS_APTA!$A$4:$BQ$143,$L108,FALSE))</f>
        <v>#REF!</v>
      </c>
      <c r="Z108" s="31" t="e">
        <f>IF(Z97=0,0,VLOOKUP(Z97,FAC_TOTALS_APTA!$A$4:$BQ$143,$L108,FALSE))</f>
        <v>#REF!</v>
      </c>
      <c r="AA108" s="31" t="e">
        <f>IF(AA97=0,0,VLOOKUP(AA97,FAC_TOTALS_APTA!$A$4:$BQ$143,$L108,FALSE))</f>
        <v>#REF!</v>
      </c>
      <c r="AB108" s="31" t="e">
        <f>IF(AB97=0,0,VLOOKUP(AB97,FAC_TOTALS_APTA!$A$4:$BQ$143,$L108,FALSE))</f>
        <v>#REF!</v>
      </c>
      <c r="AC108" s="34" t="e">
        <f t="shared" si="25"/>
        <v>#REF!</v>
      </c>
      <c r="AD108" s="35" t="e">
        <f>AC108/G114</f>
        <v>#REF!</v>
      </c>
      <c r="AE108" s="9"/>
    </row>
    <row r="109" spans="1:31" s="16" customFormat="1" ht="34" hidden="1" x14ac:dyDescent="0.2">
      <c r="A109" s="9"/>
      <c r="B109" s="14" t="s">
        <v>90</v>
      </c>
      <c r="C109" s="30"/>
      <c r="D109" s="6" t="s">
        <v>84</v>
      </c>
      <c r="E109" s="57">
        <v>5.0000000000000001E-3</v>
      </c>
      <c r="F109" s="9">
        <f>MATCH($D109,FAC_TOTALS_APTA!$A$2:$BQ$2,)</f>
        <v>21</v>
      </c>
      <c r="G109" s="36" t="e">
        <f>VLOOKUP(G97,FAC_TOTALS_APTA!$A$4:$BQ$143,$F109,FALSE)</f>
        <v>#REF!</v>
      </c>
      <c r="H109" s="36" t="e">
        <f>VLOOKUP(H97,FAC_TOTALS_APTA!$A$4:$BQ$143,$F109,FALSE)</f>
        <v>#REF!</v>
      </c>
      <c r="I109" s="32" t="str">
        <f t="shared" si="22"/>
        <v>-</v>
      </c>
      <c r="J109" s="33" t="str">
        <f t="shared" si="23"/>
        <v/>
      </c>
      <c r="K109" s="33" t="str">
        <f t="shared" si="24"/>
        <v>PER_CAPITA_TNC_TRIPS_RAIL_FAC</v>
      </c>
      <c r="L109" s="9">
        <f>MATCH($K109,FAC_TOTALS_APTA!$A$2:$BO$2,)</f>
        <v>34</v>
      </c>
      <c r="M109" s="31" t="e">
        <f>IF(M97=0,0,VLOOKUP(M97,FAC_TOTALS_APTA!$A$4:$BQ$143,$L109,FALSE))</f>
        <v>#REF!</v>
      </c>
      <c r="N109" s="31" t="e">
        <f>IF(N97=0,0,VLOOKUP(N97,FAC_TOTALS_APTA!$A$4:$BQ$143,$L109,FALSE))</f>
        <v>#REF!</v>
      </c>
      <c r="O109" s="31" t="e">
        <f>IF(O97=0,0,VLOOKUP(O97,FAC_TOTALS_APTA!$A$4:$BQ$143,$L109,FALSE))</f>
        <v>#REF!</v>
      </c>
      <c r="P109" s="31" t="e">
        <f>IF(P97=0,0,VLOOKUP(P97,FAC_TOTALS_APTA!$A$4:$BQ$143,$L109,FALSE))</f>
        <v>#REF!</v>
      </c>
      <c r="Q109" s="31" t="e">
        <f>IF(Q97=0,0,VLOOKUP(Q97,FAC_TOTALS_APTA!$A$4:$BQ$143,$L109,FALSE))</f>
        <v>#REF!</v>
      </c>
      <c r="R109" s="31" t="e">
        <f>IF(R97=0,0,VLOOKUP(R97,FAC_TOTALS_APTA!$A$4:$BQ$143,$L109,FALSE))</f>
        <v>#REF!</v>
      </c>
      <c r="S109" s="31" t="e">
        <f>IF(S97=0,0,VLOOKUP(S97,FAC_TOTALS_APTA!$A$4:$BQ$143,$L109,FALSE))</f>
        <v>#REF!</v>
      </c>
      <c r="T109" s="31" t="e">
        <f>IF(T97=0,0,VLOOKUP(T97,FAC_TOTALS_APTA!$A$4:$BQ$143,$L109,FALSE))</f>
        <v>#REF!</v>
      </c>
      <c r="U109" s="31" t="e">
        <f>IF(U97=0,0,VLOOKUP(U97,FAC_TOTALS_APTA!$A$4:$BQ$143,$L109,FALSE))</f>
        <v>#REF!</v>
      </c>
      <c r="V109" s="31" t="e">
        <f>IF(V97=0,0,VLOOKUP(V97,FAC_TOTALS_APTA!$A$4:$BQ$143,$L109,FALSE))</f>
        <v>#REF!</v>
      </c>
      <c r="W109" s="31" t="e">
        <f>IF(W97=0,0,VLOOKUP(W97,FAC_TOTALS_APTA!$A$4:$BQ$143,$L109,FALSE))</f>
        <v>#REF!</v>
      </c>
      <c r="X109" s="31" t="e">
        <f>IF(X97=0,0,VLOOKUP(X97,FAC_TOTALS_APTA!$A$4:$BQ$143,$L109,FALSE))</f>
        <v>#REF!</v>
      </c>
      <c r="Y109" s="31" t="e">
        <f>IF(Y97=0,0,VLOOKUP(Y97,FAC_TOTALS_APTA!$A$4:$BQ$143,$L109,FALSE))</f>
        <v>#REF!</v>
      </c>
      <c r="Z109" s="31" t="e">
        <f>IF(Z97=0,0,VLOOKUP(Z97,FAC_TOTALS_APTA!$A$4:$BQ$143,$L109,FALSE))</f>
        <v>#REF!</v>
      </c>
      <c r="AA109" s="31" t="e">
        <f>IF(AA97=0,0,VLOOKUP(AA97,FAC_TOTALS_APTA!$A$4:$BQ$143,$L109,FALSE))</f>
        <v>#REF!</v>
      </c>
      <c r="AB109" s="31" t="e">
        <f>IF(AB97=0,0,VLOOKUP(AB97,FAC_TOTALS_APTA!$A$4:$BQ$143,$L109,FALSE))</f>
        <v>#REF!</v>
      </c>
      <c r="AC109" s="34" t="e">
        <f t="shared" si="25"/>
        <v>#REF!</v>
      </c>
      <c r="AD109" s="35" t="e">
        <f>AC109/G114</f>
        <v>#REF!</v>
      </c>
      <c r="AE109" s="9"/>
    </row>
    <row r="110" spans="1:31" s="16" customFormat="1" ht="15" x14ac:dyDescent="0.2">
      <c r="A110" s="9"/>
      <c r="B110" s="28" t="s">
        <v>74</v>
      </c>
      <c r="C110" s="30"/>
      <c r="D110" s="9" t="s">
        <v>49</v>
      </c>
      <c r="E110" s="57">
        <v>-0.02</v>
      </c>
      <c r="F110" s="9">
        <f>MATCH($D110,FAC_TOTALS_APTA!$A$2:$BQ$2,)</f>
        <v>22</v>
      </c>
      <c r="G110" s="36" t="e">
        <f>VLOOKUP(G97,FAC_TOTALS_APTA!$A$4:$BQ$143,$F110,FALSE)</f>
        <v>#REF!</v>
      </c>
      <c r="H110" s="36" t="e">
        <f>VLOOKUP(H97,FAC_TOTALS_APTA!$A$4:$BQ$143,$F110,FALSE)</f>
        <v>#REF!</v>
      </c>
      <c r="I110" s="32" t="str">
        <f t="shared" si="22"/>
        <v>-</v>
      </c>
      <c r="J110" s="33" t="str">
        <f t="shared" si="23"/>
        <v/>
      </c>
      <c r="K110" s="33" t="str">
        <f t="shared" si="24"/>
        <v>BIKE_SHARE_FAC</v>
      </c>
      <c r="L110" s="9">
        <f>MATCH($K110,FAC_TOTALS_APTA!$A$2:$BO$2,)</f>
        <v>35</v>
      </c>
      <c r="M110" s="31" t="e">
        <f>IF(M97=0,0,VLOOKUP(M97,FAC_TOTALS_APTA!$A$4:$BQ$143,$L110,FALSE))</f>
        <v>#REF!</v>
      </c>
      <c r="N110" s="31" t="e">
        <f>IF(N97=0,0,VLOOKUP(N97,FAC_TOTALS_APTA!$A$4:$BQ$143,$L110,FALSE))</f>
        <v>#REF!</v>
      </c>
      <c r="O110" s="31" t="e">
        <f>IF(O97=0,0,VLOOKUP(O97,FAC_TOTALS_APTA!$A$4:$BQ$143,$L110,FALSE))</f>
        <v>#REF!</v>
      </c>
      <c r="P110" s="31" t="e">
        <f>IF(P97=0,0,VLOOKUP(P97,FAC_TOTALS_APTA!$A$4:$BQ$143,$L110,FALSE))</f>
        <v>#REF!</v>
      </c>
      <c r="Q110" s="31" t="e">
        <f>IF(Q97=0,0,VLOOKUP(Q97,FAC_TOTALS_APTA!$A$4:$BQ$143,$L110,FALSE))</f>
        <v>#REF!</v>
      </c>
      <c r="R110" s="31" t="e">
        <f>IF(R97=0,0,VLOOKUP(R97,FAC_TOTALS_APTA!$A$4:$BQ$143,$L110,FALSE))</f>
        <v>#REF!</v>
      </c>
      <c r="S110" s="31" t="e">
        <f>IF(S97=0,0,VLOOKUP(S97,FAC_TOTALS_APTA!$A$4:$BQ$143,$L110,FALSE))</f>
        <v>#REF!</v>
      </c>
      <c r="T110" s="31" t="e">
        <f>IF(T97=0,0,VLOOKUP(T97,FAC_TOTALS_APTA!$A$4:$BQ$143,$L110,FALSE))</f>
        <v>#REF!</v>
      </c>
      <c r="U110" s="31" t="e">
        <f>IF(U97=0,0,VLOOKUP(U97,FAC_TOTALS_APTA!$A$4:$BQ$143,$L110,FALSE))</f>
        <v>#REF!</v>
      </c>
      <c r="V110" s="31" t="e">
        <f>IF(V97=0,0,VLOOKUP(V97,FAC_TOTALS_APTA!$A$4:$BQ$143,$L110,FALSE))</f>
        <v>#REF!</v>
      </c>
      <c r="W110" s="31" t="e">
        <f>IF(W97=0,0,VLOOKUP(W97,FAC_TOTALS_APTA!$A$4:$BQ$143,$L110,FALSE))</f>
        <v>#REF!</v>
      </c>
      <c r="X110" s="31" t="e">
        <f>IF(X97=0,0,VLOOKUP(X97,FAC_TOTALS_APTA!$A$4:$BQ$143,$L110,FALSE))</f>
        <v>#REF!</v>
      </c>
      <c r="Y110" s="31" t="e">
        <f>IF(Y97=0,0,VLOOKUP(Y97,FAC_TOTALS_APTA!$A$4:$BQ$143,$L110,FALSE))</f>
        <v>#REF!</v>
      </c>
      <c r="Z110" s="31" t="e">
        <f>IF(Z97=0,0,VLOOKUP(Z97,FAC_TOTALS_APTA!$A$4:$BQ$143,$L110,FALSE))</f>
        <v>#REF!</v>
      </c>
      <c r="AA110" s="31" t="e">
        <f>IF(AA97=0,0,VLOOKUP(AA97,FAC_TOTALS_APTA!$A$4:$BQ$143,$L110,FALSE))</f>
        <v>#REF!</v>
      </c>
      <c r="AB110" s="31" t="e">
        <f>IF(AB97=0,0,VLOOKUP(AB97,FAC_TOTALS_APTA!$A$4:$BQ$143,$L110,FALSE))</f>
        <v>#REF!</v>
      </c>
      <c r="AC110" s="34" t="e">
        <f t="shared" si="25"/>
        <v>#REF!</v>
      </c>
      <c r="AD110" s="35" t="e">
        <f>AC110/G114</f>
        <v>#REF!</v>
      </c>
      <c r="AE110" s="9"/>
    </row>
    <row r="111" spans="1:31" s="16" customFormat="1" ht="15" x14ac:dyDescent="0.2">
      <c r="A111" s="9"/>
      <c r="B111" s="11" t="s">
        <v>75</v>
      </c>
      <c r="C111" s="29"/>
      <c r="D111" s="10" t="s">
        <v>50</v>
      </c>
      <c r="E111" s="58">
        <v>-5.6899999999999999E-2</v>
      </c>
      <c r="F111" s="10">
        <f>MATCH($D111,FAC_TOTALS_APTA!$A$2:$BQ$2,)</f>
        <v>23</v>
      </c>
      <c r="G111" s="38" t="e">
        <f>VLOOKUP(G97,FAC_TOTALS_APTA!$A$4:$BQ$143,$F111,FALSE)</f>
        <v>#REF!</v>
      </c>
      <c r="H111" s="38" t="e">
        <f>VLOOKUP(H97,FAC_TOTALS_APTA!$A$4:$BQ$143,$F111,FALSE)</f>
        <v>#REF!</v>
      </c>
      <c r="I111" s="39" t="str">
        <f t="shared" si="22"/>
        <v>-</v>
      </c>
      <c r="J111" s="40" t="str">
        <f t="shared" si="23"/>
        <v/>
      </c>
      <c r="K111" s="40" t="str">
        <f t="shared" si="24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 t="e">
        <f>IF(N97=0,0,VLOOKUP(N97,FAC_TOTALS_APTA!$A$4:$BQ$143,$L111,FALSE))</f>
        <v>#REF!</v>
      </c>
      <c r="O111" s="41" t="e">
        <f>IF(O97=0,0,VLOOKUP(O97,FAC_TOTALS_APTA!$A$4:$BQ$143,$L111,FALSE))</f>
        <v>#REF!</v>
      </c>
      <c r="P111" s="41" t="e">
        <f>IF(P97=0,0,VLOOKUP(P97,FAC_TOTALS_APTA!$A$4:$BQ$143,$L111,FALSE))</f>
        <v>#REF!</v>
      </c>
      <c r="Q111" s="41" t="e">
        <f>IF(Q97=0,0,VLOOKUP(Q97,FAC_TOTALS_APTA!$A$4:$BQ$143,$L111,FALSE))</f>
        <v>#REF!</v>
      </c>
      <c r="R111" s="41" t="e">
        <f>IF(R97=0,0,VLOOKUP(R97,FAC_TOTALS_APTA!$A$4:$BQ$143,$L111,FALSE))</f>
        <v>#REF!</v>
      </c>
      <c r="S111" s="41" t="e">
        <f>IF(S97=0,0,VLOOKUP(S97,FAC_TOTALS_APTA!$A$4:$BQ$143,$L111,FALSE))</f>
        <v>#REF!</v>
      </c>
      <c r="T111" s="41" t="e">
        <f>IF(T97=0,0,VLOOKUP(T97,FAC_TOTALS_APTA!$A$4:$BQ$143,$L111,FALSE))</f>
        <v>#REF!</v>
      </c>
      <c r="U111" s="41" t="e">
        <f>IF(U97=0,0,VLOOKUP(U97,FAC_TOTALS_APTA!$A$4:$BQ$143,$L111,FALSE))</f>
        <v>#REF!</v>
      </c>
      <c r="V111" s="41" t="e">
        <f>IF(V97=0,0,VLOOKUP(V97,FAC_TOTALS_APTA!$A$4:$BQ$143,$L111,FALSE))</f>
        <v>#REF!</v>
      </c>
      <c r="W111" s="41" t="e">
        <f>IF(W97=0,0,VLOOKUP(W97,FAC_TOTALS_APTA!$A$4:$BQ$143,$L111,FALSE))</f>
        <v>#REF!</v>
      </c>
      <c r="X111" s="41" t="e">
        <f>IF(X97=0,0,VLOOKUP(X97,FAC_TOTALS_APTA!$A$4:$BQ$143,$L111,FALSE))</f>
        <v>#REF!</v>
      </c>
      <c r="Y111" s="41" t="e">
        <f>IF(Y97=0,0,VLOOKUP(Y97,FAC_TOTALS_APTA!$A$4:$BQ$143,$L111,FALSE))</f>
        <v>#REF!</v>
      </c>
      <c r="Z111" s="41" t="e">
        <f>IF(Z97=0,0,VLOOKUP(Z97,FAC_TOTALS_APTA!$A$4:$BQ$143,$L111,FALSE))</f>
        <v>#REF!</v>
      </c>
      <c r="AA111" s="41" t="e">
        <f>IF(AA97=0,0,VLOOKUP(AA97,FAC_TOTALS_APTA!$A$4:$BQ$143,$L111,FALSE))</f>
        <v>#REF!</v>
      </c>
      <c r="AB111" s="41" t="e">
        <f>IF(AB97=0,0,VLOOKUP(AB97,FAC_TOTALS_APTA!$A$4:$BQ$143,$L111,FALSE))</f>
        <v>#REF!</v>
      </c>
      <c r="AC111" s="42" t="e">
        <f t="shared" si="25"/>
        <v>#REF!</v>
      </c>
      <c r="AD111" s="43" t="e">
        <f>AC111/$G$28</f>
        <v>#REF!</v>
      </c>
      <c r="AE111" s="9"/>
    </row>
    <row r="112" spans="1:31" s="16" customFormat="1" ht="15" x14ac:dyDescent="0.2">
      <c r="A112" s="9"/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4"/>
        <v>New_Reporter_FAC</v>
      </c>
      <c r="L112" s="47">
        <f>MATCH($K112,FAC_TOTALS_APTA!$A$2:$BO$2,)</f>
        <v>40</v>
      </c>
      <c r="M112" s="48" t="e">
        <f>IF(M97=0,0,VLOOKUP(M97,FAC_TOTALS_APTA!$A$4:$BQ$143,$L112,FALSE))</f>
        <v>#REF!</v>
      </c>
      <c r="N112" s="48" t="e">
        <f>IF(N97=0,0,VLOOKUP(N97,FAC_TOTALS_APTA!$A$4:$BQ$143,$L112,FALSE))</f>
        <v>#REF!</v>
      </c>
      <c r="O112" s="48" t="e">
        <f>IF(O97=0,0,VLOOKUP(O97,FAC_TOTALS_APTA!$A$4:$BQ$143,$L112,FALSE))</f>
        <v>#REF!</v>
      </c>
      <c r="P112" s="48" t="e">
        <f>IF(P97=0,0,VLOOKUP(P97,FAC_TOTALS_APTA!$A$4:$BQ$143,$L112,FALSE))</f>
        <v>#REF!</v>
      </c>
      <c r="Q112" s="48" t="e">
        <f>IF(Q97=0,0,VLOOKUP(Q97,FAC_TOTALS_APTA!$A$4:$BQ$143,$L112,FALSE))</f>
        <v>#REF!</v>
      </c>
      <c r="R112" s="48" t="e">
        <f>IF(R97=0,0,VLOOKUP(R97,FAC_TOTALS_APTA!$A$4:$BQ$143,$L112,FALSE))</f>
        <v>#REF!</v>
      </c>
      <c r="S112" s="48" t="e">
        <f>IF(S97=0,0,VLOOKUP(S97,FAC_TOTALS_APTA!$A$4:$BQ$143,$L112,FALSE))</f>
        <v>#REF!</v>
      </c>
      <c r="T112" s="48" t="e">
        <f>IF(T97=0,0,VLOOKUP(T97,FAC_TOTALS_APTA!$A$4:$BQ$143,$L112,FALSE))</f>
        <v>#REF!</v>
      </c>
      <c r="U112" s="48" t="e">
        <f>IF(U97=0,0,VLOOKUP(U97,FAC_TOTALS_APTA!$A$4:$BQ$143,$L112,FALSE))</f>
        <v>#REF!</v>
      </c>
      <c r="V112" s="48" t="e">
        <f>IF(V97=0,0,VLOOKUP(V97,FAC_TOTALS_APTA!$A$4:$BQ$143,$L112,FALSE))</f>
        <v>#REF!</v>
      </c>
      <c r="W112" s="48" t="e">
        <f>IF(W97=0,0,VLOOKUP(W97,FAC_TOTALS_APTA!$A$4:$BQ$143,$L112,FALSE))</f>
        <v>#REF!</v>
      </c>
      <c r="X112" s="48" t="e">
        <f>IF(X97=0,0,VLOOKUP(X97,FAC_TOTALS_APTA!$A$4:$BQ$143,$L112,FALSE))</f>
        <v>#REF!</v>
      </c>
      <c r="Y112" s="48" t="e">
        <f>IF(Y97=0,0,VLOOKUP(Y97,FAC_TOTALS_APTA!$A$4:$BQ$143,$L112,FALSE))</f>
        <v>#REF!</v>
      </c>
      <c r="Z112" s="48" t="e">
        <f>IF(Z97=0,0,VLOOKUP(Z97,FAC_TOTALS_APTA!$A$4:$BQ$143,$L112,FALSE))</f>
        <v>#REF!</v>
      </c>
      <c r="AA112" s="48" t="e">
        <f>IF(AA97=0,0,VLOOKUP(AA97,FAC_TOTALS_APTA!$A$4:$BQ$143,$L112,FALSE))</f>
        <v>#REF!</v>
      </c>
      <c r="AB112" s="48" t="e">
        <f>IF(AB97=0,0,VLOOKUP(AB97,FAC_TOTALS_APTA!$A$4:$BQ$143,$L112,FALSE))</f>
        <v>#REF!</v>
      </c>
      <c r="AC112" s="51" t="e">
        <f>SUM(M112:AB112)</f>
        <v>#REF!</v>
      </c>
      <c r="AD112" s="52" t="e">
        <f>AC112/G114</f>
        <v>#REF!</v>
      </c>
      <c r="AE112" s="9"/>
    </row>
    <row r="113" spans="1:31" s="75" customFormat="1" ht="15" x14ac:dyDescent="0.2">
      <c r="A113" s="74"/>
      <c r="B113" s="28" t="s">
        <v>76</v>
      </c>
      <c r="C113" s="30"/>
      <c r="D113" s="9" t="s">
        <v>6</v>
      </c>
      <c r="E113" s="57"/>
      <c r="F113" s="9">
        <f>MATCH($D113,FAC_TOTALS_APTA!$A$2:$BO$2,)</f>
        <v>9</v>
      </c>
      <c r="G113" s="76" t="e">
        <f>VLOOKUP(G97,FAC_TOTALS_APTA!$A$4:$BQ$143,$F113,FALSE)</f>
        <v>#REF!</v>
      </c>
      <c r="H113" s="76" t="e">
        <f>VLOOKUP(H97,FAC_TOTALS_APTA!$A$4:$BO$143,$F113,FALSE)</f>
        <v>#REF!</v>
      </c>
      <c r="I113" s="78" t="e">
        <f t="shared" ref="I113:I114" si="26">H113/G113-1</f>
        <v>#REF!</v>
      </c>
      <c r="J113" s="33"/>
      <c r="K113" s="33"/>
      <c r="L113" s="9"/>
      <c r="M113" s="31" t="e">
        <f t="shared" ref="M113:AB113" si="27">SUM(M99:M104)</f>
        <v>#REF!</v>
      </c>
      <c r="N113" s="31" t="e">
        <f t="shared" si="27"/>
        <v>#REF!</v>
      </c>
      <c r="O113" s="31" t="e">
        <f t="shared" si="27"/>
        <v>#REF!</v>
      </c>
      <c r="P113" s="31" t="e">
        <f t="shared" si="27"/>
        <v>#REF!</v>
      </c>
      <c r="Q113" s="31" t="e">
        <f t="shared" si="27"/>
        <v>#REF!</v>
      </c>
      <c r="R113" s="31" t="e">
        <f t="shared" si="27"/>
        <v>#REF!</v>
      </c>
      <c r="S113" s="31" t="e">
        <f t="shared" si="27"/>
        <v>#REF!</v>
      </c>
      <c r="T113" s="31" t="e">
        <f t="shared" si="27"/>
        <v>#REF!</v>
      </c>
      <c r="U113" s="31" t="e">
        <f t="shared" si="27"/>
        <v>#REF!</v>
      </c>
      <c r="V113" s="31" t="e">
        <f t="shared" si="27"/>
        <v>#REF!</v>
      </c>
      <c r="W113" s="31" t="e">
        <f t="shared" si="27"/>
        <v>#REF!</v>
      </c>
      <c r="X113" s="31" t="e">
        <f t="shared" si="27"/>
        <v>#REF!</v>
      </c>
      <c r="Y113" s="31" t="e">
        <f t="shared" si="27"/>
        <v>#REF!</v>
      </c>
      <c r="Z113" s="31" t="e">
        <f t="shared" si="27"/>
        <v>#REF!</v>
      </c>
      <c r="AA113" s="31" t="e">
        <f t="shared" si="27"/>
        <v>#REF!</v>
      </c>
      <c r="AB113" s="31" t="e">
        <f t="shared" si="27"/>
        <v>#REF!</v>
      </c>
      <c r="AC113" s="34" t="e">
        <f>H113-G113</f>
        <v>#REF!</v>
      </c>
      <c r="AD113" s="35" t="e">
        <f>I113</f>
        <v>#REF!</v>
      </c>
      <c r="AE113" s="74"/>
    </row>
    <row r="114" spans="1:31" ht="16" thickBot="1" x14ac:dyDescent="0.25"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 t="e">
        <f>VLOOKUP(G97,FAC_TOTALS_APTA!$A$4:$BO$143,$F114,FALSE)</f>
        <v>#REF!</v>
      </c>
      <c r="H114" s="77" t="e">
        <f>VLOOKUP(H97,FAC_TOTALS_APTA!$A$4:$BO$143,$F114,FALSE)</f>
        <v>#REF!</v>
      </c>
      <c r="I114" s="79" t="e">
        <f t="shared" si="26"/>
        <v>#REF!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 t="e">
        <f>H114-G114</f>
        <v>#REF!</v>
      </c>
      <c r="AD114" s="55" t="e">
        <f>I114</f>
        <v>#REF!</v>
      </c>
    </row>
    <row r="115" spans="1:31" ht="17" thickTop="1" thickBot="1" x14ac:dyDescent="0.25">
      <c r="B115" s="59" t="s">
        <v>77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 t="e">
        <f>AD114-AD113</f>
        <v>#REF!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4D3E5-A9B3-7549-81C7-9D130479A87F}">
  <dimension ref="A1:AE116"/>
  <sheetViews>
    <sheetView showGridLines="0" workbookViewId="0">
      <selection activeCell="B86" sqref="B86"/>
    </sheetView>
  </sheetViews>
  <sheetFormatPr baseColWidth="10" defaultColWidth="11" defaultRowHeight="14" x14ac:dyDescent="0.2"/>
  <cols>
    <col min="1" max="1" width="11" style="13"/>
    <col min="2" max="2" width="32.6640625" style="14" bestFit="1" customWidth="1"/>
    <col min="3" max="3" width="5.33203125" style="15" customWidth="1"/>
    <col min="4" max="4" width="25.33203125" style="15" hidden="1" customWidth="1"/>
    <col min="5" max="5" width="5.5" style="16" bestFit="1" customWidth="1"/>
    <col min="6" max="6" width="11" style="15" hidden="1" customWidth="1"/>
    <col min="7" max="8" width="11.6640625" style="15" bestFit="1" customWidth="1"/>
    <col min="9" max="9" width="6.6640625" style="17" bestFit="1" customWidth="1"/>
    <col min="10" max="10" width="11" style="15" hidden="1" customWidth="1"/>
    <col min="11" max="11" width="24.6640625" style="15" hidden="1" customWidth="1"/>
    <col min="12" max="12" width="12.6640625" style="15" hidden="1" customWidth="1"/>
    <col min="13" max="13" width="13.6640625" style="15" hidden="1" customWidth="1"/>
    <col min="14" max="14" width="13.1640625" style="15" hidden="1" customWidth="1"/>
    <col min="15" max="15" width="11.1640625" style="15" hidden="1" customWidth="1"/>
    <col min="16" max="28" width="11.6640625" style="15" hidden="1" customWidth="1"/>
    <col min="29" max="29" width="10" style="15" customWidth="1"/>
    <col min="30" max="30" width="12.1640625" style="15" customWidth="1"/>
    <col min="31" max="31" width="17.5" style="13" bestFit="1" customWidth="1"/>
    <col min="32" max="16384" width="11" style="15"/>
  </cols>
  <sheetData>
    <row r="1" spans="1:31" ht="15" x14ac:dyDescent="0.2">
      <c r="B1" s="14" t="s">
        <v>42</v>
      </c>
      <c r="C1" s="15">
        <v>2012</v>
      </c>
    </row>
    <row r="2" spans="1:31" s="13" customFormat="1" ht="15" x14ac:dyDescent="0.2">
      <c r="B2" s="18" t="s">
        <v>43</v>
      </c>
      <c r="C2" s="13">
        <v>2018</v>
      </c>
      <c r="E2" s="9"/>
      <c r="I2" s="20"/>
    </row>
    <row r="3" spans="1:31" ht="15" x14ac:dyDescent="0.2">
      <c r="B3" s="21" t="s">
        <v>28</v>
      </c>
      <c r="C3" s="13"/>
      <c r="D3" s="13"/>
      <c r="E3" s="9"/>
      <c r="F3" s="13"/>
      <c r="G3" s="13"/>
      <c r="H3" s="13"/>
      <c r="I3" s="20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 spans="1:31" ht="15" x14ac:dyDescent="0.2">
      <c r="B4" s="18" t="s">
        <v>19</v>
      </c>
      <c r="C4" s="19" t="s">
        <v>20</v>
      </c>
      <c r="D4" s="13"/>
      <c r="E4" s="9"/>
      <c r="F4" s="13"/>
      <c r="G4" s="13"/>
      <c r="H4" s="13"/>
      <c r="I4" s="20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 spans="1:31" x14ac:dyDescent="0.2">
      <c r="B5" s="18"/>
      <c r="C5" s="19"/>
      <c r="D5" s="13"/>
      <c r="E5" s="9"/>
      <c r="F5" s="13"/>
      <c r="G5" s="13"/>
      <c r="H5" s="13"/>
      <c r="I5" s="20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</row>
    <row r="6" spans="1:31" ht="15" x14ac:dyDescent="0.2">
      <c r="B6" s="21" t="s">
        <v>79</v>
      </c>
      <c r="C6" s="22">
        <v>1</v>
      </c>
      <c r="D6" s="13"/>
      <c r="E6" s="9"/>
      <c r="F6" s="13"/>
      <c r="G6" s="13"/>
      <c r="H6" s="13"/>
      <c r="I6" s="20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1" ht="16" thickBot="1" x14ac:dyDescent="0.25">
      <c r="B7" s="23" t="s">
        <v>38</v>
      </c>
      <c r="C7" s="24">
        <v>1</v>
      </c>
      <c r="D7" s="25"/>
      <c r="E7" s="26"/>
      <c r="F7" s="25"/>
      <c r="G7" s="25"/>
      <c r="H7" s="25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</row>
    <row r="8" spans="1:31" ht="15" thickTop="1" x14ac:dyDescent="0.2">
      <c r="B8" s="63"/>
      <c r="C8" s="64"/>
      <c r="D8" s="64"/>
      <c r="E8" s="64"/>
      <c r="F8" s="64"/>
      <c r="G8" s="87" t="s">
        <v>59</v>
      </c>
      <c r="H8" s="87"/>
      <c r="I8" s="87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7" t="s">
        <v>63</v>
      </c>
      <c r="AD8" s="87"/>
    </row>
    <row r="9" spans="1:31" ht="15" x14ac:dyDescent="0.2">
      <c r="B9" s="11" t="s">
        <v>21</v>
      </c>
      <c r="C9" s="29" t="s">
        <v>22</v>
      </c>
      <c r="D9" s="10" t="s">
        <v>23</v>
      </c>
      <c r="E9" s="10" t="s">
        <v>29</v>
      </c>
      <c r="F9" s="10"/>
      <c r="G9" s="29">
        <f>$C$1</f>
        <v>2012</v>
      </c>
      <c r="H9" s="29">
        <f>$C$2</f>
        <v>2018</v>
      </c>
      <c r="I9" s="29" t="s">
        <v>25</v>
      </c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 t="s">
        <v>27</v>
      </c>
      <c r="AD9" s="29" t="s">
        <v>25</v>
      </c>
    </row>
    <row r="10" spans="1:31" s="16" customFormat="1" x14ac:dyDescent="0.2">
      <c r="A10" s="9"/>
      <c r="B10" s="28"/>
      <c r="C10" s="30"/>
      <c r="D10" s="9"/>
      <c r="E10" s="9"/>
      <c r="F10" s="9"/>
      <c r="G10" s="9"/>
      <c r="H10" s="9"/>
      <c r="I10" s="30"/>
      <c r="J10" s="9"/>
      <c r="K10" s="9"/>
      <c r="L10" s="9"/>
      <c r="M10" s="9">
        <v>1</v>
      </c>
      <c r="N10" s="9">
        <v>2</v>
      </c>
      <c r="O10" s="9">
        <v>3</v>
      </c>
      <c r="P10" s="9">
        <v>4</v>
      </c>
      <c r="Q10" s="9">
        <v>5</v>
      </c>
      <c r="R10" s="9">
        <v>6</v>
      </c>
      <c r="S10" s="9">
        <v>7</v>
      </c>
      <c r="T10" s="9">
        <v>8</v>
      </c>
      <c r="U10" s="9">
        <v>9</v>
      </c>
      <c r="V10" s="9">
        <v>10</v>
      </c>
      <c r="W10" s="9">
        <v>11</v>
      </c>
      <c r="X10" s="9">
        <v>12</v>
      </c>
      <c r="Y10" s="9">
        <v>13</v>
      </c>
      <c r="Z10" s="9">
        <v>14</v>
      </c>
      <c r="AA10" s="9">
        <v>15</v>
      </c>
      <c r="AB10" s="9">
        <v>16</v>
      </c>
      <c r="AC10" s="9"/>
      <c r="AD10" s="9"/>
      <c r="AE10" s="9"/>
    </row>
    <row r="11" spans="1:31" x14ac:dyDescent="0.2">
      <c r="B11" s="28"/>
      <c r="C11" s="30"/>
      <c r="D11" s="9"/>
      <c r="E11" s="9"/>
      <c r="F11" s="9"/>
      <c r="G11" s="9" t="str">
        <f>CONCATENATE($C6,"_",$C7,"_",G9)</f>
        <v>1_1_2012</v>
      </c>
      <c r="H11" s="9" t="str">
        <f>CONCATENATE($C6,"_",$C7,"_",H9)</f>
        <v>1_1_2018</v>
      </c>
      <c r="I11" s="30"/>
      <c r="J11" s="9"/>
      <c r="K11" s="9"/>
      <c r="L11" s="9"/>
      <c r="M11" s="9" t="str">
        <f>IF($G9+M10&gt;$H9,0,CONCATENATE($C6,"_",$C7,"_",$G9+M10))</f>
        <v>1_1_2013</v>
      </c>
      <c r="N11" s="9" t="str">
        <f t="shared" ref="N11:AB11" si="0">IF($G9+N10&gt;$H9,0,CONCATENATE($C6,"_",$C7,"_",$G9+N10))</f>
        <v>1_1_2014</v>
      </c>
      <c r="O11" s="9" t="str">
        <f t="shared" si="0"/>
        <v>1_1_2015</v>
      </c>
      <c r="P11" s="9" t="str">
        <f t="shared" si="0"/>
        <v>1_1_2016</v>
      </c>
      <c r="Q11" s="9" t="str">
        <f t="shared" si="0"/>
        <v>1_1_2017</v>
      </c>
      <c r="R11" s="9" t="str">
        <f t="shared" si="0"/>
        <v>1_1_2018</v>
      </c>
      <c r="S11" s="9">
        <f t="shared" si="0"/>
        <v>0</v>
      </c>
      <c r="T11" s="9">
        <f t="shared" si="0"/>
        <v>0</v>
      </c>
      <c r="U11" s="9">
        <f t="shared" si="0"/>
        <v>0</v>
      </c>
      <c r="V11" s="9">
        <f t="shared" si="0"/>
        <v>0</v>
      </c>
      <c r="W11" s="9">
        <f t="shared" si="0"/>
        <v>0</v>
      </c>
      <c r="X11" s="9">
        <f t="shared" si="0"/>
        <v>0</v>
      </c>
      <c r="Y11" s="9">
        <f t="shared" si="0"/>
        <v>0</v>
      </c>
      <c r="Z11" s="9">
        <f t="shared" si="0"/>
        <v>0</v>
      </c>
      <c r="AA11" s="9">
        <f t="shared" si="0"/>
        <v>0</v>
      </c>
      <c r="AB11" s="9">
        <f t="shared" si="0"/>
        <v>0</v>
      </c>
      <c r="AC11" s="9"/>
      <c r="AD11" s="9"/>
    </row>
    <row r="12" spans="1:31" x14ac:dyDescent="0.2">
      <c r="B12" s="28"/>
      <c r="C12" s="30"/>
      <c r="D12" s="9"/>
      <c r="E12" s="9"/>
      <c r="F12" s="9" t="s">
        <v>26</v>
      </c>
      <c r="G12" s="31"/>
      <c r="H12" s="31"/>
      <c r="I12" s="30"/>
      <c r="J12" s="9"/>
      <c r="K12" s="9"/>
      <c r="L12" s="9" t="s">
        <v>26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spans="1:31" s="16" customFormat="1" ht="15" x14ac:dyDescent="0.2">
      <c r="A13" s="9"/>
      <c r="B13" s="28" t="s">
        <v>37</v>
      </c>
      <c r="C13" s="30" t="s">
        <v>24</v>
      </c>
      <c r="D13" s="9" t="s">
        <v>8</v>
      </c>
      <c r="E13" s="57">
        <v>0.81299999999999994</v>
      </c>
      <c r="F13" s="9">
        <f>MATCH($D13,FAC_TOTALS_APTA!$A$2:$BQ$2,)</f>
        <v>11</v>
      </c>
      <c r="G13" s="31">
        <f>VLOOKUP(G11,FAC_TOTALS_APTA!$A$4:$BQ$143,$F13,FALSE)</f>
        <v>62544163.9959426</v>
      </c>
      <c r="H13" s="31">
        <f>VLOOKUP(H11,FAC_TOTALS_APTA!$A$4:$BQ$143,$F13,FALSE)</f>
        <v>70621306.110453904</v>
      </c>
      <c r="I13" s="32">
        <f>IFERROR(H13/G13-1,"-")</f>
        <v>0.12914301828441244</v>
      </c>
      <c r="J13" s="33" t="str">
        <f>IF(C13="Log","_log","")</f>
        <v>_log</v>
      </c>
      <c r="K13" s="33" t="str">
        <f>CONCATENATE(D13,J13,"_FAC")</f>
        <v>VRM_ADJ_log_FAC</v>
      </c>
      <c r="L13" s="9">
        <f>MATCH($K13,FAC_TOTALS_APTA!$A$2:$BO$2,)</f>
        <v>24</v>
      </c>
      <c r="M13" s="31">
        <f>IF(M11=0,0,VLOOKUP(M11,FAC_TOTALS_APTA!$A$4:$BQ$143,$L13,FALSE))</f>
        <v>-50703413.2124236</v>
      </c>
      <c r="N13" s="31">
        <f>IF(N11=0,0,VLOOKUP(N11,FAC_TOTALS_APTA!$A$4:$BQ$143,$L13,FALSE))</f>
        <v>10121977.8963638</v>
      </c>
      <c r="O13" s="31">
        <f>IF(O11=0,0,VLOOKUP(O11,FAC_TOTALS_APTA!$A$4:$BQ$143,$L13,FALSE))</f>
        <v>-49614960.227078401</v>
      </c>
      <c r="P13" s="31">
        <f>IF(P11=0,0,VLOOKUP(P11,FAC_TOTALS_APTA!$A$4:$BQ$143,$L13,FALSE))</f>
        <v>-15817503.483904</v>
      </c>
      <c r="Q13" s="31">
        <f>IF(Q11=0,0,VLOOKUP(Q11,FAC_TOTALS_APTA!$A$4:$BQ$143,$L13,FALSE))</f>
        <v>12057835.2015885</v>
      </c>
      <c r="R13" s="31">
        <f>IF(R11=0,0,VLOOKUP(R11,FAC_TOTALS_APTA!$A$4:$BQ$143,$L13,FALSE))</f>
        <v>829580.24635452195</v>
      </c>
      <c r="S13" s="31">
        <f>IF(S11=0,0,VLOOKUP(S11,FAC_TOTALS_APTA!$A$4:$BQ$143,$L13,FALSE))</f>
        <v>0</v>
      </c>
      <c r="T13" s="31">
        <f>IF(T11=0,0,VLOOKUP(T11,FAC_TOTALS_APTA!$A$4:$BQ$143,$L13,FALSE))</f>
        <v>0</v>
      </c>
      <c r="U13" s="31">
        <f>IF(U11=0,0,VLOOKUP(U11,FAC_TOTALS_APTA!$A$4:$BQ$143,$L13,FALSE))</f>
        <v>0</v>
      </c>
      <c r="V13" s="31">
        <f>IF(V11=0,0,VLOOKUP(V11,FAC_TOTALS_APTA!$A$4:$BQ$143,$L13,FALSE))</f>
        <v>0</v>
      </c>
      <c r="W13" s="31">
        <f>IF(W11=0,0,VLOOKUP(W11,FAC_TOTALS_APTA!$A$4:$BQ$143,$L13,FALSE))</f>
        <v>0</v>
      </c>
      <c r="X13" s="31">
        <f>IF(X11=0,0,VLOOKUP(X11,FAC_TOTALS_APTA!$A$4:$BQ$143,$L13,FALSE))</f>
        <v>0</v>
      </c>
      <c r="Y13" s="31">
        <f>IF(Y11=0,0,VLOOKUP(Y11,FAC_TOTALS_APTA!$A$4:$BQ$143,$L13,FALSE))</f>
        <v>0</v>
      </c>
      <c r="Z13" s="31">
        <f>IF(Z11=0,0,VLOOKUP(Z11,FAC_TOTALS_APTA!$A$4:$BQ$143,$L13,FALSE))</f>
        <v>0</v>
      </c>
      <c r="AA13" s="31">
        <f>IF(AA11=0,0,VLOOKUP(AA11,FAC_TOTALS_APTA!$A$4:$BQ$143,$L13,FALSE))</f>
        <v>0</v>
      </c>
      <c r="AB13" s="31">
        <f>IF(AB11=0,0,VLOOKUP(AB11,FAC_TOTALS_APTA!$A$4:$BQ$143,$L13,FALSE))</f>
        <v>0</v>
      </c>
      <c r="AC13" s="34">
        <f>SUM(M13:AB13)</f>
        <v>-93126483.579099193</v>
      </c>
      <c r="AD13" s="35">
        <f>AC13/G28</f>
        <v>-5.5290568631811421E-2</v>
      </c>
      <c r="AE13" s="9"/>
    </row>
    <row r="14" spans="1:31" s="16" customFormat="1" ht="15" x14ac:dyDescent="0.2">
      <c r="A14" s="9"/>
      <c r="B14" s="28" t="s">
        <v>60</v>
      </c>
      <c r="C14" s="30" t="s">
        <v>24</v>
      </c>
      <c r="D14" s="9" t="s">
        <v>18</v>
      </c>
      <c r="E14" s="57">
        <v>-0.7006</v>
      </c>
      <c r="F14" s="9">
        <f>MATCH($D14,FAC_TOTALS_APTA!$A$2:$BQ$2,)</f>
        <v>12</v>
      </c>
      <c r="G14" s="56">
        <f>VLOOKUP(G11,FAC_TOTALS_APTA!$A$4:$BQ$143,$F14,FALSE)</f>
        <v>1.94324876271848</v>
      </c>
      <c r="H14" s="56">
        <f>VLOOKUP(H11,FAC_TOTALS_APTA!$A$4:$BQ$143,$F14,FALSE)</f>
        <v>2.0770714924310698</v>
      </c>
      <c r="I14" s="32">
        <f t="shared" ref="I14:I25" si="1">IFERROR(H14/G14-1,"-")</f>
        <v>6.8865465029490203E-2</v>
      </c>
      <c r="J14" s="33" t="str">
        <f t="shared" ref="J14:J25" si="2">IF(C14="Log","_log","")</f>
        <v>_log</v>
      </c>
      <c r="K14" s="33" t="str">
        <f t="shared" ref="K14:K26" si="3">CONCATENATE(D14,J14,"_FAC")</f>
        <v>FARE_per_UPT_2018_log_FAC</v>
      </c>
      <c r="L14" s="9">
        <f>MATCH($K14,FAC_TOTALS_APTA!$A$2:$BO$2,)</f>
        <v>25</v>
      </c>
      <c r="M14" s="31">
        <f>IF(M11=0,0,VLOOKUP(M11,FAC_TOTALS_APTA!$A$4:$BQ$143,$L14,FALSE))</f>
        <v>38188481.818789698</v>
      </c>
      <c r="N14" s="31">
        <f>IF(N11=0,0,VLOOKUP(N11,FAC_TOTALS_APTA!$A$4:$BQ$143,$L14,FALSE))</f>
        <v>52730638.6447047</v>
      </c>
      <c r="O14" s="31">
        <f>IF(O11=0,0,VLOOKUP(O11,FAC_TOTALS_APTA!$A$4:$BQ$143,$L14,FALSE))</f>
        <v>26505877.812637702</v>
      </c>
      <c r="P14" s="31">
        <f>IF(P11=0,0,VLOOKUP(P11,FAC_TOTALS_APTA!$A$4:$BQ$143,$L14,FALSE))</f>
        <v>33636804.767697297</v>
      </c>
      <c r="Q14" s="31">
        <f>IF(Q11=0,0,VLOOKUP(Q11,FAC_TOTALS_APTA!$A$4:$BQ$143,$L14,FALSE))</f>
        <v>42605604.806546301</v>
      </c>
      <c r="R14" s="31">
        <f>IF(R11=0,0,VLOOKUP(R11,FAC_TOTALS_APTA!$A$4:$BQ$143,$L14,FALSE))</f>
        <v>15903146.504393701</v>
      </c>
      <c r="S14" s="31">
        <f>IF(S11=0,0,VLOOKUP(S11,FAC_TOTALS_APTA!$A$4:$BQ$143,$L14,FALSE))</f>
        <v>0</v>
      </c>
      <c r="T14" s="31">
        <f>IF(T11=0,0,VLOOKUP(T11,FAC_TOTALS_APTA!$A$4:$BQ$143,$L14,FALSE))</f>
        <v>0</v>
      </c>
      <c r="U14" s="31">
        <f>IF(U11=0,0,VLOOKUP(U11,FAC_TOTALS_APTA!$A$4:$BQ$143,$L14,FALSE))</f>
        <v>0</v>
      </c>
      <c r="V14" s="31">
        <f>IF(V11=0,0,VLOOKUP(V11,FAC_TOTALS_APTA!$A$4:$BQ$143,$L14,FALSE))</f>
        <v>0</v>
      </c>
      <c r="W14" s="31">
        <f>IF(W11=0,0,VLOOKUP(W11,FAC_TOTALS_APTA!$A$4:$BQ$143,$L14,FALSE))</f>
        <v>0</v>
      </c>
      <c r="X14" s="31">
        <f>IF(X11=0,0,VLOOKUP(X11,FAC_TOTALS_APTA!$A$4:$BQ$143,$L14,FALSE))</f>
        <v>0</v>
      </c>
      <c r="Y14" s="31">
        <f>IF(Y11=0,0,VLOOKUP(Y11,FAC_TOTALS_APTA!$A$4:$BQ$143,$L14,FALSE))</f>
        <v>0</v>
      </c>
      <c r="Z14" s="31">
        <f>IF(Z11=0,0,VLOOKUP(Z11,FAC_TOTALS_APTA!$A$4:$BQ$143,$L14,FALSE))</f>
        <v>0</v>
      </c>
      <c r="AA14" s="31">
        <f>IF(AA11=0,0,VLOOKUP(AA11,FAC_TOTALS_APTA!$A$4:$BQ$143,$L14,FALSE))</f>
        <v>0</v>
      </c>
      <c r="AB14" s="31">
        <f>IF(AB11=0,0,VLOOKUP(AB11,FAC_TOTALS_APTA!$A$4:$BQ$143,$L14,FALSE))</f>
        <v>0</v>
      </c>
      <c r="AC14" s="34">
        <f t="shared" ref="AC14:AC25" si="4">SUM(M14:AB14)</f>
        <v>209570554.35476938</v>
      </c>
      <c r="AD14" s="35">
        <f>AC14/G28</f>
        <v>0.12442513314611751</v>
      </c>
      <c r="AE14" s="9"/>
    </row>
    <row r="15" spans="1:31" s="16" customFormat="1" ht="15" x14ac:dyDescent="0.2">
      <c r="A15" s="9"/>
      <c r="B15" s="28" t="s">
        <v>56</v>
      </c>
      <c r="C15" s="30" t="s">
        <v>24</v>
      </c>
      <c r="D15" s="9" t="s">
        <v>9</v>
      </c>
      <c r="E15" s="57">
        <v>0.2167</v>
      </c>
      <c r="F15" s="9">
        <f>MATCH($D15,FAC_TOTALS_APTA!$A$2:$BQ$2,)</f>
        <v>13</v>
      </c>
      <c r="G15" s="31">
        <f>VLOOKUP(G11,FAC_TOTALS_APTA!$A$4:$BQ$143,$F15,FALSE)</f>
        <v>9731480.2621620595</v>
      </c>
      <c r="H15" s="31">
        <f>VLOOKUP(H11,FAC_TOTALS_APTA!$A$4:$BQ$143,$F15,FALSE)</f>
        <v>10291699.890126601</v>
      </c>
      <c r="I15" s="32">
        <f t="shared" si="1"/>
        <v>5.7567771076183272E-2</v>
      </c>
      <c r="J15" s="33" t="str">
        <f t="shared" si="2"/>
        <v>_log</v>
      </c>
      <c r="K15" s="33" t="str">
        <f t="shared" si="3"/>
        <v>POP_EMP_log_FAC</v>
      </c>
      <c r="L15" s="9">
        <f>MATCH($K15,FAC_TOTALS_APTA!$A$2:$BO$2,)</f>
        <v>26</v>
      </c>
      <c r="M15" s="31">
        <f>IF(M11=0,0,VLOOKUP(M11,FAC_TOTALS_APTA!$A$4:$BQ$143,$L15,FALSE))</f>
        <v>4067532.0049948599</v>
      </c>
      <c r="N15" s="31">
        <f>IF(N11=0,0,VLOOKUP(N11,FAC_TOTALS_APTA!$A$4:$BQ$143,$L15,FALSE))</f>
        <v>4799736.3582005398</v>
      </c>
      <c r="O15" s="31">
        <f>IF(O11=0,0,VLOOKUP(O11,FAC_TOTALS_APTA!$A$4:$BQ$143,$L15,FALSE))</f>
        <v>4445092.6549810702</v>
      </c>
      <c r="P15" s="31">
        <f>IF(P11=0,0,VLOOKUP(P11,FAC_TOTALS_APTA!$A$4:$BQ$143,$L15,FALSE))</f>
        <v>3348558.6932749799</v>
      </c>
      <c r="Q15" s="31">
        <f>IF(Q11=0,0,VLOOKUP(Q11,FAC_TOTALS_APTA!$A$4:$BQ$143,$L15,FALSE))</f>
        <v>4097091.8600971601</v>
      </c>
      <c r="R15" s="31">
        <f>IF(R11=0,0,VLOOKUP(R11,FAC_TOTALS_APTA!$A$4:$BQ$143,$L15,FALSE))</f>
        <v>3575101.9479604401</v>
      </c>
      <c r="S15" s="31">
        <f>IF(S11=0,0,VLOOKUP(S11,FAC_TOTALS_APTA!$A$4:$BQ$143,$L15,FALSE))</f>
        <v>0</v>
      </c>
      <c r="T15" s="31">
        <f>IF(T11=0,0,VLOOKUP(T11,FAC_TOTALS_APTA!$A$4:$BQ$143,$L15,FALSE))</f>
        <v>0</v>
      </c>
      <c r="U15" s="31">
        <f>IF(U11=0,0,VLOOKUP(U11,FAC_TOTALS_APTA!$A$4:$BQ$143,$L15,FALSE))</f>
        <v>0</v>
      </c>
      <c r="V15" s="31">
        <f>IF(V11=0,0,VLOOKUP(V11,FAC_TOTALS_APTA!$A$4:$BQ$143,$L15,FALSE))</f>
        <v>0</v>
      </c>
      <c r="W15" s="31">
        <f>IF(W11=0,0,VLOOKUP(W11,FAC_TOTALS_APTA!$A$4:$BQ$143,$L15,FALSE))</f>
        <v>0</v>
      </c>
      <c r="X15" s="31">
        <f>IF(X11=0,0,VLOOKUP(X11,FAC_TOTALS_APTA!$A$4:$BQ$143,$L15,FALSE))</f>
        <v>0</v>
      </c>
      <c r="Y15" s="31">
        <f>IF(Y11=0,0,VLOOKUP(Y11,FAC_TOTALS_APTA!$A$4:$BQ$143,$L15,FALSE))</f>
        <v>0</v>
      </c>
      <c r="Z15" s="31">
        <f>IF(Z11=0,0,VLOOKUP(Z11,FAC_TOTALS_APTA!$A$4:$BQ$143,$L15,FALSE))</f>
        <v>0</v>
      </c>
      <c r="AA15" s="31">
        <f>IF(AA11=0,0,VLOOKUP(AA11,FAC_TOTALS_APTA!$A$4:$BQ$143,$L15,FALSE))</f>
        <v>0</v>
      </c>
      <c r="AB15" s="31">
        <f>IF(AB11=0,0,VLOOKUP(AB11,FAC_TOTALS_APTA!$A$4:$BQ$143,$L15,FALSE))</f>
        <v>0</v>
      </c>
      <c r="AC15" s="34">
        <f t="shared" si="4"/>
        <v>24333113.519509051</v>
      </c>
      <c r="AD15" s="35">
        <f>AC15/G28</f>
        <v>1.4446928858140909E-2</v>
      </c>
      <c r="AE15" s="9"/>
    </row>
    <row r="16" spans="1:31" s="16" customFormat="1" ht="30" x14ac:dyDescent="0.2">
      <c r="A16" s="9"/>
      <c r="B16" s="28" t="s">
        <v>89</v>
      </c>
      <c r="C16" s="30"/>
      <c r="D16" s="6" t="s">
        <v>81</v>
      </c>
      <c r="E16" s="57">
        <v>0.44490000000000002</v>
      </c>
      <c r="F16" s="9">
        <f>MATCH($D16,FAC_TOTALS_APTA!$A$2:$BQ$2,)</f>
        <v>17</v>
      </c>
      <c r="G16" s="56">
        <f>VLOOKUP(G11,FAC_TOTALS_APTA!$A$4:$BQ$143,$F16,FALSE)</f>
        <v>0.60637396278762301</v>
      </c>
      <c r="H16" s="56">
        <f>VLOOKUP(H11,FAC_TOTALS_APTA!$A$4:$BQ$143,$F16,FALSE)</f>
        <v>0.60568888765740103</v>
      </c>
      <c r="I16" s="32">
        <f t="shared" si="1"/>
        <v>-1.1297898199199574E-3</v>
      </c>
      <c r="J16" s="33" t="str">
        <f t="shared" si="2"/>
        <v/>
      </c>
      <c r="K16" s="33" t="str">
        <f t="shared" si="3"/>
        <v>TSD_POP_EMP_PCT_FAC</v>
      </c>
      <c r="L16" s="9">
        <f>MATCH($K16,FAC_TOTALS_APTA!$A$2:$BO$2,)</f>
        <v>30</v>
      </c>
      <c r="M16" s="31">
        <f>IF(M11=0,0,VLOOKUP(M11,FAC_TOTALS_APTA!$A$4:$BQ$143,$L16,FALSE))</f>
        <v>625267.20141265006</v>
      </c>
      <c r="N16" s="31">
        <f>IF(N11=0,0,VLOOKUP(N11,FAC_TOTALS_APTA!$A$4:$BQ$143,$L16,FALSE))</f>
        <v>-962734.86801647604</v>
      </c>
      <c r="O16" s="31">
        <f>IF(O11=0,0,VLOOKUP(O11,FAC_TOTALS_APTA!$A$4:$BQ$143,$L16,FALSE))</f>
        <v>803518.99827702797</v>
      </c>
      <c r="P16" s="31">
        <f>IF(P11=0,0,VLOOKUP(P11,FAC_TOTALS_APTA!$A$4:$BQ$143,$L16,FALSE))</f>
        <v>-381587.48874177499</v>
      </c>
      <c r="Q16" s="31">
        <f>IF(Q11=0,0,VLOOKUP(Q11,FAC_TOTALS_APTA!$A$4:$BQ$143,$L16,FALSE))</f>
        <v>-1262700.9029221199</v>
      </c>
      <c r="R16" s="31">
        <f>IF(R11=0,0,VLOOKUP(R11,FAC_TOTALS_APTA!$A$4:$BQ$143,$L16,FALSE))</f>
        <v>921227.08727915399</v>
      </c>
      <c r="S16" s="31">
        <f>IF(S11=0,0,VLOOKUP(S11,FAC_TOTALS_APTA!$A$4:$BQ$143,$L16,FALSE))</f>
        <v>0</v>
      </c>
      <c r="T16" s="31">
        <f>IF(T11=0,0,VLOOKUP(T11,FAC_TOTALS_APTA!$A$4:$BQ$143,$L16,FALSE))</f>
        <v>0</v>
      </c>
      <c r="U16" s="31">
        <f>IF(U11=0,0,VLOOKUP(U11,FAC_TOTALS_APTA!$A$4:$BQ$143,$L16,FALSE))</f>
        <v>0</v>
      </c>
      <c r="V16" s="31">
        <f>IF(V11=0,0,VLOOKUP(V11,FAC_TOTALS_APTA!$A$4:$BQ$143,$L16,FALSE))</f>
        <v>0</v>
      </c>
      <c r="W16" s="31">
        <f>IF(W11=0,0,VLOOKUP(W11,FAC_TOTALS_APTA!$A$4:$BQ$143,$L16,FALSE))</f>
        <v>0</v>
      </c>
      <c r="X16" s="31">
        <f>IF(X11=0,0,VLOOKUP(X11,FAC_TOTALS_APTA!$A$4:$BQ$143,$L16,FALSE))</f>
        <v>0</v>
      </c>
      <c r="Y16" s="31">
        <f>IF(Y11=0,0,VLOOKUP(Y11,FAC_TOTALS_APTA!$A$4:$BQ$143,$L16,FALSE))</f>
        <v>0</v>
      </c>
      <c r="Z16" s="31">
        <f>IF(Z11=0,0,VLOOKUP(Z11,FAC_TOTALS_APTA!$A$4:$BQ$143,$L16,FALSE))</f>
        <v>0</v>
      </c>
      <c r="AA16" s="31">
        <f>IF(AA11=0,0,VLOOKUP(AA11,FAC_TOTALS_APTA!$A$4:$BQ$143,$L16,FALSE))</f>
        <v>0</v>
      </c>
      <c r="AB16" s="31">
        <f>IF(AB11=0,0,VLOOKUP(AB11,FAC_TOTALS_APTA!$A$4:$BQ$143,$L16,FALSE))</f>
        <v>0</v>
      </c>
      <c r="AC16" s="34">
        <f t="shared" si="4"/>
        <v>-257009.9727115389</v>
      </c>
      <c r="AD16" s="35">
        <f>AC16/G28</f>
        <v>-1.5259061642972408E-4</v>
      </c>
      <c r="AE16" s="9"/>
    </row>
    <row r="17" spans="1:31" s="16" customFormat="1" ht="15" x14ac:dyDescent="0.2">
      <c r="A17" s="9"/>
      <c r="B17" s="28" t="s">
        <v>57</v>
      </c>
      <c r="C17" s="30" t="s">
        <v>24</v>
      </c>
      <c r="D17" s="37" t="s">
        <v>17</v>
      </c>
      <c r="E17" s="57">
        <v>0.24179999999999999</v>
      </c>
      <c r="F17" s="9">
        <f>MATCH($D17,FAC_TOTALS_APTA!$A$2:$BQ$2,)</f>
        <v>14</v>
      </c>
      <c r="G17" s="36">
        <f>VLOOKUP(G11,FAC_TOTALS_APTA!$A$4:$BQ$143,$F17,FALSE)</f>
        <v>4.0754961513705803</v>
      </c>
      <c r="H17" s="36">
        <f>VLOOKUP(H11,FAC_TOTALS_APTA!$A$4:$BQ$143,$F17,FALSE)</f>
        <v>2.9329873699500002</v>
      </c>
      <c r="I17" s="32">
        <f t="shared" si="1"/>
        <v>-0.28033612080245907</v>
      </c>
      <c r="J17" s="33" t="str">
        <f t="shared" si="2"/>
        <v>_log</v>
      </c>
      <c r="K17" s="33" t="str">
        <f t="shared" si="3"/>
        <v>GAS_PRICE_2018_log_FAC</v>
      </c>
      <c r="L17" s="9">
        <f>MATCH($K17,FAC_TOTALS_APTA!$A$2:$BO$2,)</f>
        <v>27</v>
      </c>
      <c r="M17" s="31">
        <f>IF(M11=0,0,VLOOKUP(M11,FAC_TOTALS_APTA!$A$4:$BQ$143,$L17,FALSE))</f>
        <v>-12946604.671329699</v>
      </c>
      <c r="N17" s="31">
        <f>IF(N11=0,0,VLOOKUP(N11,FAC_TOTALS_APTA!$A$4:$BQ$143,$L17,FALSE))</f>
        <v>-17754759.5463496</v>
      </c>
      <c r="O17" s="31">
        <f>IF(O11=0,0,VLOOKUP(O11,FAC_TOTALS_APTA!$A$4:$BQ$143,$L17,FALSE))</f>
        <v>-94365285.345929205</v>
      </c>
      <c r="P17" s="31">
        <f>IF(P11=0,0,VLOOKUP(P11,FAC_TOTALS_APTA!$A$4:$BQ$143,$L17,FALSE))</f>
        <v>-35171993.724588402</v>
      </c>
      <c r="Q17" s="31">
        <f>IF(Q11=0,0,VLOOKUP(Q11,FAC_TOTALS_APTA!$A$4:$BQ$143,$L17,FALSE))</f>
        <v>25052277.511754099</v>
      </c>
      <c r="R17" s="31">
        <f>IF(R11=0,0,VLOOKUP(R11,FAC_TOTALS_APTA!$A$4:$BQ$143,$L17,FALSE))</f>
        <v>29993419.973751001</v>
      </c>
      <c r="S17" s="31">
        <f>IF(S11=0,0,VLOOKUP(S11,FAC_TOTALS_APTA!$A$4:$BQ$143,$L17,FALSE))</f>
        <v>0</v>
      </c>
      <c r="T17" s="31">
        <f>IF(T11=0,0,VLOOKUP(T11,FAC_TOTALS_APTA!$A$4:$BQ$143,$L17,FALSE))</f>
        <v>0</v>
      </c>
      <c r="U17" s="31">
        <f>IF(U11=0,0,VLOOKUP(U11,FAC_TOTALS_APTA!$A$4:$BQ$143,$L17,FALSE))</f>
        <v>0</v>
      </c>
      <c r="V17" s="31">
        <f>IF(V11=0,0,VLOOKUP(V11,FAC_TOTALS_APTA!$A$4:$BQ$143,$L17,FALSE))</f>
        <v>0</v>
      </c>
      <c r="W17" s="31">
        <f>IF(W11=0,0,VLOOKUP(W11,FAC_TOTALS_APTA!$A$4:$BQ$143,$L17,FALSE))</f>
        <v>0</v>
      </c>
      <c r="X17" s="31">
        <f>IF(X11=0,0,VLOOKUP(X11,FAC_TOTALS_APTA!$A$4:$BQ$143,$L17,FALSE))</f>
        <v>0</v>
      </c>
      <c r="Y17" s="31">
        <f>IF(Y11=0,0,VLOOKUP(Y11,FAC_TOTALS_APTA!$A$4:$BQ$143,$L17,FALSE))</f>
        <v>0</v>
      </c>
      <c r="Z17" s="31">
        <f>IF(Z11=0,0,VLOOKUP(Z11,FAC_TOTALS_APTA!$A$4:$BQ$143,$L17,FALSE))</f>
        <v>0</v>
      </c>
      <c r="AA17" s="31">
        <f>IF(AA11=0,0,VLOOKUP(AA11,FAC_TOTALS_APTA!$A$4:$BQ$143,$L17,FALSE))</f>
        <v>0</v>
      </c>
      <c r="AB17" s="31">
        <f>IF(AB11=0,0,VLOOKUP(AB11,FAC_TOTALS_APTA!$A$4:$BQ$143,$L17,FALSE))</f>
        <v>0</v>
      </c>
      <c r="AC17" s="34">
        <f t="shared" si="4"/>
        <v>-105192945.80269179</v>
      </c>
      <c r="AD17" s="35">
        <f>AC17/G28</f>
        <v>-6.2454605456524523E-2</v>
      </c>
      <c r="AE17" s="9"/>
    </row>
    <row r="18" spans="1:31" s="16" customFormat="1" ht="15" x14ac:dyDescent="0.2">
      <c r="A18" s="9"/>
      <c r="B18" s="28" t="s">
        <v>54</v>
      </c>
      <c r="C18" s="30" t="s">
        <v>24</v>
      </c>
      <c r="D18" s="9" t="s">
        <v>16</v>
      </c>
      <c r="E18" s="57">
        <v>-0.38419999999999999</v>
      </c>
      <c r="F18" s="9">
        <f>MATCH($D18,FAC_TOTALS_APTA!$A$2:$BQ$2,)</f>
        <v>15</v>
      </c>
      <c r="G18" s="56">
        <f>VLOOKUP(G11,FAC_TOTALS_APTA!$A$4:$BQ$143,$F18,FALSE)</f>
        <v>35229.195884779299</v>
      </c>
      <c r="H18" s="56">
        <f>VLOOKUP(H11,FAC_TOTALS_APTA!$A$4:$BQ$143,$F18,FALSE)</f>
        <v>38881.041747275602</v>
      </c>
      <c r="I18" s="32">
        <f t="shared" si="1"/>
        <v>0.10365964282693363</v>
      </c>
      <c r="J18" s="33" t="str">
        <f t="shared" si="2"/>
        <v>_log</v>
      </c>
      <c r="K18" s="33" t="str">
        <f t="shared" si="3"/>
        <v>TOTAL_MED_INC_INDIV_2018_log_FAC</v>
      </c>
      <c r="L18" s="9">
        <f>MATCH($K18,FAC_TOTALS_APTA!$A$2:$BO$2,)</f>
        <v>28</v>
      </c>
      <c r="M18" s="31">
        <f>IF(M11=0,0,VLOOKUP(M11,FAC_TOTALS_APTA!$A$4:$BQ$143,$L18,FALSE))</f>
        <v>-5565318.7011073502</v>
      </c>
      <c r="N18" s="31">
        <f>IF(N11=0,0,VLOOKUP(N11,FAC_TOTALS_APTA!$A$4:$BQ$143,$L18,FALSE))</f>
        <v>-3364023.2207936798</v>
      </c>
      <c r="O18" s="31">
        <f>IF(O11=0,0,VLOOKUP(O11,FAC_TOTALS_APTA!$A$4:$BQ$143,$L18,FALSE))</f>
        <v>-19479279.3348931</v>
      </c>
      <c r="P18" s="31">
        <f>IF(P11=0,0,VLOOKUP(P11,FAC_TOTALS_APTA!$A$4:$BQ$143,$L18,FALSE))</f>
        <v>-14230375.0831708</v>
      </c>
      <c r="Q18" s="31">
        <f>IF(Q11=0,0,VLOOKUP(Q11,FAC_TOTALS_APTA!$A$4:$BQ$143,$L18,FALSE))</f>
        <v>-14394713.4248813</v>
      </c>
      <c r="R18" s="31">
        <f>IF(R11=0,0,VLOOKUP(R11,FAC_TOTALS_APTA!$A$4:$BQ$143,$L18,FALSE))</f>
        <v>-15214105.4029177</v>
      </c>
      <c r="S18" s="31">
        <f>IF(S11=0,0,VLOOKUP(S11,FAC_TOTALS_APTA!$A$4:$BQ$143,$L18,FALSE))</f>
        <v>0</v>
      </c>
      <c r="T18" s="31">
        <f>IF(T11=0,0,VLOOKUP(T11,FAC_TOTALS_APTA!$A$4:$BQ$143,$L18,FALSE))</f>
        <v>0</v>
      </c>
      <c r="U18" s="31">
        <f>IF(U11=0,0,VLOOKUP(U11,FAC_TOTALS_APTA!$A$4:$BQ$143,$L18,FALSE))</f>
        <v>0</v>
      </c>
      <c r="V18" s="31">
        <f>IF(V11=0,0,VLOOKUP(V11,FAC_TOTALS_APTA!$A$4:$BQ$143,$L18,FALSE))</f>
        <v>0</v>
      </c>
      <c r="W18" s="31">
        <f>IF(W11=0,0,VLOOKUP(W11,FAC_TOTALS_APTA!$A$4:$BQ$143,$L18,FALSE))</f>
        <v>0</v>
      </c>
      <c r="X18" s="31">
        <f>IF(X11=0,0,VLOOKUP(X11,FAC_TOTALS_APTA!$A$4:$BQ$143,$L18,FALSE))</f>
        <v>0</v>
      </c>
      <c r="Y18" s="31">
        <f>IF(Y11=0,0,VLOOKUP(Y11,FAC_TOTALS_APTA!$A$4:$BQ$143,$L18,FALSE))</f>
        <v>0</v>
      </c>
      <c r="Z18" s="31">
        <f>IF(Z11=0,0,VLOOKUP(Z11,FAC_TOTALS_APTA!$A$4:$BQ$143,$L18,FALSE))</f>
        <v>0</v>
      </c>
      <c r="AA18" s="31">
        <f>IF(AA11=0,0,VLOOKUP(AA11,FAC_TOTALS_APTA!$A$4:$BQ$143,$L18,FALSE))</f>
        <v>0</v>
      </c>
      <c r="AB18" s="31">
        <f>IF(AB11=0,0,VLOOKUP(AB11,FAC_TOTALS_APTA!$A$4:$BQ$143,$L18,FALSE))</f>
        <v>0</v>
      </c>
      <c r="AC18" s="34">
        <f t="shared" si="4"/>
        <v>-72247815.167763934</v>
      </c>
      <c r="AD18" s="35">
        <f>AC18/G28</f>
        <v>-4.2894594851084981E-2</v>
      </c>
      <c r="AE18" s="9"/>
    </row>
    <row r="19" spans="1:31" s="16" customFormat="1" ht="15" x14ac:dyDescent="0.2">
      <c r="A19" s="9"/>
      <c r="B19" s="28" t="s">
        <v>72</v>
      </c>
      <c r="C19" s="30"/>
      <c r="D19" s="9" t="s">
        <v>10</v>
      </c>
      <c r="E19" s="57">
        <v>7.7000000000000002E-3</v>
      </c>
      <c r="F19" s="9">
        <f>MATCH($D19,FAC_TOTALS_APTA!$A$2:$BQ$2,)</f>
        <v>16</v>
      </c>
      <c r="G19" s="31">
        <f>VLOOKUP(G11,FAC_TOTALS_APTA!$A$4:$BQ$143,$F19,FALSE)</f>
        <v>10.860715302098599</v>
      </c>
      <c r="H19" s="31">
        <f>VLOOKUP(H11,FAC_TOTALS_APTA!$A$4:$BQ$143,$F19,FALSE)</f>
        <v>10.033631511663399</v>
      </c>
      <c r="I19" s="32">
        <f t="shared" si="1"/>
        <v>-7.6153712479267721E-2</v>
      </c>
      <c r="J19" s="33" t="str">
        <f t="shared" si="2"/>
        <v/>
      </c>
      <c r="K19" s="33" t="str">
        <f t="shared" si="3"/>
        <v>PCT_HH_NO_VEH_FAC</v>
      </c>
      <c r="L19" s="9">
        <f>MATCH($K19,FAC_TOTALS_APTA!$A$2:$BO$2,)</f>
        <v>29</v>
      </c>
      <c r="M19" s="31">
        <f>IF(M11=0,0,VLOOKUP(M11,FAC_TOTALS_APTA!$A$4:$BQ$143,$L19,FALSE))</f>
        <v>-4336080.9131812602</v>
      </c>
      <c r="N19" s="31">
        <f>IF(N11=0,0,VLOOKUP(N11,FAC_TOTALS_APTA!$A$4:$BQ$143,$L19,FALSE))</f>
        <v>-489712.31404604402</v>
      </c>
      <c r="O19" s="31">
        <f>IF(O11=0,0,VLOOKUP(O11,FAC_TOTALS_APTA!$A$4:$BQ$143,$L19,FALSE))</f>
        <v>-160652.12243420799</v>
      </c>
      <c r="P19" s="31">
        <f>IF(P11=0,0,VLOOKUP(P11,FAC_TOTALS_APTA!$A$4:$BQ$143,$L19,FALSE))</f>
        <v>-1320355.72934669</v>
      </c>
      <c r="Q19" s="31">
        <f>IF(Q11=0,0,VLOOKUP(Q11,FAC_TOTALS_APTA!$A$4:$BQ$143,$L19,FALSE))</f>
        <v>-2186711.6871622899</v>
      </c>
      <c r="R19" s="31">
        <f>IF(R11=0,0,VLOOKUP(R11,FAC_TOTALS_APTA!$A$4:$BQ$143,$L19,FALSE))</f>
        <v>-1876449.5358392501</v>
      </c>
      <c r="S19" s="31">
        <f>IF(S11=0,0,VLOOKUP(S11,FAC_TOTALS_APTA!$A$4:$BQ$143,$L19,FALSE))</f>
        <v>0</v>
      </c>
      <c r="T19" s="31">
        <f>IF(T11=0,0,VLOOKUP(T11,FAC_TOTALS_APTA!$A$4:$BQ$143,$L19,FALSE))</f>
        <v>0</v>
      </c>
      <c r="U19" s="31">
        <f>IF(U11=0,0,VLOOKUP(U11,FAC_TOTALS_APTA!$A$4:$BQ$143,$L19,FALSE))</f>
        <v>0</v>
      </c>
      <c r="V19" s="31">
        <f>IF(V11=0,0,VLOOKUP(V11,FAC_TOTALS_APTA!$A$4:$BQ$143,$L19,FALSE))</f>
        <v>0</v>
      </c>
      <c r="W19" s="31">
        <f>IF(W11=0,0,VLOOKUP(W11,FAC_TOTALS_APTA!$A$4:$BQ$143,$L19,FALSE))</f>
        <v>0</v>
      </c>
      <c r="X19" s="31">
        <f>IF(X11=0,0,VLOOKUP(X11,FAC_TOTALS_APTA!$A$4:$BQ$143,$L19,FALSE))</f>
        <v>0</v>
      </c>
      <c r="Y19" s="31">
        <f>IF(Y11=0,0,VLOOKUP(Y11,FAC_TOTALS_APTA!$A$4:$BQ$143,$L19,FALSE))</f>
        <v>0</v>
      </c>
      <c r="Z19" s="31">
        <f>IF(Z11=0,0,VLOOKUP(Z11,FAC_TOTALS_APTA!$A$4:$BQ$143,$L19,FALSE))</f>
        <v>0</v>
      </c>
      <c r="AA19" s="31">
        <f>IF(AA11=0,0,VLOOKUP(AA11,FAC_TOTALS_APTA!$A$4:$BQ$143,$L19,FALSE))</f>
        <v>0</v>
      </c>
      <c r="AB19" s="31">
        <f>IF(AB11=0,0,VLOOKUP(AB11,FAC_TOTALS_APTA!$A$4:$BQ$143,$L19,FALSE))</f>
        <v>0</v>
      </c>
      <c r="AC19" s="34">
        <f t="shared" si="4"/>
        <v>-10369962.302009743</v>
      </c>
      <c r="AD19" s="35">
        <f>AC19/G28</f>
        <v>-6.1567997666482164E-3</v>
      </c>
      <c r="AE19" s="9"/>
    </row>
    <row r="20" spans="1:31" s="16" customFormat="1" ht="15" x14ac:dyDescent="0.2">
      <c r="A20" s="9"/>
      <c r="B20" s="28" t="s">
        <v>55</v>
      </c>
      <c r="C20" s="30"/>
      <c r="D20" s="9" t="s">
        <v>32</v>
      </c>
      <c r="E20" s="57">
        <v>-3.3999999999999998E-3</v>
      </c>
      <c r="F20" s="9">
        <f>MATCH($D20,FAC_TOTALS_APTA!$A$2:$BQ$2,)</f>
        <v>18</v>
      </c>
      <c r="G20" s="36">
        <f>VLOOKUP(G11,FAC_TOTALS_APTA!$A$4:$BQ$143,$F20,FALSE)</f>
        <v>4.9899583171327002</v>
      </c>
      <c r="H20" s="36">
        <f>VLOOKUP(H11,FAC_TOTALS_APTA!$A$4:$BQ$143,$F20,FALSE)</f>
        <v>6.1878226839308299</v>
      </c>
      <c r="I20" s="32">
        <f t="shared" si="1"/>
        <v>0.24005498456476881</v>
      </c>
      <c r="J20" s="33" t="str">
        <f t="shared" si="2"/>
        <v/>
      </c>
      <c r="K20" s="33" t="str">
        <f t="shared" si="3"/>
        <v>JTW_HOME_PCT_FAC</v>
      </c>
      <c r="L20" s="9">
        <f>MATCH($K20,FAC_TOTALS_APTA!$A$2:$BO$2,)</f>
        <v>31</v>
      </c>
      <c r="M20" s="31">
        <f>IF(M11=0,0,VLOOKUP(M11,FAC_TOTALS_APTA!$A$4:$BQ$143,$L20,FALSE))</f>
        <v>-16928.8642910622</v>
      </c>
      <c r="N20" s="31">
        <f>IF(N11=0,0,VLOOKUP(N11,FAC_TOTALS_APTA!$A$4:$BQ$143,$L20,FALSE))</f>
        <v>-1391971.4696971099</v>
      </c>
      <c r="O20" s="31">
        <f>IF(O11=0,0,VLOOKUP(O11,FAC_TOTALS_APTA!$A$4:$BQ$143,$L20,FALSE))</f>
        <v>-183784.28350121999</v>
      </c>
      <c r="P20" s="31">
        <f>IF(P11=0,0,VLOOKUP(P11,FAC_TOTALS_APTA!$A$4:$BQ$143,$L20,FALSE))</f>
        <v>-2906926.0269241901</v>
      </c>
      <c r="Q20" s="31">
        <f>IF(Q11=0,0,VLOOKUP(Q11,FAC_TOTALS_APTA!$A$4:$BQ$143,$L20,FALSE))</f>
        <v>-860390.28792660497</v>
      </c>
      <c r="R20" s="31">
        <f>IF(R11=0,0,VLOOKUP(R11,FAC_TOTALS_APTA!$A$4:$BQ$143,$L20,FALSE))</f>
        <v>-1336795.91820998</v>
      </c>
      <c r="S20" s="31">
        <f>IF(S11=0,0,VLOOKUP(S11,FAC_TOTALS_APTA!$A$4:$BQ$143,$L20,FALSE))</f>
        <v>0</v>
      </c>
      <c r="T20" s="31">
        <f>IF(T11=0,0,VLOOKUP(T11,FAC_TOTALS_APTA!$A$4:$BQ$143,$L20,FALSE))</f>
        <v>0</v>
      </c>
      <c r="U20" s="31">
        <f>IF(U11=0,0,VLOOKUP(U11,FAC_TOTALS_APTA!$A$4:$BQ$143,$L20,FALSE))</f>
        <v>0</v>
      </c>
      <c r="V20" s="31">
        <f>IF(V11=0,0,VLOOKUP(V11,FAC_TOTALS_APTA!$A$4:$BQ$143,$L20,FALSE))</f>
        <v>0</v>
      </c>
      <c r="W20" s="31">
        <f>IF(W11=0,0,VLOOKUP(W11,FAC_TOTALS_APTA!$A$4:$BQ$143,$L20,FALSE))</f>
        <v>0</v>
      </c>
      <c r="X20" s="31">
        <f>IF(X11=0,0,VLOOKUP(X11,FAC_TOTALS_APTA!$A$4:$BQ$143,$L20,FALSE))</f>
        <v>0</v>
      </c>
      <c r="Y20" s="31">
        <f>IF(Y11=0,0,VLOOKUP(Y11,FAC_TOTALS_APTA!$A$4:$BQ$143,$L20,FALSE))</f>
        <v>0</v>
      </c>
      <c r="Z20" s="31">
        <f>IF(Z11=0,0,VLOOKUP(Z11,FAC_TOTALS_APTA!$A$4:$BQ$143,$L20,FALSE))</f>
        <v>0</v>
      </c>
      <c r="AA20" s="31">
        <f>IF(AA11=0,0,VLOOKUP(AA11,FAC_TOTALS_APTA!$A$4:$BQ$143,$L20,FALSE))</f>
        <v>0</v>
      </c>
      <c r="AB20" s="31">
        <f>IF(AB11=0,0,VLOOKUP(AB11,FAC_TOTALS_APTA!$A$4:$BQ$143,$L20,FALSE))</f>
        <v>0</v>
      </c>
      <c r="AC20" s="34">
        <f t="shared" si="4"/>
        <v>-6696796.8505501673</v>
      </c>
      <c r="AD20" s="35">
        <f>AC20/G28</f>
        <v>-3.9759871912713766E-3</v>
      </c>
      <c r="AE20" s="9"/>
    </row>
    <row r="21" spans="1:31" s="16" customFormat="1" ht="34" x14ac:dyDescent="0.2">
      <c r="A21" s="9"/>
      <c r="B21" s="14" t="s">
        <v>90</v>
      </c>
      <c r="C21" s="30"/>
      <c r="D21" s="6" t="s">
        <v>82</v>
      </c>
      <c r="E21" s="57">
        <v>-2.8E-3</v>
      </c>
      <c r="F21" s="9">
        <f>MATCH($D21,FAC_TOTALS_APTA!$A$2:$BQ$2,)</f>
        <v>19</v>
      </c>
      <c r="G21" s="36">
        <f>VLOOKUP(G11,FAC_TOTALS_APTA!$A$4:$BQ$143,$F21,FALSE)</f>
        <v>0</v>
      </c>
      <c r="H21" s="36">
        <f>VLOOKUP(H11,FAC_TOTALS_APTA!$A$4:$BQ$143,$F21,FALSE)</f>
        <v>0</v>
      </c>
      <c r="I21" s="32" t="str">
        <f t="shared" si="1"/>
        <v>-</v>
      </c>
      <c r="J21" s="33" t="str">
        <f t="shared" si="2"/>
        <v/>
      </c>
      <c r="K21" s="33" t="str">
        <f t="shared" si="3"/>
        <v>PER_CAPITA_TNC_TRIPS_HIMIDNY_BUS_FAC</v>
      </c>
      <c r="L21" s="9">
        <f>MATCH($K21,FAC_TOTALS_APTA!$A$2:$BO$2,)</f>
        <v>32</v>
      </c>
      <c r="M21" s="31">
        <f>IF(M11=0,0,VLOOKUP(M11,FAC_TOTALS_APTA!$A$4:$BQ$143,$L21,FALSE))</f>
        <v>0</v>
      </c>
      <c r="N21" s="31">
        <f>IF(N11=0,0,VLOOKUP(N11,FAC_TOTALS_APTA!$A$4:$BQ$143,$L21,FALSE))</f>
        <v>0</v>
      </c>
      <c r="O21" s="31">
        <f>IF(O11=0,0,VLOOKUP(O11,FAC_TOTALS_APTA!$A$4:$BQ$143,$L21,FALSE))</f>
        <v>0</v>
      </c>
      <c r="P21" s="31">
        <f>IF(P11=0,0,VLOOKUP(P11,FAC_TOTALS_APTA!$A$4:$BQ$143,$L21,FALSE))</f>
        <v>0</v>
      </c>
      <c r="Q21" s="31">
        <f>IF(Q11=0,0,VLOOKUP(Q11,FAC_TOTALS_APTA!$A$4:$BQ$143,$L21,FALSE))</f>
        <v>0</v>
      </c>
      <c r="R21" s="31">
        <f>IF(R11=0,0,VLOOKUP(R11,FAC_TOTALS_APTA!$A$4:$BQ$143,$L21,FALSE))</f>
        <v>0</v>
      </c>
      <c r="S21" s="31">
        <f>IF(S11=0,0,VLOOKUP(S11,FAC_TOTALS_APTA!$A$4:$BQ$143,$L21,FALSE))</f>
        <v>0</v>
      </c>
      <c r="T21" s="31">
        <f>IF(T11=0,0,VLOOKUP(T11,FAC_TOTALS_APTA!$A$4:$BQ$143,$L21,FALSE))</f>
        <v>0</v>
      </c>
      <c r="U21" s="31">
        <f>IF(U11=0,0,VLOOKUP(U11,FAC_TOTALS_APTA!$A$4:$BQ$143,$L21,FALSE))</f>
        <v>0</v>
      </c>
      <c r="V21" s="31">
        <f>IF(V11=0,0,VLOOKUP(V11,FAC_TOTALS_APTA!$A$4:$BQ$143,$L21,FALSE))</f>
        <v>0</v>
      </c>
      <c r="W21" s="31">
        <f>IF(W11=0,0,VLOOKUP(W11,FAC_TOTALS_APTA!$A$4:$BQ$143,$L21,FALSE))</f>
        <v>0</v>
      </c>
      <c r="X21" s="31">
        <f>IF(X11=0,0,VLOOKUP(X11,FAC_TOTALS_APTA!$A$4:$BQ$143,$L21,FALSE))</f>
        <v>0</v>
      </c>
      <c r="Y21" s="31">
        <f>IF(Y11=0,0,VLOOKUP(Y11,FAC_TOTALS_APTA!$A$4:$BQ$143,$L21,FALSE))</f>
        <v>0</v>
      </c>
      <c r="Z21" s="31">
        <f>IF(Z11=0,0,VLOOKUP(Z11,FAC_TOTALS_APTA!$A$4:$BQ$143,$L21,FALSE))</f>
        <v>0</v>
      </c>
      <c r="AA21" s="31">
        <f>IF(AA11=0,0,VLOOKUP(AA11,FAC_TOTALS_APTA!$A$4:$BQ$143,$L21,FALSE))</f>
        <v>0</v>
      </c>
      <c r="AB21" s="31">
        <f>IF(AB11=0,0,VLOOKUP(AB11,FAC_TOTALS_APTA!$A$4:$BQ$143,$L21,FALSE))</f>
        <v>0</v>
      </c>
      <c r="AC21" s="34">
        <f t="shared" si="4"/>
        <v>0</v>
      </c>
      <c r="AD21" s="35">
        <f>AC21/G28</f>
        <v>0</v>
      </c>
      <c r="AE21" s="9"/>
    </row>
    <row r="22" spans="1:31" s="16" customFormat="1" ht="34" hidden="1" x14ac:dyDescent="0.2">
      <c r="A22" s="9"/>
      <c r="B22" s="14" t="s">
        <v>90</v>
      </c>
      <c r="C22" s="30"/>
      <c r="D22" s="6" t="s">
        <v>83</v>
      </c>
      <c r="E22" s="57">
        <v>-5.3E-3</v>
      </c>
      <c r="F22" s="9">
        <f>MATCH($D22,FAC_TOTALS_APTA!$A$2:$BQ$2,)</f>
        <v>20</v>
      </c>
      <c r="G22" s="36">
        <f>VLOOKUP(G11,FAC_TOTALS_APTA!$A$4:$BQ$143,$F22,FALSE)</f>
        <v>0</v>
      </c>
      <c r="H22" s="36">
        <f>VLOOKUP(H11,FAC_TOTALS_APTA!$A$4:$BQ$143,$F22,FALSE)</f>
        <v>0</v>
      </c>
      <c r="I22" s="32" t="str">
        <f t="shared" si="1"/>
        <v>-</v>
      </c>
      <c r="J22" s="33" t="str">
        <f t="shared" si="2"/>
        <v/>
      </c>
      <c r="K22" s="33" t="str">
        <f t="shared" si="3"/>
        <v>PER_CAPITA_TNC_TRIPS_LOW_OPEX_BUS_FAC</v>
      </c>
      <c r="L22" s="9">
        <f>MATCH($K22,FAC_TOTALS_APTA!$A$2:$BO$2,)</f>
        <v>33</v>
      </c>
      <c r="M22" s="31">
        <f>IF(M11=0,0,VLOOKUP(M11,FAC_TOTALS_APTA!$A$4:$BQ$143,$L22,FALSE))</f>
        <v>0</v>
      </c>
      <c r="N22" s="31">
        <f>IF(N11=0,0,VLOOKUP(N11,FAC_TOTALS_APTA!$A$4:$BQ$143,$L22,FALSE))</f>
        <v>0</v>
      </c>
      <c r="O22" s="31">
        <f>IF(O11=0,0,VLOOKUP(O11,FAC_TOTALS_APTA!$A$4:$BQ$143,$L22,FALSE))</f>
        <v>0</v>
      </c>
      <c r="P22" s="31">
        <f>IF(P11=0,0,VLOOKUP(P11,FAC_TOTALS_APTA!$A$4:$BQ$143,$L22,FALSE))</f>
        <v>0</v>
      </c>
      <c r="Q22" s="31">
        <f>IF(Q11=0,0,VLOOKUP(Q11,FAC_TOTALS_APTA!$A$4:$BQ$143,$L22,FALSE))</f>
        <v>0</v>
      </c>
      <c r="R22" s="31">
        <f>IF(R11=0,0,VLOOKUP(R11,FAC_TOTALS_APTA!$A$4:$BQ$143,$L22,FALSE))</f>
        <v>0</v>
      </c>
      <c r="S22" s="31">
        <f>IF(S11=0,0,VLOOKUP(S11,FAC_TOTALS_APTA!$A$4:$BQ$143,$L22,FALSE))</f>
        <v>0</v>
      </c>
      <c r="T22" s="31">
        <f>IF(T11=0,0,VLOOKUP(T11,FAC_TOTALS_APTA!$A$4:$BQ$143,$L22,FALSE))</f>
        <v>0</v>
      </c>
      <c r="U22" s="31">
        <f>IF(U11=0,0,VLOOKUP(U11,FAC_TOTALS_APTA!$A$4:$BQ$143,$L22,FALSE))</f>
        <v>0</v>
      </c>
      <c r="V22" s="31">
        <f>IF(V11=0,0,VLOOKUP(V11,FAC_TOTALS_APTA!$A$4:$BQ$143,$L22,FALSE))</f>
        <v>0</v>
      </c>
      <c r="W22" s="31">
        <f>IF(W11=0,0,VLOOKUP(W11,FAC_TOTALS_APTA!$A$4:$BQ$143,$L22,FALSE))</f>
        <v>0</v>
      </c>
      <c r="X22" s="31">
        <f>IF(X11=0,0,VLOOKUP(X11,FAC_TOTALS_APTA!$A$4:$BQ$143,$L22,FALSE))</f>
        <v>0</v>
      </c>
      <c r="Y22" s="31">
        <f>IF(Y11=0,0,VLOOKUP(Y11,FAC_TOTALS_APTA!$A$4:$BQ$143,$L22,FALSE))</f>
        <v>0</v>
      </c>
      <c r="Z22" s="31">
        <f>IF(Z11=0,0,VLOOKUP(Z11,FAC_TOTALS_APTA!$A$4:$BQ$143,$L22,FALSE))</f>
        <v>0</v>
      </c>
      <c r="AA22" s="31">
        <f>IF(AA11=0,0,VLOOKUP(AA11,FAC_TOTALS_APTA!$A$4:$BQ$143,$L22,FALSE))</f>
        <v>0</v>
      </c>
      <c r="AB22" s="31">
        <f>IF(AB11=0,0,VLOOKUP(AB11,FAC_TOTALS_APTA!$A$4:$BQ$143,$L22,FALSE))</f>
        <v>0</v>
      </c>
      <c r="AC22" s="34">
        <f t="shared" si="4"/>
        <v>0</v>
      </c>
      <c r="AD22" s="35">
        <f>AC22/G28</f>
        <v>0</v>
      </c>
      <c r="AE22" s="9"/>
    </row>
    <row r="23" spans="1:31" s="16" customFormat="1" ht="34" hidden="1" x14ac:dyDescent="0.2">
      <c r="A23" s="9"/>
      <c r="B23" s="14" t="s">
        <v>90</v>
      </c>
      <c r="C23" s="30"/>
      <c r="D23" s="6" t="s">
        <v>84</v>
      </c>
      <c r="E23" s="57">
        <v>5.0000000000000001E-3</v>
      </c>
      <c r="F23" s="9">
        <f>MATCH($D23,FAC_TOTALS_APTA!$A$2:$BQ$2,)</f>
        <v>21</v>
      </c>
      <c r="G23" s="36">
        <f>VLOOKUP(G11,FAC_TOTALS_APTA!$A$4:$BQ$143,$F23,FALSE)</f>
        <v>0.47939053826717998</v>
      </c>
      <c r="H23" s="36">
        <f>VLOOKUP(H11,FAC_TOTALS_APTA!$A$4:$BQ$143,$F23,FALSE)</f>
        <v>17.8013023366277</v>
      </c>
      <c r="I23" s="32">
        <f t="shared" si="1"/>
        <v>36.133194995822912</v>
      </c>
      <c r="J23" s="33" t="str">
        <f t="shared" si="2"/>
        <v/>
      </c>
      <c r="K23" s="33" t="str">
        <f t="shared" si="3"/>
        <v>PER_CAPITA_TNC_TRIPS_RAIL_FAC</v>
      </c>
      <c r="L23" s="9">
        <f>MATCH($K23,FAC_TOTALS_APTA!$A$2:$BO$2,)</f>
        <v>34</v>
      </c>
      <c r="M23" s="31">
        <f>IF(M11=0,0,VLOOKUP(M11,FAC_TOTALS_APTA!$A$4:$BQ$143,$L23,FALSE))</f>
        <v>9480095.5788392201</v>
      </c>
      <c r="N23" s="31">
        <f>IF(N11=0,0,VLOOKUP(N11,FAC_TOTALS_APTA!$A$4:$BQ$143,$L23,FALSE))</f>
        <v>10127509.7055621</v>
      </c>
      <c r="O23" s="31">
        <f>IF(O11=0,0,VLOOKUP(O11,FAC_TOTALS_APTA!$A$4:$BQ$143,$L23,FALSE))</f>
        <v>16438050.799138</v>
      </c>
      <c r="P23" s="31">
        <f>IF(P11=0,0,VLOOKUP(P11,FAC_TOTALS_APTA!$A$4:$BQ$143,$L23,FALSE))</f>
        <v>31891893.420676298</v>
      </c>
      <c r="Q23" s="31">
        <f>IF(Q11=0,0,VLOOKUP(Q11,FAC_TOTALS_APTA!$A$4:$BQ$143,$L23,FALSE))</f>
        <v>39015035.731192604</v>
      </c>
      <c r="R23" s="31">
        <f>IF(R11=0,0,VLOOKUP(R11,FAC_TOTALS_APTA!$A$4:$BQ$143,$L23,FALSE))</f>
        <v>44787287.9025032</v>
      </c>
      <c r="S23" s="31">
        <f>IF(S11=0,0,VLOOKUP(S11,FAC_TOTALS_APTA!$A$4:$BQ$143,$L23,FALSE))</f>
        <v>0</v>
      </c>
      <c r="T23" s="31">
        <f>IF(T11=0,0,VLOOKUP(T11,FAC_TOTALS_APTA!$A$4:$BQ$143,$L23,FALSE))</f>
        <v>0</v>
      </c>
      <c r="U23" s="31">
        <f>IF(U11=0,0,VLOOKUP(U11,FAC_TOTALS_APTA!$A$4:$BQ$143,$L23,FALSE))</f>
        <v>0</v>
      </c>
      <c r="V23" s="31">
        <f>IF(V11=0,0,VLOOKUP(V11,FAC_TOTALS_APTA!$A$4:$BQ$143,$L23,FALSE))</f>
        <v>0</v>
      </c>
      <c r="W23" s="31">
        <f>IF(W11=0,0,VLOOKUP(W11,FAC_TOTALS_APTA!$A$4:$BQ$143,$L23,FALSE))</f>
        <v>0</v>
      </c>
      <c r="X23" s="31">
        <f>IF(X11=0,0,VLOOKUP(X11,FAC_TOTALS_APTA!$A$4:$BQ$143,$L23,FALSE))</f>
        <v>0</v>
      </c>
      <c r="Y23" s="31">
        <f>IF(Y11=0,0,VLOOKUP(Y11,FAC_TOTALS_APTA!$A$4:$BQ$143,$L23,FALSE))</f>
        <v>0</v>
      </c>
      <c r="Z23" s="31">
        <f>IF(Z11=0,0,VLOOKUP(Z11,FAC_TOTALS_APTA!$A$4:$BQ$143,$L23,FALSE))</f>
        <v>0</v>
      </c>
      <c r="AA23" s="31">
        <f>IF(AA11=0,0,VLOOKUP(AA11,FAC_TOTALS_APTA!$A$4:$BQ$143,$L23,FALSE))</f>
        <v>0</v>
      </c>
      <c r="AB23" s="31">
        <f>IF(AB11=0,0,VLOOKUP(AB11,FAC_TOTALS_APTA!$A$4:$BQ$143,$L23,FALSE))</f>
        <v>0</v>
      </c>
      <c r="AC23" s="34">
        <f t="shared" si="4"/>
        <v>151739873.13791144</v>
      </c>
      <c r="AD23" s="35">
        <f>AC23/G28</f>
        <v>9.009020363995586E-2</v>
      </c>
      <c r="AE23" s="9"/>
    </row>
    <row r="24" spans="1:31" s="16" customFormat="1" ht="15" x14ac:dyDescent="0.2">
      <c r="A24" s="9"/>
      <c r="B24" s="28" t="s">
        <v>74</v>
      </c>
      <c r="C24" s="30"/>
      <c r="D24" s="9" t="s">
        <v>49</v>
      </c>
      <c r="E24" s="57">
        <v>-0.02</v>
      </c>
      <c r="F24" s="9">
        <f>MATCH($D24,FAC_TOTALS_APTA!$A$2:$BQ$2,)</f>
        <v>22</v>
      </c>
      <c r="G24" s="36">
        <f>VLOOKUP(G11,FAC_TOTALS_APTA!$A$4:$BQ$143,$F24,FALSE)</f>
        <v>0.24165270793861901</v>
      </c>
      <c r="H24" s="36">
        <f>VLOOKUP(H11,FAC_TOTALS_APTA!$A$4:$BQ$143,$F24,FALSE)</f>
        <v>1</v>
      </c>
      <c r="I24" s="32">
        <f t="shared" si="1"/>
        <v>3.1381700562362616</v>
      </c>
      <c r="J24" s="33" t="str">
        <f t="shared" si="2"/>
        <v/>
      </c>
      <c r="K24" s="33" t="str">
        <f t="shared" si="3"/>
        <v>BIKE_SHARE_FAC</v>
      </c>
      <c r="L24" s="9">
        <f>MATCH($K24,FAC_TOTALS_APTA!$A$2:$BO$2,)</f>
        <v>35</v>
      </c>
      <c r="M24" s="31">
        <f>IF(M11=0,0,VLOOKUP(M11,FAC_TOTALS_APTA!$A$4:$BQ$143,$L24,FALSE))</f>
        <v>0</v>
      </c>
      <c r="N24" s="31">
        <f>IF(N11=0,0,VLOOKUP(N11,FAC_TOTALS_APTA!$A$4:$BQ$143,$L24,FALSE))</f>
        <v>-7994729.5067173103</v>
      </c>
      <c r="O24" s="31">
        <f>IF(O11=0,0,VLOOKUP(O11,FAC_TOTALS_APTA!$A$4:$BQ$143,$L24,FALSE))</f>
        <v>-10232845.813701</v>
      </c>
      <c r="P24" s="31">
        <f>IF(P11=0,0,VLOOKUP(P11,FAC_TOTALS_APTA!$A$4:$BQ$143,$L24,FALSE))</f>
        <v>-3686956.9574476602</v>
      </c>
      <c r="Q24" s="31">
        <f>IF(Q11=0,0,VLOOKUP(Q11,FAC_TOTALS_APTA!$A$4:$BQ$143,$L24,FALSE))</f>
        <v>0</v>
      </c>
      <c r="R24" s="31">
        <f>IF(R11=0,0,VLOOKUP(R11,FAC_TOTALS_APTA!$A$4:$BQ$143,$L24,FALSE))</f>
        <v>-171287.811962629</v>
      </c>
      <c r="S24" s="31">
        <f>IF(S11=0,0,VLOOKUP(S11,FAC_TOTALS_APTA!$A$4:$BQ$143,$L24,FALSE))</f>
        <v>0</v>
      </c>
      <c r="T24" s="31">
        <f>IF(T11=0,0,VLOOKUP(T11,FAC_TOTALS_APTA!$A$4:$BQ$143,$L24,FALSE))</f>
        <v>0</v>
      </c>
      <c r="U24" s="31">
        <f>IF(U11=0,0,VLOOKUP(U11,FAC_TOTALS_APTA!$A$4:$BQ$143,$L24,FALSE))</f>
        <v>0</v>
      </c>
      <c r="V24" s="31">
        <f>IF(V11=0,0,VLOOKUP(V11,FAC_TOTALS_APTA!$A$4:$BQ$143,$L24,FALSE))</f>
        <v>0</v>
      </c>
      <c r="W24" s="31">
        <f>IF(W11=0,0,VLOOKUP(W11,FAC_TOTALS_APTA!$A$4:$BQ$143,$L24,FALSE))</f>
        <v>0</v>
      </c>
      <c r="X24" s="31">
        <f>IF(X11=0,0,VLOOKUP(X11,FAC_TOTALS_APTA!$A$4:$BQ$143,$L24,FALSE))</f>
        <v>0</v>
      </c>
      <c r="Y24" s="31">
        <f>IF(Y11=0,0,VLOOKUP(Y11,FAC_TOTALS_APTA!$A$4:$BQ$143,$L24,FALSE))</f>
        <v>0</v>
      </c>
      <c r="Z24" s="31">
        <f>IF(Z11=0,0,VLOOKUP(Z11,FAC_TOTALS_APTA!$A$4:$BQ$143,$L24,FALSE))</f>
        <v>0</v>
      </c>
      <c r="AA24" s="31">
        <f>IF(AA11=0,0,VLOOKUP(AA11,FAC_TOTALS_APTA!$A$4:$BQ$143,$L24,FALSE))</f>
        <v>0</v>
      </c>
      <c r="AB24" s="31">
        <f>IF(AB11=0,0,VLOOKUP(AB11,FAC_TOTALS_APTA!$A$4:$BQ$143,$L24,FALSE))</f>
        <v>0</v>
      </c>
      <c r="AC24" s="34">
        <f t="shared" si="4"/>
        <v>-22085820.089828599</v>
      </c>
      <c r="AD24" s="35">
        <f>AC24/G28</f>
        <v>-1.3112677559969345E-2</v>
      </c>
      <c r="AE24" s="9"/>
    </row>
    <row r="25" spans="1:31" s="16" customFormat="1" ht="15" x14ac:dyDescent="0.2">
      <c r="A25" s="9"/>
      <c r="B25" s="11" t="s">
        <v>75</v>
      </c>
      <c r="C25" s="29"/>
      <c r="D25" s="10" t="s">
        <v>50</v>
      </c>
      <c r="E25" s="58">
        <v>-5.6899999999999999E-2</v>
      </c>
      <c r="F25" s="10">
        <f>MATCH($D25,FAC_TOTALS_APTA!$A$2:$BQ$2,)</f>
        <v>23</v>
      </c>
      <c r="G25" s="38">
        <f>VLOOKUP(G11,FAC_TOTALS_APTA!$A$4:$BQ$143,$F25,FALSE)</f>
        <v>0</v>
      </c>
      <c r="H25" s="38">
        <f>VLOOKUP(H11,FAC_TOTALS_APTA!$A$4:$BQ$143,$F25,FALSE)</f>
        <v>0.57219218117369197</v>
      </c>
      <c r="I25" s="39" t="str">
        <f t="shared" si="1"/>
        <v>-</v>
      </c>
      <c r="J25" s="40" t="str">
        <f t="shared" si="2"/>
        <v/>
      </c>
      <c r="K25" s="40" t="str">
        <f t="shared" si="3"/>
        <v>scooter_flag_FAC</v>
      </c>
      <c r="L25" s="10">
        <f>MATCH($K25,FAC_TOTALS_APTA!$A$2:$BO$2,)</f>
        <v>36</v>
      </c>
      <c r="M25" s="41">
        <f>IF($M$11=0,0,VLOOKUP($M$11,FAC_TOTALS_APTA!$A$4:$BQ$143,$L25,FALSE))</f>
        <v>0</v>
      </c>
      <c r="N25" s="41">
        <f>IF(N11=0,0,VLOOKUP(N11,FAC_TOTALS_APTA!$A$4:$BQ$143,$L25,FALSE))</f>
        <v>0</v>
      </c>
      <c r="O25" s="41">
        <f>IF(O11=0,0,VLOOKUP(O11,FAC_TOTALS_APTA!$A$4:$BQ$143,$L25,FALSE))</f>
        <v>0</v>
      </c>
      <c r="P25" s="41">
        <f>IF(P11=0,0,VLOOKUP(P11,FAC_TOTALS_APTA!$A$4:$BQ$143,$L25,FALSE))</f>
        <v>0</v>
      </c>
      <c r="Q25" s="41">
        <f>IF(Q11=0,0,VLOOKUP(Q11,FAC_TOTALS_APTA!$A$4:$BQ$143,$L25,FALSE))</f>
        <v>0</v>
      </c>
      <c r="R25" s="41">
        <f>IF(R11=0,0,VLOOKUP(R11,FAC_TOTALS_APTA!$A$4:$BQ$143,$L25,FALSE))</f>
        <v>-58154435.5619919</v>
      </c>
      <c r="S25" s="41">
        <f>IF(S11=0,0,VLOOKUP(S11,FAC_TOTALS_APTA!$A$4:$BQ$143,$L25,FALSE))</f>
        <v>0</v>
      </c>
      <c r="T25" s="41">
        <f>IF(T11=0,0,VLOOKUP(T11,FAC_TOTALS_APTA!$A$4:$BQ$143,$L25,FALSE))</f>
        <v>0</v>
      </c>
      <c r="U25" s="41">
        <f>IF(U11=0,0,VLOOKUP(U11,FAC_TOTALS_APTA!$A$4:$BQ$143,$L25,FALSE))</f>
        <v>0</v>
      </c>
      <c r="V25" s="41">
        <f>IF(V11=0,0,VLOOKUP(V11,FAC_TOTALS_APTA!$A$4:$BQ$143,$L25,FALSE))</f>
        <v>0</v>
      </c>
      <c r="W25" s="41">
        <f>IF(W11=0,0,VLOOKUP(W11,FAC_TOTALS_APTA!$A$4:$BQ$143,$L25,FALSE))</f>
        <v>0</v>
      </c>
      <c r="X25" s="41">
        <f>IF(X11=0,0,VLOOKUP(X11,FAC_TOTALS_APTA!$A$4:$BQ$143,$L25,FALSE))</f>
        <v>0</v>
      </c>
      <c r="Y25" s="41">
        <f>IF(Y11=0,0,VLOOKUP(Y11,FAC_TOTALS_APTA!$A$4:$BQ$143,$L25,FALSE))</f>
        <v>0</v>
      </c>
      <c r="Z25" s="41">
        <f>IF(Z11=0,0,VLOOKUP(Z11,FAC_TOTALS_APTA!$A$4:$BQ$143,$L25,FALSE))</f>
        <v>0</v>
      </c>
      <c r="AA25" s="41">
        <f>IF(AA11=0,0,VLOOKUP(AA11,FAC_TOTALS_APTA!$A$4:$BQ$143,$L25,FALSE))</f>
        <v>0</v>
      </c>
      <c r="AB25" s="41">
        <f>IF(AB11=0,0,VLOOKUP(AB11,FAC_TOTALS_APTA!$A$4:$BQ$143,$L25,FALSE))</f>
        <v>0</v>
      </c>
      <c r="AC25" s="42">
        <f t="shared" si="4"/>
        <v>-58154435.5619919</v>
      </c>
      <c r="AD25" s="43">
        <f>AC25/$G$28</f>
        <v>-3.4527147242207408E-2</v>
      </c>
      <c r="AE25" s="9"/>
    </row>
    <row r="26" spans="1:31" s="16" customFormat="1" ht="15" x14ac:dyDescent="0.2">
      <c r="A26" s="9"/>
      <c r="B26" s="44" t="s">
        <v>61</v>
      </c>
      <c r="C26" s="45"/>
      <c r="D26" s="44" t="s">
        <v>53</v>
      </c>
      <c r="E26" s="46"/>
      <c r="F26" s="47"/>
      <c r="G26" s="48"/>
      <c r="H26" s="48"/>
      <c r="I26" s="49"/>
      <c r="J26" s="50"/>
      <c r="K26" s="50" t="str">
        <f t="shared" si="3"/>
        <v>New_Reporter_FAC</v>
      </c>
      <c r="L26" s="47">
        <f>MATCH($K26,FAC_TOTALS_APTA!$A$2:$BO$2,)</f>
        <v>40</v>
      </c>
      <c r="M26" s="48">
        <f>IF(M11=0,0,VLOOKUP(M11,FAC_TOTALS_APTA!$A$4:$BQ$143,$L26,FALSE))</f>
        <v>0</v>
      </c>
      <c r="N26" s="48">
        <f>IF(N11=0,0,VLOOKUP(N11,FAC_TOTALS_APTA!$A$4:$BQ$143,$L26,FALSE))</f>
        <v>0</v>
      </c>
      <c r="O26" s="48">
        <f>IF(O11=0,0,VLOOKUP(O11,FAC_TOTALS_APTA!$A$4:$BQ$143,$L26,FALSE))</f>
        <v>0</v>
      </c>
      <c r="P26" s="48">
        <f>IF(P11=0,0,VLOOKUP(P11,FAC_TOTALS_APTA!$A$4:$BQ$143,$L26,FALSE))</f>
        <v>0</v>
      </c>
      <c r="Q26" s="48">
        <f>IF(Q11=0,0,VLOOKUP(Q11,FAC_TOTALS_APTA!$A$4:$BQ$143,$L26,FALSE))</f>
        <v>0</v>
      </c>
      <c r="R26" s="48">
        <f>IF(R11=0,0,VLOOKUP(R11,FAC_TOTALS_APTA!$A$4:$BQ$143,$L26,FALSE))</f>
        <v>0</v>
      </c>
      <c r="S26" s="48">
        <f>IF(S11=0,0,VLOOKUP(S11,FAC_TOTALS_APTA!$A$4:$BQ$143,$L26,FALSE))</f>
        <v>0</v>
      </c>
      <c r="T26" s="48">
        <f>IF(T11=0,0,VLOOKUP(T11,FAC_TOTALS_APTA!$A$4:$BQ$143,$L26,FALSE))</f>
        <v>0</v>
      </c>
      <c r="U26" s="48">
        <f>IF(U11=0,0,VLOOKUP(U11,FAC_TOTALS_APTA!$A$4:$BQ$143,$L26,FALSE))</f>
        <v>0</v>
      </c>
      <c r="V26" s="48">
        <f>IF(V11=0,0,VLOOKUP(V11,FAC_TOTALS_APTA!$A$4:$BQ$143,$L26,FALSE))</f>
        <v>0</v>
      </c>
      <c r="W26" s="48">
        <f>IF(W11=0,0,VLOOKUP(W11,FAC_TOTALS_APTA!$A$4:$BQ$143,$L26,FALSE))</f>
        <v>0</v>
      </c>
      <c r="X26" s="48">
        <f>IF(X11=0,0,VLOOKUP(X11,FAC_TOTALS_APTA!$A$4:$BQ$143,$L26,FALSE))</f>
        <v>0</v>
      </c>
      <c r="Y26" s="48">
        <f>IF(Y11=0,0,VLOOKUP(Y11,FAC_TOTALS_APTA!$A$4:$BQ$143,$L26,FALSE))</f>
        <v>0</v>
      </c>
      <c r="Z26" s="48">
        <f>IF(Z11=0,0,VLOOKUP(Z11,FAC_TOTALS_APTA!$A$4:$BQ$143,$L26,FALSE))</f>
        <v>0</v>
      </c>
      <c r="AA26" s="48">
        <f>IF(AA11=0,0,VLOOKUP(AA11,FAC_TOTALS_APTA!$A$4:$BQ$143,$L26,FALSE))</f>
        <v>0</v>
      </c>
      <c r="AB26" s="48">
        <f>IF(AB11=0,0,VLOOKUP(AB11,FAC_TOTALS_APTA!$A$4:$BQ$143,$L26,FALSE))</f>
        <v>0</v>
      </c>
      <c r="AC26" s="51">
        <f>SUM(M26:AB26)</f>
        <v>0</v>
      </c>
      <c r="AD26" s="52">
        <f>AC26/G28</f>
        <v>0</v>
      </c>
      <c r="AE26" s="9"/>
    </row>
    <row r="27" spans="1:31" s="75" customFormat="1" ht="15" x14ac:dyDescent="0.2">
      <c r="A27" s="74"/>
      <c r="B27" s="28" t="s">
        <v>76</v>
      </c>
      <c r="C27" s="30"/>
      <c r="D27" s="9" t="s">
        <v>6</v>
      </c>
      <c r="E27" s="57"/>
      <c r="F27" s="9">
        <f>MATCH($D27,FAC_TOTALS_APTA!$A$2:$BO$2,)</f>
        <v>9</v>
      </c>
      <c r="G27" s="76">
        <f>VLOOKUP(G11,FAC_TOTALS_APTA!$A$4:$BQ$143,$F27,FALSE)</f>
        <v>1777455391.4718399</v>
      </c>
      <c r="H27" s="76">
        <f>VLOOKUP(H11,FAC_TOTALS_APTA!$A$4:$BO$143,$F27,FALSE)</f>
        <v>1793243427.9111099</v>
      </c>
      <c r="I27" s="78">
        <f t="shared" ref="I27:I28" si="5">H27/G27-1</f>
        <v>8.8823812485085973E-3</v>
      </c>
      <c r="J27" s="33"/>
      <c r="K27" s="33"/>
      <c r="L27" s="9"/>
      <c r="M27" s="31">
        <f t="shared" ref="M27:AB27" si="6">SUM(M13:M18)</f>
        <v>-26334055.559663441</v>
      </c>
      <c r="N27" s="31">
        <f t="shared" si="6"/>
        <v>45570835.264109291</v>
      </c>
      <c r="O27" s="31">
        <f t="shared" si="6"/>
        <v>-131705035.44200492</v>
      </c>
      <c r="P27" s="31">
        <f t="shared" si="6"/>
        <v>-28616096.319432698</v>
      </c>
      <c r="Q27" s="31">
        <f t="shared" si="6"/>
        <v>68155395.052182645</v>
      </c>
      <c r="R27" s="31">
        <f t="shared" si="6"/>
        <v>36008370.35682112</v>
      </c>
      <c r="S27" s="31">
        <f t="shared" si="6"/>
        <v>0</v>
      </c>
      <c r="T27" s="31">
        <f t="shared" si="6"/>
        <v>0</v>
      </c>
      <c r="U27" s="31">
        <f t="shared" si="6"/>
        <v>0</v>
      </c>
      <c r="V27" s="31">
        <f t="shared" si="6"/>
        <v>0</v>
      </c>
      <c r="W27" s="31">
        <f t="shared" si="6"/>
        <v>0</v>
      </c>
      <c r="X27" s="31">
        <f t="shared" si="6"/>
        <v>0</v>
      </c>
      <c r="Y27" s="31">
        <f t="shared" si="6"/>
        <v>0</v>
      </c>
      <c r="Z27" s="31">
        <f t="shared" si="6"/>
        <v>0</v>
      </c>
      <c r="AA27" s="31">
        <f t="shared" si="6"/>
        <v>0</v>
      </c>
      <c r="AB27" s="31">
        <f t="shared" si="6"/>
        <v>0</v>
      </c>
      <c r="AC27" s="34">
        <f>H27-G27</f>
        <v>15788036.43927002</v>
      </c>
      <c r="AD27" s="35">
        <f>I27</f>
        <v>8.8823812485085973E-3</v>
      </c>
      <c r="AE27" s="74"/>
    </row>
    <row r="28" spans="1:31" ht="16" thickBot="1" x14ac:dyDescent="0.25">
      <c r="B28" s="12" t="s">
        <v>58</v>
      </c>
      <c r="C28" s="26"/>
      <c r="D28" s="26" t="s">
        <v>4</v>
      </c>
      <c r="E28" s="26"/>
      <c r="F28" s="26">
        <f>MATCH($D28,FAC_TOTALS_APTA!$A$2:$BO$2,)</f>
        <v>7</v>
      </c>
      <c r="G28" s="77">
        <f>VLOOKUP(G11,FAC_TOTALS_APTA!$A$4:$BO$143,$F28,FALSE)</f>
        <v>1684310468.9199901</v>
      </c>
      <c r="H28" s="77">
        <f>VLOOKUP(H11,FAC_TOTALS_APTA!$A$4:$BO$143,$F28,FALSE)</f>
        <v>1636184633.7979901</v>
      </c>
      <c r="I28" s="79">
        <f t="shared" si="5"/>
        <v>-2.8573019054414117E-2</v>
      </c>
      <c r="J28" s="53"/>
      <c r="K28" s="53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54">
        <f>H28-G28</f>
        <v>-48125835.121999979</v>
      </c>
      <c r="AD28" s="55">
        <f>I28</f>
        <v>-2.8573019054414117E-2</v>
      </c>
    </row>
    <row r="29" spans="1:31" ht="17" thickTop="1" thickBot="1" x14ac:dyDescent="0.25">
      <c r="B29" s="59" t="s">
        <v>77</v>
      </c>
      <c r="C29" s="60"/>
      <c r="D29" s="60"/>
      <c r="E29" s="61"/>
      <c r="F29" s="60"/>
      <c r="G29" s="60"/>
      <c r="H29" s="60"/>
      <c r="I29" s="62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55">
        <f>AD28-AD27</f>
        <v>-3.7455400302922714E-2</v>
      </c>
    </row>
    <row r="30" spans="1:31" ht="15" thickTop="1" x14ac:dyDescent="0.2"/>
    <row r="31" spans="1:31" s="13" customFormat="1" ht="15" x14ac:dyDescent="0.2">
      <c r="B31" s="21" t="s">
        <v>28</v>
      </c>
      <c r="E31" s="9"/>
      <c r="I31" s="20"/>
    </row>
    <row r="32" spans="1:31" ht="15" x14ac:dyDescent="0.2">
      <c r="B32" s="18" t="s">
        <v>19</v>
      </c>
      <c r="C32" s="19" t="s">
        <v>20</v>
      </c>
      <c r="D32" s="13"/>
      <c r="E32" s="9"/>
      <c r="F32" s="13"/>
      <c r="G32" s="13"/>
      <c r="H32" s="13"/>
      <c r="I32" s="20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</row>
    <row r="33" spans="1:31" x14ac:dyDescent="0.2">
      <c r="B33" s="18"/>
      <c r="C33" s="19"/>
      <c r="D33" s="13"/>
      <c r="E33" s="9"/>
      <c r="F33" s="13"/>
      <c r="G33" s="13"/>
      <c r="H33" s="13"/>
      <c r="I33" s="20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</row>
    <row r="34" spans="1:31" ht="15" x14ac:dyDescent="0.2">
      <c r="B34" s="21" t="s">
        <v>79</v>
      </c>
      <c r="C34" s="22">
        <v>1</v>
      </c>
      <c r="D34" s="13"/>
      <c r="E34" s="9"/>
      <c r="F34" s="13"/>
      <c r="G34" s="13"/>
      <c r="H34" s="13"/>
      <c r="I34" s="20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</row>
    <row r="35" spans="1:31" ht="16" thickBot="1" x14ac:dyDescent="0.25">
      <c r="B35" s="23" t="s">
        <v>39</v>
      </c>
      <c r="C35" s="24">
        <v>2</v>
      </c>
      <c r="D35" s="25"/>
      <c r="E35" s="26"/>
      <c r="F35" s="25"/>
      <c r="G35" s="25"/>
      <c r="H35" s="25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</row>
    <row r="36" spans="1:31" ht="15" thickTop="1" x14ac:dyDescent="0.2">
      <c r="B36" s="63"/>
      <c r="C36" s="64"/>
      <c r="D36" s="64"/>
      <c r="E36" s="64"/>
      <c r="F36" s="64"/>
      <c r="G36" s="87" t="s">
        <v>59</v>
      </c>
      <c r="H36" s="87"/>
      <c r="I36" s="87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7" t="s">
        <v>63</v>
      </c>
      <c r="AD36" s="87"/>
    </row>
    <row r="37" spans="1:31" ht="15" x14ac:dyDescent="0.2">
      <c r="B37" s="11" t="s">
        <v>21</v>
      </c>
      <c r="C37" s="29" t="s">
        <v>22</v>
      </c>
      <c r="D37" s="10" t="s">
        <v>23</v>
      </c>
      <c r="E37" s="10" t="s">
        <v>29</v>
      </c>
      <c r="F37" s="10"/>
      <c r="G37" s="29">
        <f>$C$1</f>
        <v>2012</v>
      </c>
      <c r="H37" s="29">
        <f>$C$2</f>
        <v>2018</v>
      </c>
      <c r="I37" s="29" t="s">
        <v>25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 t="s">
        <v>27</v>
      </c>
      <c r="AD37" s="29" t="s">
        <v>25</v>
      </c>
    </row>
    <row r="38" spans="1:31" s="16" customFormat="1" x14ac:dyDescent="0.2">
      <c r="A38" s="9"/>
      <c r="B38" s="28"/>
      <c r="C38" s="30"/>
      <c r="D38" s="9"/>
      <c r="E38" s="9"/>
      <c r="F38" s="9"/>
      <c r="G38" s="9"/>
      <c r="H38" s="9"/>
      <c r="I38" s="30"/>
      <c r="J38" s="9"/>
      <c r="K38" s="9"/>
      <c r="L38" s="9"/>
      <c r="M38" s="9">
        <v>1</v>
      </c>
      <c r="N38" s="9">
        <v>2</v>
      </c>
      <c r="O38" s="9">
        <v>3</v>
      </c>
      <c r="P38" s="9">
        <v>4</v>
      </c>
      <c r="Q38" s="9">
        <v>5</v>
      </c>
      <c r="R38" s="9">
        <v>6</v>
      </c>
      <c r="S38" s="9">
        <v>7</v>
      </c>
      <c r="T38" s="9">
        <v>8</v>
      </c>
      <c r="U38" s="9">
        <v>9</v>
      </c>
      <c r="V38" s="9">
        <v>10</v>
      </c>
      <c r="W38" s="9">
        <v>11</v>
      </c>
      <c r="X38" s="9">
        <v>12</v>
      </c>
      <c r="Y38" s="9">
        <v>13</v>
      </c>
      <c r="Z38" s="9">
        <v>14</v>
      </c>
      <c r="AA38" s="9">
        <v>15</v>
      </c>
      <c r="AB38" s="9">
        <v>16</v>
      </c>
      <c r="AC38" s="9"/>
      <c r="AD38" s="9"/>
      <c r="AE38" s="9"/>
    </row>
    <row r="39" spans="1:31" x14ac:dyDescent="0.2">
      <c r="B39" s="28"/>
      <c r="C39" s="30"/>
      <c r="D39" s="9"/>
      <c r="E39" s="9"/>
      <c r="F39" s="9"/>
      <c r="G39" s="9" t="str">
        <f>CONCATENATE($C34,"_",$C35,"_",G37)</f>
        <v>1_2_2012</v>
      </c>
      <c r="H39" s="9" t="str">
        <f>CONCATENATE($C34,"_",$C35,"_",H37)</f>
        <v>1_2_2018</v>
      </c>
      <c r="I39" s="30"/>
      <c r="J39" s="9"/>
      <c r="K39" s="9"/>
      <c r="L39" s="9"/>
      <c r="M39" s="9" t="str">
        <f>IF($G37+M38&gt;$H37,0,CONCATENATE($C34,"_",$C35,"_",$G37+M38))</f>
        <v>1_2_2013</v>
      </c>
      <c r="N39" s="9" t="str">
        <f t="shared" ref="N39:AB39" si="7">IF($G37+N38&gt;$H37,0,CONCATENATE($C34,"_",$C35,"_",$G37+N38))</f>
        <v>1_2_2014</v>
      </c>
      <c r="O39" s="9" t="str">
        <f t="shared" si="7"/>
        <v>1_2_2015</v>
      </c>
      <c r="P39" s="9" t="str">
        <f t="shared" si="7"/>
        <v>1_2_2016</v>
      </c>
      <c r="Q39" s="9" t="str">
        <f t="shared" si="7"/>
        <v>1_2_2017</v>
      </c>
      <c r="R39" s="9" t="str">
        <f t="shared" si="7"/>
        <v>1_2_2018</v>
      </c>
      <c r="S39" s="9">
        <f t="shared" si="7"/>
        <v>0</v>
      </c>
      <c r="T39" s="9">
        <f t="shared" si="7"/>
        <v>0</v>
      </c>
      <c r="U39" s="9">
        <f t="shared" si="7"/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/>
      <c r="AD39" s="9"/>
    </row>
    <row r="40" spans="1:31" x14ac:dyDescent="0.2">
      <c r="B40" s="28"/>
      <c r="C40" s="30"/>
      <c r="D40" s="9"/>
      <c r="E40" s="9"/>
      <c r="F40" s="9" t="s">
        <v>26</v>
      </c>
      <c r="G40" s="31"/>
      <c r="H40" s="31"/>
      <c r="I40" s="30"/>
      <c r="J40" s="9"/>
      <c r="K40" s="9"/>
      <c r="L40" s="9" t="s">
        <v>26</v>
      </c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1" s="16" customFormat="1" ht="15" x14ac:dyDescent="0.2">
      <c r="A41" s="9"/>
      <c r="B41" s="28" t="s">
        <v>37</v>
      </c>
      <c r="C41" s="30" t="s">
        <v>24</v>
      </c>
      <c r="D41" s="9" t="s">
        <v>8</v>
      </c>
      <c r="E41" s="57">
        <v>0.81299999999999994</v>
      </c>
      <c r="F41" s="9">
        <f>MATCH($D41,FAC_TOTALS_APTA!$A$2:$BQ$2,)</f>
        <v>11</v>
      </c>
      <c r="G41" s="31">
        <f>VLOOKUP(G39,FAC_TOTALS_APTA!$A$4:$BQ$143,$F41,FALSE)</f>
        <v>4088068.0343569699</v>
      </c>
      <c r="H41" s="31">
        <f>VLOOKUP(H39,FAC_TOTALS_APTA!$A$4:$BQ$143,$F41,FALSE)</f>
        <v>4711448.7649383796</v>
      </c>
      <c r="I41" s="32">
        <f>IFERROR(H41/G41-1,"-")</f>
        <v>0.1524878562055203</v>
      </c>
      <c r="J41" s="33" t="str">
        <f>IF(C41="Log","_log","")</f>
        <v>_log</v>
      </c>
      <c r="K41" s="33" t="str">
        <f>CONCATENATE(D41,J41,"_FAC")</f>
        <v>VRM_ADJ_log_FAC</v>
      </c>
      <c r="L41" s="9">
        <f>MATCH($K41,FAC_TOTALS_APTA!$A$2:$BO$2,)</f>
        <v>24</v>
      </c>
      <c r="M41" s="31">
        <f>IF(M39=0,0,VLOOKUP(M39,FAC_TOTALS_APTA!$A$4:$BQ$143,$L41,FALSE))</f>
        <v>-2047031.9925692701</v>
      </c>
      <c r="N41" s="31">
        <f>IF(N39=0,0,VLOOKUP(N39,FAC_TOTALS_APTA!$A$4:$BQ$143,$L41,FALSE))</f>
        <v>144040.23738168299</v>
      </c>
      <c r="O41" s="31">
        <f>IF(O39=0,0,VLOOKUP(O39,FAC_TOTALS_APTA!$A$4:$BQ$143,$L41,FALSE))</f>
        <v>-762849.17950945895</v>
      </c>
      <c r="P41" s="31">
        <f>IF(P39=0,0,VLOOKUP(P39,FAC_TOTALS_APTA!$A$4:$BQ$143,$L41,FALSE))</f>
        <v>1432334.2914477601</v>
      </c>
      <c r="Q41" s="31">
        <f>IF(Q39=0,0,VLOOKUP(Q39,FAC_TOTALS_APTA!$A$4:$BQ$143,$L41,FALSE))</f>
        <v>-178600.43794378301</v>
      </c>
      <c r="R41" s="31">
        <f>IF(R39=0,0,VLOOKUP(R39,FAC_TOTALS_APTA!$A$4:$BQ$143,$L41,FALSE))</f>
        <v>661560.21268234297</v>
      </c>
      <c r="S41" s="31">
        <f>IF(S39=0,0,VLOOKUP(S39,FAC_TOTALS_APTA!$A$4:$BQ$143,$L41,FALSE))</f>
        <v>0</v>
      </c>
      <c r="T41" s="31">
        <f>IF(T39=0,0,VLOOKUP(T39,FAC_TOTALS_APTA!$A$4:$BQ$143,$L41,FALSE))</f>
        <v>0</v>
      </c>
      <c r="U41" s="31">
        <f>IF(U39=0,0,VLOOKUP(U39,FAC_TOTALS_APTA!$A$4:$BQ$143,$L41,FALSE))</f>
        <v>0</v>
      </c>
      <c r="V41" s="31">
        <f>IF(V39=0,0,VLOOKUP(V39,FAC_TOTALS_APTA!$A$4:$BQ$143,$L41,FALSE))</f>
        <v>0</v>
      </c>
      <c r="W41" s="31">
        <f>IF(W39=0,0,VLOOKUP(W39,FAC_TOTALS_APTA!$A$4:$BQ$143,$L41,FALSE))</f>
        <v>0</v>
      </c>
      <c r="X41" s="31">
        <f>IF(X39=0,0,VLOOKUP(X39,FAC_TOTALS_APTA!$A$4:$BQ$143,$L41,FALSE))</f>
        <v>0</v>
      </c>
      <c r="Y41" s="31">
        <f>IF(Y39=0,0,VLOOKUP(Y39,FAC_TOTALS_APTA!$A$4:$BQ$143,$L41,FALSE))</f>
        <v>0</v>
      </c>
      <c r="Z41" s="31">
        <f>IF(Z39=0,0,VLOOKUP(Z39,FAC_TOTALS_APTA!$A$4:$BQ$143,$L41,FALSE))</f>
        <v>0</v>
      </c>
      <c r="AA41" s="31">
        <f>IF(AA39=0,0,VLOOKUP(AA39,FAC_TOTALS_APTA!$A$4:$BQ$143,$L41,FALSE))</f>
        <v>0</v>
      </c>
      <c r="AB41" s="31">
        <f>IF(AB39=0,0,VLOOKUP(AB39,FAC_TOTALS_APTA!$A$4:$BQ$143,$L41,FALSE))</f>
        <v>0</v>
      </c>
      <c r="AC41" s="34">
        <f>SUM(M41:AB41)</f>
        <v>-750546.86851072602</v>
      </c>
      <c r="AD41" s="35">
        <f>AC41/G56</f>
        <v>-8.724402179705458E-3</v>
      </c>
      <c r="AE41" s="9"/>
    </row>
    <row r="42" spans="1:31" s="16" customFormat="1" ht="15" x14ac:dyDescent="0.2">
      <c r="A42" s="9"/>
      <c r="B42" s="28" t="s">
        <v>60</v>
      </c>
      <c r="C42" s="30" t="s">
        <v>24</v>
      </c>
      <c r="D42" s="9" t="s">
        <v>18</v>
      </c>
      <c r="E42" s="57">
        <v>-0.7006</v>
      </c>
      <c r="F42" s="9">
        <f>MATCH($D42,FAC_TOTALS_APTA!$A$2:$BQ$2,)</f>
        <v>12</v>
      </c>
      <c r="G42" s="56">
        <f>VLOOKUP(G39,FAC_TOTALS_APTA!$A$4:$BQ$143,$F42,FALSE)</f>
        <v>1.2171979060267299</v>
      </c>
      <c r="H42" s="56">
        <f>VLOOKUP(H39,FAC_TOTALS_APTA!$A$4:$BQ$143,$F42,FALSE)</f>
        <v>1.26586607517489</v>
      </c>
      <c r="I42" s="32">
        <f t="shared" ref="I42:I53" si="8">IFERROR(H42/G42-1,"-")</f>
        <v>3.9983776596384635E-2</v>
      </c>
      <c r="J42" s="33" t="str">
        <f t="shared" ref="J42:J53" si="9">IF(C42="Log","_log","")</f>
        <v>_log</v>
      </c>
      <c r="K42" s="33" t="str">
        <f t="shared" ref="K42:K54" si="10">CONCATENATE(D42,J42,"_FAC")</f>
        <v>FARE_per_UPT_2018_log_FAC</v>
      </c>
      <c r="L42" s="9">
        <f>MATCH($K42,FAC_TOTALS_APTA!$A$2:$BO$2,)</f>
        <v>25</v>
      </c>
      <c r="M42" s="31">
        <f>IF(M39=0,0,VLOOKUP(M39,FAC_TOTALS_APTA!$A$4:$BQ$143,$L42,FALSE))</f>
        <v>9220279.0153009109</v>
      </c>
      <c r="N42" s="31">
        <f>IF(N39=0,0,VLOOKUP(N39,FAC_TOTALS_APTA!$A$4:$BQ$143,$L42,FALSE))</f>
        <v>1969215.5203698699</v>
      </c>
      <c r="O42" s="31">
        <f>IF(O39=0,0,VLOOKUP(O39,FAC_TOTALS_APTA!$A$4:$BQ$143,$L42,FALSE))</f>
        <v>980227.169669108</v>
      </c>
      <c r="P42" s="31">
        <f>IF(P39=0,0,VLOOKUP(P39,FAC_TOTALS_APTA!$A$4:$BQ$143,$L42,FALSE))</f>
        <v>2385309.0813849</v>
      </c>
      <c r="Q42" s="31">
        <f>IF(Q39=0,0,VLOOKUP(Q39,FAC_TOTALS_APTA!$A$4:$BQ$143,$L42,FALSE))</f>
        <v>569380.97739531298</v>
      </c>
      <c r="R42" s="31">
        <f>IF(R39=0,0,VLOOKUP(R39,FAC_TOTALS_APTA!$A$4:$BQ$143,$L42,FALSE))</f>
        <v>2992482.95024064</v>
      </c>
      <c r="S42" s="31">
        <f>IF(S39=0,0,VLOOKUP(S39,FAC_TOTALS_APTA!$A$4:$BQ$143,$L42,FALSE))</f>
        <v>0</v>
      </c>
      <c r="T42" s="31">
        <f>IF(T39=0,0,VLOOKUP(T39,FAC_TOTALS_APTA!$A$4:$BQ$143,$L42,FALSE))</f>
        <v>0</v>
      </c>
      <c r="U42" s="31">
        <f>IF(U39=0,0,VLOOKUP(U39,FAC_TOTALS_APTA!$A$4:$BQ$143,$L42,FALSE))</f>
        <v>0</v>
      </c>
      <c r="V42" s="31">
        <f>IF(V39=0,0,VLOOKUP(V39,FAC_TOTALS_APTA!$A$4:$BQ$143,$L42,FALSE))</f>
        <v>0</v>
      </c>
      <c r="W42" s="31">
        <f>IF(W39=0,0,VLOOKUP(W39,FAC_TOTALS_APTA!$A$4:$BQ$143,$L42,FALSE))</f>
        <v>0</v>
      </c>
      <c r="X42" s="31">
        <f>IF(X39=0,0,VLOOKUP(X39,FAC_TOTALS_APTA!$A$4:$BQ$143,$L42,FALSE))</f>
        <v>0</v>
      </c>
      <c r="Y42" s="31">
        <f>IF(Y39=0,0,VLOOKUP(Y39,FAC_TOTALS_APTA!$A$4:$BQ$143,$L42,FALSE))</f>
        <v>0</v>
      </c>
      <c r="Z42" s="31">
        <f>IF(Z39=0,0,VLOOKUP(Z39,FAC_TOTALS_APTA!$A$4:$BQ$143,$L42,FALSE))</f>
        <v>0</v>
      </c>
      <c r="AA42" s="31">
        <f>IF(AA39=0,0,VLOOKUP(AA39,FAC_TOTALS_APTA!$A$4:$BQ$143,$L42,FALSE))</f>
        <v>0</v>
      </c>
      <c r="AB42" s="31">
        <f>IF(AB39=0,0,VLOOKUP(AB39,FAC_TOTALS_APTA!$A$4:$BQ$143,$L42,FALSE))</f>
        <v>0</v>
      </c>
      <c r="AC42" s="34">
        <f t="shared" ref="AC42:AC53" si="11">SUM(M42:AB42)</f>
        <v>18116894.714360744</v>
      </c>
      <c r="AD42" s="35">
        <f>AC42/G56</f>
        <v>0.21059187955722491</v>
      </c>
      <c r="AE42" s="9"/>
    </row>
    <row r="43" spans="1:31" s="16" customFormat="1" ht="15" x14ac:dyDescent="0.2">
      <c r="A43" s="9"/>
      <c r="B43" s="28" t="s">
        <v>56</v>
      </c>
      <c r="C43" s="30" t="s">
        <v>24</v>
      </c>
      <c r="D43" s="9" t="s">
        <v>9</v>
      </c>
      <c r="E43" s="57">
        <v>0.2167</v>
      </c>
      <c r="F43" s="9">
        <f>MATCH($D43,FAC_TOTALS_APTA!$A$2:$BQ$2,)</f>
        <v>13</v>
      </c>
      <c r="G43" s="31">
        <f>VLOOKUP(G39,FAC_TOTALS_APTA!$A$4:$BQ$143,$F43,FALSE)</f>
        <v>2851080.6311976798</v>
      </c>
      <c r="H43" s="31">
        <f>VLOOKUP(H39,FAC_TOTALS_APTA!$A$4:$BQ$143,$F43,FALSE)</f>
        <v>3015744.4941639798</v>
      </c>
      <c r="I43" s="32">
        <f t="shared" si="8"/>
        <v>5.7754895166584053E-2</v>
      </c>
      <c r="J43" s="33" t="str">
        <f t="shared" si="9"/>
        <v>_log</v>
      </c>
      <c r="K43" s="33" t="str">
        <f t="shared" si="10"/>
        <v>POP_EMP_log_FAC</v>
      </c>
      <c r="L43" s="9">
        <f>MATCH($K43,FAC_TOTALS_APTA!$A$2:$BO$2,)</f>
        <v>26</v>
      </c>
      <c r="M43" s="31">
        <f>IF(M39=0,0,VLOOKUP(M39,FAC_TOTALS_APTA!$A$4:$BQ$143,$L43,FALSE))</f>
        <v>246538.14656478399</v>
      </c>
      <c r="N43" s="31">
        <f>IF(N39=0,0,VLOOKUP(N39,FAC_TOTALS_APTA!$A$4:$BQ$143,$L43,FALSE))</f>
        <v>210285.71205201501</v>
      </c>
      <c r="O43" s="31">
        <f>IF(O39=0,0,VLOOKUP(O39,FAC_TOTALS_APTA!$A$4:$BQ$143,$L43,FALSE))</f>
        <v>231980.050919912</v>
      </c>
      <c r="P43" s="31">
        <f>IF(P39=0,0,VLOOKUP(P39,FAC_TOTALS_APTA!$A$4:$BQ$143,$L43,FALSE))</f>
        <v>203365.71027415799</v>
      </c>
      <c r="Q43" s="31">
        <f>IF(Q39=0,0,VLOOKUP(Q39,FAC_TOTALS_APTA!$A$4:$BQ$143,$L43,FALSE))</f>
        <v>211389.51798086401</v>
      </c>
      <c r="R43" s="31">
        <f>IF(R39=0,0,VLOOKUP(R39,FAC_TOTALS_APTA!$A$4:$BQ$143,$L43,FALSE))</f>
        <v>188697.605538431</v>
      </c>
      <c r="S43" s="31">
        <f>IF(S39=0,0,VLOOKUP(S39,FAC_TOTALS_APTA!$A$4:$BQ$143,$L43,FALSE))</f>
        <v>0</v>
      </c>
      <c r="T43" s="31">
        <f>IF(T39=0,0,VLOOKUP(T39,FAC_TOTALS_APTA!$A$4:$BQ$143,$L43,FALSE))</f>
        <v>0</v>
      </c>
      <c r="U43" s="31">
        <f>IF(U39=0,0,VLOOKUP(U39,FAC_TOTALS_APTA!$A$4:$BQ$143,$L43,FALSE))</f>
        <v>0</v>
      </c>
      <c r="V43" s="31">
        <f>IF(V39=0,0,VLOOKUP(V39,FAC_TOTALS_APTA!$A$4:$BQ$143,$L43,FALSE))</f>
        <v>0</v>
      </c>
      <c r="W43" s="31">
        <f>IF(W39=0,0,VLOOKUP(W39,FAC_TOTALS_APTA!$A$4:$BQ$143,$L43,FALSE))</f>
        <v>0</v>
      </c>
      <c r="X43" s="31">
        <f>IF(X39=0,0,VLOOKUP(X39,FAC_TOTALS_APTA!$A$4:$BQ$143,$L43,FALSE))</f>
        <v>0</v>
      </c>
      <c r="Y43" s="31">
        <f>IF(Y39=0,0,VLOOKUP(Y39,FAC_TOTALS_APTA!$A$4:$BQ$143,$L43,FALSE))</f>
        <v>0</v>
      </c>
      <c r="Z43" s="31">
        <f>IF(Z39=0,0,VLOOKUP(Z39,FAC_TOTALS_APTA!$A$4:$BQ$143,$L43,FALSE))</f>
        <v>0</v>
      </c>
      <c r="AA43" s="31">
        <f>IF(AA39=0,0,VLOOKUP(AA39,FAC_TOTALS_APTA!$A$4:$BQ$143,$L43,FALSE))</f>
        <v>0</v>
      </c>
      <c r="AB43" s="31">
        <f>IF(AB39=0,0,VLOOKUP(AB39,FAC_TOTALS_APTA!$A$4:$BQ$143,$L43,FALSE))</f>
        <v>0</v>
      </c>
      <c r="AC43" s="34">
        <f t="shared" si="11"/>
        <v>1292256.7433301641</v>
      </c>
      <c r="AD43" s="35">
        <f>AC43/G56</f>
        <v>1.5021270517881911E-2</v>
      </c>
      <c r="AE43" s="9"/>
    </row>
    <row r="44" spans="1:31" s="16" customFormat="1" ht="30" x14ac:dyDescent="0.2">
      <c r="A44" s="9"/>
      <c r="B44" s="28" t="s">
        <v>89</v>
      </c>
      <c r="C44" s="30"/>
      <c r="D44" s="6" t="s">
        <v>81</v>
      </c>
      <c r="E44" s="57">
        <v>0.44490000000000002</v>
      </c>
      <c r="F44" s="9">
        <f>MATCH($D44,FAC_TOTALS_APTA!$A$2:$BQ$2,)</f>
        <v>17</v>
      </c>
      <c r="G44" s="56">
        <f>VLOOKUP(G39,FAC_TOTALS_APTA!$A$4:$BQ$143,$F44,FALSE)</f>
        <v>0.29882329225592202</v>
      </c>
      <c r="H44" s="56">
        <f>VLOOKUP(H39,FAC_TOTALS_APTA!$A$4:$BQ$143,$F44,FALSE)</f>
        <v>0.29219186593364799</v>
      </c>
      <c r="I44" s="32">
        <f t="shared" si="8"/>
        <v>-2.2191798611852054E-2</v>
      </c>
      <c r="J44" s="33" t="str">
        <f t="shared" si="9"/>
        <v/>
      </c>
      <c r="K44" s="33" t="str">
        <f t="shared" si="10"/>
        <v>TSD_POP_EMP_PCT_FAC</v>
      </c>
      <c r="L44" s="9">
        <f>MATCH($K44,FAC_TOTALS_APTA!$A$2:$BO$2,)</f>
        <v>30</v>
      </c>
      <c r="M44" s="31">
        <f>IF(M39=0,0,VLOOKUP(M39,FAC_TOTALS_APTA!$A$4:$BQ$143,$L44,FALSE))</f>
        <v>-58262.394408529603</v>
      </c>
      <c r="N44" s="31">
        <f>IF(N39=0,0,VLOOKUP(N39,FAC_TOTALS_APTA!$A$4:$BQ$143,$L44,FALSE))</f>
        <v>-61053.616793663998</v>
      </c>
      <c r="O44" s="31">
        <f>IF(O39=0,0,VLOOKUP(O39,FAC_TOTALS_APTA!$A$4:$BQ$143,$L44,FALSE))</f>
        <v>-26048.174182746301</v>
      </c>
      <c r="P44" s="31">
        <f>IF(P39=0,0,VLOOKUP(P39,FAC_TOTALS_APTA!$A$4:$BQ$143,$L44,FALSE))</f>
        <v>-125162.649702922</v>
      </c>
      <c r="Q44" s="31">
        <f>IF(Q39=0,0,VLOOKUP(Q39,FAC_TOTALS_APTA!$A$4:$BQ$143,$L44,FALSE))</f>
        <v>-87730.213732508098</v>
      </c>
      <c r="R44" s="31">
        <f>IF(R39=0,0,VLOOKUP(R39,FAC_TOTALS_APTA!$A$4:$BQ$143,$L44,FALSE))</f>
        <v>98769.950420185705</v>
      </c>
      <c r="S44" s="31">
        <f>IF(S39=0,0,VLOOKUP(S39,FAC_TOTALS_APTA!$A$4:$BQ$143,$L44,FALSE))</f>
        <v>0</v>
      </c>
      <c r="T44" s="31">
        <f>IF(T39=0,0,VLOOKUP(T39,FAC_TOTALS_APTA!$A$4:$BQ$143,$L44,FALSE))</f>
        <v>0</v>
      </c>
      <c r="U44" s="31">
        <f>IF(U39=0,0,VLOOKUP(U39,FAC_TOTALS_APTA!$A$4:$BQ$143,$L44,FALSE))</f>
        <v>0</v>
      </c>
      <c r="V44" s="31">
        <f>IF(V39=0,0,VLOOKUP(V39,FAC_TOTALS_APTA!$A$4:$BQ$143,$L44,FALSE))</f>
        <v>0</v>
      </c>
      <c r="W44" s="31">
        <f>IF(W39=0,0,VLOOKUP(W39,FAC_TOTALS_APTA!$A$4:$BQ$143,$L44,FALSE))</f>
        <v>0</v>
      </c>
      <c r="X44" s="31">
        <f>IF(X39=0,0,VLOOKUP(X39,FAC_TOTALS_APTA!$A$4:$BQ$143,$L44,FALSE))</f>
        <v>0</v>
      </c>
      <c r="Y44" s="31">
        <f>IF(Y39=0,0,VLOOKUP(Y39,FAC_TOTALS_APTA!$A$4:$BQ$143,$L44,FALSE))</f>
        <v>0</v>
      </c>
      <c r="Z44" s="31">
        <f>IF(Z39=0,0,VLOOKUP(Z39,FAC_TOTALS_APTA!$A$4:$BQ$143,$L44,FALSE))</f>
        <v>0</v>
      </c>
      <c r="AA44" s="31">
        <f>IF(AA39=0,0,VLOOKUP(AA39,FAC_TOTALS_APTA!$A$4:$BQ$143,$L44,FALSE))</f>
        <v>0</v>
      </c>
      <c r="AB44" s="31">
        <f>IF(AB39=0,0,VLOOKUP(AB39,FAC_TOTALS_APTA!$A$4:$BQ$143,$L44,FALSE))</f>
        <v>0</v>
      </c>
      <c r="AC44" s="34">
        <f t="shared" si="11"/>
        <v>-259487.0984001843</v>
      </c>
      <c r="AD44" s="35">
        <f>AC44/G56</f>
        <v>-3.0162937211104484E-3</v>
      </c>
      <c r="AE44" s="9"/>
    </row>
    <row r="45" spans="1:31" s="16" customFormat="1" ht="15" x14ac:dyDescent="0.2">
      <c r="A45" s="9"/>
      <c r="B45" s="28" t="s">
        <v>57</v>
      </c>
      <c r="C45" s="30" t="s">
        <v>24</v>
      </c>
      <c r="D45" s="37" t="s">
        <v>17</v>
      </c>
      <c r="E45" s="57">
        <v>0.24179999999999999</v>
      </c>
      <c r="F45" s="9">
        <f>MATCH($D45,FAC_TOTALS_APTA!$A$2:$BQ$2,)</f>
        <v>14</v>
      </c>
      <c r="G45" s="36">
        <f>VLOOKUP(G39,FAC_TOTALS_APTA!$A$4:$BQ$143,$F45,FALSE)</f>
        <v>4.0069159149387801</v>
      </c>
      <c r="H45" s="36">
        <f>VLOOKUP(H39,FAC_TOTALS_APTA!$A$4:$BQ$143,$F45,FALSE)</f>
        <v>2.8728320563110699</v>
      </c>
      <c r="I45" s="32">
        <f t="shared" si="8"/>
        <v>-0.28303160902367908</v>
      </c>
      <c r="J45" s="33" t="str">
        <f t="shared" si="9"/>
        <v>_log</v>
      </c>
      <c r="K45" s="33" t="str">
        <f t="shared" si="10"/>
        <v>GAS_PRICE_2018_log_FAC</v>
      </c>
      <c r="L45" s="9">
        <f>MATCH($K45,FAC_TOTALS_APTA!$A$2:$BO$2,)</f>
        <v>27</v>
      </c>
      <c r="M45" s="31">
        <f>IF(M39=0,0,VLOOKUP(M39,FAC_TOTALS_APTA!$A$4:$BQ$143,$L45,FALSE))</f>
        <v>-629257.30999588605</v>
      </c>
      <c r="N45" s="31">
        <f>IF(N39=0,0,VLOOKUP(N39,FAC_TOTALS_APTA!$A$4:$BQ$143,$L45,FALSE))</f>
        <v>-939757.543935408</v>
      </c>
      <c r="O45" s="31">
        <f>IF(O39=0,0,VLOOKUP(O39,FAC_TOTALS_APTA!$A$4:$BQ$143,$L45,FALSE))</f>
        <v>-4954354.5485637598</v>
      </c>
      <c r="P45" s="31">
        <f>IF(P39=0,0,VLOOKUP(P39,FAC_TOTALS_APTA!$A$4:$BQ$143,$L45,FALSE))</f>
        <v>-1844644.0854669199</v>
      </c>
      <c r="Q45" s="31">
        <f>IF(Q39=0,0,VLOOKUP(Q39,FAC_TOTALS_APTA!$A$4:$BQ$143,$L45,FALSE))</f>
        <v>1346676.0029426899</v>
      </c>
      <c r="R45" s="31">
        <f>IF(R39=0,0,VLOOKUP(R39,FAC_TOTALS_APTA!$A$4:$BQ$143,$L45,FALSE))</f>
        <v>1677174.14549968</v>
      </c>
      <c r="S45" s="31">
        <f>IF(S39=0,0,VLOOKUP(S39,FAC_TOTALS_APTA!$A$4:$BQ$143,$L45,FALSE))</f>
        <v>0</v>
      </c>
      <c r="T45" s="31">
        <f>IF(T39=0,0,VLOOKUP(T39,FAC_TOTALS_APTA!$A$4:$BQ$143,$L45,FALSE))</f>
        <v>0</v>
      </c>
      <c r="U45" s="31">
        <f>IF(U39=0,0,VLOOKUP(U39,FAC_TOTALS_APTA!$A$4:$BQ$143,$L45,FALSE))</f>
        <v>0</v>
      </c>
      <c r="V45" s="31">
        <f>IF(V39=0,0,VLOOKUP(V39,FAC_TOTALS_APTA!$A$4:$BQ$143,$L45,FALSE))</f>
        <v>0</v>
      </c>
      <c r="W45" s="31">
        <f>IF(W39=0,0,VLOOKUP(W39,FAC_TOTALS_APTA!$A$4:$BQ$143,$L45,FALSE))</f>
        <v>0</v>
      </c>
      <c r="X45" s="31">
        <f>IF(X39=0,0,VLOOKUP(X39,FAC_TOTALS_APTA!$A$4:$BQ$143,$L45,FALSE))</f>
        <v>0</v>
      </c>
      <c r="Y45" s="31">
        <f>IF(Y39=0,0,VLOOKUP(Y39,FAC_TOTALS_APTA!$A$4:$BQ$143,$L45,FALSE))</f>
        <v>0</v>
      </c>
      <c r="Z45" s="31">
        <f>IF(Z39=0,0,VLOOKUP(Z39,FAC_TOTALS_APTA!$A$4:$BQ$143,$L45,FALSE))</f>
        <v>0</v>
      </c>
      <c r="AA45" s="31">
        <f>IF(AA39=0,0,VLOOKUP(AA39,FAC_TOTALS_APTA!$A$4:$BQ$143,$L45,FALSE))</f>
        <v>0</v>
      </c>
      <c r="AB45" s="31">
        <f>IF(AB39=0,0,VLOOKUP(AB39,FAC_TOTALS_APTA!$A$4:$BQ$143,$L45,FALSE))</f>
        <v>0</v>
      </c>
      <c r="AC45" s="34">
        <f t="shared" si="11"/>
        <v>-5344163.3395196041</v>
      </c>
      <c r="AD45" s="35">
        <f>AC45/G56</f>
        <v>-6.2120877781452657E-2</v>
      </c>
      <c r="AE45" s="9"/>
    </row>
    <row r="46" spans="1:31" s="16" customFormat="1" ht="15" x14ac:dyDescent="0.2">
      <c r="A46" s="9"/>
      <c r="B46" s="28" t="s">
        <v>54</v>
      </c>
      <c r="C46" s="30" t="s">
        <v>24</v>
      </c>
      <c r="D46" s="9" t="s">
        <v>16</v>
      </c>
      <c r="E46" s="57">
        <v>-0.38419999999999999</v>
      </c>
      <c r="F46" s="9">
        <f>MATCH($D46,FAC_TOTALS_APTA!$A$2:$BQ$2,)</f>
        <v>15</v>
      </c>
      <c r="G46" s="56">
        <f>VLOOKUP(G39,FAC_TOTALS_APTA!$A$4:$BQ$143,$F46,FALSE)</f>
        <v>29030.290235902899</v>
      </c>
      <c r="H46" s="56">
        <f>VLOOKUP(H39,FAC_TOTALS_APTA!$A$4:$BQ$143,$F46,FALSE)</f>
        <v>31758.584871931998</v>
      </c>
      <c r="I46" s="32">
        <f t="shared" si="8"/>
        <v>9.3980963120200212E-2</v>
      </c>
      <c r="J46" s="33" t="str">
        <f t="shared" si="9"/>
        <v>_log</v>
      </c>
      <c r="K46" s="33" t="str">
        <f t="shared" si="10"/>
        <v>TOTAL_MED_INC_INDIV_2018_log_FAC</v>
      </c>
      <c r="L46" s="9">
        <f>MATCH($K46,FAC_TOTALS_APTA!$A$2:$BO$2,)</f>
        <v>28</v>
      </c>
      <c r="M46" s="31">
        <f>IF(M39=0,0,VLOOKUP(M39,FAC_TOTALS_APTA!$A$4:$BQ$143,$L46,FALSE))</f>
        <v>-684899.24118918402</v>
      </c>
      <c r="N46" s="31">
        <f>IF(N39=0,0,VLOOKUP(N39,FAC_TOTALS_APTA!$A$4:$BQ$143,$L46,FALSE))</f>
        <v>-75500.979678293996</v>
      </c>
      <c r="O46" s="31">
        <f>IF(O39=0,0,VLOOKUP(O39,FAC_TOTALS_APTA!$A$4:$BQ$143,$L46,FALSE))</f>
        <v>-1732026.93591852</v>
      </c>
      <c r="P46" s="31">
        <f>IF(P39=0,0,VLOOKUP(P39,FAC_TOTALS_APTA!$A$4:$BQ$143,$L46,FALSE))</f>
        <v>-687029.42896901199</v>
      </c>
      <c r="Q46" s="31">
        <f>IF(Q39=0,0,VLOOKUP(Q39,FAC_TOTALS_APTA!$A$4:$BQ$143,$L46,FALSE))</f>
        <v>135547.56811064799</v>
      </c>
      <c r="R46" s="31">
        <f>IF(R39=0,0,VLOOKUP(R39,FAC_TOTALS_APTA!$A$4:$BQ$143,$L46,FALSE))</f>
        <v>-199301.60107492999</v>
      </c>
      <c r="S46" s="31">
        <f>IF(S39=0,0,VLOOKUP(S39,FAC_TOTALS_APTA!$A$4:$BQ$143,$L46,FALSE))</f>
        <v>0</v>
      </c>
      <c r="T46" s="31">
        <f>IF(T39=0,0,VLOOKUP(T39,FAC_TOTALS_APTA!$A$4:$BQ$143,$L46,FALSE))</f>
        <v>0</v>
      </c>
      <c r="U46" s="31">
        <f>IF(U39=0,0,VLOOKUP(U39,FAC_TOTALS_APTA!$A$4:$BQ$143,$L46,FALSE))</f>
        <v>0</v>
      </c>
      <c r="V46" s="31">
        <f>IF(V39=0,0,VLOOKUP(V39,FAC_TOTALS_APTA!$A$4:$BQ$143,$L46,FALSE))</f>
        <v>0</v>
      </c>
      <c r="W46" s="31">
        <f>IF(W39=0,0,VLOOKUP(W39,FAC_TOTALS_APTA!$A$4:$BQ$143,$L46,FALSE))</f>
        <v>0</v>
      </c>
      <c r="X46" s="31">
        <f>IF(X39=0,0,VLOOKUP(X39,FAC_TOTALS_APTA!$A$4:$BQ$143,$L46,FALSE))</f>
        <v>0</v>
      </c>
      <c r="Y46" s="31">
        <f>IF(Y39=0,0,VLOOKUP(Y39,FAC_TOTALS_APTA!$A$4:$BQ$143,$L46,FALSE))</f>
        <v>0</v>
      </c>
      <c r="Z46" s="31">
        <f>IF(Z39=0,0,VLOOKUP(Z39,FAC_TOTALS_APTA!$A$4:$BQ$143,$L46,FALSE))</f>
        <v>0</v>
      </c>
      <c r="AA46" s="31">
        <f>IF(AA39=0,0,VLOOKUP(AA39,FAC_TOTALS_APTA!$A$4:$BQ$143,$L46,FALSE))</f>
        <v>0</v>
      </c>
      <c r="AB46" s="31">
        <f>IF(AB39=0,0,VLOOKUP(AB39,FAC_TOTALS_APTA!$A$4:$BQ$143,$L46,FALSE))</f>
        <v>0</v>
      </c>
      <c r="AC46" s="34">
        <f t="shared" si="11"/>
        <v>-3243210.6187192919</v>
      </c>
      <c r="AD46" s="35">
        <f>AC46/G56</f>
        <v>-3.7699276325465228E-2</v>
      </c>
      <c r="AE46" s="9"/>
    </row>
    <row r="47" spans="1:31" s="16" customFormat="1" ht="15" x14ac:dyDescent="0.2">
      <c r="A47" s="9"/>
      <c r="B47" s="28" t="s">
        <v>72</v>
      </c>
      <c r="C47" s="30"/>
      <c r="D47" s="9" t="s">
        <v>10</v>
      </c>
      <c r="E47" s="57">
        <v>7.7000000000000002E-3</v>
      </c>
      <c r="F47" s="9">
        <f>MATCH($D47,FAC_TOTALS_APTA!$A$2:$BQ$2,)</f>
        <v>16</v>
      </c>
      <c r="G47" s="31">
        <f>VLOOKUP(G39,FAC_TOTALS_APTA!$A$4:$BQ$143,$F47,FALSE)</f>
        <v>8.3433745771335595</v>
      </c>
      <c r="H47" s="31">
        <f>VLOOKUP(H39,FAC_TOTALS_APTA!$A$4:$BQ$143,$F47,FALSE)</f>
        <v>7.0949716059104304</v>
      </c>
      <c r="I47" s="32">
        <f t="shared" si="8"/>
        <v>-0.14962806232439696</v>
      </c>
      <c r="J47" s="33" t="str">
        <f t="shared" si="9"/>
        <v/>
      </c>
      <c r="K47" s="33" t="str">
        <f t="shared" si="10"/>
        <v>PCT_HH_NO_VEH_FAC</v>
      </c>
      <c r="L47" s="9">
        <f>MATCH($K47,FAC_TOTALS_APTA!$A$2:$BO$2,)</f>
        <v>29</v>
      </c>
      <c r="M47" s="31">
        <f>IF(M39=0,0,VLOOKUP(M39,FAC_TOTALS_APTA!$A$4:$BQ$143,$L47,FALSE))</f>
        <v>-109303.87269875201</v>
      </c>
      <c r="N47" s="31">
        <f>IF(N39=0,0,VLOOKUP(N39,FAC_TOTALS_APTA!$A$4:$BQ$143,$L47,FALSE))</f>
        <v>-5896.7384370793498</v>
      </c>
      <c r="O47" s="31">
        <f>IF(O39=0,0,VLOOKUP(O39,FAC_TOTALS_APTA!$A$4:$BQ$143,$L47,FALSE))</f>
        <v>-149973.35413647501</v>
      </c>
      <c r="P47" s="31">
        <f>IF(P39=0,0,VLOOKUP(P39,FAC_TOTALS_APTA!$A$4:$BQ$143,$L47,FALSE))</f>
        <v>-216804.78654363399</v>
      </c>
      <c r="Q47" s="31">
        <f>IF(Q39=0,0,VLOOKUP(Q39,FAC_TOTALS_APTA!$A$4:$BQ$143,$L47,FALSE))</f>
        <v>-169966.30316212599</v>
      </c>
      <c r="R47" s="31">
        <f>IF(R39=0,0,VLOOKUP(R39,FAC_TOTALS_APTA!$A$4:$BQ$143,$L47,FALSE))</f>
        <v>-180409.11471134101</v>
      </c>
      <c r="S47" s="31">
        <f>IF(S39=0,0,VLOOKUP(S39,FAC_TOTALS_APTA!$A$4:$BQ$143,$L47,FALSE))</f>
        <v>0</v>
      </c>
      <c r="T47" s="31">
        <f>IF(T39=0,0,VLOOKUP(T39,FAC_TOTALS_APTA!$A$4:$BQ$143,$L47,FALSE))</f>
        <v>0</v>
      </c>
      <c r="U47" s="31">
        <f>IF(U39=0,0,VLOOKUP(U39,FAC_TOTALS_APTA!$A$4:$BQ$143,$L47,FALSE))</f>
        <v>0</v>
      </c>
      <c r="V47" s="31">
        <f>IF(V39=0,0,VLOOKUP(V39,FAC_TOTALS_APTA!$A$4:$BQ$143,$L47,FALSE))</f>
        <v>0</v>
      </c>
      <c r="W47" s="31">
        <f>IF(W39=0,0,VLOOKUP(W39,FAC_TOTALS_APTA!$A$4:$BQ$143,$L47,FALSE))</f>
        <v>0</v>
      </c>
      <c r="X47" s="31">
        <f>IF(X39=0,0,VLOOKUP(X39,FAC_TOTALS_APTA!$A$4:$BQ$143,$L47,FALSE))</f>
        <v>0</v>
      </c>
      <c r="Y47" s="31">
        <f>IF(Y39=0,0,VLOOKUP(Y39,FAC_TOTALS_APTA!$A$4:$BQ$143,$L47,FALSE))</f>
        <v>0</v>
      </c>
      <c r="Z47" s="31">
        <f>IF(Z39=0,0,VLOOKUP(Z39,FAC_TOTALS_APTA!$A$4:$BQ$143,$L47,FALSE))</f>
        <v>0</v>
      </c>
      <c r="AA47" s="31">
        <f>IF(AA39=0,0,VLOOKUP(AA39,FAC_TOTALS_APTA!$A$4:$BQ$143,$L47,FALSE))</f>
        <v>0</v>
      </c>
      <c r="AB47" s="31">
        <f>IF(AB39=0,0,VLOOKUP(AB39,FAC_TOTALS_APTA!$A$4:$BQ$143,$L47,FALSE))</f>
        <v>0</v>
      </c>
      <c r="AC47" s="34">
        <f t="shared" si="11"/>
        <v>-832354.16968940734</v>
      </c>
      <c r="AD47" s="35">
        <f>AC47/G56</f>
        <v>-9.6753351949018396E-3</v>
      </c>
      <c r="AE47" s="9"/>
    </row>
    <row r="48" spans="1:31" s="16" customFormat="1" ht="15" x14ac:dyDescent="0.2">
      <c r="A48" s="9"/>
      <c r="B48" s="28" t="s">
        <v>55</v>
      </c>
      <c r="C48" s="30"/>
      <c r="D48" s="9" t="s">
        <v>32</v>
      </c>
      <c r="E48" s="57">
        <v>-3.3999999999999998E-3</v>
      </c>
      <c r="F48" s="9">
        <f>MATCH($D48,FAC_TOTALS_APTA!$A$2:$BQ$2,)</f>
        <v>18</v>
      </c>
      <c r="G48" s="36">
        <f>VLOOKUP(G39,FAC_TOTALS_APTA!$A$4:$BQ$143,$F48,FALSE)</f>
        <v>4.4038903254470103</v>
      </c>
      <c r="H48" s="36">
        <f>VLOOKUP(H39,FAC_TOTALS_APTA!$A$4:$BQ$143,$F48,FALSE)</f>
        <v>5.79903350338535</v>
      </c>
      <c r="I48" s="32">
        <f t="shared" si="8"/>
        <v>0.31679789341636888</v>
      </c>
      <c r="J48" s="33" t="str">
        <f t="shared" si="9"/>
        <v/>
      </c>
      <c r="K48" s="33" t="str">
        <f t="shared" si="10"/>
        <v>JTW_HOME_PCT_FAC</v>
      </c>
      <c r="L48" s="9">
        <f>MATCH($K48,FAC_TOTALS_APTA!$A$2:$BO$2,)</f>
        <v>31</v>
      </c>
      <c r="M48" s="31">
        <f>IF(M39=0,0,VLOOKUP(M39,FAC_TOTALS_APTA!$A$4:$BQ$143,$L48,FALSE))</f>
        <v>-5000.0930550224002</v>
      </c>
      <c r="N48" s="31">
        <f>IF(N39=0,0,VLOOKUP(N39,FAC_TOTALS_APTA!$A$4:$BQ$143,$L48,FALSE))</f>
        <v>-20463.607072680599</v>
      </c>
      <c r="O48" s="31">
        <f>IF(O39=0,0,VLOOKUP(O39,FAC_TOTALS_APTA!$A$4:$BQ$143,$L48,FALSE))</f>
        <v>-53318.907634879397</v>
      </c>
      <c r="P48" s="31">
        <f>IF(P39=0,0,VLOOKUP(P39,FAC_TOTALS_APTA!$A$4:$BQ$143,$L48,FALSE))</f>
        <v>-202451.55056045999</v>
      </c>
      <c r="Q48" s="31">
        <f>IF(Q39=0,0,VLOOKUP(Q39,FAC_TOTALS_APTA!$A$4:$BQ$143,$L48,FALSE))</f>
        <v>-95510.803712677807</v>
      </c>
      <c r="R48" s="31">
        <f>IF(R39=0,0,VLOOKUP(R39,FAC_TOTALS_APTA!$A$4:$BQ$143,$L48,FALSE))</f>
        <v>-119988.087090403</v>
      </c>
      <c r="S48" s="31">
        <f>IF(S39=0,0,VLOOKUP(S39,FAC_TOTALS_APTA!$A$4:$BQ$143,$L48,FALSE))</f>
        <v>0</v>
      </c>
      <c r="T48" s="31">
        <f>IF(T39=0,0,VLOOKUP(T39,FAC_TOTALS_APTA!$A$4:$BQ$143,$L48,FALSE))</f>
        <v>0</v>
      </c>
      <c r="U48" s="31">
        <f>IF(U39=0,0,VLOOKUP(U39,FAC_TOTALS_APTA!$A$4:$BQ$143,$L48,FALSE))</f>
        <v>0</v>
      </c>
      <c r="V48" s="31">
        <f>IF(V39=0,0,VLOOKUP(V39,FAC_TOTALS_APTA!$A$4:$BQ$143,$L48,FALSE))</f>
        <v>0</v>
      </c>
      <c r="W48" s="31">
        <f>IF(W39=0,0,VLOOKUP(W39,FAC_TOTALS_APTA!$A$4:$BQ$143,$L48,FALSE))</f>
        <v>0</v>
      </c>
      <c r="X48" s="31">
        <f>IF(X39=0,0,VLOOKUP(X39,FAC_TOTALS_APTA!$A$4:$BQ$143,$L48,FALSE))</f>
        <v>0</v>
      </c>
      <c r="Y48" s="31">
        <f>IF(Y39=0,0,VLOOKUP(Y39,FAC_TOTALS_APTA!$A$4:$BQ$143,$L48,FALSE))</f>
        <v>0</v>
      </c>
      <c r="Z48" s="31">
        <f>IF(Z39=0,0,VLOOKUP(Z39,FAC_TOTALS_APTA!$A$4:$BQ$143,$L48,FALSE))</f>
        <v>0</v>
      </c>
      <c r="AA48" s="31">
        <f>IF(AA39=0,0,VLOOKUP(AA39,FAC_TOTALS_APTA!$A$4:$BQ$143,$L48,FALSE))</f>
        <v>0</v>
      </c>
      <c r="AB48" s="31">
        <f>IF(AB39=0,0,VLOOKUP(AB39,FAC_TOTALS_APTA!$A$4:$BQ$143,$L48,FALSE))</f>
        <v>0</v>
      </c>
      <c r="AC48" s="34">
        <f t="shared" si="11"/>
        <v>-496733.04912612319</v>
      </c>
      <c r="AD48" s="35">
        <f>AC48/G56</f>
        <v>-5.7740549968942475E-3</v>
      </c>
      <c r="AE48" s="9"/>
    </row>
    <row r="49" spans="1:31" s="16" customFormat="1" ht="34" x14ac:dyDescent="0.2">
      <c r="A49" s="9"/>
      <c r="B49" s="14" t="s">
        <v>90</v>
      </c>
      <c r="C49" s="30"/>
      <c r="D49" s="6" t="s">
        <v>82</v>
      </c>
      <c r="E49" s="57">
        <v>-2.8E-3</v>
      </c>
      <c r="F49" s="9">
        <f>MATCH($D49,FAC_TOTALS_APTA!$A$2:$BQ$2,)</f>
        <v>19</v>
      </c>
      <c r="G49" s="36">
        <f>VLOOKUP(G39,FAC_TOTALS_APTA!$A$4:$BQ$143,$F49,FALSE)</f>
        <v>0</v>
      </c>
      <c r="H49" s="36">
        <f>VLOOKUP(H39,FAC_TOTALS_APTA!$A$4:$BQ$143,$F49,FALSE)</f>
        <v>0</v>
      </c>
      <c r="I49" s="32" t="str">
        <f t="shared" si="8"/>
        <v>-</v>
      </c>
      <c r="J49" s="33" t="str">
        <f t="shared" si="9"/>
        <v/>
      </c>
      <c r="K49" s="33" t="str">
        <f t="shared" si="10"/>
        <v>PER_CAPITA_TNC_TRIPS_HIMIDNY_BUS_FAC</v>
      </c>
      <c r="L49" s="9">
        <f>MATCH($K49,FAC_TOTALS_APTA!$A$2:$BO$2,)</f>
        <v>32</v>
      </c>
      <c r="M49" s="31">
        <f>IF(M39=0,0,VLOOKUP(M39,FAC_TOTALS_APTA!$A$4:$BQ$143,$L49,FALSE))</f>
        <v>0</v>
      </c>
      <c r="N49" s="31">
        <f>IF(N39=0,0,VLOOKUP(N39,FAC_TOTALS_APTA!$A$4:$BQ$143,$L49,FALSE))</f>
        <v>0</v>
      </c>
      <c r="O49" s="31">
        <f>IF(O39=0,0,VLOOKUP(O39,FAC_TOTALS_APTA!$A$4:$BQ$143,$L49,FALSE))</f>
        <v>0</v>
      </c>
      <c r="P49" s="31">
        <f>IF(P39=0,0,VLOOKUP(P39,FAC_TOTALS_APTA!$A$4:$BQ$143,$L49,FALSE))</f>
        <v>0</v>
      </c>
      <c r="Q49" s="31">
        <f>IF(Q39=0,0,VLOOKUP(Q39,FAC_TOTALS_APTA!$A$4:$BQ$143,$L49,FALSE))</f>
        <v>0</v>
      </c>
      <c r="R49" s="31">
        <f>IF(R39=0,0,VLOOKUP(R39,FAC_TOTALS_APTA!$A$4:$BQ$143,$L49,FALSE))</f>
        <v>0</v>
      </c>
      <c r="S49" s="31">
        <f>IF(S39=0,0,VLOOKUP(S39,FAC_TOTALS_APTA!$A$4:$BQ$143,$L49,FALSE))</f>
        <v>0</v>
      </c>
      <c r="T49" s="31">
        <f>IF(T39=0,0,VLOOKUP(T39,FAC_TOTALS_APTA!$A$4:$BQ$143,$L49,FALSE))</f>
        <v>0</v>
      </c>
      <c r="U49" s="31">
        <f>IF(U39=0,0,VLOOKUP(U39,FAC_TOTALS_APTA!$A$4:$BQ$143,$L49,FALSE))</f>
        <v>0</v>
      </c>
      <c r="V49" s="31">
        <f>IF(V39=0,0,VLOOKUP(V39,FAC_TOTALS_APTA!$A$4:$BQ$143,$L49,FALSE))</f>
        <v>0</v>
      </c>
      <c r="W49" s="31">
        <f>IF(W39=0,0,VLOOKUP(W39,FAC_TOTALS_APTA!$A$4:$BQ$143,$L49,FALSE))</f>
        <v>0</v>
      </c>
      <c r="X49" s="31">
        <f>IF(X39=0,0,VLOOKUP(X39,FAC_TOTALS_APTA!$A$4:$BQ$143,$L49,FALSE))</f>
        <v>0</v>
      </c>
      <c r="Y49" s="31">
        <f>IF(Y39=0,0,VLOOKUP(Y39,FAC_TOTALS_APTA!$A$4:$BQ$143,$L49,FALSE))</f>
        <v>0</v>
      </c>
      <c r="Z49" s="31">
        <f>IF(Z39=0,0,VLOOKUP(Z39,FAC_TOTALS_APTA!$A$4:$BQ$143,$L49,FALSE))</f>
        <v>0</v>
      </c>
      <c r="AA49" s="31">
        <f>IF(AA39=0,0,VLOOKUP(AA39,FAC_TOTALS_APTA!$A$4:$BQ$143,$L49,FALSE))</f>
        <v>0</v>
      </c>
      <c r="AB49" s="31">
        <f>IF(AB39=0,0,VLOOKUP(AB39,FAC_TOTALS_APTA!$A$4:$BQ$143,$L49,FALSE))</f>
        <v>0</v>
      </c>
      <c r="AC49" s="34">
        <f t="shared" si="11"/>
        <v>0</v>
      </c>
      <c r="AD49" s="35">
        <f>AC49/G56</f>
        <v>0</v>
      </c>
      <c r="AE49" s="9"/>
    </row>
    <row r="50" spans="1:31" s="16" customFormat="1" ht="34" hidden="1" x14ac:dyDescent="0.2">
      <c r="A50" s="9"/>
      <c r="B50" s="14" t="s">
        <v>90</v>
      </c>
      <c r="C50" s="30"/>
      <c r="D50" s="6" t="s">
        <v>83</v>
      </c>
      <c r="E50" s="57">
        <v>-5.3E-3</v>
      </c>
      <c r="F50" s="9">
        <f>MATCH($D50,FAC_TOTALS_APTA!$A$2:$BQ$2,)</f>
        <v>20</v>
      </c>
      <c r="G50" s="36">
        <f>VLOOKUP(G39,FAC_TOTALS_APTA!$A$4:$BQ$143,$F50,FALSE)</f>
        <v>0</v>
      </c>
      <c r="H50" s="36">
        <f>VLOOKUP(H39,FAC_TOTALS_APTA!$A$4:$BQ$143,$F50,FALSE)</f>
        <v>0</v>
      </c>
      <c r="I50" s="32" t="str">
        <f t="shared" si="8"/>
        <v>-</v>
      </c>
      <c r="J50" s="33" t="str">
        <f t="shared" si="9"/>
        <v/>
      </c>
      <c r="K50" s="33" t="str">
        <f t="shared" si="10"/>
        <v>PER_CAPITA_TNC_TRIPS_LOW_OPEX_BUS_FAC</v>
      </c>
      <c r="L50" s="9">
        <f>MATCH($K50,FAC_TOTALS_APTA!$A$2:$BO$2,)</f>
        <v>33</v>
      </c>
      <c r="M50" s="31">
        <f>IF(M39=0,0,VLOOKUP(M39,FAC_TOTALS_APTA!$A$4:$BQ$143,$L50,FALSE))</f>
        <v>0</v>
      </c>
      <c r="N50" s="31">
        <f>IF(N39=0,0,VLOOKUP(N39,FAC_TOTALS_APTA!$A$4:$BQ$143,$L50,FALSE))</f>
        <v>0</v>
      </c>
      <c r="O50" s="31">
        <f>IF(O39=0,0,VLOOKUP(O39,FAC_TOTALS_APTA!$A$4:$BQ$143,$L50,FALSE))</f>
        <v>0</v>
      </c>
      <c r="P50" s="31">
        <f>IF(P39=0,0,VLOOKUP(P39,FAC_TOTALS_APTA!$A$4:$BQ$143,$L50,FALSE))</f>
        <v>0</v>
      </c>
      <c r="Q50" s="31">
        <f>IF(Q39=0,0,VLOOKUP(Q39,FAC_TOTALS_APTA!$A$4:$BQ$143,$L50,FALSE))</f>
        <v>0</v>
      </c>
      <c r="R50" s="31">
        <f>IF(R39=0,0,VLOOKUP(R39,FAC_TOTALS_APTA!$A$4:$BQ$143,$L50,FALSE))</f>
        <v>0</v>
      </c>
      <c r="S50" s="31">
        <f>IF(S39=0,0,VLOOKUP(S39,FAC_TOTALS_APTA!$A$4:$BQ$143,$L50,FALSE))</f>
        <v>0</v>
      </c>
      <c r="T50" s="31">
        <f>IF(T39=0,0,VLOOKUP(T39,FAC_TOTALS_APTA!$A$4:$BQ$143,$L50,FALSE))</f>
        <v>0</v>
      </c>
      <c r="U50" s="31">
        <f>IF(U39=0,0,VLOOKUP(U39,FAC_TOTALS_APTA!$A$4:$BQ$143,$L50,FALSE))</f>
        <v>0</v>
      </c>
      <c r="V50" s="31">
        <f>IF(V39=0,0,VLOOKUP(V39,FAC_TOTALS_APTA!$A$4:$BQ$143,$L50,FALSE))</f>
        <v>0</v>
      </c>
      <c r="W50" s="31">
        <f>IF(W39=0,0,VLOOKUP(W39,FAC_TOTALS_APTA!$A$4:$BQ$143,$L50,FALSE))</f>
        <v>0</v>
      </c>
      <c r="X50" s="31">
        <f>IF(X39=0,0,VLOOKUP(X39,FAC_TOTALS_APTA!$A$4:$BQ$143,$L50,FALSE))</f>
        <v>0</v>
      </c>
      <c r="Y50" s="31">
        <f>IF(Y39=0,0,VLOOKUP(Y39,FAC_TOTALS_APTA!$A$4:$BQ$143,$L50,FALSE))</f>
        <v>0</v>
      </c>
      <c r="Z50" s="31">
        <f>IF(Z39=0,0,VLOOKUP(Z39,FAC_TOTALS_APTA!$A$4:$BQ$143,$L50,FALSE))</f>
        <v>0</v>
      </c>
      <c r="AA50" s="31">
        <f>IF(AA39=0,0,VLOOKUP(AA39,FAC_TOTALS_APTA!$A$4:$BQ$143,$L50,FALSE))</f>
        <v>0</v>
      </c>
      <c r="AB50" s="31">
        <f>IF(AB39=0,0,VLOOKUP(AB39,FAC_TOTALS_APTA!$A$4:$BQ$143,$L50,FALSE))</f>
        <v>0</v>
      </c>
      <c r="AC50" s="34">
        <f t="shared" si="11"/>
        <v>0</v>
      </c>
      <c r="AD50" s="35">
        <f>AC50/G56</f>
        <v>0</v>
      </c>
      <c r="AE50" s="9"/>
    </row>
    <row r="51" spans="1:31" s="16" customFormat="1" ht="34" hidden="1" x14ac:dyDescent="0.2">
      <c r="A51" s="9"/>
      <c r="B51" s="14" t="s">
        <v>90</v>
      </c>
      <c r="C51" s="30"/>
      <c r="D51" s="6" t="s">
        <v>84</v>
      </c>
      <c r="E51" s="57">
        <v>5.0000000000000001E-3</v>
      </c>
      <c r="F51" s="9">
        <f>MATCH($D51,FAC_TOTALS_APTA!$A$2:$BQ$2,)</f>
        <v>21</v>
      </c>
      <c r="G51" s="36">
        <f>VLOOKUP(G39,FAC_TOTALS_APTA!$A$4:$BQ$143,$F51,FALSE)</f>
        <v>0</v>
      </c>
      <c r="H51" s="36">
        <f>VLOOKUP(H39,FAC_TOTALS_APTA!$A$4:$BQ$143,$F51,FALSE)</f>
        <v>2.8790566557786699</v>
      </c>
      <c r="I51" s="32" t="str">
        <f t="shared" si="8"/>
        <v>-</v>
      </c>
      <c r="J51" s="33" t="str">
        <f t="shared" si="9"/>
        <v/>
      </c>
      <c r="K51" s="33" t="str">
        <f t="shared" si="10"/>
        <v>PER_CAPITA_TNC_TRIPS_RAIL_FAC</v>
      </c>
      <c r="L51" s="9">
        <f>MATCH($K51,FAC_TOTALS_APTA!$A$2:$BO$2,)</f>
        <v>34</v>
      </c>
      <c r="M51" s="31">
        <f>IF(M39=0,0,VLOOKUP(M39,FAC_TOTALS_APTA!$A$4:$BQ$143,$L51,FALSE))</f>
        <v>28968.564020883801</v>
      </c>
      <c r="N51" s="31">
        <f>IF(N39=0,0,VLOOKUP(N39,FAC_TOTALS_APTA!$A$4:$BQ$143,$L51,FALSE))</f>
        <v>154655.383621899</v>
      </c>
      <c r="O51" s="31">
        <f>IF(O39=0,0,VLOOKUP(O39,FAC_TOTALS_APTA!$A$4:$BQ$143,$L51,FALSE))</f>
        <v>148155.09701212999</v>
      </c>
      <c r="P51" s="31">
        <f>IF(P39=0,0,VLOOKUP(P39,FAC_TOTALS_APTA!$A$4:$BQ$143,$L51,FALSE))</f>
        <v>265806.36188023502</v>
      </c>
      <c r="Q51" s="31">
        <f>IF(Q39=0,0,VLOOKUP(Q39,FAC_TOTALS_APTA!$A$4:$BQ$143,$L51,FALSE))</f>
        <v>323873.96042527998</v>
      </c>
      <c r="R51" s="31">
        <f>IF(R39=0,0,VLOOKUP(R39,FAC_TOTALS_APTA!$A$4:$BQ$143,$L51,FALSE))</f>
        <v>379217.118542301</v>
      </c>
      <c r="S51" s="31">
        <f>IF(S39=0,0,VLOOKUP(S39,FAC_TOTALS_APTA!$A$4:$BQ$143,$L51,FALSE))</f>
        <v>0</v>
      </c>
      <c r="T51" s="31">
        <f>IF(T39=0,0,VLOOKUP(T39,FAC_TOTALS_APTA!$A$4:$BQ$143,$L51,FALSE))</f>
        <v>0</v>
      </c>
      <c r="U51" s="31">
        <f>IF(U39=0,0,VLOOKUP(U39,FAC_TOTALS_APTA!$A$4:$BQ$143,$L51,FALSE))</f>
        <v>0</v>
      </c>
      <c r="V51" s="31">
        <f>IF(V39=0,0,VLOOKUP(V39,FAC_TOTALS_APTA!$A$4:$BQ$143,$L51,FALSE))</f>
        <v>0</v>
      </c>
      <c r="W51" s="31">
        <f>IF(W39=0,0,VLOOKUP(W39,FAC_TOTALS_APTA!$A$4:$BQ$143,$L51,FALSE))</f>
        <v>0</v>
      </c>
      <c r="X51" s="31">
        <f>IF(X39=0,0,VLOOKUP(X39,FAC_TOTALS_APTA!$A$4:$BQ$143,$L51,FALSE))</f>
        <v>0</v>
      </c>
      <c r="Y51" s="31">
        <f>IF(Y39=0,0,VLOOKUP(Y39,FAC_TOTALS_APTA!$A$4:$BQ$143,$L51,FALSE))</f>
        <v>0</v>
      </c>
      <c r="Z51" s="31">
        <f>IF(Z39=0,0,VLOOKUP(Z39,FAC_TOTALS_APTA!$A$4:$BQ$143,$L51,FALSE))</f>
        <v>0</v>
      </c>
      <c r="AA51" s="31">
        <f>IF(AA39=0,0,VLOOKUP(AA39,FAC_TOTALS_APTA!$A$4:$BQ$143,$L51,FALSE))</f>
        <v>0</v>
      </c>
      <c r="AB51" s="31">
        <f>IF(AB39=0,0,VLOOKUP(AB39,FAC_TOTALS_APTA!$A$4:$BQ$143,$L51,FALSE))</f>
        <v>0</v>
      </c>
      <c r="AC51" s="34">
        <f t="shared" si="11"/>
        <v>1300676.4855027287</v>
      </c>
      <c r="AD51" s="35">
        <f>AC51/G56</f>
        <v>1.5119142109976669E-2</v>
      </c>
      <c r="AE51" s="9"/>
    </row>
    <row r="52" spans="1:31" s="16" customFormat="1" ht="15" x14ac:dyDescent="0.2">
      <c r="A52" s="9"/>
      <c r="B52" s="28" t="s">
        <v>74</v>
      </c>
      <c r="C52" s="30"/>
      <c r="D52" s="9" t="s">
        <v>49</v>
      </c>
      <c r="E52" s="57">
        <v>-0.02</v>
      </c>
      <c r="F52" s="9">
        <f>MATCH($D52,FAC_TOTALS_APTA!$A$2:$BQ$2,)</f>
        <v>22</v>
      </c>
      <c r="G52" s="36">
        <f>VLOOKUP(G39,FAC_TOTALS_APTA!$A$4:$BQ$143,$F52,FALSE)</f>
        <v>0.33500335652262098</v>
      </c>
      <c r="H52" s="36">
        <f>VLOOKUP(H39,FAC_TOTALS_APTA!$A$4:$BQ$143,$F52,FALSE)</f>
        <v>0.84257587959054803</v>
      </c>
      <c r="I52" s="32">
        <f t="shared" si="8"/>
        <v>1.5151266791371789</v>
      </c>
      <c r="J52" s="33" t="str">
        <f t="shared" si="9"/>
        <v/>
      </c>
      <c r="K52" s="33" t="str">
        <f t="shared" si="10"/>
        <v>BIKE_SHARE_FAC</v>
      </c>
      <c r="L52" s="9">
        <f>MATCH($K52,FAC_TOTALS_APTA!$A$2:$BO$2,)</f>
        <v>35</v>
      </c>
      <c r="M52" s="31">
        <f>IF(M39=0,0,VLOOKUP(M39,FAC_TOTALS_APTA!$A$4:$BQ$143,$L52,FALSE))</f>
        <v>-389201.844194784</v>
      </c>
      <c r="N52" s="31">
        <f>IF(N39=0,0,VLOOKUP(N39,FAC_TOTALS_APTA!$A$4:$BQ$143,$L52,FALSE))</f>
        <v>-5871.5668440400004</v>
      </c>
      <c r="O52" s="31">
        <f>IF(O39=0,0,VLOOKUP(O39,FAC_TOTALS_APTA!$A$4:$BQ$143,$L52,FALSE))</f>
        <v>-203375.47821912399</v>
      </c>
      <c r="P52" s="31">
        <f>IF(P39=0,0,VLOOKUP(P39,FAC_TOTALS_APTA!$A$4:$BQ$143,$L52,FALSE))</f>
        <v>-150827.89935598301</v>
      </c>
      <c r="Q52" s="31">
        <f>IF(Q39=0,0,VLOOKUP(Q39,FAC_TOTALS_APTA!$A$4:$BQ$143,$L52,FALSE))</f>
        <v>-201243.297080483</v>
      </c>
      <c r="R52" s="31">
        <f>IF(R39=0,0,VLOOKUP(R39,FAC_TOTALS_APTA!$A$4:$BQ$143,$L52,FALSE))</f>
        <v>-42982.362691002098</v>
      </c>
      <c r="S52" s="31">
        <f>IF(S39=0,0,VLOOKUP(S39,FAC_TOTALS_APTA!$A$4:$BQ$143,$L52,FALSE))</f>
        <v>0</v>
      </c>
      <c r="T52" s="31">
        <f>IF(T39=0,0,VLOOKUP(T39,FAC_TOTALS_APTA!$A$4:$BQ$143,$L52,FALSE))</f>
        <v>0</v>
      </c>
      <c r="U52" s="31">
        <f>IF(U39=0,0,VLOOKUP(U39,FAC_TOTALS_APTA!$A$4:$BQ$143,$L52,FALSE))</f>
        <v>0</v>
      </c>
      <c r="V52" s="31">
        <f>IF(V39=0,0,VLOOKUP(V39,FAC_TOTALS_APTA!$A$4:$BQ$143,$L52,FALSE))</f>
        <v>0</v>
      </c>
      <c r="W52" s="31">
        <f>IF(W39=0,0,VLOOKUP(W39,FAC_TOTALS_APTA!$A$4:$BQ$143,$L52,FALSE))</f>
        <v>0</v>
      </c>
      <c r="X52" s="31">
        <f>IF(X39=0,0,VLOOKUP(X39,FAC_TOTALS_APTA!$A$4:$BQ$143,$L52,FALSE))</f>
        <v>0</v>
      </c>
      <c r="Y52" s="31">
        <f>IF(Y39=0,0,VLOOKUP(Y39,FAC_TOTALS_APTA!$A$4:$BQ$143,$L52,FALSE))</f>
        <v>0</v>
      </c>
      <c r="Z52" s="31">
        <f>IF(Z39=0,0,VLOOKUP(Z39,FAC_TOTALS_APTA!$A$4:$BQ$143,$L52,FALSE))</f>
        <v>0</v>
      </c>
      <c r="AA52" s="31">
        <f>IF(AA39=0,0,VLOOKUP(AA39,FAC_TOTALS_APTA!$A$4:$BQ$143,$L52,FALSE))</f>
        <v>0</v>
      </c>
      <c r="AB52" s="31">
        <f>IF(AB39=0,0,VLOOKUP(AB39,FAC_TOTALS_APTA!$A$4:$BQ$143,$L52,FALSE))</f>
        <v>0</v>
      </c>
      <c r="AC52" s="34">
        <f t="shared" si="11"/>
        <v>-993502.44838541618</v>
      </c>
      <c r="AD52" s="35">
        <f>AC52/G56</f>
        <v>-1.1548532529934289E-2</v>
      </c>
      <c r="AE52" s="9"/>
    </row>
    <row r="53" spans="1:31" s="16" customFormat="1" ht="15" x14ac:dyDescent="0.2">
      <c r="A53" s="9"/>
      <c r="B53" s="11" t="s">
        <v>75</v>
      </c>
      <c r="C53" s="29"/>
      <c r="D53" s="10" t="s">
        <v>50</v>
      </c>
      <c r="E53" s="58">
        <v>-5.6899999999999999E-2</v>
      </c>
      <c r="F53" s="10">
        <f>MATCH($D53,FAC_TOTALS_APTA!$A$2:$BQ$2,)</f>
        <v>23</v>
      </c>
      <c r="G53" s="38">
        <f>VLOOKUP(G39,FAC_TOTALS_APTA!$A$4:$BQ$143,$F53,FALSE)</f>
        <v>0</v>
      </c>
      <c r="H53" s="38">
        <f>VLOOKUP(H39,FAC_TOTALS_APTA!$A$4:$BQ$143,$F53,FALSE)</f>
        <v>0.54244263891990796</v>
      </c>
      <c r="I53" s="39" t="str">
        <f t="shared" si="8"/>
        <v>-</v>
      </c>
      <c r="J53" s="40" t="str">
        <f t="shared" si="9"/>
        <v/>
      </c>
      <c r="K53" s="40" t="str">
        <f t="shared" si="10"/>
        <v>scooter_flag_FAC</v>
      </c>
      <c r="L53" s="10">
        <f>MATCH($K53,FAC_TOTALS_APTA!$A$2:$BO$2,)</f>
        <v>36</v>
      </c>
      <c r="M53" s="41">
        <f>IF($M$11=0,0,VLOOKUP($M$11,FAC_TOTALS_APTA!$A$4:$BQ$143,$L53,FALSE))</f>
        <v>0</v>
      </c>
      <c r="N53" s="41">
        <f>IF(N39=0,0,VLOOKUP(N39,FAC_TOTALS_APTA!$A$4:$BQ$143,$L53,FALSE))</f>
        <v>0</v>
      </c>
      <c r="O53" s="41">
        <f>IF(O39=0,0,VLOOKUP(O39,FAC_TOTALS_APTA!$A$4:$BQ$143,$L53,FALSE))</f>
        <v>0</v>
      </c>
      <c r="P53" s="41">
        <f>IF(P39=0,0,VLOOKUP(P39,FAC_TOTALS_APTA!$A$4:$BQ$143,$L53,FALSE))</f>
        <v>0</v>
      </c>
      <c r="Q53" s="41">
        <f>IF(Q39=0,0,VLOOKUP(Q39,FAC_TOTALS_APTA!$A$4:$BQ$143,$L53,FALSE))</f>
        <v>0</v>
      </c>
      <c r="R53" s="41">
        <f>IF(R39=0,0,VLOOKUP(R39,FAC_TOTALS_APTA!$A$4:$BQ$143,$L53,FALSE))</f>
        <v>-2778949.9686095901</v>
      </c>
      <c r="S53" s="41">
        <f>IF(S39=0,0,VLOOKUP(S39,FAC_TOTALS_APTA!$A$4:$BQ$143,$L53,FALSE))</f>
        <v>0</v>
      </c>
      <c r="T53" s="41">
        <f>IF(T39=0,0,VLOOKUP(T39,FAC_TOTALS_APTA!$A$4:$BQ$143,$L53,FALSE))</f>
        <v>0</v>
      </c>
      <c r="U53" s="41">
        <f>IF(U39=0,0,VLOOKUP(U39,FAC_TOTALS_APTA!$A$4:$BQ$143,$L53,FALSE))</f>
        <v>0</v>
      </c>
      <c r="V53" s="41">
        <f>IF(V39=0,0,VLOOKUP(V39,FAC_TOTALS_APTA!$A$4:$BQ$143,$L53,FALSE))</f>
        <v>0</v>
      </c>
      <c r="W53" s="41">
        <f>IF(W39=0,0,VLOOKUP(W39,FAC_TOTALS_APTA!$A$4:$BQ$143,$L53,FALSE))</f>
        <v>0</v>
      </c>
      <c r="X53" s="41">
        <f>IF(X39=0,0,VLOOKUP(X39,FAC_TOTALS_APTA!$A$4:$BQ$143,$L53,FALSE))</f>
        <v>0</v>
      </c>
      <c r="Y53" s="41">
        <f>IF(Y39=0,0,VLOOKUP(Y39,FAC_TOTALS_APTA!$A$4:$BQ$143,$L53,FALSE))</f>
        <v>0</v>
      </c>
      <c r="Z53" s="41">
        <f>IF(Z39=0,0,VLOOKUP(Z39,FAC_TOTALS_APTA!$A$4:$BQ$143,$L53,FALSE))</f>
        <v>0</v>
      </c>
      <c r="AA53" s="41">
        <f>IF(AA39=0,0,VLOOKUP(AA39,FAC_TOTALS_APTA!$A$4:$BQ$143,$L53,FALSE))</f>
        <v>0</v>
      </c>
      <c r="AB53" s="41">
        <f>IF(AB39=0,0,VLOOKUP(AB39,FAC_TOTALS_APTA!$A$4:$BQ$143,$L53,FALSE))</f>
        <v>0</v>
      </c>
      <c r="AC53" s="42">
        <f t="shared" si="11"/>
        <v>-2778949.9686095901</v>
      </c>
      <c r="AD53" s="43">
        <f>AC53/$G$28</f>
        <v>-1.6499036370601569E-3</v>
      </c>
      <c r="AE53" s="9"/>
    </row>
    <row r="54" spans="1:31" s="16" customFormat="1" ht="15" x14ac:dyDescent="0.2">
      <c r="A54" s="9"/>
      <c r="B54" s="44" t="s">
        <v>61</v>
      </c>
      <c r="C54" s="45"/>
      <c r="D54" s="44" t="s">
        <v>53</v>
      </c>
      <c r="E54" s="46"/>
      <c r="F54" s="47"/>
      <c r="G54" s="48"/>
      <c r="H54" s="48"/>
      <c r="I54" s="49"/>
      <c r="J54" s="50"/>
      <c r="K54" s="50" t="str">
        <f t="shared" si="10"/>
        <v>New_Reporter_FAC</v>
      </c>
      <c r="L54" s="47">
        <f>MATCH($K54,FAC_TOTALS_APTA!$A$2:$BO$2,)</f>
        <v>40</v>
      </c>
      <c r="M54" s="48">
        <f>IF(M39=0,0,VLOOKUP(M39,FAC_TOTALS_APTA!$A$4:$BQ$143,$L54,FALSE))</f>
        <v>0</v>
      </c>
      <c r="N54" s="48">
        <f>IF(N39=0,0,VLOOKUP(N39,FAC_TOTALS_APTA!$A$4:$BQ$143,$L54,FALSE))</f>
        <v>0</v>
      </c>
      <c r="O54" s="48">
        <f>IF(O39=0,0,VLOOKUP(O39,FAC_TOTALS_APTA!$A$4:$BQ$143,$L54,FALSE))</f>
        <v>1955601.15419999</v>
      </c>
      <c r="P54" s="48">
        <f>IF(P39=0,0,VLOOKUP(P39,FAC_TOTALS_APTA!$A$4:$BQ$143,$L54,FALSE))</f>
        <v>0</v>
      </c>
      <c r="Q54" s="48">
        <f>IF(Q39=0,0,VLOOKUP(Q39,FAC_TOTALS_APTA!$A$4:$BQ$143,$L54,FALSE))</f>
        <v>2057323</v>
      </c>
      <c r="R54" s="48">
        <f>IF(R39=0,0,VLOOKUP(R39,FAC_TOTALS_APTA!$A$4:$BQ$143,$L54,FALSE))</f>
        <v>67552.984799999904</v>
      </c>
      <c r="S54" s="48">
        <f>IF(S39=0,0,VLOOKUP(S39,FAC_TOTALS_APTA!$A$4:$BQ$143,$L54,FALSE))</f>
        <v>0</v>
      </c>
      <c r="T54" s="48">
        <f>IF(T39=0,0,VLOOKUP(T39,FAC_TOTALS_APTA!$A$4:$BQ$143,$L54,FALSE))</f>
        <v>0</v>
      </c>
      <c r="U54" s="48">
        <f>IF(U39=0,0,VLOOKUP(U39,FAC_TOTALS_APTA!$A$4:$BQ$143,$L54,FALSE))</f>
        <v>0</v>
      </c>
      <c r="V54" s="48">
        <f>IF(V39=0,0,VLOOKUP(V39,FAC_TOTALS_APTA!$A$4:$BQ$143,$L54,FALSE))</f>
        <v>0</v>
      </c>
      <c r="W54" s="48">
        <f>IF(W39=0,0,VLOOKUP(W39,FAC_TOTALS_APTA!$A$4:$BQ$143,$L54,FALSE))</f>
        <v>0</v>
      </c>
      <c r="X54" s="48">
        <f>IF(X39=0,0,VLOOKUP(X39,FAC_TOTALS_APTA!$A$4:$BQ$143,$L54,FALSE))</f>
        <v>0</v>
      </c>
      <c r="Y54" s="48">
        <f>IF(Y39=0,0,VLOOKUP(Y39,FAC_TOTALS_APTA!$A$4:$BQ$143,$L54,FALSE))</f>
        <v>0</v>
      </c>
      <c r="Z54" s="48">
        <f>IF(Z39=0,0,VLOOKUP(Z39,FAC_TOTALS_APTA!$A$4:$BQ$143,$L54,FALSE))</f>
        <v>0</v>
      </c>
      <c r="AA54" s="48">
        <f>IF(AA39=0,0,VLOOKUP(AA39,FAC_TOTALS_APTA!$A$4:$BQ$143,$L54,FALSE))</f>
        <v>0</v>
      </c>
      <c r="AB54" s="48">
        <f>IF(AB39=0,0,VLOOKUP(AB39,FAC_TOTALS_APTA!$A$4:$BQ$143,$L54,FALSE))</f>
        <v>0</v>
      </c>
      <c r="AC54" s="51">
        <f>SUM(M54:AB54)</f>
        <v>4080477.1389999897</v>
      </c>
      <c r="AD54" s="52">
        <f>AC54/G56</f>
        <v>4.743171298065451E-2</v>
      </c>
      <c r="AE54" s="9"/>
    </row>
    <row r="55" spans="1:31" s="75" customFormat="1" ht="15" x14ac:dyDescent="0.2">
      <c r="A55" s="74"/>
      <c r="B55" s="28" t="s">
        <v>76</v>
      </c>
      <c r="C55" s="30"/>
      <c r="D55" s="9" t="s">
        <v>6</v>
      </c>
      <c r="E55" s="57"/>
      <c r="F55" s="9">
        <f>MATCH($D55,FAC_TOTALS_APTA!$A$2:$BO$2,)</f>
        <v>9</v>
      </c>
      <c r="G55" s="76">
        <f>VLOOKUP(G39,FAC_TOTALS_APTA!$A$4:$BQ$143,$F55,FALSE)</f>
        <v>92155041.494281903</v>
      </c>
      <c r="H55" s="76">
        <f>VLOOKUP(H39,FAC_TOTALS_APTA!$A$4:$BO$143,$F55,FALSE)</f>
        <v>102041626.40989099</v>
      </c>
      <c r="I55" s="78">
        <f t="shared" ref="I55:I56" si="12">H55/G55-1</f>
        <v>0.1072820841410238</v>
      </c>
      <c r="J55" s="33"/>
      <c r="K55" s="33"/>
      <c r="L55" s="9"/>
      <c r="M55" s="31">
        <f t="shared" ref="M55:AB55" si="13">SUM(M41:M46)</f>
        <v>6047366.2237028256</v>
      </c>
      <c r="N55" s="31">
        <f t="shared" si="13"/>
        <v>1247229.329396202</v>
      </c>
      <c r="O55" s="31">
        <f t="shared" si="13"/>
        <v>-6263071.6175854653</v>
      </c>
      <c r="P55" s="31">
        <f t="shared" si="13"/>
        <v>1364172.9189679641</v>
      </c>
      <c r="Q55" s="31">
        <f t="shared" si="13"/>
        <v>1996663.4147532238</v>
      </c>
      <c r="R55" s="31">
        <f t="shared" si="13"/>
        <v>5419383.2633063495</v>
      </c>
      <c r="S55" s="31">
        <f t="shared" si="13"/>
        <v>0</v>
      </c>
      <c r="T55" s="31">
        <f t="shared" si="13"/>
        <v>0</v>
      </c>
      <c r="U55" s="31">
        <f t="shared" si="13"/>
        <v>0</v>
      </c>
      <c r="V55" s="31">
        <f t="shared" si="13"/>
        <v>0</v>
      </c>
      <c r="W55" s="31">
        <f t="shared" si="13"/>
        <v>0</v>
      </c>
      <c r="X55" s="31">
        <f t="shared" si="13"/>
        <v>0</v>
      </c>
      <c r="Y55" s="31">
        <f t="shared" si="13"/>
        <v>0</v>
      </c>
      <c r="Z55" s="31">
        <f t="shared" si="13"/>
        <v>0</v>
      </c>
      <c r="AA55" s="31">
        <f t="shared" si="13"/>
        <v>0</v>
      </c>
      <c r="AB55" s="31">
        <f t="shared" si="13"/>
        <v>0</v>
      </c>
      <c r="AC55" s="34">
        <f>H55-G55</f>
        <v>9886584.9156090915</v>
      </c>
      <c r="AD55" s="35">
        <f>I55</f>
        <v>0.1072820841410238</v>
      </c>
      <c r="AE55" s="74"/>
    </row>
    <row r="56" spans="1:31" ht="16" thickBot="1" x14ac:dyDescent="0.25">
      <c r="B56" s="12" t="s">
        <v>58</v>
      </c>
      <c r="C56" s="26"/>
      <c r="D56" s="26" t="s">
        <v>4</v>
      </c>
      <c r="E56" s="26"/>
      <c r="F56" s="26">
        <f>MATCH($D56,FAC_TOTALS_APTA!$A$2:$BO$2,)</f>
        <v>7</v>
      </c>
      <c r="G56" s="77">
        <f>VLOOKUP(G39,FAC_TOTALS_APTA!$A$4:$BO$143,$F56,FALSE)</f>
        <v>86028458.231399998</v>
      </c>
      <c r="H56" s="77">
        <f>VLOOKUP(H39,FAC_TOTALS_APTA!$A$4:$BO$143,$F56,FALSE)</f>
        <v>86796528.468199894</v>
      </c>
      <c r="I56" s="79">
        <f t="shared" si="12"/>
        <v>8.9280948722099129E-3</v>
      </c>
      <c r="J56" s="53"/>
      <c r="K56" s="53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54">
        <f>H56-G56</f>
        <v>768070.23679989576</v>
      </c>
      <c r="AD56" s="55">
        <f>I56</f>
        <v>8.9280948722099129E-3</v>
      </c>
    </row>
    <row r="57" spans="1:31" ht="17" thickTop="1" thickBot="1" x14ac:dyDescent="0.25">
      <c r="B57" s="59" t="s">
        <v>77</v>
      </c>
      <c r="C57" s="60"/>
      <c r="D57" s="60"/>
      <c r="E57" s="61"/>
      <c r="F57" s="60"/>
      <c r="G57" s="60"/>
      <c r="H57" s="60"/>
      <c r="I57" s="62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5">
        <f>AD56-AD55</f>
        <v>-9.8353989268813891E-2</v>
      </c>
    </row>
    <row r="58" spans="1:31" ht="15" thickTop="1" x14ac:dyDescent="0.2">
      <c r="B58" s="18"/>
      <c r="C58" s="13"/>
      <c r="D58" s="13"/>
      <c r="E58" s="9"/>
      <c r="F58" s="13"/>
      <c r="G58" s="13"/>
      <c r="H58" s="13"/>
      <c r="I58" s="20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35"/>
    </row>
    <row r="59" spans="1:31" x14ac:dyDescent="0.2">
      <c r="B59" s="18"/>
      <c r="C59" s="13"/>
      <c r="D59" s="13"/>
      <c r="E59" s="9"/>
      <c r="F59" s="13"/>
      <c r="G59" s="13"/>
      <c r="H59" s="13"/>
      <c r="I59" s="20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35"/>
    </row>
    <row r="60" spans="1:31" s="13" customFormat="1" ht="15" x14ac:dyDescent="0.2">
      <c r="B60" s="21" t="s">
        <v>28</v>
      </c>
      <c r="E60" s="9"/>
      <c r="I60" s="20"/>
    </row>
    <row r="61" spans="1:31" ht="15" x14ac:dyDescent="0.2">
      <c r="B61" s="18" t="s">
        <v>19</v>
      </c>
      <c r="C61" s="19" t="s">
        <v>20</v>
      </c>
      <c r="D61" s="13"/>
      <c r="E61" s="9"/>
      <c r="F61" s="13"/>
      <c r="G61" s="13"/>
      <c r="H61" s="13"/>
      <c r="I61" s="20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</row>
    <row r="62" spans="1:31" x14ac:dyDescent="0.2">
      <c r="B62" s="18"/>
      <c r="C62" s="19"/>
      <c r="D62" s="13"/>
      <c r="E62" s="9"/>
      <c r="F62" s="13"/>
      <c r="G62" s="13"/>
      <c r="H62" s="13"/>
      <c r="I62" s="20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</row>
    <row r="63" spans="1:31" ht="15" x14ac:dyDescent="0.2">
      <c r="B63" s="21" t="s">
        <v>79</v>
      </c>
      <c r="C63" s="22">
        <v>1</v>
      </c>
      <c r="D63" s="13"/>
      <c r="E63" s="9"/>
      <c r="F63" s="13"/>
      <c r="G63" s="13"/>
      <c r="H63" s="13"/>
      <c r="I63" s="20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</row>
    <row r="64" spans="1:31" ht="16" thickBot="1" x14ac:dyDescent="0.25">
      <c r="B64" s="23" t="s">
        <v>40</v>
      </c>
      <c r="C64" s="24">
        <v>3</v>
      </c>
      <c r="D64" s="25"/>
      <c r="E64" s="26"/>
      <c r="F64" s="25"/>
      <c r="G64" s="25"/>
      <c r="H64" s="25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</row>
    <row r="65" spans="1:31" ht="15" thickTop="1" x14ac:dyDescent="0.2">
      <c r="B65" s="63"/>
      <c r="C65" s="64"/>
      <c r="D65" s="64"/>
      <c r="E65" s="64"/>
      <c r="F65" s="64"/>
      <c r="G65" s="87" t="s">
        <v>59</v>
      </c>
      <c r="H65" s="87"/>
      <c r="I65" s="87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  <c r="AA65" s="82"/>
      <c r="AB65" s="82"/>
      <c r="AC65" s="87" t="s">
        <v>63</v>
      </c>
      <c r="AD65" s="87"/>
    </row>
    <row r="66" spans="1:31" ht="15" x14ac:dyDescent="0.2">
      <c r="B66" s="11" t="s">
        <v>21</v>
      </c>
      <c r="C66" s="29" t="s">
        <v>22</v>
      </c>
      <c r="D66" s="10" t="s">
        <v>23</v>
      </c>
      <c r="E66" s="10" t="s">
        <v>29</v>
      </c>
      <c r="F66" s="10"/>
      <c r="G66" s="29">
        <f>$C$1</f>
        <v>2012</v>
      </c>
      <c r="H66" s="29">
        <f>$C$2</f>
        <v>2018</v>
      </c>
      <c r="I66" s="29" t="s">
        <v>25</v>
      </c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 t="s">
        <v>27</v>
      </c>
      <c r="AD66" s="29" t="s">
        <v>25</v>
      </c>
    </row>
    <row r="67" spans="1:31" s="16" customFormat="1" x14ac:dyDescent="0.2">
      <c r="A67" s="9"/>
      <c r="B67" s="28"/>
      <c r="C67" s="30"/>
      <c r="D67" s="9"/>
      <c r="E67" s="9"/>
      <c r="F67" s="9"/>
      <c r="G67" s="9"/>
      <c r="H67" s="9"/>
      <c r="I67" s="30"/>
      <c r="J67" s="9"/>
      <c r="K67" s="9"/>
      <c r="L67" s="9"/>
      <c r="M67" s="9">
        <v>1</v>
      </c>
      <c r="N67" s="9">
        <v>2</v>
      </c>
      <c r="O67" s="9">
        <v>3</v>
      </c>
      <c r="P67" s="9">
        <v>4</v>
      </c>
      <c r="Q67" s="9">
        <v>5</v>
      </c>
      <c r="R67" s="9">
        <v>6</v>
      </c>
      <c r="S67" s="9">
        <v>7</v>
      </c>
      <c r="T67" s="9">
        <v>8</v>
      </c>
      <c r="U67" s="9">
        <v>9</v>
      </c>
      <c r="V67" s="9">
        <v>10</v>
      </c>
      <c r="W67" s="9">
        <v>11</v>
      </c>
      <c r="X67" s="9">
        <v>12</v>
      </c>
      <c r="Y67" s="9">
        <v>13</v>
      </c>
      <c r="Z67" s="9">
        <v>14</v>
      </c>
      <c r="AA67" s="9">
        <v>15</v>
      </c>
      <c r="AB67" s="9">
        <v>16</v>
      </c>
      <c r="AC67" s="9"/>
      <c r="AD67" s="9"/>
      <c r="AE67" s="9"/>
    </row>
    <row r="68" spans="1:31" x14ac:dyDescent="0.2">
      <c r="B68" s="28"/>
      <c r="C68" s="30"/>
      <c r="D68" s="9"/>
      <c r="E68" s="9"/>
      <c r="F68" s="9"/>
      <c r="G68" s="9" t="str">
        <f>CONCATENATE($C63,"_",$C64,"_",G66)</f>
        <v>1_3_2012</v>
      </c>
      <c r="H68" s="9" t="str">
        <f>CONCATENATE($C63,"_",$C64,"_",H66)</f>
        <v>1_3_2018</v>
      </c>
      <c r="I68" s="30"/>
      <c r="J68" s="9"/>
      <c r="K68" s="9"/>
      <c r="L68" s="9"/>
      <c r="M68" s="9" t="str">
        <f>IF($G66+M67&gt;$H66,0,CONCATENATE($C63,"_",$C64,"_",$G66+M67))</f>
        <v>1_3_2013</v>
      </c>
      <c r="N68" s="9" t="str">
        <f t="shared" ref="N68:AB68" si="14">IF($G66+N67&gt;$H66,0,CONCATENATE($C63,"_",$C64,"_",$G66+N67))</f>
        <v>1_3_2014</v>
      </c>
      <c r="O68" s="9" t="str">
        <f t="shared" si="14"/>
        <v>1_3_2015</v>
      </c>
      <c r="P68" s="9" t="str">
        <f t="shared" si="14"/>
        <v>1_3_2016</v>
      </c>
      <c r="Q68" s="9" t="str">
        <f t="shared" si="14"/>
        <v>1_3_2017</v>
      </c>
      <c r="R68" s="9" t="str">
        <f t="shared" si="14"/>
        <v>1_3_2018</v>
      </c>
      <c r="S68" s="9">
        <f t="shared" si="14"/>
        <v>0</v>
      </c>
      <c r="T68" s="9">
        <f t="shared" si="14"/>
        <v>0</v>
      </c>
      <c r="U68" s="9">
        <f t="shared" si="14"/>
        <v>0</v>
      </c>
      <c r="V68" s="9">
        <f t="shared" si="14"/>
        <v>0</v>
      </c>
      <c r="W68" s="9">
        <f t="shared" si="14"/>
        <v>0</v>
      </c>
      <c r="X68" s="9">
        <f t="shared" si="14"/>
        <v>0</v>
      </c>
      <c r="Y68" s="9">
        <f t="shared" si="14"/>
        <v>0</v>
      </c>
      <c r="Z68" s="9">
        <f t="shared" si="14"/>
        <v>0</v>
      </c>
      <c r="AA68" s="9">
        <f t="shared" si="14"/>
        <v>0</v>
      </c>
      <c r="AB68" s="9">
        <f t="shared" si="14"/>
        <v>0</v>
      </c>
      <c r="AC68" s="9"/>
      <c r="AD68" s="9"/>
    </row>
    <row r="69" spans="1:31" x14ac:dyDescent="0.2">
      <c r="B69" s="28"/>
      <c r="C69" s="30"/>
      <c r="D69" s="9"/>
      <c r="E69" s="9"/>
      <c r="F69" s="9" t="s">
        <v>26</v>
      </c>
      <c r="G69" s="31"/>
      <c r="H69" s="31"/>
      <c r="I69" s="30"/>
      <c r="J69" s="9"/>
      <c r="K69" s="9"/>
      <c r="L69" s="9" t="s">
        <v>26</v>
      </c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1" s="16" customFormat="1" ht="15" x14ac:dyDescent="0.2">
      <c r="A70" s="9"/>
      <c r="B70" s="28" t="s">
        <v>37</v>
      </c>
      <c r="C70" s="30" t="s">
        <v>24</v>
      </c>
      <c r="D70" s="9" t="s">
        <v>8</v>
      </c>
      <c r="E70" s="57">
        <v>0.81299999999999994</v>
      </c>
      <c r="F70" s="9">
        <f>MATCH($D70,FAC_TOTALS_APTA!$A$2:$BQ$2,)</f>
        <v>11</v>
      </c>
      <c r="G70" s="31">
        <f>VLOOKUP(G68,FAC_TOTALS_APTA!$A$4:$BQ$143,$F70,FALSE)</f>
        <v>542311539.39999902</v>
      </c>
      <c r="H70" s="31">
        <f>VLOOKUP(H68,FAC_TOTALS_APTA!$A$4:$BQ$143,$F70,FALSE)</f>
        <v>560645667.79999995</v>
      </c>
      <c r="I70" s="32">
        <f>IFERROR(H70/G70-1,"-")</f>
        <v>3.3807372825378934E-2</v>
      </c>
      <c r="J70" s="33" t="str">
        <f>IF(C70="Log","_log","")</f>
        <v>_log</v>
      </c>
      <c r="K70" s="33" t="str">
        <f>CONCATENATE(D70,J70,"_FAC")</f>
        <v>VRM_ADJ_log_FAC</v>
      </c>
      <c r="L70" s="9">
        <f>MATCH($K70,FAC_TOTALS_APTA!$A$2:$BO$2,)</f>
        <v>24</v>
      </c>
      <c r="M70" s="31">
        <f>IF(M68=0,0,VLOOKUP(M68,FAC_TOTALS_APTA!$A$4:$BQ$143,$L70,FALSE))</f>
        <v>-45740305.563439198</v>
      </c>
      <c r="N70" s="31">
        <f>IF(N68=0,0,VLOOKUP(N68,FAC_TOTALS_APTA!$A$4:$BQ$143,$L70,FALSE))</f>
        <v>7054086.6727356398</v>
      </c>
      <c r="O70" s="31">
        <f>IF(O68=0,0,VLOOKUP(O68,FAC_TOTALS_APTA!$A$4:$BQ$143,$L70,FALSE))</f>
        <v>-103999710.74228901</v>
      </c>
      <c r="P70" s="31">
        <f>IF(P68=0,0,VLOOKUP(P68,FAC_TOTALS_APTA!$A$4:$BQ$143,$L70,FALSE))</f>
        <v>-7259520.9436806096</v>
      </c>
      <c r="Q70" s="31">
        <f>IF(Q68=0,0,VLOOKUP(Q68,FAC_TOTALS_APTA!$A$4:$BQ$143,$L70,FALSE))</f>
        <v>-2926752.5832429901</v>
      </c>
      <c r="R70" s="31">
        <f>IF(R68=0,0,VLOOKUP(R68,FAC_TOTALS_APTA!$A$4:$BQ$143,$L70,FALSE))</f>
        <v>-42446845.250734001</v>
      </c>
      <c r="S70" s="31">
        <f>IF(S68=0,0,VLOOKUP(S68,FAC_TOTALS_APTA!$A$4:$BQ$143,$L70,FALSE))</f>
        <v>0</v>
      </c>
      <c r="T70" s="31">
        <f>IF(T68=0,0,VLOOKUP(T68,FAC_TOTALS_APTA!$A$4:$BQ$143,$L70,FALSE))</f>
        <v>0</v>
      </c>
      <c r="U70" s="31">
        <f>IF(U68=0,0,VLOOKUP(U68,FAC_TOTALS_APTA!$A$4:$BQ$143,$L70,FALSE))</f>
        <v>0</v>
      </c>
      <c r="V70" s="31">
        <f>IF(V68=0,0,VLOOKUP(V68,FAC_TOTALS_APTA!$A$4:$BQ$143,$L70,FALSE))</f>
        <v>0</v>
      </c>
      <c r="W70" s="31">
        <f>IF(W68=0,0,VLOOKUP(W68,FAC_TOTALS_APTA!$A$4:$BQ$143,$L70,FALSE))</f>
        <v>0</v>
      </c>
      <c r="X70" s="31">
        <f>IF(X68=0,0,VLOOKUP(X68,FAC_TOTALS_APTA!$A$4:$BQ$143,$L70,FALSE))</f>
        <v>0</v>
      </c>
      <c r="Y70" s="31">
        <f>IF(Y68=0,0,VLOOKUP(Y68,FAC_TOTALS_APTA!$A$4:$BQ$143,$L70,FALSE))</f>
        <v>0</v>
      </c>
      <c r="Z70" s="31">
        <f>IF(Z68=0,0,VLOOKUP(Z68,FAC_TOTALS_APTA!$A$4:$BQ$143,$L70,FALSE))</f>
        <v>0</v>
      </c>
      <c r="AA70" s="31">
        <f>IF(AA68=0,0,VLOOKUP(AA68,FAC_TOTALS_APTA!$A$4:$BQ$143,$L70,FALSE))</f>
        <v>0</v>
      </c>
      <c r="AB70" s="31">
        <f>IF(AB68=0,0,VLOOKUP(AB68,FAC_TOTALS_APTA!$A$4:$BQ$143,$L70,FALSE))</f>
        <v>0</v>
      </c>
      <c r="AC70" s="34">
        <f>SUM(M70:AB70)</f>
        <v>-195319048.41065016</v>
      </c>
      <c r="AD70" s="35">
        <f>AC70/G85</f>
        <v>-6.6673147751476453E-2</v>
      </c>
      <c r="AE70" s="9"/>
    </row>
    <row r="71" spans="1:31" s="16" customFormat="1" ht="15" x14ac:dyDescent="0.2">
      <c r="A71" s="9"/>
      <c r="B71" s="28" t="s">
        <v>60</v>
      </c>
      <c r="C71" s="30" t="s">
        <v>24</v>
      </c>
      <c r="D71" s="9" t="s">
        <v>18</v>
      </c>
      <c r="E71" s="57">
        <v>-0.7006</v>
      </c>
      <c r="F71" s="9">
        <f>MATCH($D71,FAC_TOTALS_APTA!$A$2:$BQ$2,)</f>
        <v>12</v>
      </c>
      <c r="G71" s="56">
        <f>VLOOKUP(G68,FAC_TOTALS_APTA!$A$4:$BQ$143,$F71,FALSE)</f>
        <v>1.6964752679999999</v>
      </c>
      <c r="H71" s="56">
        <f>VLOOKUP(H68,FAC_TOTALS_APTA!$A$4:$BQ$143,$F71,FALSE)</f>
        <v>1.9555512669999999</v>
      </c>
      <c r="I71" s="32">
        <f t="shared" ref="I71:I82" si="15">IFERROR(H71/G71-1,"-")</f>
        <v>0.15271427994669717</v>
      </c>
      <c r="J71" s="33" t="str">
        <f t="shared" ref="J71:J82" si="16">IF(C71="Log","_log","")</f>
        <v>_log</v>
      </c>
      <c r="K71" s="33" t="str">
        <f t="shared" ref="K71:K83" si="17">CONCATENATE(D71,J71,"_FAC")</f>
        <v>FARE_per_UPT_2018_log_FAC</v>
      </c>
      <c r="L71" s="9">
        <f>MATCH($K71,FAC_TOTALS_APTA!$A$2:$BO$2,)</f>
        <v>25</v>
      </c>
      <c r="M71" s="31">
        <f>IF(M68=0,0,VLOOKUP(M68,FAC_TOTALS_APTA!$A$4:$BQ$143,$L71,FALSE))</f>
        <v>53049508.282848403</v>
      </c>
      <c r="N71" s="31">
        <f>IF(N68=0,0,VLOOKUP(N68,FAC_TOTALS_APTA!$A$4:$BQ$143,$L71,FALSE))</f>
        <v>30735447.796484299</v>
      </c>
      <c r="O71" s="31">
        <f>IF(O68=0,0,VLOOKUP(O68,FAC_TOTALS_APTA!$A$4:$BQ$143,$L71,FALSE))</f>
        <v>5425168.9718534797</v>
      </c>
      <c r="P71" s="31">
        <f>IF(P68=0,0,VLOOKUP(P68,FAC_TOTALS_APTA!$A$4:$BQ$143,$L71,FALSE))</f>
        <v>-2301795.2030421998</v>
      </c>
      <c r="Q71" s="31">
        <f>IF(Q68=0,0,VLOOKUP(Q68,FAC_TOTALS_APTA!$A$4:$BQ$143,$L71,FALSE))</f>
        <v>14359220.7023379</v>
      </c>
      <c r="R71" s="31">
        <f>IF(R68=0,0,VLOOKUP(R68,FAC_TOTALS_APTA!$A$4:$BQ$143,$L71,FALSE))</f>
        <v>-20506334.449909098</v>
      </c>
      <c r="S71" s="31">
        <f>IF(S68=0,0,VLOOKUP(S68,FAC_TOTALS_APTA!$A$4:$BQ$143,$L71,FALSE))</f>
        <v>0</v>
      </c>
      <c r="T71" s="31">
        <f>IF(T68=0,0,VLOOKUP(T68,FAC_TOTALS_APTA!$A$4:$BQ$143,$L71,FALSE))</f>
        <v>0</v>
      </c>
      <c r="U71" s="31">
        <f>IF(U68=0,0,VLOOKUP(U68,FAC_TOTALS_APTA!$A$4:$BQ$143,$L71,FALSE))</f>
        <v>0</v>
      </c>
      <c r="V71" s="31">
        <f>IF(V68=0,0,VLOOKUP(V68,FAC_TOTALS_APTA!$A$4:$BQ$143,$L71,FALSE))</f>
        <v>0</v>
      </c>
      <c r="W71" s="31">
        <f>IF(W68=0,0,VLOOKUP(W68,FAC_TOTALS_APTA!$A$4:$BQ$143,$L71,FALSE))</f>
        <v>0</v>
      </c>
      <c r="X71" s="31">
        <f>IF(X68=0,0,VLOOKUP(X68,FAC_TOTALS_APTA!$A$4:$BQ$143,$L71,FALSE))</f>
        <v>0</v>
      </c>
      <c r="Y71" s="31">
        <f>IF(Y68=0,0,VLOOKUP(Y68,FAC_TOTALS_APTA!$A$4:$BQ$143,$L71,FALSE))</f>
        <v>0</v>
      </c>
      <c r="Z71" s="31">
        <f>IF(Z68=0,0,VLOOKUP(Z68,FAC_TOTALS_APTA!$A$4:$BQ$143,$L71,FALSE))</f>
        <v>0</v>
      </c>
      <c r="AA71" s="31">
        <f>IF(AA68=0,0,VLOOKUP(AA68,FAC_TOTALS_APTA!$A$4:$BQ$143,$L71,FALSE))</f>
        <v>0</v>
      </c>
      <c r="AB71" s="31">
        <f>IF(AB68=0,0,VLOOKUP(AB68,FAC_TOTALS_APTA!$A$4:$BQ$143,$L71,FALSE))</f>
        <v>0</v>
      </c>
      <c r="AC71" s="34">
        <f t="shared" ref="AC71:AC82" si="18">SUM(M71:AB71)</f>
        <v>80761216.100572795</v>
      </c>
      <c r="AD71" s="35">
        <f>AC71/G85</f>
        <v>2.7568250703031802E-2</v>
      </c>
      <c r="AE71" s="9"/>
    </row>
    <row r="72" spans="1:31" s="16" customFormat="1" ht="15" x14ac:dyDescent="0.2">
      <c r="A72" s="9"/>
      <c r="B72" s="28" t="s">
        <v>56</v>
      </c>
      <c r="C72" s="30" t="s">
        <v>24</v>
      </c>
      <c r="D72" s="9" t="s">
        <v>9</v>
      </c>
      <c r="E72" s="57">
        <v>0.2167</v>
      </c>
      <c r="F72" s="9">
        <f>MATCH($D72,FAC_TOTALS_APTA!$A$2:$BQ$2,)</f>
        <v>13</v>
      </c>
      <c r="G72" s="31">
        <f>VLOOKUP(G68,FAC_TOTALS_APTA!$A$4:$BQ$143,$F72,FALSE)</f>
        <v>27909105.420000002</v>
      </c>
      <c r="H72" s="31">
        <f>VLOOKUP(H68,FAC_TOTALS_APTA!$A$4:$BQ$143,$F72,FALSE)</f>
        <v>29807700.839999899</v>
      </c>
      <c r="I72" s="32">
        <f t="shared" si="15"/>
        <v>6.8027813555046501E-2</v>
      </c>
      <c r="J72" s="33" t="str">
        <f t="shared" si="16"/>
        <v>_log</v>
      </c>
      <c r="K72" s="33" t="str">
        <f t="shared" si="17"/>
        <v>POP_EMP_log_FAC</v>
      </c>
      <c r="L72" s="9">
        <f>MATCH($K72,FAC_TOTALS_APTA!$A$2:$BO$2,)</f>
        <v>26</v>
      </c>
      <c r="M72" s="31">
        <f>IF(M68=0,0,VLOOKUP(M68,FAC_TOTALS_APTA!$A$4:$BQ$143,$L72,FALSE))</f>
        <v>20411721.262480199</v>
      </c>
      <c r="N72" s="31">
        <f>IF(N68=0,0,VLOOKUP(N68,FAC_TOTALS_APTA!$A$4:$BQ$143,$L72,FALSE))</f>
        <v>6635289.55106897</v>
      </c>
      <c r="O72" s="31">
        <f>IF(O68=0,0,VLOOKUP(O68,FAC_TOTALS_APTA!$A$4:$BQ$143,$L72,FALSE))</f>
        <v>6228445.8907577796</v>
      </c>
      <c r="P72" s="31">
        <f>IF(P68=0,0,VLOOKUP(P68,FAC_TOTALS_APTA!$A$4:$BQ$143,$L72,FALSE))</f>
        <v>1334531.0424977101</v>
      </c>
      <c r="Q72" s="31">
        <f>IF(Q68=0,0,VLOOKUP(Q68,FAC_TOTALS_APTA!$A$4:$BQ$143,$L72,FALSE))</f>
        <v>5200494.8855658602</v>
      </c>
      <c r="R72" s="31">
        <f>IF(R68=0,0,VLOOKUP(R68,FAC_TOTALS_APTA!$A$4:$BQ$143,$L72,FALSE))</f>
        <v>3141018.5033147102</v>
      </c>
      <c r="S72" s="31">
        <f>IF(S68=0,0,VLOOKUP(S68,FAC_TOTALS_APTA!$A$4:$BQ$143,$L72,FALSE))</f>
        <v>0</v>
      </c>
      <c r="T72" s="31">
        <f>IF(T68=0,0,VLOOKUP(T68,FAC_TOTALS_APTA!$A$4:$BQ$143,$L72,FALSE))</f>
        <v>0</v>
      </c>
      <c r="U72" s="31">
        <f>IF(U68=0,0,VLOOKUP(U68,FAC_TOTALS_APTA!$A$4:$BQ$143,$L72,FALSE))</f>
        <v>0</v>
      </c>
      <c r="V72" s="31">
        <f>IF(V68=0,0,VLOOKUP(V68,FAC_TOTALS_APTA!$A$4:$BQ$143,$L72,FALSE))</f>
        <v>0</v>
      </c>
      <c r="W72" s="31">
        <f>IF(W68=0,0,VLOOKUP(W68,FAC_TOTALS_APTA!$A$4:$BQ$143,$L72,FALSE))</f>
        <v>0</v>
      </c>
      <c r="X72" s="31">
        <f>IF(X68=0,0,VLOOKUP(X68,FAC_TOTALS_APTA!$A$4:$BQ$143,$L72,FALSE))</f>
        <v>0</v>
      </c>
      <c r="Y72" s="31">
        <f>IF(Y68=0,0,VLOOKUP(Y68,FAC_TOTALS_APTA!$A$4:$BQ$143,$L72,FALSE))</f>
        <v>0</v>
      </c>
      <c r="Z72" s="31">
        <f>IF(Z68=0,0,VLOOKUP(Z68,FAC_TOTALS_APTA!$A$4:$BQ$143,$L72,FALSE))</f>
        <v>0</v>
      </c>
      <c r="AA72" s="31">
        <f>IF(AA68=0,0,VLOOKUP(AA68,FAC_TOTALS_APTA!$A$4:$BQ$143,$L72,FALSE))</f>
        <v>0</v>
      </c>
      <c r="AB72" s="31">
        <f>IF(AB68=0,0,VLOOKUP(AB68,FAC_TOTALS_APTA!$A$4:$BQ$143,$L72,FALSE))</f>
        <v>0</v>
      </c>
      <c r="AC72" s="34">
        <f t="shared" si="18"/>
        <v>42951501.135685235</v>
      </c>
      <c r="AD72" s="35">
        <f>AC72/G85</f>
        <v>1.4661712744710981E-2</v>
      </c>
      <c r="AE72" s="9"/>
    </row>
    <row r="73" spans="1:31" s="16" customFormat="1" ht="30" x14ac:dyDescent="0.2">
      <c r="A73" s="9"/>
      <c r="B73" s="28" t="s">
        <v>89</v>
      </c>
      <c r="C73" s="30"/>
      <c r="D73" s="6" t="s">
        <v>81</v>
      </c>
      <c r="E73" s="57">
        <v>0.44490000000000002</v>
      </c>
      <c r="F73" s="9">
        <f>MATCH($D73,FAC_TOTALS_APTA!$A$2:$BQ$2,)</f>
        <v>17</v>
      </c>
      <c r="G73" s="56">
        <f>VLOOKUP(G68,FAC_TOTALS_APTA!$A$4:$BQ$143,$F73,FALSE)</f>
        <v>0.478498674131415</v>
      </c>
      <c r="H73" s="56">
        <f>VLOOKUP(H68,FAC_TOTALS_APTA!$A$4:$BQ$143,$F73,FALSE)</f>
        <v>0.47627332414381301</v>
      </c>
      <c r="I73" s="32">
        <f t="shared" si="15"/>
        <v>-4.6506920664753926E-3</v>
      </c>
      <c r="J73" s="33" t="str">
        <f t="shared" si="16"/>
        <v/>
      </c>
      <c r="K73" s="33" t="str">
        <f t="shared" si="17"/>
        <v>TSD_POP_EMP_PCT_FAC</v>
      </c>
      <c r="L73" s="9">
        <f>MATCH($K73,FAC_TOTALS_APTA!$A$2:$BO$2,)</f>
        <v>30</v>
      </c>
      <c r="M73" s="31">
        <f>IF(M68=0,0,VLOOKUP(M68,FAC_TOTALS_APTA!$A$4:$BQ$143,$L73,FALSE))</f>
        <v>-326046.68155864498</v>
      </c>
      <c r="N73" s="31">
        <f>IF(N68=0,0,VLOOKUP(N68,FAC_TOTALS_APTA!$A$4:$BQ$143,$L73,FALSE))</f>
        <v>-797490.24487342604</v>
      </c>
      <c r="O73" s="31">
        <f>IF(O68=0,0,VLOOKUP(O68,FAC_TOTALS_APTA!$A$4:$BQ$143,$L73,FALSE))</f>
        <v>-2125594.3650973099</v>
      </c>
      <c r="P73" s="31">
        <f>IF(P68=0,0,VLOOKUP(P68,FAC_TOTALS_APTA!$A$4:$BQ$143,$L73,FALSE))</f>
        <v>707387.768183026</v>
      </c>
      <c r="Q73" s="31">
        <f>IF(Q68=0,0,VLOOKUP(Q68,FAC_TOTALS_APTA!$A$4:$BQ$143,$L73,FALSE))</f>
        <v>-822842.58842169598</v>
      </c>
      <c r="R73" s="31">
        <f>IF(R68=0,0,VLOOKUP(R68,FAC_TOTALS_APTA!$A$4:$BQ$143,$L73,FALSE))</f>
        <v>303717.10624023899</v>
      </c>
      <c r="S73" s="31">
        <f>IF(S68=0,0,VLOOKUP(S68,FAC_TOTALS_APTA!$A$4:$BQ$143,$L73,FALSE))</f>
        <v>0</v>
      </c>
      <c r="T73" s="31">
        <f>IF(T68=0,0,VLOOKUP(T68,FAC_TOTALS_APTA!$A$4:$BQ$143,$L73,FALSE))</f>
        <v>0</v>
      </c>
      <c r="U73" s="31">
        <f>IF(U68=0,0,VLOOKUP(U68,FAC_TOTALS_APTA!$A$4:$BQ$143,$L73,FALSE))</f>
        <v>0</v>
      </c>
      <c r="V73" s="31">
        <f>IF(V68=0,0,VLOOKUP(V68,FAC_TOTALS_APTA!$A$4:$BQ$143,$L73,FALSE))</f>
        <v>0</v>
      </c>
      <c r="W73" s="31">
        <f>IF(W68=0,0,VLOOKUP(W68,FAC_TOTALS_APTA!$A$4:$BQ$143,$L73,FALSE))</f>
        <v>0</v>
      </c>
      <c r="X73" s="31">
        <f>IF(X68=0,0,VLOOKUP(X68,FAC_TOTALS_APTA!$A$4:$BQ$143,$L73,FALSE))</f>
        <v>0</v>
      </c>
      <c r="Y73" s="31">
        <f>IF(Y68=0,0,VLOOKUP(Y68,FAC_TOTALS_APTA!$A$4:$BQ$143,$L73,FALSE))</f>
        <v>0</v>
      </c>
      <c r="Z73" s="31">
        <f>IF(Z68=0,0,VLOOKUP(Z68,FAC_TOTALS_APTA!$A$4:$BQ$143,$L73,FALSE))</f>
        <v>0</v>
      </c>
      <c r="AA73" s="31">
        <f>IF(AA68=0,0,VLOOKUP(AA68,FAC_TOTALS_APTA!$A$4:$BQ$143,$L73,FALSE))</f>
        <v>0</v>
      </c>
      <c r="AB73" s="31">
        <f>IF(AB68=0,0,VLOOKUP(AB68,FAC_TOTALS_APTA!$A$4:$BQ$143,$L73,FALSE))</f>
        <v>0</v>
      </c>
      <c r="AC73" s="34">
        <f t="shared" si="18"/>
        <v>-3060869.0055278116</v>
      </c>
      <c r="AD73" s="35">
        <f>AC73/G85</f>
        <v>-1.0448431584839876E-3</v>
      </c>
      <c r="AE73" s="9"/>
    </row>
    <row r="74" spans="1:31" s="16" customFormat="1" ht="15" x14ac:dyDescent="0.2">
      <c r="A74" s="9"/>
      <c r="B74" s="28" t="s">
        <v>57</v>
      </c>
      <c r="C74" s="30" t="s">
        <v>24</v>
      </c>
      <c r="D74" s="37" t="s">
        <v>17</v>
      </c>
      <c r="E74" s="57">
        <v>0.24179999999999999</v>
      </c>
      <c r="F74" s="9">
        <f>MATCH($D74,FAC_TOTALS_APTA!$A$2:$BQ$2,)</f>
        <v>14</v>
      </c>
      <c r="G74" s="36">
        <f>VLOOKUP(G68,FAC_TOTALS_APTA!$A$4:$BQ$143,$F74,FALSE)</f>
        <v>4.1093000000000002</v>
      </c>
      <c r="H74" s="36">
        <f>VLOOKUP(H68,FAC_TOTALS_APTA!$A$4:$BQ$143,$F74,FALSE)</f>
        <v>2.9199999999999902</v>
      </c>
      <c r="I74" s="32">
        <f t="shared" si="15"/>
        <v>-0.28941668897379358</v>
      </c>
      <c r="J74" s="33" t="str">
        <f t="shared" si="16"/>
        <v>_log</v>
      </c>
      <c r="K74" s="33" t="str">
        <f t="shared" si="17"/>
        <v>GAS_PRICE_2018_log_FAC</v>
      </c>
      <c r="L74" s="9">
        <f>MATCH($K74,FAC_TOTALS_APTA!$A$2:$BO$2,)</f>
        <v>27</v>
      </c>
      <c r="M74" s="31">
        <f>IF(M68=0,0,VLOOKUP(M68,FAC_TOTALS_APTA!$A$4:$BQ$143,$L74,FALSE))</f>
        <v>-23486030.431774698</v>
      </c>
      <c r="N74" s="31">
        <f>IF(N68=0,0,VLOOKUP(N68,FAC_TOTALS_APTA!$A$4:$BQ$143,$L74,FALSE))</f>
        <v>-28512163.5188866</v>
      </c>
      <c r="O74" s="31">
        <f>IF(O68=0,0,VLOOKUP(O68,FAC_TOTALS_APTA!$A$4:$BQ$143,$L74,FALSE))</f>
        <v>-183668510.36003</v>
      </c>
      <c r="P74" s="31">
        <f>IF(P68=0,0,VLOOKUP(P68,FAC_TOTALS_APTA!$A$4:$BQ$143,$L74,FALSE))</f>
        <v>-56904568.631388299</v>
      </c>
      <c r="Q74" s="31">
        <f>IF(Q68=0,0,VLOOKUP(Q68,FAC_TOTALS_APTA!$A$4:$BQ$143,$L74,FALSE))</f>
        <v>56324528.1432193</v>
      </c>
      <c r="R74" s="31">
        <f>IF(R68=0,0,VLOOKUP(R68,FAC_TOTALS_APTA!$A$4:$BQ$143,$L74,FALSE))</f>
        <v>44978755.605723299</v>
      </c>
      <c r="S74" s="31">
        <f>IF(S68=0,0,VLOOKUP(S68,FAC_TOTALS_APTA!$A$4:$BQ$143,$L74,FALSE))</f>
        <v>0</v>
      </c>
      <c r="T74" s="31">
        <f>IF(T68=0,0,VLOOKUP(T68,FAC_TOTALS_APTA!$A$4:$BQ$143,$L74,FALSE))</f>
        <v>0</v>
      </c>
      <c r="U74" s="31">
        <f>IF(U68=0,0,VLOOKUP(U68,FAC_TOTALS_APTA!$A$4:$BQ$143,$L74,FALSE))</f>
        <v>0</v>
      </c>
      <c r="V74" s="31">
        <f>IF(V68=0,0,VLOOKUP(V68,FAC_TOTALS_APTA!$A$4:$BQ$143,$L74,FALSE))</f>
        <v>0</v>
      </c>
      <c r="W74" s="31">
        <f>IF(W68=0,0,VLOOKUP(W68,FAC_TOTALS_APTA!$A$4:$BQ$143,$L74,FALSE))</f>
        <v>0</v>
      </c>
      <c r="X74" s="31">
        <f>IF(X68=0,0,VLOOKUP(X68,FAC_TOTALS_APTA!$A$4:$BQ$143,$L74,FALSE))</f>
        <v>0</v>
      </c>
      <c r="Y74" s="31">
        <f>IF(Y68=0,0,VLOOKUP(Y68,FAC_TOTALS_APTA!$A$4:$BQ$143,$L74,FALSE))</f>
        <v>0</v>
      </c>
      <c r="Z74" s="31">
        <f>IF(Z68=0,0,VLOOKUP(Z68,FAC_TOTALS_APTA!$A$4:$BQ$143,$L74,FALSE))</f>
        <v>0</v>
      </c>
      <c r="AA74" s="31">
        <f>IF(AA68=0,0,VLOOKUP(AA68,FAC_TOTALS_APTA!$A$4:$BQ$143,$L74,FALSE))</f>
        <v>0</v>
      </c>
      <c r="AB74" s="31">
        <f>IF(AB68=0,0,VLOOKUP(AB68,FAC_TOTALS_APTA!$A$4:$BQ$143,$L74,FALSE))</f>
        <v>0</v>
      </c>
      <c r="AC74" s="34">
        <f t="shared" si="18"/>
        <v>-191267989.19313702</v>
      </c>
      <c r="AD74" s="35">
        <f>AC74/G85</f>
        <v>-6.5290298142300765E-2</v>
      </c>
      <c r="AE74" s="9"/>
    </row>
    <row r="75" spans="1:31" s="16" customFormat="1" ht="15" x14ac:dyDescent="0.2">
      <c r="A75" s="9"/>
      <c r="B75" s="28" t="s">
        <v>54</v>
      </c>
      <c r="C75" s="30" t="s">
        <v>24</v>
      </c>
      <c r="D75" s="9" t="s">
        <v>16</v>
      </c>
      <c r="E75" s="57">
        <v>-0.38419999999999999</v>
      </c>
      <c r="F75" s="9">
        <f>MATCH($D75,FAC_TOTALS_APTA!$A$2:$BQ$2,)</f>
        <v>15</v>
      </c>
      <c r="G75" s="56">
        <f>VLOOKUP(G68,FAC_TOTALS_APTA!$A$4:$BQ$143,$F75,FALSE)</f>
        <v>33963.31</v>
      </c>
      <c r="H75" s="56">
        <f>VLOOKUP(H68,FAC_TOTALS_APTA!$A$4:$BQ$143,$F75,FALSE)</f>
        <v>36801.5</v>
      </c>
      <c r="I75" s="32">
        <f t="shared" si="15"/>
        <v>8.3566354398319831E-2</v>
      </c>
      <c r="J75" s="33" t="str">
        <f t="shared" si="16"/>
        <v>_log</v>
      </c>
      <c r="K75" s="33" t="str">
        <f t="shared" si="17"/>
        <v>TOTAL_MED_INC_INDIV_2018_log_FAC</v>
      </c>
      <c r="L75" s="9">
        <f>MATCH($K75,FAC_TOTALS_APTA!$A$2:$BO$2,)</f>
        <v>28</v>
      </c>
      <c r="M75" s="31">
        <f>IF(M68=0,0,VLOOKUP(M68,FAC_TOTALS_APTA!$A$4:$BQ$143,$L75,FALSE))</f>
        <v>8762123.9016498495</v>
      </c>
      <c r="N75" s="31">
        <f>IF(N68=0,0,VLOOKUP(N68,FAC_TOTALS_APTA!$A$4:$BQ$143,$L75,FALSE))</f>
        <v>4137003.6302393898</v>
      </c>
      <c r="O75" s="31">
        <f>IF(O68=0,0,VLOOKUP(O68,FAC_TOTALS_APTA!$A$4:$BQ$143,$L75,FALSE))</f>
        <v>-21012761.171894599</v>
      </c>
      <c r="P75" s="31">
        <f>IF(P68=0,0,VLOOKUP(P68,FAC_TOTALS_APTA!$A$4:$BQ$143,$L75,FALSE))</f>
        <v>-37840759.811614901</v>
      </c>
      <c r="Q75" s="31">
        <f>IF(Q68=0,0,VLOOKUP(Q68,FAC_TOTALS_APTA!$A$4:$BQ$143,$L75,FALSE))</f>
        <v>-21257705.2912292</v>
      </c>
      <c r="R75" s="31">
        <f>IF(R68=0,0,VLOOKUP(R68,FAC_TOTALS_APTA!$A$4:$BQ$143,$L75,FALSE))</f>
        <v>-27833140.9603214</v>
      </c>
      <c r="S75" s="31">
        <f>IF(S68=0,0,VLOOKUP(S68,FAC_TOTALS_APTA!$A$4:$BQ$143,$L75,FALSE))</f>
        <v>0</v>
      </c>
      <c r="T75" s="31">
        <f>IF(T68=0,0,VLOOKUP(T68,FAC_TOTALS_APTA!$A$4:$BQ$143,$L75,FALSE))</f>
        <v>0</v>
      </c>
      <c r="U75" s="31">
        <f>IF(U68=0,0,VLOOKUP(U68,FAC_TOTALS_APTA!$A$4:$BQ$143,$L75,FALSE))</f>
        <v>0</v>
      </c>
      <c r="V75" s="31">
        <f>IF(V68=0,0,VLOOKUP(V68,FAC_TOTALS_APTA!$A$4:$BQ$143,$L75,FALSE))</f>
        <v>0</v>
      </c>
      <c r="W75" s="31">
        <f>IF(W68=0,0,VLOOKUP(W68,FAC_TOTALS_APTA!$A$4:$BQ$143,$L75,FALSE))</f>
        <v>0</v>
      </c>
      <c r="X75" s="31">
        <f>IF(X68=0,0,VLOOKUP(X68,FAC_TOTALS_APTA!$A$4:$BQ$143,$L75,FALSE))</f>
        <v>0</v>
      </c>
      <c r="Y75" s="31">
        <f>IF(Y68=0,0,VLOOKUP(Y68,FAC_TOTALS_APTA!$A$4:$BQ$143,$L75,FALSE))</f>
        <v>0</v>
      </c>
      <c r="Z75" s="31">
        <f>IF(Z68=0,0,VLOOKUP(Z68,FAC_TOTALS_APTA!$A$4:$BQ$143,$L75,FALSE))</f>
        <v>0</v>
      </c>
      <c r="AA75" s="31">
        <f>IF(AA68=0,0,VLOOKUP(AA68,FAC_TOTALS_APTA!$A$4:$BQ$143,$L75,FALSE))</f>
        <v>0</v>
      </c>
      <c r="AB75" s="31">
        <f>IF(AB68=0,0,VLOOKUP(AB68,FAC_TOTALS_APTA!$A$4:$BQ$143,$L75,FALSE))</f>
        <v>0</v>
      </c>
      <c r="AC75" s="34">
        <f t="shared" si="18"/>
        <v>-95045239.703170851</v>
      </c>
      <c r="AD75" s="35">
        <f>AC75/G85</f>
        <v>-3.2444174602370583E-2</v>
      </c>
      <c r="AE75" s="9"/>
    </row>
    <row r="76" spans="1:31" s="16" customFormat="1" ht="15" x14ac:dyDescent="0.2">
      <c r="A76" s="9"/>
      <c r="B76" s="28" t="s">
        <v>72</v>
      </c>
      <c r="C76" s="30"/>
      <c r="D76" s="9" t="s">
        <v>10</v>
      </c>
      <c r="E76" s="57">
        <v>7.7000000000000002E-3</v>
      </c>
      <c r="F76" s="9">
        <f>MATCH($D76,FAC_TOTALS_APTA!$A$2:$BQ$2,)</f>
        <v>16</v>
      </c>
      <c r="G76" s="31">
        <f>VLOOKUP(G68,FAC_TOTALS_APTA!$A$4:$BQ$143,$F76,FALSE)</f>
        <v>31.51</v>
      </c>
      <c r="H76" s="31">
        <f>VLOOKUP(H68,FAC_TOTALS_APTA!$A$4:$BQ$143,$F76,FALSE)</f>
        <v>30.01</v>
      </c>
      <c r="I76" s="32">
        <f t="shared" si="15"/>
        <v>-4.7603935258648034E-2</v>
      </c>
      <c r="J76" s="33" t="str">
        <f t="shared" si="16"/>
        <v/>
      </c>
      <c r="K76" s="33" t="str">
        <f t="shared" si="17"/>
        <v>PCT_HH_NO_VEH_FAC</v>
      </c>
      <c r="L76" s="9">
        <f>MATCH($K76,FAC_TOTALS_APTA!$A$2:$BO$2,)</f>
        <v>29</v>
      </c>
      <c r="M76" s="31">
        <f>IF(M68=0,0,VLOOKUP(M68,FAC_TOTALS_APTA!$A$4:$BQ$143,$L76,FALSE))</f>
        <v>-35541712.6948983</v>
      </c>
      <c r="N76" s="31">
        <f>IF(N68=0,0,VLOOKUP(N68,FAC_TOTALS_APTA!$A$4:$BQ$143,$L76,FALSE))</f>
        <v>6324309.3960763495</v>
      </c>
      <c r="O76" s="31">
        <f>IF(O68=0,0,VLOOKUP(O68,FAC_TOTALS_APTA!$A$4:$BQ$143,$L76,FALSE))</f>
        <v>-727066.53818936099</v>
      </c>
      <c r="P76" s="31">
        <f>IF(P68=0,0,VLOOKUP(P68,FAC_TOTALS_APTA!$A$4:$BQ$143,$L76,FALSE))</f>
        <v>-6825653.8668791195</v>
      </c>
      <c r="Q76" s="31">
        <f>IF(Q68=0,0,VLOOKUP(Q68,FAC_TOTALS_APTA!$A$4:$BQ$143,$L76,FALSE))</f>
        <v>2849633.7377337799</v>
      </c>
      <c r="R76" s="31">
        <f>IF(R68=0,0,VLOOKUP(R68,FAC_TOTALS_APTA!$A$4:$BQ$143,$L76,FALSE))</f>
        <v>238989.871699679</v>
      </c>
      <c r="S76" s="31">
        <f>IF(S68=0,0,VLOOKUP(S68,FAC_TOTALS_APTA!$A$4:$BQ$143,$L76,FALSE))</f>
        <v>0</v>
      </c>
      <c r="T76" s="31">
        <f>IF(T68=0,0,VLOOKUP(T68,FAC_TOTALS_APTA!$A$4:$BQ$143,$L76,FALSE))</f>
        <v>0</v>
      </c>
      <c r="U76" s="31">
        <f>IF(U68=0,0,VLOOKUP(U68,FAC_TOTALS_APTA!$A$4:$BQ$143,$L76,FALSE))</f>
        <v>0</v>
      </c>
      <c r="V76" s="31">
        <f>IF(V68=0,0,VLOOKUP(V68,FAC_TOTALS_APTA!$A$4:$BQ$143,$L76,FALSE))</f>
        <v>0</v>
      </c>
      <c r="W76" s="31">
        <f>IF(W68=0,0,VLOOKUP(W68,FAC_TOTALS_APTA!$A$4:$BQ$143,$L76,FALSE))</f>
        <v>0</v>
      </c>
      <c r="X76" s="31">
        <f>IF(X68=0,0,VLOOKUP(X68,FAC_TOTALS_APTA!$A$4:$BQ$143,$L76,FALSE))</f>
        <v>0</v>
      </c>
      <c r="Y76" s="31">
        <f>IF(Y68=0,0,VLOOKUP(Y68,FAC_TOTALS_APTA!$A$4:$BQ$143,$L76,FALSE))</f>
        <v>0</v>
      </c>
      <c r="Z76" s="31">
        <f>IF(Z68=0,0,VLOOKUP(Z68,FAC_TOTALS_APTA!$A$4:$BQ$143,$L76,FALSE))</f>
        <v>0</v>
      </c>
      <c r="AA76" s="31">
        <f>IF(AA68=0,0,VLOOKUP(AA68,FAC_TOTALS_APTA!$A$4:$BQ$143,$L76,FALSE))</f>
        <v>0</v>
      </c>
      <c r="AB76" s="31">
        <f>IF(AB68=0,0,VLOOKUP(AB68,FAC_TOTALS_APTA!$A$4:$BQ$143,$L76,FALSE))</f>
        <v>0</v>
      </c>
      <c r="AC76" s="34">
        <f t="shared" si="18"/>
        <v>-33681500.094456971</v>
      </c>
      <c r="AD76" s="35">
        <f>AC76/G85</f>
        <v>-1.1497350875720574E-2</v>
      </c>
      <c r="AE76" s="9"/>
    </row>
    <row r="77" spans="1:31" s="16" customFormat="1" ht="15" x14ac:dyDescent="0.2">
      <c r="A77" s="9"/>
      <c r="B77" s="28" t="s">
        <v>55</v>
      </c>
      <c r="C77" s="30"/>
      <c r="D77" s="9" t="s">
        <v>32</v>
      </c>
      <c r="E77" s="57">
        <v>-3.3999999999999998E-3</v>
      </c>
      <c r="F77" s="9">
        <f>MATCH($D77,FAC_TOTALS_APTA!$A$2:$BQ$2,)</f>
        <v>18</v>
      </c>
      <c r="G77" s="36">
        <f>VLOOKUP(G68,FAC_TOTALS_APTA!$A$4:$BQ$143,$F77,FALSE)</f>
        <v>4.0999999999999996</v>
      </c>
      <c r="H77" s="36">
        <f>VLOOKUP(H68,FAC_TOTALS_APTA!$A$4:$BQ$143,$F77,FALSE)</f>
        <v>4.5999999999999996</v>
      </c>
      <c r="I77" s="32">
        <f t="shared" si="15"/>
        <v>0.12195121951219523</v>
      </c>
      <c r="J77" s="33" t="str">
        <f t="shared" si="16"/>
        <v/>
      </c>
      <c r="K77" s="33" t="str">
        <f t="shared" si="17"/>
        <v>JTW_HOME_PCT_FAC</v>
      </c>
      <c r="L77" s="9">
        <f>MATCH($K77,FAC_TOTALS_APTA!$A$2:$BO$2,)</f>
        <v>31</v>
      </c>
      <c r="M77" s="31">
        <f>IF(M68=0,0,VLOOKUP(M68,FAC_TOTALS_APTA!$A$4:$BQ$143,$L77,FALSE))</f>
        <v>-990601.53635360801</v>
      </c>
      <c r="N77" s="31">
        <f>IF(N68=0,0,VLOOKUP(N68,FAC_TOTALS_APTA!$A$4:$BQ$143,$L77,FALSE))</f>
        <v>0</v>
      </c>
      <c r="O77" s="31">
        <f>IF(O68=0,0,VLOOKUP(O68,FAC_TOTALS_APTA!$A$4:$BQ$143,$L77,FALSE))</f>
        <v>1061255.4214871</v>
      </c>
      <c r="P77" s="31">
        <f>IF(P68=0,0,VLOOKUP(P68,FAC_TOTALS_APTA!$A$4:$BQ$143,$L77,FALSE))</f>
        <v>-4123273.9656098899</v>
      </c>
      <c r="Q77" s="31">
        <f>IF(Q68=0,0,VLOOKUP(Q68,FAC_TOTALS_APTA!$A$4:$BQ$143,$L77,FALSE))</f>
        <v>0</v>
      </c>
      <c r="R77" s="31">
        <f>IF(R68=0,0,VLOOKUP(R68,FAC_TOTALS_APTA!$A$4:$BQ$143,$L77,FALSE))</f>
        <v>-1046002.04026219</v>
      </c>
      <c r="S77" s="31">
        <f>IF(S68=0,0,VLOOKUP(S68,FAC_TOTALS_APTA!$A$4:$BQ$143,$L77,FALSE))</f>
        <v>0</v>
      </c>
      <c r="T77" s="31">
        <f>IF(T68=0,0,VLOOKUP(T68,FAC_TOTALS_APTA!$A$4:$BQ$143,$L77,FALSE))</f>
        <v>0</v>
      </c>
      <c r="U77" s="31">
        <f>IF(U68=0,0,VLOOKUP(U68,FAC_TOTALS_APTA!$A$4:$BQ$143,$L77,FALSE))</f>
        <v>0</v>
      </c>
      <c r="V77" s="31">
        <f>IF(V68=0,0,VLOOKUP(V68,FAC_TOTALS_APTA!$A$4:$BQ$143,$L77,FALSE))</f>
        <v>0</v>
      </c>
      <c r="W77" s="31">
        <f>IF(W68=0,0,VLOOKUP(W68,FAC_TOTALS_APTA!$A$4:$BQ$143,$L77,FALSE))</f>
        <v>0</v>
      </c>
      <c r="X77" s="31">
        <f>IF(X68=0,0,VLOOKUP(X68,FAC_TOTALS_APTA!$A$4:$BQ$143,$L77,FALSE))</f>
        <v>0</v>
      </c>
      <c r="Y77" s="31">
        <f>IF(Y68=0,0,VLOOKUP(Y68,FAC_TOTALS_APTA!$A$4:$BQ$143,$L77,FALSE))</f>
        <v>0</v>
      </c>
      <c r="Z77" s="31">
        <f>IF(Z68=0,0,VLOOKUP(Z68,FAC_TOTALS_APTA!$A$4:$BQ$143,$L77,FALSE))</f>
        <v>0</v>
      </c>
      <c r="AA77" s="31">
        <f>IF(AA68=0,0,VLOOKUP(AA68,FAC_TOTALS_APTA!$A$4:$BQ$143,$L77,FALSE))</f>
        <v>0</v>
      </c>
      <c r="AB77" s="31">
        <f>IF(AB68=0,0,VLOOKUP(AB68,FAC_TOTALS_APTA!$A$4:$BQ$143,$L77,FALSE))</f>
        <v>0</v>
      </c>
      <c r="AC77" s="34">
        <f t="shared" si="18"/>
        <v>-5098622.1207385883</v>
      </c>
      <c r="AD77" s="35">
        <f>AC77/G85</f>
        <v>-1.7404405189924842E-3</v>
      </c>
      <c r="AE77" s="9"/>
    </row>
    <row r="78" spans="1:31" s="16" customFormat="1" ht="34" hidden="1" x14ac:dyDescent="0.2">
      <c r="A78" s="9"/>
      <c r="B78" s="14" t="s">
        <v>90</v>
      </c>
      <c r="C78" s="30"/>
      <c r="D78" s="6" t="s">
        <v>82</v>
      </c>
      <c r="E78" s="57">
        <v>-2.8E-3</v>
      </c>
      <c r="F78" s="9">
        <f>MATCH($D78,FAC_TOTALS_APTA!$A$2:$BQ$2,)</f>
        <v>19</v>
      </c>
      <c r="G78" s="36">
        <f>VLOOKUP(G68,FAC_TOTALS_APTA!$A$4:$BQ$143,$F78,FALSE)</f>
        <v>0</v>
      </c>
      <c r="H78" s="36">
        <f>VLOOKUP(H68,FAC_TOTALS_APTA!$A$4:$BQ$143,$F78,FALSE)</f>
        <v>0</v>
      </c>
      <c r="I78" s="32" t="str">
        <f t="shared" si="15"/>
        <v>-</v>
      </c>
      <c r="J78" s="33" t="str">
        <f t="shared" si="16"/>
        <v/>
      </c>
      <c r="K78" s="33" t="str">
        <f t="shared" si="17"/>
        <v>PER_CAPITA_TNC_TRIPS_HIMIDNY_BUS_FAC</v>
      </c>
      <c r="L78" s="9">
        <f>MATCH($K78,FAC_TOTALS_APTA!$A$2:$BO$2,)</f>
        <v>32</v>
      </c>
      <c r="M78" s="31">
        <f>IF(M68=0,0,VLOOKUP(M68,FAC_TOTALS_APTA!$A$4:$BQ$143,$L78,FALSE))</f>
        <v>0</v>
      </c>
      <c r="N78" s="31">
        <f>IF(N68=0,0,VLOOKUP(N68,FAC_TOTALS_APTA!$A$4:$BQ$143,$L78,FALSE))</f>
        <v>0</v>
      </c>
      <c r="O78" s="31">
        <f>IF(O68=0,0,VLOOKUP(O68,FAC_TOTALS_APTA!$A$4:$BQ$143,$L78,FALSE))</f>
        <v>0</v>
      </c>
      <c r="P78" s="31">
        <f>IF(P68=0,0,VLOOKUP(P68,FAC_TOTALS_APTA!$A$4:$BQ$143,$L78,FALSE))</f>
        <v>0</v>
      </c>
      <c r="Q78" s="31">
        <f>IF(Q68=0,0,VLOOKUP(Q68,FAC_TOTALS_APTA!$A$4:$BQ$143,$L78,FALSE))</f>
        <v>0</v>
      </c>
      <c r="R78" s="31">
        <f>IF(R68=0,0,VLOOKUP(R68,FAC_TOTALS_APTA!$A$4:$BQ$143,$L78,FALSE))</f>
        <v>0</v>
      </c>
      <c r="S78" s="31">
        <f>IF(S68=0,0,VLOOKUP(S68,FAC_TOTALS_APTA!$A$4:$BQ$143,$L78,FALSE))</f>
        <v>0</v>
      </c>
      <c r="T78" s="31">
        <f>IF(T68=0,0,VLOOKUP(T68,FAC_TOTALS_APTA!$A$4:$BQ$143,$L78,FALSE))</f>
        <v>0</v>
      </c>
      <c r="U78" s="31">
        <f>IF(U68=0,0,VLOOKUP(U68,FAC_TOTALS_APTA!$A$4:$BQ$143,$L78,FALSE))</f>
        <v>0</v>
      </c>
      <c r="V78" s="31">
        <f>IF(V68=0,0,VLOOKUP(V68,FAC_TOTALS_APTA!$A$4:$BQ$143,$L78,FALSE))</f>
        <v>0</v>
      </c>
      <c r="W78" s="31">
        <f>IF(W68=0,0,VLOOKUP(W68,FAC_TOTALS_APTA!$A$4:$BQ$143,$L78,FALSE))</f>
        <v>0</v>
      </c>
      <c r="X78" s="31">
        <f>IF(X68=0,0,VLOOKUP(X68,FAC_TOTALS_APTA!$A$4:$BQ$143,$L78,FALSE))</f>
        <v>0</v>
      </c>
      <c r="Y78" s="31">
        <f>IF(Y68=0,0,VLOOKUP(Y68,FAC_TOTALS_APTA!$A$4:$BQ$143,$L78,FALSE))</f>
        <v>0</v>
      </c>
      <c r="Z78" s="31">
        <f>IF(Z68=0,0,VLOOKUP(Z68,FAC_TOTALS_APTA!$A$4:$BQ$143,$L78,FALSE))</f>
        <v>0</v>
      </c>
      <c r="AA78" s="31">
        <f>IF(AA68=0,0,VLOOKUP(AA68,FAC_TOTALS_APTA!$A$4:$BQ$143,$L78,FALSE))</f>
        <v>0</v>
      </c>
      <c r="AB78" s="31">
        <f>IF(AB68=0,0,VLOOKUP(AB68,FAC_TOTALS_APTA!$A$4:$BQ$143,$L78,FALSE))</f>
        <v>0</v>
      </c>
      <c r="AC78" s="34">
        <f t="shared" si="18"/>
        <v>0</v>
      </c>
      <c r="AD78" s="35">
        <f>AC78/G85</f>
        <v>0</v>
      </c>
      <c r="AE78" s="9"/>
    </row>
    <row r="79" spans="1:31" s="16" customFormat="1" ht="34" x14ac:dyDescent="0.2">
      <c r="A79" s="9"/>
      <c r="B79" s="14" t="s">
        <v>90</v>
      </c>
      <c r="C79" s="30"/>
      <c r="D79" s="6" t="s">
        <v>83</v>
      </c>
      <c r="E79" s="57">
        <v>-5.3E-3</v>
      </c>
      <c r="F79" s="9">
        <f>MATCH($D79,FAC_TOTALS_APTA!$A$2:$BQ$2,)</f>
        <v>20</v>
      </c>
      <c r="G79" s="36">
        <f>VLOOKUP(G68,FAC_TOTALS_APTA!$A$4:$BQ$143,$F79,FALSE)</f>
        <v>0</v>
      </c>
      <c r="H79" s="36">
        <f>VLOOKUP(H68,FAC_TOTALS_APTA!$A$4:$BQ$143,$F79,FALSE)</f>
        <v>0</v>
      </c>
      <c r="I79" s="32" t="str">
        <f t="shared" si="15"/>
        <v>-</v>
      </c>
      <c r="J79" s="33" t="str">
        <f t="shared" si="16"/>
        <v/>
      </c>
      <c r="K79" s="33" t="str">
        <f t="shared" si="17"/>
        <v>PER_CAPITA_TNC_TRIPS_LOW_OPEX_BUS_FAC</v>
      </c>
      <c r="L79" s="9">
        <f>MATCH($K79,FAC_TOTALS_APTA!$A$2:$BO$2,)</f>
        <v>33</v>
      </c>
      <c r="M79" s="31">
        <f>IF(M68=0,0,VLOOKUP(M68,FAC_TOTALS_APTA!$A$4:$BQ$143,$L79,FALSE))</f>
        <v>0</v>
      </c>
      <c r="N79" s="31">
        <f>IF(N68=0,0,VLOOKUP(N68,FAC_TOTALS_APTA!$A$4:$BQ$143,$L79,FALSE))</f>
        <v>0</v>
      </c>
      <c r="O79" s="31">
        <f>IF(O68=0,0,VLOOKUP(O68,FAC_TOTALS_APTA!$A$4:$BQ$143,$L79,FALSE))</f>
        <v>0</v>
      </c>
      <c r="P79" s="31">
        <f>IF(P68=0,0,VLOOKUP(P68,FAC_TOTALS_APTA!$A$4:$BQ$143,$L79,FALSE))</f>
        <v>0</v>
      </c>
      <c r="Q79" s="31">
        <f>IF(Q68=0,0,VLOOKUP(Q68,FAC_TOTALS_APTA!$A$4:$BQ$143,$L79,FALSE))</f>
        <v>0</v>
      </c>
      <c r="R79" s="31">
        <f>IF(R68=0,0,VLOOKUP(R68,FAC_TOTALS_APTA!$A$4:$BQ$143,$L79,FALSE))</f>
        <v>0</v>
      </c>
      <c r="S79" s="31">
        <f>IF(S68=0,0,VLOOKUP(S68,FAC_TOTALS_APTA!$A$4:$BQ$143,$L79,FALSE))</f>
        <v>0</v>
      </c>
      <c r="T79" s="31">
        <f>IF(T68=0,0,VLOOKUP(T68,FAC_TOTALS_APTA!$A$4:$BQ$143,$L79,FALSE))</f>
        <v>0</v>
      </c>
      <c r="U79" s="31">
        <f>IF(U68=0,0,VLOOKUP(U68,FAC_TOTALS_APTA!$A$4:$BQ$143,$L79,FALSE))</f>
        <v>0</v>
      </c>
      <c r="V79" s="31">
        <f>IF(V68=0,0,VLOOKUP(V68,FAC_TOTALS_APTA!$A$4:$BQ$143,$L79,FALSE))</f>
        <v>0</v>
      </c>
      <c r="W79" s="31">
        <f>IF(W68=0,0,VLOOKUP(W68,FAC_TOTALS_APTA!$A$4:$BQ$143,$L79,FALSE))</f>
        <v>0</v>
      </c>
      <c r="X79" s="31">
        <f>IF(X68=0,0,VLOOKUP(X68,FAC_TOTALS_APTA!$A$4:$BQ$143,$L79,FALSE))</f>
        <v>0</v>
      </c>
      <c r="Y79" s="31">
        <f>IF(Y68=0,0,VLOOKUP(Y68,FAC_TOTALS_APTA!$A$4:$BQ$143,$L79,FALSE))</f>
        <v>0</v>
      </c>
      <c r="Z79" s="31">
        <f>IF(Z68=0,0,VLOOKUP(Z68,FAC_TOTALS_APTA!$A$4:$BQ$143,$L79,FALSE))</f>
        <v>0</v>
      </c>
      <c r="AA79" s="31">
        <f>IF(AA68=0,0,VLOOKUP(AA68,FAC_TOTALS_APTA!$A$4:$BQ$143,$L79,FALSE))</f>
        <v>0</v>
      </c>
      <c r="AB79" s="31">
        <f>IF(AB68=0,0,VLOOKUP(AB68,FAC_TOTALS_APTA!$A$4:$BQ$143,$L79,FALSE))</f>
        <v>0</v>
      </c>
      <c r="AC79" s="34">
        <f t="shared" si="18"/>
        <v>0</v>
      </c>
      <c r="AD79" s="35">
        <f>AC79/G85</f>
        <v>0</v>
      </c>
      <c r="AE79" s="9"/>
    </row>
    <row r="80" spans="1:31" s="16" customFormat="1" ht="34" hidden="1" x14ac:dyDescent="0.2">
      <c r="A80" s="9"/>
      <c r="B80" s="14" t="s">
        <v>90</v>
      </c>
      <c r="C80" s="30"/>
      <c r="D80" s="6" t="s">
        <v>84</v>
      </c>
      <c r="E80" s="57">
        <v>5.0000000000000001E-3</v>
      </c>
      <c r="F80" s="9">
        <f>MATCH($D80,FAC_TOTALS_APTA!$A$2:$BQ$2,)</f>
        <v>21</v>
      </c>
      <c r="G80" s="36">
        <f>VLOOKUP(G68,FAC_TOTALS_APTA!$A$4:$BQ$143,$F80,FALSE)</f>
        <v>0.34999999999999898</v>
      </c>
      <c r="H80" s="36">
        <f>VLOOKUP(H68,FAC_TOTALS_APTA!$A$4:$BQ$143,$F80,FALSE)</f>
        <v>12.31</v>
      </c>
      <c r="I80" s="32">
        <f t="shared" si="15"/>
        <v>34.171428571428677</v>
      </c>
      <c r="J80" s="33" t="str">
        <f t="shared" si="16"/>
        <v/>
      </c>
      <c r="K80" s="33" t="str">
        <f t="shared" si="17"/>
        <v>PER_CAPITA_TNC_TRIPS_RAIL_FAC</v>
      </c>
      <c r="L80" s="9">
        <f>MATCH($K80,FAC_TOTALS_APTA!$A$2:$BO$2,)</f>
        <v>34</v>
      </c>
      <c r="M80" s="31">
        <f>IF(M68=0,0,VLOOKUP(M68,FAC_TOTALS_APTA!$A$4:$BQ$143,$L80,FALSE))</f>
        <v>11287053.9332361</v>
      </c>
      <c r="N80" s="31">
        <f>IF(N68=0,0,VLOOKUP(N68,FAC_TOTALS_APTA!$A$4:$BQ$143,$L80,FALSE))</f>
        <v>11517540.3420731</v>
      </c>
      <c r="O80" s="31">
        <f>IF(O68=0,0,VLOOKUP(O68,FAC_TOTALS_APTA!$A$4:$BQ$143,$L80,FALSE))</f>
        <v>19804610.301573701</v>
      </c>
      <c r="P80" s="31">
        <f>IF(P68=0,0,VLOOKUP(P68,FAC_TOTALS_APTA!$A$4:$BQ$143,$L80,FALSE))</f>
        <v>38010360.676548801</v>
      </c>
      <c r="Q80" s="31">
        <f>IF(Q68=0,0,VLOOKUP(Q68,FAC_TOTALS_APTA!$A$4:$BQ$143,$L80,FALSE))</f>
        <v>47624124.189364299</v>
      </c>
      <c r="R80" s="31">
        <f>IF(R68=0,0,VLOOKUP(R68,FAC_TOTALS_APTA!$A$4:$BQ$143,$L80,FALSE))</f>
        <v>56275077.802364998</v>
      </c>
      <c r="S80" s="31">
        <f>IF(S68=0,0,VLOOKUP(S68,FAC_TOTALS_APTA!$A$4:$BQ$143,$L80,FALSE))</f>
        <v>0</v>
      </c>
      <c r="T80" s="31">
        <f>IF(T68=0,0,VLOOKUP(T68,FAC_TOTALS_APTA!$A$4:$BQ$143,$L80,FALSE))</f>
        <v>0</v>
      </c>
      <c r="U80" s="31">
        <f>IF(U68=0,0,VLOOKUP(U68,FAC_TOTALS_APTA!$A$4:$BQ$143,$L80,FALSE))</f>
        <v>0</v>
      </c>
      <c r="V80" s="31">
        <f>IF(V68=0,0,VLOOKUP(V68,FAC_TOTALS_APTA!$A$4:$BQ$143,$L80,FALSE))</f>
        <v>0</v>
      </c>
      <c r="W80" s="31">
        <f>IF(W68=0,0,VLOOKUP(W68,FAC_TOTALS_APTA!$A$4:$BQ$143,$L80,FALSE))</f>
        <v>0</v>
      </c>
      <c r="X80" s="31">
        <f>IF(X68=0,0,VLOOKUP(X68,FAC_TOTALS_APTA!$A$4:$BQ$143,$L80,FALSE))</f>
        <v>0</v>
      </c>
      <c r="Y80" s="31">
        <f>IF(Y68=0,0,VLOOKUP(Y68,FAC_TOTALS_APTA!$A$4:$BQ$143,$L80,FALSE))</f>
        <v>0</v>
      </c>
      <c r="Z80" s="31">
        <f>IF(Z68=0,0,VLOOKUP(Z68,FAC_TOTALS_APTA!$A$4:$BQ$143,$L80,FALSE))</f>
        <v>0</v>
      </c>
      <c r="AA80" s="31">
        <f>IF(AA68=0,0,VLOOKUP(AA68,FAC_TOTALS_APTA!$A$4:$BQ$143,$L80,FALSE))</f>
        <v>0</v>
      </c>
      <c r="AB80" s="31">
        <f>IF(AB68=0,0,VLOOKUP(AB68,FAC_TOTALS_APTA!$A$4:$BQ$143,$L80,FALSE))</f>
        <v>0</v>
      </c>
      <c r="AC80" s="34">
        <f t="shared" si="18"/>
        <v>184518767.245161</v>
      </c>
      <c r="AD80" s="35">
        <f>AC80/G85</f>
        <v>6.2986417001129003E-2</v>
      </c>
      <c r="AE80" s="9"/>
    </row>
    <row r="81" spans="1:31" s="16" customFormat="1" ht="15" x14ac:dyDescent="0.2">
      <c r="A81" s="9"/>
      <c r="B81" s="28" t="s">
        <v>74</v>
      </c>
      <c r="C81" s="30"/>
      <c r="D81" s="9" t="s">
        <v>49</v>
      </c>
      <c r="E81" s="57">
        <v>-0.02</v>
      </c>
      <c r="F81" s="9">
        <f>MATCH($D81,FAC_TOTALS_APTA!$A$2:$BQ$2,)</f>
        <v>22</v>
      </c>
      <c r="G81" s="36">
        <f>VLOOKUP(G68,FAC_TOTALS_APTA!$A$4:$BQ$143,$F81,FALSE)</f>
        <v>0</v>
      </c>
      <c r="H81" s="36">
        <f>VLOOKUP(H68,FAC_TOTALS_APTA!$A$4:$BQ$143,$F81,FALSE)</f>
        <v>1</v>
      </c>
      <c r="I81" s="32" t="str">
        <f t="shared" si="15"/>
        <v>-</v>
      </c>
      <c r="J81" s="33" t="str">
        <f t="shared" si="16"/>
        <v/>
      </c>
      <c r="K81" s="33" t="str">
        <f t="shared" si="17"/>
        <v>BIKE_SHARE_FAC</v>
      </c>
      <c r="L81" s="9">
        <f>MATCH($K81,FAC_TOTALS_APTA!$A$2:$BO$2,)</f>
        <v>35</v>
      </c>
      <c r="M81" s="31">
        <f>IF(M68=0,0,VLOOKUP(M68,FAC_TOTALS_APTA!$A$4:$BQ$143,$L81,FALSE))</f>
        <v>-57967716.564027503</v>
      </c>
      <c r="N81" s="31">
        <f>IF(N68=0,0,VLOOKUP(N68,FAC_TOTALS_APTA!$A$4:$BQ$143,$L81,FALSE))</f>
        <v>0</v>
      </c>
      <c r="O81" s="31">
        <f>IF(O68=0,0,VLOOKUP(O68,FAC_TOTALS_APTA!$A$4:$BQ$143,$L81,FALSE))</f>
        <v>0</v>
      </c>
      <c r="P81" s="31">
        <f>IF(P68=0,0,VLOOKUP(P68,FAC_TOTALS_APTA!$A$4:$BQ$143,$L81,FALSE))</f>
        <v>0</v>
      </c>
      <c r="Q81" s="31">
        <f>IF(Q68=0,0,VLOOKUP(Q68,FAC_TOTALS_APTA!$A$4:$BQ$143,$L81,FALSE))</f>
        <v>0</v>
      </c>
      <c r="R81" s="31">
        <f>IF(R68=0,0,VLOOKUP(R68,FAC_TOTALS_APTA!$A$4:$BQ$143,$L81,FALSE))</f>
        <v>0</v>
      </c>
      <c r="S81" s="31">
        <f>IF(S68=0,0,VLOOKUP(S68,FAC_TOTALS_APTA!$A$4:$BQ$143,$L81,FALSE))</f>
        <v>0</v>
      </c>
      <c r="T81" s="31">
        <f>IF(T68=0,0,VLOOKUP(T68,FAC_TOTALS_APTA!$A$4:$BQ$143,$L81,FALSE))</f>
        <v>0</v>
      </c>
      <c r="U81" s="31">
        <f>IF(U68=0,0,VLOOKUP(U68,FAC_TOTALS_APTA!$A$4:$BQ$143,$L81,FALSE))</f>
        <v>0</v>
      </c>
      <c r="V81" s="31">
        <f>IF(V68=0,0,VLOOKUP(V68,FAC_TOTALS_APTA!$A$4:$BQ$143,$L81,FALSE))</f>
        <v>0</v>
      </c>
      <c r="W81" s="31">
        <f>IF(W68=0,0,VLOOKUP(W68,FAC_TOTALS_APTA!$A$4:$BQ$143,$L81,FALSE))</f>
        <v>0</v>
      </c>
      <c r="X81" s="31">
        <f>IF(X68=0,0,VLOOKUP(X68,FAC_TOTALS_APTA!$A$4:$BQ$143,$L81,FALSE))</f>
        <v>0</v>
      </c>
      <c r="Y81" s="31">
        <f>IF(Y68=0,0,VLOOKUP(Y68,FAC_TOTALS_APTA!$A$4:$BQ$143,$L81,FALSE))</f>
        <v>0</v>
      </c>
      <c r="Z81" s="31">
        <f>IF(Z68=0,0,VLOOKUP(Z68,FAC_TOTALS_APTA!$A$4:$BQ$143,$L81,FALSE))</f>
        <v>0</v>
      </c>
      <c r="AA81" s="31">
        <f>IF(AA68=0,0,VLOOKUP(AA68,FAC_TOTALS_APTA!$A$4:$BQ$143,$L81,FALSE))</f>
        <v>0</v>
      </c>
      <c r="AB81" s="31">
        <f>IF(AB68=0,0,VLOOKUP(AB68,FAC_TOTALS_APTA!$A$4:$BQ$143,$L81,FALSE))</f>
        <v>0</v>
      </c>
      <c r="AC81" s="34">
        <f t="shared" si="18"/>
        <v>-57967716.564027503</v>
      </c>
      <c r="AD81" s="35">
        <f>AC81/G85</f>
        <v>-1.978757403713817E-2</v>
      </c>
      <c r="AE81" s="9"/>
    </row>
    <row r="82" spans="1:31" s="16" customFormat="1" ht="15" x14ac:dyDescent="0.2">
      <c r="A82" s="9"/>
      <c r="B82" s="11" t="s">
        <v>75</v>
      </c>
      <c r="C82" s="29"/>
      <c r="D82" s="10" t="s">
        <v>50</v>
      </c>
      <c r="E82" s="58">
        <v>-5.6899999999999999E-2</v>
      </c>
      <c r="F82" s="10">
        <f>MATCH($D82,FAC_TOTALS_APTA!$A$2:$BQ$2,)</f>
        <v>23</v>
      </c>
      <c r="G82" s="38">
        <f>VLOOKUP(G68,FAC_TOTALS_APTA!$A$4:$BQ$143,$F82,FALSE)</f>
        <v>0</v>
      </c>
      <c r="H82" s="38">
        <f>VLOOKUP(H68,FAC_TOTALS_APTA!$A$4:$BQ$143,$F82,FALSE)</f>
        <v>1</v>
      </c>
      <c r="I82" s="39" t="str">
        <f t="shared" si="15"/>
        <v>-</v>
      </c>
      <c r="J82" s="40" t="str">
        <f t="shared" si="16"/>
        <v/>
      </c>
      <c r="K82" s="40" t="str">
        <f t="shared" si="17"/>
        <v>scooter_flag_FAC</v>
      </c>
      <c r="L82" s="10">
        <f>MATCH($K82,FAC_TOTALS_APTA!$A$2:$BO$2,)</f>
        <v>36</v>
      </c>
      <c r="M82" s="41">
        <f>IF($M$11=0,0,VLOOKUP($M$11,FAC_TOTALS_APTA!$A$4:$BQ$143,$L82,FALSE))</f>
        <v>0</v>
      </c>
      <c r="N82" s="41">
        <f>IF(N68=0,0,VLOOKUP(N68,FAC_TOTALS_APTA!$A$4:$BQ$143,$L82,FALSE))</f>
        <v>0</v>
      </c>
      <c r="O82" s="41">
        <f>IF(O68=0,0,VLOOKUP(O68,FAC_TOTALS_APTA!$A$4:$BQ$143,$L82,FALSE))</f>
        <v>0</v>
      </c>
      <c r="P82" s="41">
        <f>IF(P68=0,0,VLOOKUP(P68,FAC_TOTALS_APTA!$A$4:$BQ$143,$L82,FALSE))</f>
        <v>0</v>
      </c>
      <c r="Q82" s="41">
        <f>IF(Q68=0,0,VLOOKUP(Q68,FAC_TOTALS_APTA!$A$4:$BQ$143,$L82,FALSE))</f>
        <v>0</v>
      </c>
      <c r="R82" s="41">
        <f>IF(R68=0,0,VLOOKUP(R68,FAC_TOTALS_APTA!$A$4:$BQ$143,$L82,FALSE))</f>
        <v>-171205250.900745</v>
      </c>
      <c r="S82" s="41">
        <f>IF(S68=0,0,VLOOKUP(S68,FAC_TOTALS_APTA!$A$4:$BQ$143,$L82,FALSE))</f>
        <v>0</v>
      </c>
      <c r="T82" s="41">
        <f>IF(T68=0,0,VLOOKUP(T68,FAC_TOTALS_APTA!$A$4:$BQ$143,$L82,FALSE))</f>
        <v>0</v>
      </c>
      <c r="U82" s="41">
        <f>IF(U68=0,0,VLOOKUP(U68,FAC_TOTALS_APTA!$A$4:$BQ$143,$L82,FALSE))</f>
        <v>0</v>
      </c>
      <c r="V82" s="41">
        <f>IF(V68=0,0,VLOOKUP(V68,FAC_TOTALS_APTA!$A$4:$BQ$143,$L82,FALSE))</f>
        <v>0</v>
      </c>
      <c r="W82" s="41">
        <f>IF(W68=0,0,VLOOKUP(W68,FAC_TOTALS_APTA!$A$4:$BQ$143,$L82,FALSE))</f>
        <v>0</v>
      </c>
      <c r="X82" s="41">
        <f>IF(X68=0,0,VLOOKUP(X68,FAC_TOTALS_APTA!$A$4:$BQ$143,$L82,FALSE))</f>
        <v>0</v>
      </c>
      <c r="Y82" s="41">
        <f>IF(Y68=0,0,VLOOKUP(Y68,FAC_TOTALS_APTA!$A$4:$BQ$143,$L82,FALSE))</f>
        <v>0</v>
      </c>
      <c r="Z82" s="41">
        <f>IF(Z68=0,0,VLOOKUP(Z68,FAC_TOTALS_APTA!$A$4:$BQ$143,$L82,FALSE))</f>
        <v>0</v>
      </c>
      <c r="AA82" s="41">
        <f>IF(AA68=0,0,VLOOKUP(AA68,FAC_TOTALS_APTA!$A$4:$BQ$143,$L82,FALSE))</f>
        <v>0</v>
      </c>
      <c r="AB82" s="41">
        <f>IF(AB68=0,0,VLOOKUP(AB68,FAC_TOTALS_APTA!$A$4:$BQ$143,$L82,FALSE))</f>
        <v>0</v>
      </c>
      <c r="AC82" s="42">
        <f t="shared" si="18"/>
        <v>-171205250.900745</v>
      </c>
      <c r="AD82" s="43">
        <f>AC82/$G$28</f>
        <v>-0.10164708589059882</v>
      </c>
      <c r="AE82" s="9"/>
    </row>
    <row r="83" spans="1:31" s="16" customFormat="1" ht="15" x14ac:dyDescent="0.2">
      <c r="A83" s="9"/>
      <c r="B83" s="44" t="s">
        <v>61</v>
      </c>
      <c r="C83" s="45"/>
      <c r="D83" s="44" t="s">
        <v>53</v>
      </c>
      <c r="E83" s="46"/>
      <c r="F83" s="47"/>
      <c r="G83" s="48"/>
      <c r="H83" s="48"/>
      <c r="I83" s="49"/>
      <c r="J83" s="50"/>
      <c r="K83" s="50" t="str">
        <f t="shared" si="17"/>
        <v>New_Reporter_FAC</v>
      </c>
      <c r="L83" s="47">
        <f>MATCH($K83,FAC_TOTALS_APTA!$A$2:$BO$2,)</f>
        <v>40</v>
      </c>
      <c r="M83" s="48">
        <f>IF(M68=0,0,VLOOKUP(M68,FAC_TOTALS_APTA!$A$4:$BQ$143,$L83,FALSE))</f>
        <v>0</v>
      </c>
      <c r="N83" s="48">
        <f>IF(N68=0,0,VLOOKUP(N68,FAC_TOTALS_APTA!$A$4:$BQ$143,$L83,FALSE))</f>
        <v>0</v>
      </c>
      <c r="O83" s="48">
        <f>IF(O68=0,0,VLOOKUP(O68,FAC_TOTALS_APTA!$A$4:$BQ$143,$L83,FALSE))</f>
        <v>0</v>
      </c>
      <c r="P83" s="48">
        <f>IF(P68=0,0,VLOOKUP(P68,FAC_TOTALS_APTA!$A$4:$BQ$143,$L83,FALSE))</f>
        <v>0</v>
      </c>
      <c r="Q83" s="48">
        <f>IF(Q68=0,0,VLOOKUP(Q68,FAC_TOTALS_APTA!$A$4:$BQ$143,$L83,FALSE))</f>
        <v>0</v>
      </c>
      <c r="R83" s="48">
        <f>IF(R68=0,0,VLOOKUP(R68,FAC_TOTALS_APTA!$A$4:$BQ$143,$L83,FALSE))</f>
        <v>0</v>
      </c>
      <c r="S83" s="48">
        <f>IF(S68=0,0,VLOOKUP(S68,FAC_TOTALS_APTA!$A$4:$BQ$143,$L83,FALSE))</f>
        <v>0</v>
      </c>
      <c r="T83" s="48">
        <f>IF(T68=0,0,VLOOKUP(T68,FAC_TOTALS_APTA!$A$4:$BQ$143,$L83,FALSE))</f>
        <v>0</v>
      </c>
      <c r="U83" s="48">
        <f>IF(U68=0,0,VLOOKUP(U68,FAC_TOTALS_APTA!$A$4:$BQ$143,$L83,FALSE))</f>
        <v>0</v>
      </c>
      <c r="V83" s="48">
        <f>IF(V68=0,0,VLOOKUP(V68,FAC_TOTALS_APTA!$A$4:$BQ$143,$L83,FALSE))</f>
        <v>0</v>
      </c>
      <c r="W83" s="48">
        <f>IF(W68=0,0,VLOOKUP(W68,FAC_TOTALS_APTA!$A$4:$BQ$143,$L83,FALSE))</f>
        <v>0</v>
      </c>
      <c r="X83" s="48">
        <f>IF(X68=0,0,VLOOKUP(X68,FAC_TOTALS_APTA!$A$4:$BQ$143,$L83,FALSE))</f>
        <v>0</v>
      </c>
      <c r="Y83" s="48">
        <f>IF(Y68=0,0,VLOOKUP(Y68,FAC_TOTALS_APTA!$A$4:$BQ$143,$L83,FALSE))</f>
        <v>0</v>
      </c>
      <c r="Z83" s="48">
        <f>IF(Z68=0,0,VLOOKUP(Z68,FAC_TOTALS_APTA!$A$4:$BQ$143,$L83,FALSE))</f>
        <v>0</v>
      </c>
      <c r="AA83" s="48">
        <f>IF(AA68=0,0,VLOOKUP(AA68,FAC_TOTALS_APTA!$A$4:$BQ$143,$L83,FALSE))</f>
        <v>0</v>
      </c>
      <c r="AB83" s="48">
        <f>IF(AB68=0,0,VLOOKUP(AB68,FAC_TOTALS_APTA!$A$4:$BQ$143,$L83,FALSE))</f>
        <v>0</v>
      </c>
      <c r="AC83" s="51">
        <f>SUM(M83:AB83)</f>
        <v>0</v>
      </c>
      <c r="AD83" s="52">
        <f>AC83/G85</f>
        <v>0</v>
      </c>
      <c r="AE83" s="9"/>
    </row>
    <row r="84" spans="1:31" s="75" customFormat="1" ht="15" x14ac:dyDescent="0.2">
      <c r="A84" s="74"/>
      <c r="B84" s="28" t="s">
        <v>76</v>
      </c>
      <c r="C84" s="30"/>
      <c r="D84" s="9" t="s">
        <v>6</v>
      </c>
      <c r="E84" s="57"/>
      <c r="F84" s="9">
        <f>MATCH($D84,FAC_TOTALS_APTA!$A$2:$BO$2,)</f>
        <v>9</v>
      </c>
      <c r="G84" s="76">
        <f>VLOOKUP(G68,FAC_TOTALS_APTA!$A$4:$BQ$143,$F84,FALSE)</f>
        <v>2988059151.6361098</v>
      </c>
      <c r="H84" s="76">
        <f>VLOOKUP(H68,FAC_TOTALS_APTA!$A$4:$BO$143,$F84,FALSE)</f>
        <v>2573520399.5503802</v>
      </c>
      <c r="I84" s="78">
        <f t="shared" ref="I84:I85" si="19">H84/G84-1</f>
        <v>-0.13873177572764894</v>
      </c>
      <c r="J84" s="33"/>
      <c r="K84" s="33"/>
      <c r="L84" s="9"/>
      <c r="M84" s="31">
        <f t="shared" ref="M84:AB84" si="20">SUM(M70:M75)</f>
        <v>12670970.770205909</v>
      </c>
      <c r="N84" s="31">
        <f t="shared" si="20"/>
        <v>19252173.88676827</v>
      </c>
      <c r="O84" s="31">
        <f t="shared" si="20"/>
        <v>-299152961.77669966</v>
      </c>
      <c r="P84" s="31">
        <f t="shared" si="20"/>
        <v>-102264725.77904527</v>
      </c>
      <c r="Q84" s="31">
        <f t="shared" si="20"/>
        <v>50876943.268229172</v>
      </c>
      <c r="R84" s="31">
        <f t="shared" si="20"/>
        <v>-42362829.445686251</v>
      </c>
      <c r="S84" s="31">
        <f t="shared" si="20"/>
        <v>0</v>
      </c>
      <c r="T84" s="31">
        <f t="shared" si="20"/>
        <v>0</v>
      </c>
      <c r="U84" s="31">
        <f t="shared" si="20"/>
        <v>0</v>
      </c>
      <c r="V84" s="31">
        <f t="shared" si="20"/>
        <v>0</v>
      </c>
      <c r="W84" s="31">
        <f t="shared" si="20"/>
        <v>0</v>
      </c>
      <c r="X84" s="31">
        <f t="shared" si="20"/>
        <v>0</v>
      </c>
      <c r="Y84" s="31">
        <f t="shared" si="20"/>
        <v>0</v>
      </c>
      <c r="Z84" s="31">
        <f t="shared" si="20"/>
        <v>0</v>
      </c>
      <c r="AA84" s="31">
        <f t="shared" si="20"/>
        <v>0</v>
      </c>
      <c r="AB84" s="31">
        <f t="shared" si="20"/>
        <v>0</v>
      </c>
      <c r="AC84" s="34">
        <f>H84-G84</f>
        <v>-414538752.0857296</v>
      </c>
      <c r="AD84" s="35">
        <f>I84</f>
        <v>-0.13873177572764894</v>
      </c>
      <c r="AE84" s="74"/>
    </row>
    <row r="85" spans="1:31" ht="16" thickBot="1" x14ac:dyDescent="0.25">
      <c r="B85" s="12" t="s">
        <v>58</v>
      </c>
      <c r="C85" s="26"/>
      <c r="D85" s="26" t="s">
        <v>4</v>
      </c>
      <c r="E85" s="26"/>
      <c r="F85" s="26">
        <f>MATCH($D85,FAC_TOTALS_APTA!$A$2:$BO$2,)</f>
        <v>7</v>
      </c>
      <c r="G85" s="77">
        <f>VLOOKUP(G68,FAC_TOTALS_APTA!$A$4:$BO$143,$F85,FALSE)</f>
        <v>2929500930.99999</v>
      </c>
      <c r="H85" s="77">
        <f>VLOOKUP(H68,FAC_TOTALS_APTA!$A$4:$BO$143,$F85,FALSE)</f>
        <v>3028681761</v>
      </c>
      <c r="I85" s="79">
        <f t="shared" si="19"/>
        <v>3.3855879324180549E-2</v>
      </c>
      <c r="J85" s="53"/>
      <c r="K85" s="53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54">
        <f>H85-G85</f>
        <v>99180830.000010014</v>
      </c>
      <c r="AD85" s="55">
        <f>I85</f>
        <v>3.3855879324180549E-2</v>
      </c>
    </row>
    <row r="86" spans="1:31" ht="17" thickTop="1" thickBot="1" x14ac:dyDescent="0.25">
      <c r="B86" s="59" t="s">
        <v>77</v>
      </c>
      <c r="C86" s="60"/>
      <c r="D86" s="60"/>
      <c r="E86" s="61"/>
      <c r="F86" s="60"/>
      <c r="G86" s="60"/>
      <c r="H86" s="60"/>
      <c r="I86" s="62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55">
        <f>AD85-AD84</f>
        <v>0.17258765505182949</v>
      </c>
    </row>
    <row r="87" spans="1:31" s="13" customFormat="1" ht="15" thickTop="1" x14ac:dyDescent="0.2">
      <c r="B87" s="21"/>
      <c r="E87" s="9"/>
      <c r="G87" s="80">
        <f>G86</f>
        <v>0</v>
      </c>
      <c r="I87" s="20"/>
    </row>
    <row r="88" spans="1:31" x14ac:dyDescent="0.2">
      <c r="B88" s="18"/>
      <c r="C88" s="19"/>
      <c r="D88" s="13"/>
      <c r="E88" s="9"/>
      <c r="F88" s="13"/>
      <c r="G88" s="80" t="e">
        <f>#REF!</f>
        <v>#REF!</v>
      </c>
      <c r="H88" s="13"/>
      <c r="I88" s="20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</row>
    <row r="89" spans="1:31" s="13" customFormat="1" ht="15" x14ac:dyDescent="0.2">
      <c r="B89" s="21" t="s">
        <v>28</v>
      </c>
      <c r="E89" s="9"/>
      <c r="I89" s="20"/>
    </row>
    <row r="90" spans="1:31" ht="15" x14ac:dyDescent="0.2">
      <c r="B90" s="18" t="s">
        <v>19</v>
      </c>
      <c r="C90" s="19" t="s">
        <v>20</v>
      </c>
      <c r="D90" s="13"/>
      <c r="E90" s="9"/>
      <c r="F90" s="13"/>
      <c r="G90" s="13"/>
      <c r="H90" s="13"/>
      <c r="I90" s="20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</row>
    <row r="91" spans="1:31" x14ac:dyDescent="0.2">
      <c r="B91" s="18"/>
      <c r="C91" s="19"/>
      <c r="D91" s="13"/>
      <c r="E91" s="9"/>
      <c r="F91" s="13"/>
      <c r="G91" s="13"/>
      <c r="H91" s="13"/>
      <c r="I91" s="20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</row>
    <row r="92" spans="1:31" ht="15" x14ac:dyDescent="0.2">
      <c r="B92" s="21" t="s">
        <v>79</v>
      </c>
      <c r="C92" s="22">
        <v>1</v>
      </c>
      <c r="D92" s="13"/>
      <c r="E92" s="9"/>
      <c r="F92" s="13"/>
      <c r="G92" s="13"/>
      <c r="H92" s="13"/>
      <c r="I92" s="20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</row>
    <row r="93" spans="1:31" ht="16" thickBot="1" x14ac:dyDescent="0.25">
      <c r="B93" s="23" t="s">
        <v>41</v>
      </c>
      <c r="C93" s="24">
        <v>10</v>
      </c>
      <c r="D93" s="25"/>
      <c r="E93" s="26"/>
      <c r="F93" s="25"/>
      <c r="G93" s="25"/>
      <c r="H93" s="25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</row>
    <row r="94" spans="1:31" ht="15" thickTop="1" x14ac:dyDescent="0.2">
      <c r="B94" s="63"/>
      <c r="C94" s="64"/>
      <c r="D94" s="64"/>
      <c r="E94" s="64"/>
      <c r="F94" s="64"/>
      <c r="G94" s="87" t="s">
        <v>59</v>
      </c>
      <c r="H94" s="87"/>
      <c r="I94" s="87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  <c r="AA94" s="82"/>
      <c r="AB94" s="82"/>
      <c r="AC94" s="87" t="s">
        <v>63</v>
      </c>
      <c r="AD94" s="87"/>
    </row>
    <row r="95" spans="1:31" ht="15" x14ac:dyDescent="0.2">
      <c r="B95" s="11" t="s">
        <v>21</v>
      </c>
      <c r="C95" s="29" t="s">
        <v>22</v>
      </c>
      <c r="D95" s="10" t="s">
        <v>23</v>
      </c>
      <c r="E95" s="10" t="s">
        <v>29</v>
      </c>
      <c r="F95" s="10"/>
      <c r="G95" s="29">
        <f>$C$1</f>
        <v>2012</v>
      </c>
      <c r="H95" s="29">
        <f>$C$2</f>
        <v>2018</v>
      </c>
      <c r="I95" s="29" t="s">
        <v>25</v>
      </c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 t="s">
        <v>27</v>
      </c>
      <c r="AD95" s="29" t="s">
        <v>25</v>
      </c>
    </row>
    <row r="96" spans="1:31" s="16" customFormat="1" x14ac:dyDescent="0.2">
      <c r="A96" s="9"/>
      <c r="B96" s="28"/>
      <c r="C96" s="30"/>
      <c r="D96" s="9"/>
      <c r="E96" s="9"/>
      <c r="F96" s="9"/>
      <c r="G96" s="9"/>
      <c r="H96" s="9"/>
      <c r="I96" s="30"/>
      <c r="J96" s="9"/>
      <c r="K96" s="9"/>
      <c r="L96" s="9"/>
      <c r="M96" s="9">
        <v>1</v>
      </c>
      <c r="N96" s="9">
        <v>2</v>
      </c>
      <c r="O96" s="9">
        <v>3</v>
      </c>
      <c r="P96" s="9">
        <v>4</v>
      </c>
      <c r="Q96" s="9">
        <v>5</v>
      </c>
      <c r="R96" s="9">
        <v>6</v>
      </c>
      <c r="S96" s="9">
        <v>7</v>
      </c>
      <c r="T96" s="9">
        <v>8</v>
      </c>
      <c r="U96" s="9">
        <v>9</v>
      </c>
      <c r="V96" s="9">
        <v>10</v>
      </c>
      <c r="W96" s="9">
        <v>11</v>
      </c>
      <c r="X96" s="9">
        <v>12</v>
      </c>
      <c r="Y96" s="9">
        <v>13</v>
      </c>
      <c r="Z96" s="9">
        <v>14</v>
      </c>
      <c r="AA96" s="9">
        <v>15</v>
      </c>
      <c r="AB96" s="9">
        <v>16</v>
      </c>
      <c r="AC96" s="9"/>
      <c r="AD96" s="9"/>
      <c r="AE96" s="9"/>
    </row>
    <row r="97" spans="1:31" x14ac:dyDescent="0.2">
      <c r="B97" s="28"/>
      <c r="C97" s="30"/>
      <c r="D97" s="9"/>
      <c r="E97" s="9"/>
      <c r="F97" s="9"/>
      <c r="G97" s="9" t="str">
        <f>CONCATENATE($C92,"_",$C93,"_",G95)</f>
        <v>1_10_2012</v>
      </c>
      <c r="H97" s="9" t="str">
        <f>CONCATENATE($C92,"_",$C93,"_",H95)</f>
        <v>1_10_2018</v>
      </c>
      <c r="I97" s="30"/>
      <c r="J97" s="9"/>
      <c r="K97" s="9"/>
      <c r="L97" s="9"/>
      <c r="M97" s="9" t="str">
        <f>IF($G95+M96&gt;$H95,0,CONCATENATE($C92,"_",$C93,"_",$G95+M96))</f>
        <v>1_10_2013</v>
      </c>
      <c r="N97" s="9" t="str">
        <f t="shared" ref="N97:AB97" si="21">IF($G95+N96&gt;$H95,0,CONCATENATE($C92,"_",$C93,"_",$G95+N96))</f>
        <v>1_10_2014</v>
      </c>
      <c r="O97" s="9" t="str">
        <f t="shared" si="21"/>
        <v>1_10_2015</v>
      </c>
      <c r="P97" s="9" t="str">
        <f t="shared" si="21"/>
        <v>1_10_2016</v>
      </c>
      <c r="Q97" s="9" t="str">
        <f t="shared" si="21"/>
        <v>1_10_2017</v>
      </c>
      <c r="R97" s="9" t="str">
        <f t="shared" si="21"/>
        <v>1_10_2018</v>
      </c>
      <c r="S97" s="9">
        <f t="shared" si="21"/>
        <v>0</v>
      </c>
      <c r="T97" s="9">
        <f t="shared" si="21"/>
        <v>0</v>
      </c>
      <c r="U97" s="9">
        <f t="shared" si="21"/>
        <v>0</v>
      </c>
      <c r="V97" s="9">
        <f t="shared" si="21"/>
        <v>0</v>
      </c>
      <c r="W97" s="9">
        <f t="shared" si="21"/>
        <v>0</v>
      </c>
      <c r="X97" s="9">
        <f t="shared" si="21"/>
        <v>0</v>
      </c>
      <c r="Y97" s="9">
        <f t="shared" si="21"/>
        <v>0</v>
      </c>
      <c r="Z97" s="9">
        <f t="shared" si="21"/>
        <v>0</v>
      </c>
      <c r="AA97" s="9">
        <f t="shared" si="21"/>
        <v>0</v>
      </c>
      <c r="AB97" s="9">
        <f t="shared" si="21"/>
        <v>0</v>
      </c>
      <c r="AC97" s="9"/>
      <c r="AD97" s="9"/>
    </row>
    <row r="98" spans="1:31" x14ac:dyDescent="0.2">
      <c r="B98" s="28"/>
      <c r="C98" s="30"/>
      <c r="D98" s="9"/>
      <c r="E98" s="9"/>
      <c r="F98" s="9" t="s">
        <v>26</v>
      </c>
      <c r="G98" s="31"/>
      <c r="H98" s="31"/>
      <c r="I98" s="30"/>
      <c r="J98" s="9"/>
      <c r="K98" s="9"/>
      <c r="L98" s="9" t="s">
        <v>26</v>
      </c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spans="1:31" s="16" customFormat="1" ht="15" x14ac:dyDescent="0.2">
      <c r="A99" s="9"/>
      <c r="B99" s="28" t="s">
        <v>37</v>
      </c>
      <c r="C99" s="30" t="s">
        <v>24</v>
      </c>
      <c r="D99" s="9" t="s">
        <v>8</v>
      </c>
      <c r="E99" s="57">
        <v>0.81299999999999994</v>
      </c>
      <c r="F99" s="9">
        <f>MATCH($D99,FAC_TOTALS_APTA!$A$2:$BQ$2,)</f>
        <v>11</v>
      </c>
      <c r="G99" s="31" t="e">
        <f>VLOOKUP(G97,FAC_TOTALS_APTA!$A$4:$BQ$143,$F99,FALSE)</f>
        <v>#REF!</v>
      </c>
      <c r="H99" s="31" t="e">
        <f>VLOOKUP(H97,FAC_TOTALS_APTA!$A$4:$BQ$143,$F99,FALSE)</f>
        <v>#REF!</v>
      </c>
      <c r="I99" s="32" t="str">
        <f>IFERROR(H99/G99-1,"-")</f>
        <v>-</v>
      </c>
      <c r="J99" s="33" t="str">
        <f>IF(C99="Log","_log","")</f>
        <v>_log</v>
      </c>
      <c r="K99" s="33" t="str">
        <f>CONCATENATE(D99,J99,"_FAC")</f>
        <v>VRM_ADJ_log_FAC</v>
      </c>
      <c r="L99" s="9">
        <f>MATCH($K99,FAC_TOTALS_APTA!$A$2:$BO$2,)</f>
        <v>24</v>
      </c>
      <c r="M99" s="31" t="e">
        <f>IF(M97=0,0,VLOOKUP(M97,FAC_TOTALS_APTA!$A$4:$BQ$143,$L99,FALSE))</f>
        <v>#REF!</v>
      </c>
      <c r="N99" s="31" t="e">
        <f>IF(N97=0,0,VLOOKUP(N97,FAC_TOTALS_APTA!$A$4:$BQ$143,$L99,FALSE))</f>
        <v>#REF!</v>
      </c>
      <c r="O99" s="31" t="e">
        <f>IF(O97=0,0,VLOOKUP(O97,FAC_TOTALS_APTA!$A$4:$BQ$143,$L99,FALSE))</f>
        <v>#REF!</v>
      </c>
      <c r="P99" s="31" t="e">
        <f>IF(P97=0,0,VLOOKUP(P97,FAC_TOTALS_APTA!$A$4:$BQ$143,$L99,FALSE))</f>
        <v>#REF!</v>
      </c>
      <c r="Q99" s="31" t="e">
        <f>IF(Q97=0,0,VLOOKUP(Q97,FAC_TOTALS_APTA!$A$4:$BQ$143,$L99,FALSE))</f>
        <v>#REF!</v>
      </c>
      <c r="R99" s="31" t="e">
        <f>IF(R97=0,0,VLOOKUP(R97,FAC_TOTALS_APTA!$A$4:$BQ$143,$L99,FALSE))</f>
        <v>#REF!</v>
      </c>
      <c r="S99" s="31">
        <f>IF(S97=0,0,VLOOKUP(S97,FAC_TOTALS_APTA!$A$4:$BQ$143,$L99,FALSE))</f>
        <v>0</v>
      </c>
      <c r="T99" s="31">
        <f>IF(T97=0,0,VLOOKUP(T97,FAC_TOTALS_APTA!$A$4:$BQ$143,$L99,FALSE))</f>
        <v>0</v>
      </c>
      <c r="U99" s="31">
        <f>IF(U97=0,0,VLOOKUP(U97,FAC_TOTALS_APTA!$A$4:$BQ$143,$L99,FALSE))</f>
        <v>0</v>
      </c>
      <c r="V99" s="31">
        <f>IF(V97=0,0,VLOOKUP(V97,FAC_TOTALS_APTA!$A$4:$BQ$143,$L99,FALSE))</f>
        <v>0</v>
      </c>
      <c r="W99" s="31">
        <f>IF(W97=0,0,VLOOKUP(W97,FAC_TOTALS_APTA!$A$4:$BQ$143,$L99,FALSE))</f>
        <v>0</v>
      </c>
      <c r="X99" s="31">
        <f>IF(X97=0,0,VLOOKUP(X97,FAC_TOTALS_APTA!$A$4:$BQ$143,$L99,FALSE))</f>
        <v>0</v>
      </c>
      <c r="Y99" s="31">
        <f>IF(Y97=0,0,VLOOKUP(Y97,FAC_TOTALS_APTA!$A$4:$BQ$143,$L99,FALSE))</f>
        <v>0</v>
      </c>
      <c r="Z99" s="31">
        <f>IF(Z97=0,0,VLOOKUP(Z97,FAC_TOTALS_APTA!$A$4:$BQ$143,$L99,FALSE))</f>
        <v>0</v>
      </c>
      <c r="AA99" s="31">
        <f>IF(AA97=0,0,VLOOKUP(AA97,FAC_TOTALS_APTA!$A$4:$BQ$143,$L99,FALSE))</f>
        <v>0</v>
      </c>
      <c r="AB99" s="31">
        <f>IF(AB97=0,0,VLOOKUP(AB97,FAC_TOTALS_APTA!$A$4:$BQ$143,$L99,FALSE))</f>
        <v>0</v>
      </c>
      <c r="AC99" s="34" t="e">
        <f>SUM(M99:AB99)</f>
        <v>#REF!</v>
      </c>
      <c r="AD99" s="35" t="e">
        <f>AC99/G114</f>
        <v>#REF!</v>
      </c>
      <c r="AE99" s="9"/>
    </row>
    <row r="100" spans="1:31" s="16" customFormat="1" ht="15" x14ac:dyDescent="0.2">
      <c r="A100" s="9"/>
      <c r="B100" s="28" t="s">
        <v>60</v>
      </c>
      <c r="C100" s="30" t="s">
        <v>24</v>
      </c>
      <c r="D100" s="9" t="s">
        <v>18</v>
      </c>
      <c r="E100" s="57">
        <v>-0.7006</v>
      </c>
      <c r="F100" s="9">
        <f>MATCH($D100,FAC_TOTALS_APTA!$A$2:$BQ$2,)</f>
        <v>12</v>
      </c>
      <c r="G100" s="56" t="e">
        <f>VLOOKUP(G97,FAC_TOTALS_APTA!$A$4:$BQ$143,$F100,FALSE)</f>
        <v>#REF!</v>
      </c>
      <c r="H100" s="56" t="e">
        <f>VLOOKUP(H97,FAC_TOTALS_APTA!$A$4:$BQ$143,$F100,FALSE)</f>
        <v>#REF!</v>
      </c>
      <c r="I100" s="32" t="str">
        <f t="shared" ref="I100:I111" si="22">IFERROR(H100/G100-1,"-")</f>
        <v>-</v>
      </c>
      <c r="J100" s="33" t="str">
        <f t="shared" ref="J100:J111" si="23">IF(C100="Log","_log","")</f>
        <v>_log</v>
      </c>
      <c r="K100" s="33" t="str">
        <f t="shared" ref="K100:K112" si="24">CONCATENATE(D100,J100,"_FAC")</f>
        <v>FARE_per_UPT_2018_log_FAC</v>
      </c>
      <c r="L100" s="9">
        <f>MATCH($K100,FAC_TOTALS_APTA!$A$2:$BO$2,)</f>
        <v>25</v>
      </c>
      <c r="M100" s="31" t="e">
        <f>IF(M97=0,0,VLOOKUP(M97,FAC_TOTALS_APTA!$A$4:$BQ$143,$L100,FALSE))</f>
        <v>#REF!</v>
      </c>
      <c r="N100" s="31" t="e">
        <f>IF(N97=0,0,VLOOKUP(N97,FAC_TOTALS_APTA!$A$4:$BQ$143,$L100,FALSE))</f>
        <v>#REF!</v>
      </c>
      <c r="O100" s="31" t="e">
        <f>IF(O97=0,0,VLOOKUP(O97,FAC_TOTALS_APTA!$A$4:$BQ$143,$L100,FALSE))</f>
        <v>#REF!</v>
      </c>
      <c r="P100" s="31" t="e">
        <f>IF(P97=0,0,VLOOKUP(P97,FAC_TOTALS_APTA!$A$4:$BQ$143,$L100,FALSE))</f>
        <v>#REF!</v>
      </c>
      <c r="Q100" s="31" t="e">
        <f>IF(Q97=0,0,VLOOKUP(Q97,FAC_TOTALS_APTA!$A$4:$BQ$143,$L100,FALSE))</f>
        <v>#REF!</v>
      </c>
      <c r="R100" s="31" t="e">
        <f>IF(R97=0,0,VLOOKUP(R97,FAC_TOTALS_APTA!$A$4:$BQ$143,$L100,FALSE))</f>
        <v>#REF!</v>
      </c>
      <c r="S100" s="31">
        <f>IF(S97=0,0,VLOOKUP(S97,FAC_TOTALS_APTA!$A$4:$BQ$143,$L100,FALSE))</f>
        <v>0</v>
      </c>
      <c r="T100" s="31">
        <f>IF(T97=0,0,VLOOKUP(T97,FAC_TOTALS_APTA!$A$4:$BQ$143,$L100,FALSE))</f>
        <v>0</v>
      </c>
      <c r="U100" s="31">
        <f>IF(U97=0,0,VLOOKUP(U97,FAC_TOTALS_APTA!$A$4:$BQ$143,$L100,FALSE))</f>
        <v>0</v>
      </c>
      <c r="V100" s="31">
        <f>IF(V97=0,0,VLOOKUP(V97,FAC_TOTALS_APTA!$A$4:$BQ$143,$L100,FALSE))</f>
        <v>0</v>
      </c>
      <c r="W100" s="31">
        <f>IF(W97=0,0,VLOOKUP(W97,FAC_TOTALS_APTA!$A$4:$BQ$143,$L100,FALSE))</f>
        <v>0</v>
      </c>
      <c r="X100" s="31">
        <f>IF(X97=0,0,VLOOKUP(X97,FAC_TOTALS_APTA!$A$4:$BQ$143,$L100,FALSE))</f>
        <v>0</v>
      </c>
      <c r="Y100" s="31">
        <f>IF(Y97=0,0,VLOOKUP(Y97,FAC_TOTALS_APTA!$A$4:$BQ$143,$L100,FALSE))</f>
        <v>0</v>
      </c>
      <c r="Z100" s="31">
        <f>IF(Z97=0,0,VLOOKUP(Z97,FAC_TOTALS_APTA!$A$4:$BQ$143,$L100,FALSE))</f>
        <v>0</v>
      </c>
      <c r="AA100" s="31">
        <f>IF(AA97=0,0,VLOOKUP(AA97,FAC_TOTALS_APTA!$A$4:$BQ$143,$L100,FALSE))</f>
        <v>0</v>
      </c>
      <c r="AB100" s="31">
        <f>IF(AB97=0,0,VLOOKUP(AB97,FAC_TOTALS_APTA!$A$4:$BQ$143,$L100,FALSE))</f>
        <v>0</v>
      </c>
      <c r="AC100" s="34" t="e">
        <f t="shared" ref="AC100:AC111" si="25">SUM(M100:AB100)</f>
        <v>#REF!</v>
      </c>
      <c r="AD100" s="35" t="e">
        <f>AC100/G114</f>
        <v>#REF!</v>
      </c>
      <c r="AE100" s="9"/>
    </row>
    <row r="101" spans="1:31" s="16" customFormat="1" ht="15" x14ac:dyDescent="0.2">
      <c r="A101" s="9"/>
      <c r="B101" s="28" t="s">
        <v>56</v>
      </c>
      <c r="C101" s="30" t="s">
        <v>24</v>
      </c>
      <c r="D101" s="9" t="s">
        <v>9</v>
      </c>
      <c r="E101" s="57">
        <v>0.2167</v>
      </c>
      <c r="F101" s="9">
        <f>MATCH($D101,FAC_TOTALS_APTA!$A$2:$BQ$2,)</f>
        <v>13</v>
      </c>
      <c r="G101" s="31" t="e">
        <f>VLOOKUP(G97,FAC_TOTALS_APTA!$A$4:$BQ$143,$F101,FALSE)</f>
        <v>#REF!</v>
      </c>
      <c r="H101" s="31" t="e">
        <f>VLOOKUP(H97,FAC_TOTALS_APTA!$A$4:$BQ$143,$F101,FALSE)</f>
        <v>#REF!</v>
      </c>
      <c r="I101" s="32" t="str">
        <f t="shared" si="22"/>
        <v>-</v>
      </c>
      <c r="J101" s="33" t="str">
        <f t="shared" si="23"/>
        <v>_log</v>
      </c>
      <c r="K101" s="33" t="str">
        <f t="shared" si="24"/>
        <v>POP_EMP_log_FAC</v>
      </c>
      <c r="L101" s="9">
        <f>MATCH($K101,FAC_TOTALS_APTA!$A$2:$BO$2,)</f>
        <v>26</v>
      </c>
      <c r="M101" s="31" t="e">
        <f>IF(M97=0,0,VLOOKUP(M97,FAC_TOTALS_APTA!$A$4:$BQ$143,$L101,FALSE))</f>
        <v>#REF!</v>
      </c>
      <c r="N101" s="31" t="e">
        <f>IF(N97=0,0,VLOOKUP(N97,FAC_TOTALS_APTA!$A$4:$BQ$143,$L101,FALSE))</f>
        <v>#REF!</v>
      </c>
      <c r="O101" s="31" t="e">
        <f>IF(O97=0,0,VLOOKUP(O97,FAC_TOTALS_APTA!$A$4:$BQ$143,$L101,FALSE))</f>
        <v>#REF!</v>
      </c>
      <c r="P101" s="31" t="e">
        <f>IF(P97=0,0,VLOOKUP(P97,FAC_TOTALS_APTA!$A$4:$BQ$143,$L101,FALSE))</f>
        <v>#REF!</v>
      </c>
      <c r="Q101" s="31" t="e">
        <f>IF(Q97=0,0,VLOOKUP(Q97,FAC_TOTALS_APTA!$A$4:$BQ$143,$L101,FALSE))</f>
        <v>#REF!</v>
      </c>
      <c r="R101" s="31" t="e">
        <f>IF(R97=0,0,VLOOKUP(R97,FAC_TOTALS_APTA!$A$4:$BQ$143,$L101,FALSE))</f>
        <v>#REF!</v>
      </c>
      <c r="S101" s="31">
        <f>IF(S97=0,0,VLOOKUP(S97,FAC_TOTALS_APTA!$A$4:$BQ$143,$L101,FALSE))</f>
        <v>0</v>
      </c>
      <c r="T101" s="31">
        <f>IF(T97=0,0,VLOOKUP(T97,FAC_TOTALS_APTA!$A$4:$BQ$143,$L101,FALSE))</f>
        <v>0</v>
      </c>
      <c r="U101" s="31">
        <f>IF(U97=0,0,VLOOKUP(U97,FAC_TOTALS_APTA!$A$4:$BQ$143,$L101,FALSE))</f>
        <v>0</v>
      </c>
      <c r="V101" s="31">
        <f>IF(V97=0,0,VLOOKUP(V97,FAC_TOTALS_APTA!$A$4:$BQ$143,$L101,FALSE))</f>
        <v>0</v>
      </c>
      <c r="W101" s="31">
        <f>IF(W97=0,0,VLOOKUP(W97,FAC_TOTALS_APTA!$A$4:$BQ$143,$L101,FALSE))</f>
        <v>0</v>
      </c>
      <c r="X101" s="31">
        <f>IF(X97=0,0,VLOOKUP(X97,FAC_TOTALS_APTA!$A$4:$BQ$143,$L101,FALSE))</f>
        <v>0</v>
      </c>
      <c r="Y101" s="31">
        <f>IF(Y97=0,0,VLOOKUP(Y97,FAC_TOTALS_APTA!$A$4:$BQ$143,$L101,FALSE))</f>
        <v>0</v>
      </c>
      <c r="Z101" s="31">
        <f>IF(Z97=0,0,VLOOKUP(Z97,FAC_TOTALS_APTA!$A$4:$BQ$143,$L101,FALSE))</f>
        <v>0</v>
      </c>
      <c r="AA101" s="31">
        <f>IF(AA97=0,0,VLOOKUP(AA97,FAC_TOTALS_APTA!$A$4:$BQ$143,$L101,FALSE))</f>
        <v>0</v>
      </c>
      <c r="AB101" s="31">
        <f>IF(AB97=0,0,VLOOKUP(AB97,FAC_TOTALS_APTA!$A$4:$BQ$143,$L101,FALSE))</f>
        <v>0</v>
      </c>
      <c r="AC101" s="34" t="e">
        <f t="shared" si="25"/>
        <v>#REF!</v>
      </c>
      <c r="AD101" s="35" t="e">
        <f>AC101/G114</f>
        <v>#REF!</v>
      </c>
      <c r="AE101" s="9"/>
    </row>
    <row r="102" spans="1:31" s="16" customFormat="1" ht="30" x14ac:dyDescent="0.2">
      <c r="A102" s="9"/>
      <c r="B102" s="28" t="s">
        <v>89</v>
      </c>
      <c r="C102" s="30"/>
      <c r="D102" s="6" t="s">
        <v>81</v>
      </c>
      <c r="E102" s="57">
        <v>0.44490000000000002</v>
      </c>
      <c r="F102" s="9">
        <f>MATCH($D102,FAC_TOTALS_APTA!$A$2:$BQ$2,)</f>
        <v>17</v>
      </c>
      <c r="G102" s="56" t="e">
        <f>VLOOKUP(G97,FAC_TOTALS_APTA!$A$4:$BQ$143,$F102,FALSE)</f>
        <v>#REF!</v>
      </c>
      <c r="H102" s="56" t="e">
        <f>VLOOKUP(H97,FAC_TOTALS_APTA!$A$4:$BQ$143,$F102,FALSE)</f>
        <v>#REF!</v>
      </c>
      <c r="I102" s="32" t="str">
        <f t="shared" si="22"/>
        <v>-</v>
      </c>
      <c r="J102" s="33" t="str">
        <f t="shared" si="23"/>
        <v/>
      </c>
      <c r="K102" s="33" t="str">
        <f t="shared" si="24"/>
        <v>TSD_POP_EMP_PCT_FAC</v>
      </c>
      <c r="L102" s="9">
        <f>MATCH($K102,FAC_TOTALS_APTA!$A$2:$BO$2,)</f>
        <v>30</v>
      </c>
      <c r="M102" s="31" t="e">
        <f>IF(M97=0,0,VLOOKUP(M97,FAC_TOTALS_APTA!$A$4:$BQ$143,$L102,FALSE))</f>
        <v>#REF!</v>
      </c>
      <c r="N102" s="31" t="e">
        <f>IF(N97=0,0,VLOOKUP(N97,FAC_TOTALS_APTA!$A$4:$BQ$143,$L102,FALSE))</f>
        <v>#REF!</v>
      </c>
      <c r="O102" s="31" t="e">
        <f>IF(O97=0,0,VLOOKUP(O97,FAC_TOTALS_APTA!$A$4:$BQ$143,$L102,FALSE))</f>
        <v>#REF!</v>
      </c>
      <c r="P102" s="31" t="e">
        <f>IF(P97=0,0,VLOOKUP(P97,FAC_TOTALS_APTA!$A$4:$BQ$143,$L102,FALSE))</f>
        <v>#REF!</v>
      </c>
      <c r="Q102" s="31" t="e">
        <f>IF(Q97=0,0,VLOOKUP(Q97,FAC_TOTALS_APTA!$A$4:$BQ$143,$L102,FALSE))</f>
        <v>#REF!</v>
      </c>
      <c r="R102" s="31" t="e">
        <f>IF(R97=0,0,VLOOKUP(R97,FAC_TOTALS_APTA!$A$4:$BQ$143,$L102,FALSE))</f>
        <v>#REF!</v>
      </c>
      <c r="S102" s="31">
        <f>IF(S97=0,0,VLOOKUP(S97,FAC_TOTALS_APTA!$A$4:$BQ$143,$L102,FALSE))</f>
        <v>0</v>
      </c>
      <c r="T102" s="31">
        <f>IF(T97=0,0,VLOOKUP(T97,FAC_TOTALS_APTA!$A$4:$BQ$143,$L102,FALSE))</f>
        <v>0</v>
      </c>
      <c r="U102" s="31">
        <f>IF(U97=0,0,VLOOKUP(U97,FAC_TOTALS_APTA!$A$4:$BQ$143,$L102,FALSE))</f>
        <v>0</v>
      </c>
      <c r="V102" s="31">
        <f>IF(V97=0,0,VLOOKUP(V97,FAC_TOTALS_APTA!$A$4:$BQ$143,$L102,FALSE))</f>
        <v>0</v>
      </c>
      <c r="W102" s="31">
        <f>IF(W97=0,0,VLOOKUP(W97,FAC_TOTALS_APTA!$A$4:$BQ$143,$L102,FALSE))</f>
        <v>0</v>
      </c>
      <c r="X102" s="31">
        <f>IF(X97=0,0,VLOOKUP(X97,FAC_TOTALS_APTA!$A$4:$BQ$143,$L102,FALSE))</f>
        <v>0</v>
      </c>
      <c r="Y102" s="31">
        <f>IF(Y97=0,0,VLOOKUP(Y97,FAC_TOTALS_APTA!$A$4:$BQ$143,$L102,FALSE))</f>
        <v>0</v>
      </c>
      <c r="Z102" s="31">
        <f>IF(Z97=0,0,VLOOKUP(Z97,FAC_TOTALS_APTA!$A$4:$BQ$143,$L102,FALSE))</f>
        <v>0</v>
      </c>
      <c r="AA102" s="31">
        <f>IF(AA97=0,0,VLOOKUP(AA97,FAC_TOTALS_APTA!$A$4:$BQ$143,$L102,FALSE))</f>
        <v>0</v>
      </c>
      <c r="AB102" s="31">
        <f>IF(AB97=0,0,VLOOKUP(AB97,FAC_TOTALS_APTA!$A$4:$BQ$143,$L102,FALSE))</f>
        <v>0</v>
      </c>
      <c r="AC102" s="34" t="e">
        <f t="shared" si="25"/>
        <v>#REF!</v>
      </c>
      <c r="AD102" s="35" t="e">
        <f>AC102/G114</f>
        <v>#REF!</v>
      </c>
      <c r="AE102" s="9"/>
    </row>
    <row r="103" spans="1:31" s="16" customFormat="1" ht="15" x14ac:dyDescent="0.2">
      <c r="A103" s="9"/>
      <c r="B103" s="28" t="s">
        <v>57</v>
      </c>
      <c r="C103" s="30" t="s">
        <v>24</v>
      </c>
      <c r="D103" s="37" t="s">
        <v>17</v>
      </c>
      <c r="E103" s="57">
        <v>0.24179999999999999</v>
      </c>
      <c r="F103" s="9">
        <f>MATCH($D103,FAC_TOTALS_APTA!$A$2:$BQ$2,)</f>
        <v>14</v>
      </c>
      <c r="G103" s="36" t="e">
        <f>VLOOKUP(G97,FAC_TOTALS_APTA!$A$4:$BQ$143,$F103,FALSE)</f>
        <v>#REF!</v>
      </c>
      <c r="H103" s="36" t="e">
        <f>VLOOKUP(H97,FAC_TOTALS_APTA!$A$4:$BQ$143,$F103,FALSE)</f>
        <v>#REF!</v>
      </c>
      <c r="I103" s="32" t="str">
        <f t="shared" si="22"/>
        <v>-</v>
      </c>
      <c r="J103" s="33" t="str">
        <f t="shared" si="23"/>
        <v>_log</v>
      </c>
      <c r="K103" s="33" t="str">
        <f t="shared" si="24"/>
        <v>GAS_PRICE_2018_log_FAC</v>
      </c>
      <c r="L103" s="9">
        <f>MATCH($K103,FAC_TOTALS_APTA!$A$2:$BO$2,)</f>
        <v>27</v>
      </c>
      <c r="M103" s="31" t="e">
        <f>IF(M97=0,0,VLOOKUP(M97,FAC_TOTALS_APTA!$A$4:$BQ$143,$L103,FALSE))</f>
        <v>#REF!</v>
      </c>
      <c r="N103" s="31" t="e">
        <f>IF(N97=0,0,VLOOKUP(N97,FAC_TOTALS_APTA!$A$4:$BQ$143,$L103,FALSE))</f>
        <v>#REF!</v>
      </c>
      <c r="O103" s="31" t="e">
        <f>IF(O97=0,0,VLOOKUP(O97,FAC_TOTALS_APTA!$A$4:$BQ$143,$L103,FALSE))</f>
        <v>#REF!</v>
      </c>
      <c r="P103" s="31" t="e">
        <f>IF(P97=0,0,VLOOKUP(P97,FAC_TOTALS_APTA!$A$4:$BQ$143,$L103,FALSE))</f>
        <v>#REF!</v>
      </c>
      <c r="Q103" s="31" t="e">
        <f>IF(Q97=0,0,VLOOKUP(Q97,FAC_TOTALS_APTA!$A$4:$BQ$143,$L103,FALSE))</f>
        <v>#REF!</v>
      </c>
      <c r="R103" s="31" t="e">
        <f>IF(R97=0,0,VLOOKUP(R97,FAC_TOTALS_APTA!$A$4:$BQ$143,$L103,FALSE))</f>
        <v>#REF!</v>
      </c>
      <c r="S103" s="31">
        <f>IF(S97=0,0,VLOOKUP(S97,FAC_TOTALS_APTA!$A$4:$BQ$143,$L103,FALSE))</f>
        <v>0</v>
      </c>
      <c r="T103" s="31">
        <f>IF(T97=0,0,VLOOKUP(T97,FAC_TOTALS_APTA!$A$4:$BQ$143,$L103,FALSE))</f>
        <v>0</v>
      </c>
      <c r="U103" s="31">
        <f>IF(U97=0,0,VLOOKUP(U97,FAC_TOTALS_APTA!$A$4:$BQ$143,$L103,FALSE))</f>
        <v>0</v>
      </c>
      <c r="V103" s="31">
        <f>IF(V97=0,0,VLOOKUP(V97,FAC_TOTALS_APTA!$A$4:$BQ$143,$L103,FALSE))</f>
        <v>0</v>
      </c>
      <c r="W103" s="31">
        <f>IF(W97=0,0,VLOOKUP(W97,FAC_TOTALS_APTA!$A$4:$BQ$143,$L103,FALSE))</f>
        <v>0</v>
      </c>
      <c r="X103" s="31">
        <f>IF(X97=0,0,VLOOKUP(X97,FAC_TOTALS_APTA!$A$4:$BQ$143,$L103,FALSE))</f>
        <v>0</v>
      </c>
      <c r="Y103" s="31">
        <f>IF(Y97=0,0,VLOOKUP(Y97,FAC_TOTALS_APTA!$A$4:$BQ$143,$L103,FALSE))</f>
        <v>0</v>
      </c>
      <c r="Z103" s="31">
        <f>IF(Z97=0,0,VLOOKUP(Z97,FAC_TOTALS_APTA!$A$4:$BQ$143,$L103,FALSE))</f>
        <v>0</v>
      </c>
      <c r="AA103" s="31">
        <f>IF(AA97=0,0,VLOOKUP(AA97,FAC_TOTALS_APTA!$A$4:$BQ$143,$L103,FALSE))</f>
        <v>0</v>
      </c>
      <c r="AB103" s="31">
        <f>IF(AB97=0,0,VLOOKUP(AB97,FAC_TOTALS_APTA!$A$4:$BQ$143,$L103,FALSE))</f>
        <v>0</v>
      </c>
      <c r="AC103" s="34" t="e">
        <f t="shared" si="25"/>
        <v>#REF!</v>
      </c>
      <c r="AD103" s="35" t="e">
        <f>AC103/G114</f>
        <v>#REF!</v>
      </c>
      <c r="AE103" s="9"/>
    </row>
    <row r="104" spans="1:31" s="16" customFormat="1" ht="15" x14ac:dyDescent="0.2">
      <c r="A104" s="9"/>
      <c r="B104" s="28" t="s">
        <v>54</v>
      </c>
      <c r="C104" s="30" t="s">
        <v>24</v>
      </c>
      <c r="D104" s="9" t="s">
        <v>16</v>
      </c>
      <c r="E104" s="57">
        <v>-0.38419999999999999</v>
      </c>
      <c r="F104" s="9">
        <f>MATCH($D104,FAC_TOTALS_APTA!$A$2:$BQ$2,)</f>
        <v>15</v>
      </c>
      <c r="G104" s="56" t="e">
        <f>VLOOKUP(G97,FAC_TOTALS_APTA!$A$4:$BQ$143,$F104,FALSE)</f>
        <v>#REF!</v>
      </c>
      <c r="H104" s="56" t="e">
        <f>VLOOKUP(H97,FAC_TOTALS_APTA!$A$4:$BQ$143,$F104,FALSE)</f>
        <v>#REF!</v>
      </c>
      <c r="I104" s="32" t="str">
        <f t="shared" si="22"/>
        <v>-</v>
      </c>
      <c r="J104" s="33" t="str">
        <f t="shared" si="23"/>
        <v>_log</v>
      </c>
      <c r="K104" s="33" t="str">
        <f t="shared" si="24"/>
        <v>TOTAL_MED_INC_INDIV_2018_log_FAC</v>
      </c>
      <c r="L104" s="9">
        <f>MATCH($K104,FAC_TOTALS_APTA!$A$2:$BO$2,)</f>
        <v>28</v>
      </c>
      <c r="M104" s="31" t="e">
        <f>IF(M97=0,0,VLOOKUP(M97,FAC_TOTALS_APTA!$A$4:$BQ$143,$L104,FALSE))</f>
        <v>#REF!</v>
      </c>
      <c r="N104" s="31" t="e">
        <f>IF(N97=0,0,VLOOKUP(N97,FAC_TOTALS_APTA!$A$4:$BQ$143,$L104,FALSE))</f>
        <v>#REF!</v>
      </c>
      <c r="O104" s="31" t="e">
        <f>IF(O97=0,0,VLOOKUP(O97,FAC_TOTALS_APTA!$A$4:$BQ$143,$L104,FALSE))</f>
        <v>#REF!</v>
      </c>
      <c r="P104" s="31" t="e">
        <f>IF(P97=0,0,VLOOKUP(P97,FAC_TOTALS_APTA!$A$4:$BQ$143,$L104,FALSE))</f>
        <v>#REF!</v>
      </c>
      <c r="Q104" s="31" t="e">
        <f>IF(Q97=0,0,VLOOKUP(Q97,FAC_TOTALS_APTA!$A$4:$BQ$143,$L104,FALSE))</f>
        <v>#REF!</v>
      </c>
      <c r="R104" s="31" t="e">
        <f>IF(R97=0,0,VLOOKUP(R97,FAC_TOTALS_APTA!$A$4:$BQ$143,$L104,FALSE))</f>
        <v>#REF!</v>
      </c>
      <c r="S104" s="31">
        <f>IF(S97=0,0,VLOOKUP(S97,FAC_TOTALS_APTA!$A$4:$BQ$143,$L104,FALSE))</f>
        <v>0</v>
      </c>
      <c r="T104" s="31">
        <f>IF(T97=0,0,VLOOKUP(T97,FAC_TOTALS_APTA!$A$4:$BQ$143,$L104,FALSE))</f>
        <v>0</v>
      </c>
      <c r="U104" s="31">
        <f>IF(U97=0,0,VLOOKUP(U97,FAC_TOTALS_APTA!$A$4:$BQ$143,$L104,FALSE))</f>
        <v>0</v>
      </c>
      <c r="V104" s="31">
        <f>IF(V97=0,0,VLOOKUP(V97,FAC_TOTALS_APTA!$A$4:$BQ$143,$L104,FALSE))</f>
        <v>0</v>
      </c>
      <c r="W104" s="31">
        <f>IF(W97=0,0,VLOOKUP(W97,FAC_TOTALS_APTA!$A$4:$BQ$143,$L104,FALSE))</f>
        <v>0</v>
      </c>
      <c r="X104" s="31">
        <f>IF(X97=0,0,VLOOKUP(X97,FAC_TOTALS_APTA!$A$4:$BQ$143,$L104,FALSE))</f>
        <v>0</v>
      </c>
      <c r="Y104" s="31">
        <f>IF(Y97=0,0,VLOOKUP(Y97,FAC_TOTALS_APTA!$A$4:$BQ$143,$L104,FALSE))</f>
        <v>0</v>
      </c>
      <c r="Z104" s="31">
        <f>IF(Z97=0,0,VLOOKUP(Z97,FAC_TOTALS_APTA!$A$4:$BQ$143,$L104,FALSE))</f>
        <v>0</v>
      </c>
      <c r="AA104" s="31">
        <f>IF(AA97=0,0,VLOOKUP(AA97,FAC_TOTALS_APTA!$A$4:$BQ$143,$L104,FALSE))</f>
        <v>0</v>
      </c>
      <c r="AB104" s="31">
        <f>IF(AB97=0,0,VLOOKUP(AB97,FAC_TOTALS_APTA!$A$4:$BQ$143,$L104,FALSE))</f>
        <v>0</v>
      </c>
      <c r="AC104" s="34" t="e">
        <f t="shared" si="25"/>
        <v>#REF!</v>
      </c>
      <c r="AD104" s="35" t="e">
        <f>AC104/G114</f>
        <v>#REF!</v>
      </c>
      <c r="AE104" s="9"/>
    </row>
    <row r="105" spans="1:31" s="16" customFormat="1" ht="15" x14ac:dyDescent="0.2">
      <c r="A105" s="9"/>
      <c r="B105" s="28" t="s">
        <v>72</v>
      </c>
      <c r="C105" s="30"/>
      <c r="D105" s="9" t="s">
        <v>10</v>
      </c>
      <c r="E105" s="57">
        <v>7.7000000000000002E-3</v>
      </c>
      <c r="F105" s="9">
        <f>MATCH($D105,FAC_TOTALS_APTA!$A$2:$BQ$2,)</f>
        <v>16</v>
      </c>
      <c r="G105" s="31" t="e">
        <f>VLOOKUP(G97,FAC_TOTALS_APTA!$A$4:$BQ$143,$F105,FALSE)</f>
        <v>#REF!</v>
      </c>
      <c r="H105" s="31" t="e">
        <f>VLOOKUP(H97,FAC_TOTALS_APTA!$A$4:$BQ$143,$F105,FALSE)</f>
        <v>#REF!</v>
      </c>
      <c r="I105" s="32" t="str">
        <f t="shared" si="22"/>
        <v>-</v>
      </c>
      <c r="J105" s="33" t="str">
        <f t="shared" si="23"/>
        <v/>
      </c>
      <c r="K105" s="33" t="str">
        <f t="shared" si="24"/>
        <v>PCT_HH_NO_VEH_FAC</v>
      </c>
      <c r="L105" s="9">
        <f>MATCH($K105,FAC_TOTALS_APTA!$A$2:$BO$2,)</f>
        <v>29</v>
      </c>
      <c r="M105" s="31" t="e">
        <f>IF(M97=0,0,VLOOKUP(M97,FAC_TOTALS_APTA!$A$4:$BQ$143,$L105,FALSE))</f>
        <v>#REF!</v>
      </c>
      <c r="N105" s="31" t="e">
        <f>IF(N97=0,0,VLOOKUP(N97,FAC_TOTALS_APTA!$A$4:$BQ$143,$L105,FALSE))</f>
        <v>#REF!</v>
      </c>
      <c r="O105" s="31" t="e">
        <f>IF(O97=0,0,VLOOKUP(O97,FAC_TOTALS_APTA!$A$4:$BQ$143,$L105,FALSE))</f>
        <v>#REF!</v>
      </c>
      <c r="P105" s="31" t="e">
        <f>IF(P97=0,0,VLOOKUP(P97,FAC_TOTALS_APTA!$A$4:$BQ$143,$L105,FALSE))</f>
        <v>#REF!</v>
      </c>
      <c r="Q105" s="31" t="e">
        <f>IF(Q97=0,0,VLOOKUP(Q97,FAC_TOTALS_APTA!$A$4:$BQ$143,$L105,FALSE))</f>
        <v>#REF!</v>
      </c>
      <c r="R105" s="31" t="e">
        <f>IF(R97=0,0,VLOOKUP(R97,FAC_TOTALS_APTA!$A$4:$BQ$143,$L105,FALSE))</f>
        <v>#REF!</v>
      </c>
      <c r="S105" s="31">
        <f>IF(S97=0,0,VLOOKUP(S97,FAC_TOTALS_APTA!$A$4:$BQ$143,$L105,FALSE))</f>
        <v>0</v>
      </c>
      <c r="T105" s="31">
        <f>IF(T97=0,0,VLOOKUP(T97,FAC_TOTALS_APTA!$A$4:$BQ$143,$L105,FALSE))</f>
        <v>0</v>
      </c>
      <c r="U105" s="31">
        <f>IF(U97=0,0,VLOOKUP(U97,FAC_TOTALS_APTA!$A$4:$BQ$143,$L105,FALSE))</f>
        <v>0</v>
      </c>
      <c r="V105" s="31">
        <f>IF(V97=0,0,VLOOKUP(V97,FAC_TOTALS_APTA!$A$4:$BQ$143,$L105,FALSE))</f>
        <v>0</v>
      </c>
      <c r="W105" s="31">
        <f>IF(W97=0,0,VLOOKUP(W97,FAC_TOTALS_APTA!$A$4:$BQ$143,$L105,FALSE))</f>
        <v>0</v>
      </c>
      <c r="X105" s="31">
        <f>IF(X97=0,0,VLOOKUP(X97,FAC_TOTALS_APTA!$A$4:$BQ$143,$L105,FALSE))</f>
        <v>0</v>
      </c>
      <c r="Y105" s="31">
        <f>IF(Y97=0,0,VLOOKUP(Y97,FAC_TOTALS_APTA!$A$4:$BQ$143,$L105,FALSE))</f>
        <v>0</v>
      </c>
      <c r="Z105" s="31">
        <f>IF(Z97=0,0,VLOOKUP(Z97,FAC_TOTALS_APTA!$A$4:$BQ$143,$L105,FALSE))</f>
        <v>0</v>
      </c>
      <c r="AA105" s="31">
        <f>IF(AA97=0,0,VLOOKUP(AA97,FAC_TOTALS_APTA!$A$4:$BQ$143,$L105,FALSE))</f>
        <v>0</v>
      </c>
      <c r="AB105" s="31">
        <f>IF(AB97=0,0,VLOOKUP(AB97,FAC_TOTALS_APTA!$A$4:$BQ$143,$L105,FALSE))</f>
        <v>0</v>
      </c>
      <c r="AC105" s="34" t="e">
        <f t="shared" si="25"/>
        <v>#REF!</v>
      </c>
      <c r="AD105" s="35" t="e">
        <f>AC105/G114</f>
        <v>#REF!</v>
      </c>
      <c r="AE105" s="9"/>
    </row>
    <row r="106" spans="1:31" s="16" customFormat="1" ht="15" x14ac:dyDescent="0.2">
      <c r="A106" s="9"/>
      <c r="B106" s="28" t="s">
        <v>55</v>
      </c>
      <c r="C106" s="30"/>
      <c r="D106" s="9" t="s">
        <v>32</v>
      </c>
      <c r="E106" s="57">
        <v>-3.3999999999999998E-3</v>
      </c>
      <c r="F106" s="9">
        <f>MATCH($D106,FAC_TOTALS_APTA!$A$2:$BQ$2,)</f>
        <v>18</v>
      </c>
      <c r="G106" s="36" t="e">
        <f>VLOOKUP(G97,FAC_TOTALS_APTA!$A$4:$BQ$143,$F106,FALSE)</f>
        <v>#REF!</v>
      </c>
      <c r="H106" s="36" t="e">
        <f>VLOOKUP(H97,FAC_TOTALS_APTA!$A$4:$BQ$143,$F106,FALSE)</f>
        <v>#REF!</v>
      </c>
      <c r="I106" s="32" t="str">
        <f t="shared" si="22"/>
        <v>-</v>
      </c>
      <c r="J106" s="33" t="str">
        <f t="shared" si="23"/>
        <v/>
      </c>
      <c r="K106" s="33" t="str">
        <f t="shared" si="24"/>
        <v>JTW_HOME_PCT_FAC</v>
      </c>
      <c r="L106" s="9">
        <f>MATCH($K106,FAC_TOTALS_APTA!$A$2:$BO$2,)</f>
        <v>31</v>
      </c>
      <c r="M106" s="31" t="e">
        <f>IF(M97=0,0,VLOOKUP(M97,FAC_TOTALS_APTA!$A$4:$BQ$143,$L106,FALSE))</f>
        <v>#REF!</v>
      </c>
      <c r="N106" s="31" t="e">
        <f>IF(N97=0,0,VLOOKUP(N97,FAC_TOTALS_APTA!$A$4:$BQ$143,$L106,FALSE))</f>
        <v>#REF!</v>
      </c>
      <c r="O106" s="31" t="e">
        <f>IF(O97=0,0,VLOOKUP(O97,FAC_TOTALS_APTA!$A$4:$BQ$143,$L106,FALSE))</f>
        <v>#REF!</v>
      </c>
      <c r="P106" s="31" t="e">
        <f>IF(P97=0,0,VLOOKUP(P97,FAC_TOTALS_APTA!$A$4:$BQ$143,$L106,FALSE))</f>
        <v>#REF!</v>
      </c>
      <c r="Q106" s="31" t="e">
        <f>IF(Q97=0,0,VLOOKUP(Q97,FAC_TOTALS_APTA!$A$4:$BQ$143,$L106,FALSE))</f>
        <v>#REF!</v>
      </c>
      <c r="R106" s="31" t="e">
        <f>IF(R97=0,0,VLOOKUP(R97,FAC_TOTALS_APTA!$A$4:$BQ$143,$L106,FALSE))</f>
        <v>#REF!</v>
      </c>
      <c r="S106" s="31">
        <f>IF(S97=0,0,VLOOKUP(S97,FAC_TOTALS_APTA!$A$4:$BQ$143,$L106,FALSE))</f>
        <v>0</v>
      </c>
      <c r="T106" s="31">
        <f>IF(T97=0,0,VLOOKUP(T97,FAC_TOTALS_APTA!$A$4:$BQ$143,$L106,FALSE))</f>
        <v>0</v>
      </c>
      <c r="U106" s="31">
        <f>IF(U97=0,0,VLOOKUP(U97,FAC_TOTALS_APTA!$A$4:$BQ$143,$L106,FALSE))</f>
        <v>0</v>
      </c>
      <c r="V106" s="31">
        <f>IF(V97=0,0,VLOOKUP(V97,FAC_TOTALS_APTA!$A$4:$BQ$143,$L106,FALSE))</f>
        <v>0</v>
      </c>
      <c r="W106" s="31">
        <f>IF(W97=0,0,VLOOKUP(W97,FAC_TOTALS_APTA!$A$4:$BQ$143,$L106,FALSE))</f>
        <v>0</v>
      </c>
      <c r="X106" s="31">
        <f>IF(X97=0,0,VLOOKUP(X97,FAC_TOTALS_APTA!$A$4:$BQ$143,$L106,FALSE))</f>
        <v>0</v>
      </c>
      <c r="Y106" s="31">
        <f>IF(Y97=0,0,VLOOKUP(Y97,FAC_TOTALS_APTA!$A$4:$BQ$143,$L106,FALSE))</f>
        <v>0</v>
      </c>
      <c r="Z106" s="31">
        <f>IF(Z97=0,0,VLOOKUP(Z97,FAC_TOTALS_APTA!$A$4:$BQ$143,$L106,FALSE))</f>
        <v>0</v>
      </c>
      <c r="AA106" s="31">
        <f>IF(AA97=0,0,VLOOKUP(AA97,FAC_TOTALS_APTA!$A$4:$BQ$143,$L106,FALSE))</f>
        <v>0</v>
      </c>
      <c r="AB106" s="31">
        <f>IF(AB97=0,0,VLOOKUP(AB97,FAC_TOTALS_APTA!$A$4:$BQ$143,$L106,FALSE))</f>
        <v>0</v>
      </c>
      <c r="AC106" s="34" t="e">
        <f t="shared" si="25"/>
        <v>#REF!</v>
      </c>
      <c r="AD106" s="35" t="e">
        <f>AC106/G114</f>
        <v>#REF!</v>
      </c>
      <c r="AE106" s="9"/>
    </row>
    <row r="107" spans="1:31" s="16" customFormat="1" ht="34" x14ac:dyDescent="0.2">
      <c r="A107" s="9"/>
      <c r="B107" s="14" t="s">
        <v>90</v>
      </c>
      <c r="C107" s="30"/>
      <c r="D107" s="6" t="s">
        <v>82</v>
      </c>
      <c r="E107" s="57">
        <v>-2.8E-3</v>
      </c>
      <c r="F107" s="9">
        <f>MATCH($D107,FAC_TOTALS_APTA!$A$2:$BQ$2,)</f>
        <v>19</v>
      </c>
      <c r="G107" s="36" t="e">
        <f>VLOOKUP(G97,FAC_TOTALS_APTA!$A$4:$BQ$143,$F107,FALSE)</f>
        <v>#REF!</v>
      </c>
      <c r="H107" s="36" t="e">
        <f>VLOOKUP(H97,FAC_TOTALS_APTA!$A$4:$BQ$143,$F107,FALSE)</f>
        <v>#REF!</v>
      </c>
      <c r="I107" s="32" t="str">
        <f t="shared" si="22"/>
        <v>-</v>
      </c>
      <c r="J107" s="33" t="str">
        <f t="shared" si="23"/>
        <v/>
      </c>
      <c r="K107" s="33" t="str">
        <f t="shared" si="24"/>
        <v>PER_CAPITA_TNC_TRIPS_HIMIDNY_BUS_FAC</v>
      </c>
      <c r="L107" s="9">
        <f>MATCH($K107,FAC_TOTALS_APTA!$A$2:$BO$2,)</f>
        <v>32</v>
      </c>
      <c r="M107" s="31" t="e">
        <f>IF(M97=0,0,VLOOKUP(M97,FAC_TOTALS_APTA!$A$4:$BQ$143,$L107,FALSE))</f>
        <v>#REF!</v>
      </c>
      <c r="N107" s="31" t="e">
        <f>IF(N97=0,0,VLOOKUP(N97,FAC_TOTALS_APTA!$A$4:$BQ$143,$L107,FALSE))</f>
        <v>#REF!</v>
      </c>
      <c r="O107" s="31" t="e">
        <f>IF(O97=0,0,VLOOKUP(O97,FAC_TOTALS_APTA!$A$4:$BQ$143,$L107,FALSE))</f>
        <v>#REF!</v>
      </c>
      <c r="P107" s="31" t="e">
        <f>IF(P97=0,0,VLOOKUP(P97,FAC_TOTALS_APTA!$A$4:$BQ$143,$L107,FALSE))</f>
        <v>#REF!</v>
      </c>
      <c r="Q107" s="31" t="e">
        <f>IF(Q97=0,0,VLOOKUP(Q97,FAC_TOTALS_APTA!$A$4:$BQ$143,$L107,FALSE))</f>
        <v>#REF!</v>
      </c>
      <c r="R107" s="31" t="e">
        <f>IF(R97=0,0,VLOOKUP(R97,FAC_TOTALS_APTA!$A$4:$BQ$143,$L107,FALSE))</f>
        <v>#REF!</v>
      </c>
      <c r="S107" s="31">
        <f>IF(S97=0,0,VLOOKUP(S97,FAC_TOTALS_APTA!$A$4:$BQ$143,$L107,FALSE))</f>
        <v>0</v>
      </c>
      <c r="T107" s="31">
        <f>IF(T97=0,0,VLOOKUP(T97,FAC_TOTALS_APTA!$A$4:$BQ$143,$L107,FALSE))</f>
        <v>0</v>
      </c>
      <c r="U107" s="31">
        <f>IF(U97=0,0,VLOOKUP(U97,FAC_TOTALS_APTA!$A$4:$BQ$143,$L107,FALSE))</f>
        <v>0</v>
      </c>
      <c r="V107" s="31">
        <f>IF(V97=0,0,VLOOKUP(V97,FAC_TOTALS_APTA!$A$4:$BQ$143,$L107,FALSE))</f>
        <v>0</v>
      </c>
      <c r="W107" s="31">
        <f>IF(W97=0,0,VLOOKUP(W97,FAC_TOTALS_APTA!$A$4:$BQ$143,$L107,FALSE))</f>
        <v>0</v>
      </c>
      <c r="X107" s="31">
        <f>IF(X97=0,0,VLOOKUP(X97,FAC_TOTALS_APTA!$A$4:$BQ$143,$L107,FALSE))</f>
        <v>0</v>
      </c>
      <c r="Y107" s="31">
        <f>IF(Y97=0,0,VLOOKUP(Y97,FAC_TOTALS_APTA!$A$4:$BQ$143,$L107,FALSE))</f>
        <v>0</v>
      </c>
      <c r="Z107" s="31">
        <f>IF(Z97=0,0,VLOOKUP(Z97,FAC_TOTALS_APTA!$A$4:$BQ$143,$L107,FALSE))</f>
        <v>0</v>
      </c>
      <c r="AA107" s="31">
        <f>IF(AA97=0,0,VLOOKUP(AA97,FAC_TOTALS_APTA!$A$4:$BQ$143,$L107,FALSE))</f>
        <v>0</v>
      </c>
      <c r="AB107" s="31">
        <f>IF(AB97=0,0,VLOOKUP(AB97,FAC_TOTALS_APTA!$A$4:$BQ$143,$L107,FALSE))</f>
        <v>0</v>
      </c>
      <c r="AC107" s="34" t="e">
        <f t="shared" si="25"/>
        <v>#REF!</v>
      </c>
      <c r="AD107" s="35" t="e">
        <f>AC107/G114</f>
        <v>#REF!</v>
      </c>
      <c r="AE107" s="9"/>
    </row>
    <row r="108" spans="1:31" s="16" customFormat="1" ht="34" hidden="1" x14ac:dyDescent="0.2">
      <c r="A108" s="9"/>
      <c r="B108" s="14" t="s">
        <v>90</v>
      </c>
      <c r="C108" s="30"/>
      <c r="D108" s="6" t="s">
        <v>83</v>
      </c>
      <c r="E108" s="57">
        <v>-5.3E-3</v>
      </c>
      <c r="F108" s="9">
        <f>MATCH($D108,FAC_TOTALS_APTA!$A$2:$BQ$2,)</f>
        <v>20</v>
      </c>
      <c r="G108" s="36" t="e">
        <f>VLOOKUP(G97,FAC_TOTALS_APTA!$A$4:$BQ$143,$F108,FALSE)</f>
        <v>#REF!</v>
      </c>
      <c r="H108" s="36" t="e">
        <f>VLOOKUP(H97,FAC_TOTALS_APTA!$A$4:$BQ$143,$F108,FALSE)</f>
        <v>#REF!</v>
      </c>
      <c r="I108" s="32" t="str">
        <f t="shared" si="22"/>
        <v>-</v>
      </c>
      <c r="J108" s="33" t="str">
        <f t="shared" si="23"/>
        <v/>
      </c>
      <c r="K108" s="33" t="str">
        <f t="shared" si="24"/>
        <v>PER_CAPITA_TNC_TRIPS_LOW_OPEX_BUS_FAC</v>
      </c>
      <c r="L108" s="9">
        <f>MATCH($K108,FAC_TOTALS_APTA!$A$2:$BO$2,)</f>
        <v>33</v>
      </c>
      <c r="M108" s="31" t="e">
        <f>IF(M97=0,0,VLOOKUP(M97,FAC_TOTALS_APTA!$A$4:$BQ$143,$L108,FALSE))</f>
        <v>#REF!</v>
      </c>
      <c r="N108" s="31" t="e">
        <f>IF(N97=0,0,VLOOKUP(N97,FAC_TOTALS_APTA!$A$4:$BQ$143,$L108,FALSE))</f>
        <v>#REF!</v>
      </c>
      <c r="O108" s="31" t="e">
        <f>IF(O97=0,0,VLOOKUP(O97,FAC_TOTALS_APTA!$A$4:$BQ$143,$L108,FALSE))</f>
        <v>#REF!</v>
      </c>
      <c r="P108" s="31" t="e">
        <f>IF(P97=0,0,VLOOKUP(P97,FAC_TOTALS_APTA!$A$4:$BQ$143,$L108,FALSE))</f>
        <v>#REF!</v>
      </c>
      <c r="Q108" s="31" t="e">
        <f>IF(Q97=0,0,VLOOKUP(Q97,FAC_TOTALS_APTA!$A$4:$BQ$143,$L108,FALSE))</f>
        <v>#REF!</v>
      </c>
      <c r="R108" s="31" t="e">
        <f>IF(R97=0,0,VLOOKUP(R97,FAC_TOTALS_APTA!$A$4:$BQ$143,$L108,FALSE))</f>
        <v>#REF!</v>
      </c>
      <c r="S108" s="31">
        <f>IF(S97=0,0,VLOOKUP(S97,FAC_TOTALS_APTA!$A$4:$BQ$143,$L108,FALSE))</f>
        <v>0</v>
      </c>
      <c r="T108" s="31">
        <f>IF(T97=0,0,VLOOKUP(T97,FAC_TOTALS_APTA!$A$4:$BQ$143,$L108,FALSE))</f>
        <v>0</v>
      </c>
      <c r="U108" s="31">
        <f>IF(U97=0,0,VLOOKUP(U97,FAC_TOTALS_APTA!$A$4:$BQ$143,$L108,FALSE))</f>
        <v>0</v>
      </c>
      <c r="V108" s="31">
        <f>IF(V97=0,0,VLOOKUP(V97,FAC_TOTALS_APTA!$A$4:$BQ$143,$L108,FALSE))</f>
        <v>0</v>
      </c>
      <c r="W108" s="31">
        <f>IF(W97=0,0,VLOOKUP(W97,FAC_TOTALS_APTA!$A$4:$BQ$143,$L108,FALSE))</f>
        <v>0</v>
      </c>
      <c r="X108" s="31">
        <f>IF(X97=0,0,VLOOKUP(X97,FAC_TOTALS_APTA!$A$4:$BQ$143,$L108,FALSE))</f>
        <v>0</v>
      </c>
      <c r="Y108" s="31">
        <f>IF(Y97=0,0,VLOOKUP(Y97,FAC_TOTALS_APTA!$A$4:$BQ$143,$L108,FALSE))</f>
        <v>0</v>
      </c>
      <c r="Z108" s="31">
        <f>IF(Z97=0,0,VLOOKUP(Z97,FAC_TOTALS_APTA!$A$4:$BQ$143,$L108,FALSE))</f>
        <v>0</v>
      </c>
      <c r="AA108" s="31">
        <f>IF(AA97=0,0,VLOOKUP(AA97,FAC_TOTALS_APTA!$A$4:$BQ$143,$L108,FALSE))</f>
        <v>0</v>
      </c>
      <c r="AB108" s="31">
        <f>IF(AB97=0,0,VLOOKUP(AB97,FAC_TOTALS_APTA!$A$4:$BQ$143,$L108,FALSE))</f>
        <v>0</v>
      </c>
      <c r="AC108" s="34" t="e">
        <f t="shared" si="25"/>
        <v>#REF!</v>
      </c>
      <c r="AD108" s="35" t="e">
        <f>AC108/G114</f>
        <v>#REF!</v>
      </c>
      <c r="AE108" s="9"/>
    </row>
    <row r="109" spans="1:31" s="16" customFormat="1" ht="34" hidden="1" x14ac:dyDescent="0.2">
      <c r="A109" s="9"/>
      <c r="B109" s="14" t="s">
        <v>90</v>
      </c>
      <c r="C109" s="30"/>
      <c r="D109" s="6" t="s">
        <v>84</v>
      </c>
      <c r="E109" s="57">
        <v>5.0000000000000001E-3</v>
      </c>
      <c r="F109" s="9">
        <f>MATCH($D109,FAC_TOTALS_APTA!$A$2:$BQ$2,)</f>
        <v>21</v>
      </c>
      <c r="G109" s="36" t="e">
        <f>VLOOKUP(G97,FAC_TOTALS_APTA!$A$4:$BQ$143,$F109,FALSE)</f>
        <v>#REF!</v>
      </c>
      <c r="H109" s="36" t="e">
        <f>VLOOKUP(H97,FAC_TOTALS_APTA!$A$4:$BQ$143,$F109,FALSE)</f>
        <v>#REF!</v>
      </c>
      <c r="I109" s="32" t="str">
        <f t="shared" si="22"/>
        <v>-</v>
      </c>
      <c r="J109" s="33" t="str">
        <f t="shared" si="23"/>
        <v/>
      </c>
      <c r="K109" s="33" t="str">
        <f t="shared" si="24"/>
        <v>PER_CAPITA_TNC_TRIPS_RAIL_FAC</v>
      </c>
      <c r="L109" s="9">
        <f>MATCH($K109,FAC_TOTALS_APTA!$A$2:$BO$2,)</f>
        <v>34</v>
      </c>
      <c r="M109" s="31" t="e">
        <f>IF(M97=0,0,VLOOKUP(M97,FAC_TOTALS_APTA!$A$4:$BQ$143,$L109,FALSE))</f>
        <v>#REF!</v>
      </c>
      <c r="N109" s="31" t="e">
        <f>IF(N97=0,0,VLOOKUP(N97,FAC_TOTALS_APTA!$A$4:$BQ$143,$L109,FALSE))</f>
        <v>#REF!</v>
      </c>
      <c r="O109" s="31" t="e">
        <f>IF(O97=0,0,VLOOKUP(O97,FAC_TOTALS_APTA!$A$4:$BQ$143,$L109,FALSE))</f>
        <v>#REF!</v>
      </c>
      <c r="P109" s="31" t="e">
        <f>IF(P97=0,0,VLOOKUP(P97,FAC_TOTALS_APTA!$A$4:$BQ$143,$L109,FALSE))</f>
        <v>#REF!</v>
      </c>
      <c r="Q109" s="31" t="e">
        <f>IF(Q97=0,0,VLOOKUP(Q97,FAC_TOTALS_APTA!$A$4:$BQ$143,$L109,FALSE))</f>
        <v>#REF!</v>
      </c>
      <c r="R109" s="31" t="e">
        <f>IF(R97=0,0,VLOOKUP(R97,FAC_TOTALS_APTA!$A$4:$BQ$143,$L109,FALSE))</f>
        <v>#REF!</v>
      </c>
      <c r="S109" s="31">
        <f>IF(S97=0,0,VLOOKUP(S97,FAC_TOTALS_APTA!$A$4:$BQ$143,$L109,FALSE))</f>
        <v>0</v>
      </c>
      <c r="T109" s="31">
        <f>IF(T97=0,0,VLOOKUP(T97,FAC_TOTALS_APTA!$A$4:$BQ$143,$L109,FALSE))</f>
        <v>0</v>
      </c>
      <c r="U109" s="31">
        <f>IF(U97=0,0,VLOOKUP(U97,FAC_TOTALS_APTA!$A$4:$BQ$143,$L109,FALSE))</f>
        <v>0</v>
      </c>
      <c r="V109" s="31">
        <f>IF(V97=0,0,VLOOKUP(V97,FAC_TOTALS_APTA!$A$4:$BQ$143,$L109,FALSE))</f>
        <v>0</v>
      </c>
      <c r="W109" s="31">
        <f>IF(W97=0,0,VLOOKUP(W97,FAC_TOTALS_APTA!$A$4:$BQ$143,$L109,FALSE))</f>
        <v>0</v>
      </c>
      <c r="X109" s="31">
        <f>IF(X97=0,0,VLOOKUP(X97,FAC_TOTALS_APTA!$A$4:$BQ$143,$L109,FALSE))</f>
        <v>0</v>
      </c>
      <c r="Y109" s="31">
        <f>IF(Y97=0,0,VLOOKUP(Y97,FAC_TOTALS_APTA!$A$4:$BQ$143,$L109,FALSE))</f>
        <v>0</v>
      </c>
      <c r="Z109" s="31">
        <f>IF(Z97=0,0,VLOOKUP(Z97,FAC_TOTALS_APTA!$A$4:$BQ$143,$L109,FALSE))</f>
        <v>0</v>
      </c>
      <c r="AA109" s="31">
        <f>IF(AA97=0,0,VLOOKUP(AA97,FAC_TOTALS_APTA!$A$4:$BQ$143,$L109,FALSE))</f>
        <v>0</v>
      </c>
      <c r="AB109" s="31">
        <f>IF(AB97=0,0,VLOOKUP(AB97,FAC_TOTALS_APTA!$A$4:$BQ$143,$L109,FALSE))</f>
        <v>0</v>
      </c>
      <c r="AC109" s="34" t="e">
        <f t="shared" si="25"/>
        <v>#REF!</v>
      </c>
      <c r="AD109" s="35" t="e">
        <f>AC109/G114</f>
        <v>#REF!</v>
      </c>
      <c r="AE109" s="9"/>
    </row>
    <row r="110" spans="1:31" s="16" customFormat="1" ht="15" x14ac:dyDescent="0.2">
      <c r="A110" s="9"/>
      <c r="B110" s="28" t="s">
        <v>74</v>
      </c>
      <c r="C110" s="30"/>
      <c r="D110" s="9" t="s">
        <v>49</v>
      </c>
      <c r="E110" s="57">
        <v>-0.02</v>
      </c>
      <c r="F110" s="9">
        <f>MATCH($D110,FAC_TOTALS_APTA!$A$2:$BQ$2,)</f>
        <v>22</v>
      </c>
      <c r="G110" s="36" t="e">
        <f>VLOOKUP(G97,FAC_TOTALS_APTA!$A$4:$BQ$143,$F110,FALSE)</f>
        <v>#REF!</v>
      </c>
      <c r="H110" s="36" t="e">
        <f>VLOOKUP(H97,FAC_TOTALS_APTA!$A$4:$BQ$143,$F110,FALSE)</f>
        <v>#REF!</v>
      </c>
      <c r="I110" s="32" t="str">
        <f t="shared" si="22"/>
        <v>-</v>
      </c>
      <c r="J110" s="33" t="str">
        <f t="shared" si="23"/>
        <v/>
      </c>
      <c r="K110" s="33" t="str">
        <f t="shared" si="24"/>
        <v>BIKE_SHARE_FAC</v>
      </c>
      <c r="L110" s="9">
        <f>MATCH($K110,FAC_TOTALS_APTA!$A$2:$BO$2,)</f>
        <v>35</v>
      </c>
      <c r="M110" s="31" t="e">
        <f>IF(M97=0,0,VLOOKUP(M97,FAC_TOTALS_APTA!$A$4:$BQ$143,$L110,FALSE))</f>
        <v>#REF!</v>
      </c>
      <c r="N110" s="31" t="e">
        <f>IF(N97=0,0,VLOOKUP(N97,FAC_TOTALS_APTA!$A$4:$BQ$143,$L110,FALSE))</f>
        <v>#REF!</v>
      </c>
      <c r="O110" s="31" t="e">
        <f>IF(O97=0,0,VLOOKUP(O97,FAC_TOTALS_APTA!$A$4:$BQ$143,$L110,FALSE))</f>
        <v>#REF!</v>
      </c>
      <c r="P110" s="31" t="e">
        <f>IF(P97=0,0,VLOOKUP(P97,FAC_TOTALS_APTA!$A$4:$BQ$143,$L110,FALSE))</f>
        <v>#REF!</v>
      </c>
      <c r="Q110" s="31" t="e">
        <f>IF(Q97=0,0,VLOOKUP(Q97,FAC_TOTALS_APTA!$A$4:$BQ$143,$L110,FALSE))</f>
        <v>#REF!</v>
      </c>
      <c r="R110" s="31" t="e">
        <f>IF(R97=0,0,VLOOKUP(R97,FAC_TOTALS_APTA!$A$4:$BQ$143,$L110,FALSE))</f>
        <v>#REF!</v>
      </c>
      <c r="S110" s="31">
        <f>IF(S97=0,0,VLOOKUP(S97,FAC_TOTALS_APTA!$A$4:$BQ$143,$L110,FALSE))</f>
        <v>0</v>
      </c>
      <c r="T110" s="31">
        <f>IF(T97=0,0,VLOOKUP(T97,FAC_TOTALS_APTA!$A$4:$BQ$143,$L110,FALSE))</f>
        <v>0</v>
      </c>
      <c r="U110" s="31">
        <f>IF(U97=0,0,VLOOKUP(U97,FAC_TOTALS_APTA!$A$4:$BQ$143,$L110,FALSE))</f>
        <v>0</v>
      </c>
      <c r="V110" s="31">
        <f>IF(V97=0,0,VLOOKUP(V97,FAC_TOTALS_APTA!$A$4:$BQ$143,$L110,FALSE))</f>
        <v>0</v>
      </c>
      <c r="W110" s="31">
        <f>IF(W97=0,0,VLOOKUP(W97,FAC_TOTALS_APTA!$A$4:$BQ$143,$L110,FALSE))</f>
        <v>0</v>
      </c>
      <c r="X110" s="31">
        <f>IF(X97=0,0,VLOOKUP(X97,FAC_TOTALS_APTA!$A$4:$BQ$143,$L110,FALSE))</f>
        <v>0</v>
      </c>
      <c r="Y110" s="31">
        <f>IF(Y97=0,0,VLOOKUP(Y97,FAC_TOTALS_APTA!$A$4:$BQ$143,$L110,FALSE))</f>
        <v>0</v>
      </c>
      <c r="Z110" s="31">
        <f>IF(Z97=0,0,VLOOKUP(Z97,FAC_TOTALS_APTA!$A$4:$BQ$143,$L110,FALSE))</f>
        <v>0</v>
      </c>
      <c r="AA110" s="31">
        <f>IF(AA97=0,0,VLOOKUP(AA97,FAC_TOTALS_APTA!$A$4:$BQ$143,$L110,FALSE))</f>
        <v>0</v>
      </c>
      <c r="AB110" s="31">
        <f>IF(AB97=0,0,VLOOKUP(AB97,FAC_TOTALS_APTA!$A$4:$BQ$143,$L110,FALSE))</f>
        <v>0</v>
      </c>
      <c r="AC110" s="34" t="e">
        <f t="shared" si="25"/>
        <v>#REF!</v>
      </c>
      <c r="AD110" s="35" t="e">
        <f>AC110/G114</f>
        <v>#REF!</v>
      </c>
      <c r="AE110" s="9"/>
    </row>
    <row r="111" spans="1:31" s="16" customFormat="1" ht="15" x14ac:dyDescent="0.2">
      <c r="A111" s="9"/>
      <c r="B111" s="11" t="s">
        <v>75</v>
      </c>
      <c r="C111" s="29"/>
      <c r="D111" s="10" t="s">
        <v>50</v>
      </c>
      <c r="E111" s="58">
        <v>-5.6899999999999999E-2</v>
      </c>
      <c r="F111" s="10">
        <f>MATCH($D111,FAC_TOTALS_APTA!$A$2:$BQ$2,)</f>
        <v>23</v>
      </c>
      <c r="G111" s="38" t="e">
        <f>VLOOKUP(G97,FAC_TOTALS_APTA!$A$4:$BQ$143,$F111,FALSE)</f>
        <v>#REF!</v>
      </c>
      <c r="H111" s="38" t="e">
        <f>VLOOKUP(H97,FAC_TOTALS_APTA!$A$4:$BQ$143,$F111,FALSE)</f>
        <v>#REF!</v>
      </c>
      <c r="I111" s="39" t="str">
        <f t="shared" si="22"/>
        <v>-</v>
      </c>
      <c r="J111" s="40" t="str">
        <f t="shared" si="23"/>
        <v/>
      </c>
      <c r="K111" s="40" t="str">
        <f t="shared" si="24"/>
        <v>scooter_flag_FAC</v>
      </c>
      <c r="L111" s="10">
        <f>MATCH($K111,FAC_TOTALS_APTA!$A$2:$BO$2,)</f>
        <v>36</v>
      </c>
      <c r="M111" s="41">
        <f>IF($M$11=0,0,VLOOKUP($M$11,FAC_TOTALS_APTA!$A$4:$BQ$143,$L111,FALSE))</f>
        <v>0</v>
      </c>
      <c r="N111" s="41" t="e">
        <f>IF(N97=0,0,VLOOKUP(N97,FAC_TOTALS_APTA!$A$4:$BQ$143,$L111,FALSE))</f>
        <v>#REF!</v>
      </c>
      <c r="O111" s="41" t="e">
        <f>IF(O97=0,0,VLOOKUP(O97,FAC_TOTALS_APTA!$A$4:$BQ$143,$L111,FALSE))</f>
        <v>#REF!</v>
      </c>
      <c r="P111" s="41" t="e">
        <f>IF(P97=0,0,VLOOKUP(P97,FAC_TOTALS_APTA!$A$4:$BQ$143,$L111,FALSE))</f>
        <v>#REF!</v>
      </c>
      <c r="Q111" s="41" t="e">
        <f>IF(Q97=0,0,VLOOKUP(Q97,FAC_TOTALS_APTA!$A$4:$BQ$143,$L111,FALSE))</f>
        <v>#REF!</v>
      </c>
      <c r="R111" s="41" t="e">
        <f>IF(R97=0,0,VLOOKUP(R97,FAC_TOTALS_APTA!$A$4:$BQ$143,$L111,FALSE))</f>
        <v>#REF!</v>
      </c>
      <c r="S111" s="41">
        <f>IF(S97=0,0,VLOOKUP(S97,FAC_TOTALS_APTA!$A$4:$BQ$143,$L111,FALSE))</f>
        <v>0</v>
      </c>
      <c r="T111" s="41">
        <f>IF(T97=0,0,VLOOKUP(T97,FAC_TOTALS_APTA!$A$4:$BQ$143,$L111,FALSE))</f>
        <v>0</v>
      </c>
      <c r="U111" s="41">
        <f>IF(U97=0,0,VLOOKUP(U97,FAC_TOTALS_APTA!$A$4:$BQ$143,$L111,FALSE))</f>
        <v>0</v>
      </c>
      <c r="V111" s="41">
        <f>IF(V97=0,0,VLOOKUP(V97,FAC_TOTALS_APTA!$A$4:$BQ$143,$L111,FALSE))</f>
        <v>0</v>
      </c>
      <c r="W111" s="41">
        <f>IF(W97=0,0,VLOOKUP(W97,FAC_TOTALS_APTA!$A$4:$BQ$143,$L111,FALSE))</f>
        <v>0</v>
      </c>
      <c r="X111" s="41">
        <f>IF(X97=0,0,VLOOKUP(X97,FAC_TOTALS_APTA!$A$4:$BQ$143,$L111,FALSE))</f>
        <v>0</v>
      </c>
      <c r="Y111" s="41">
        <f>IF(Y97=0,0,VLOOKUP(Y97,FAC_TOTALS_APTA!$A$4:$BQ$143,$L111,FALSE))</f>
        <v>0</v>
      </c>
      <c r="Z111" s="41">
        <f>IF(Z97=0,0,VLOOKUP(Z97,FAC_TOTALS_APTA!$A$4:$BQ$143,$L111,FALSE))</f>
        <v>0</v>
      </c>
      <c r="AA111" s="41">
        <f>IF(AA97=0,0,VLOOKUP(AA97,FAC_TOTALS_APTA!$A$4:$BQ$143,$L111,FALSE))</f>
        <v>0</v>
      </c>
      <c r="AB111" s="41">
        <f>IF(AB97=0,0,VLOOKUP(AB97,FAC_TOTALS_APTA!$A$4:$BQ$143,$L111,FALSE))</f>
        <v>0</v>
      </c>
      <c r="AC111" s="42" t="e">
        <f t="shared" si="25"/>
        <v>#REF!</v>
      </c>
      <c r="AD111" s="43" t="e">
        <f>AC111/$G$28</f>
        <v>#REF!</v>
      </c>
      <c r="AE111" s="9"/>
    </row>
    <row r="112" spans="1:31" s="16" customFormat="1" ht="15" x14ac:dyDescent="0.2">
      <c r="A112" s="9"/>
      <c r="B112" s="44" t="s">
        <v>61</v>
      </c>
      <c r="C112" s="45"/>
      <c r="D112" s="44" t="s">
        <v>53</v>
      </c>
      <c r="E112" s="46"/>
      <c r="F112" s="47"/>
      <c r="G112" s="48"/>
      <c r="H112" s="48"/>
      <c r="I112" s="49"/>
      <c r="J112" s="50"/>
      <c r="K112" s="50" t="str">
        <f t="shared" si="24"/>
        <v>New_Reporter_FAC</v>
      </c>
      <c r="L112" s="47">
        <f>MATCH($K112,FAC_TOTALS_APTA!$A$2:$BO$2,)</f>
        <v>40</v>
      </c>
      <c r="M112" s="48" t="e">
        <f>IF(M97=0,0,VLOOKUP(M97,FAC_TOTALS_APTA!$A$4:$BQ$143,$L112,FALSE))</f>
        <v>#REF!</v>
      </c>
      <c r="N112" s="48" t="e">
        <f>IF(N97=0,0,VLOOKUP(N97,FAC_TOTALS_APTA!$A$4:$BQ$143,$L112,FALSE))</f>
        <v>#REF!</v>
      </c>
      <c r="O112" s="48" t="e">
        <f>IF(O97=0,0,VLOOKUP(O97,FAC_TOTALS_APTA!$A$4:$BQ$143,$L112,FALSE))</f>
        <v>#REF!</v>
      </c>
      <c r="P112" s="48" t="e">
        <f>IF(P97=0,0,VLOOKUP(P97,FAC_TOTALS_APTA!$A$4:$BQ$143,$L112,FALSE))</f>
        <v>#REF!</v>
      </c>
      <c r="Q112" s="48" t="e">
        <f>IF(Q97=0,0,VLOOKUP(Q97,FAC_TOTALS_APTA!$A$4:$BQ$143,$L112,FALSE))</f>
        <v>#REF!</v>
      </c>
      <c r="R112" s="48" t="e">
        <f>IF(R97=0,0,VLOOKUP(R97,FAC_TOTALS_APTA!$A$4:$BQ$143,$L112,FALSE))</f>
        <v>#REF!</v>
      </c>
      <c r="S112" s="48">
        <f>IF(S97=0,0,VLOOKUP(S97,FAC_TOTALS_APTA!$A$4:$BQ$143,$L112,FALSE))</f>
        <v>0</v>
      </c>
      <c r="T112" s="48">
        <f>IF(T97=0,0,VLOOKUP(T97,FAC_TOTALS_APTA!$A$4:$BQ$143,$L112,FALSE))</f>
        <v>0</v>
      </c>
      <c r="U112" s="48">
        <f>IF(U97=0,0,VLOOKUP(U97,FAC_TOTALS_APTA!$A$4:$BQ$143,$L112,FALSE))</f>
        <v>0</v>
      </c>
      <c r="V112" s="48">
        <f>IF(V97=0,0,VLOOKUP(V97,FAC_TOTALS_APTA!$A$4:$BQ$143,$L112,FALSE))</f>
        <v>0</v>
      </c>
      <c r="W112" s="48">
        <f>IF(W97=0,0,VLOOKUP(W97,FAC_TOTALS_APTA!$A$4:$BQ$143,$L112,FALSE))</f>
        <v>0</v>
      </c>
      <c r="X112" s="48">
        <f>IF(X97=0,0,VLOOKUP(X97,FAC_TOTALS_APTA!$A$4:$BQ$143,$L112,FALSE))</f>
        <v>0</v>
      </c>
      <c r="Y112" s="48">
        <f>IF(Y97=0,0,VLOOKUP(Y97,FAC_TOTALS_APTA!$A$4:$BQ$143,$L112,FALSE))</f>
        <v>0</v>
      </c>
      <c r="Z112" s="48">
        <f>IF(Z97=0,0,VLOOKUP(Z97,FAC_TOTALS_APTA!$A$4:$BQ$143,$L112,FALSE))</f>
        <v>0</v>
      </c>
      <c r="AA112" s="48">
        <f>IF(AA97=0,0,VLOOKUP(AA97,FAC_TOTALS_APTA!$A$4:$BQ$143,$L112,FALSE))</f>
        <v>0</v>
      </c>
      <c r="AB112" s="48">
        <f>IF(AB97=0,0,VLOOKUP(AB97,FAC_TOTALS_APTA!$A$4:$BQ$143,$L112,FALSE))</f>
        <v>0</v>
      </c>
      <c r="AC112" s="51" t="e">
        <f>SUM(M112:AB112)</f>
        <v>#REF!</v>
      </c>
      <c r="AD112" s="52" t="e">
        <f>AC112/G114</f>
        <v>#REF!</v>
      </c>
      <c r="AE112" s="9"/>
    </row>
    <row r="113" spans="1:31" s="75" customFormat="1" ht="15" x14ac:dyDescent="0.2">
      <c r="A113" s="74"/>
      <c r="B113" s="28" t="s">
        <v>76</v>
      </c>
      <c r="C113" s="30"/>
      <c r="D113" s="9" t="s">
        <v>6</v>
      </c>
      <c r="E113" s="57"/>
      <c r="F113" s="9">
        <f>MATCH($D113,FAC_TOTALS_APTA!$A$2:$BO$2,)</f>
        <v>9</v>
      </c>
      <c r="G113" s="76" t="e">
        <f>VLOOKUP(G97,FAC_TOTALS_APTA!$A$4:$BQ$143,$F113,FALSE)</f>
        <v>#REF!</v>
      </c>
      <c r="H113" s="76" t="e">
        <f>VLOOKUP(H97,FAC_TOTALS_APTA!$A$4:$BO$143,$F113,FALSE)</f>
        <v>#REF!</v>
      </c>
      <c r="I113" s="78" t="e">
        <f t="shared" ref="I113:I114" si="26">H113/G113-1</f>
        <v>#REF!</v>
      </c>
      <c r="J113" s="33"/>
      <c r="K113" s="33"/>
      <c r="L113" s="9"/>
      <c r="M113" s="31" t="e">
        <f t="shared" ref="M113:AB113" si="27">SUM(M99:M104)</f>
        <v>#REF!</v>
      </c>
      <c r="N113" s="31" t="e">
        <f t="shared" si="27"/>
        <v>#REF!</v>
      </c>
      <c r="O113" s="31" t="e">
        <f t="shared" si="27"/>
        <v>#REF!</v>
      </c>
      <c r="P113" s="31" t="e">
        <f t="shared" si="27"/>
        <v>#REF!</v>
      </c>
      <c r="Q113" s="31" t="e">
        <f t="shared" si="27"/>
        <v>#REF!</v>
      </c>
      <c r="R113" s="31" t="e">
        <f t="shared" si="27"/>
        <v>#REF!</v>
      </c>
      <c r="S113" s="31">
        <f t="shared" si="27"/>
        <v>0</v>
      </c>
      <c r="T113" s="31">
        <f t="shared" si="27"/>
        <v>0</v>
      </c>
      <c r="U113" s="31">
        <f t="shared" si="27"/>
        <v>0</v>
      </c>
      <c r="V113" s="31">
        <f t="shared" si="27"/>
        <v>0</v>
      </c>
      <c r="W113" s="31">
        <f t="shared" si="27"/>
        <v>0</v>
      </c>
      <c r="X113" s="31">
        <f t="shared" si="27"/>
        <v>0</v>
      </c>
      <c r="Y113" s="31">
        <f t="shared" si="27"/>
        <v>0</v>
      </c>
      <c r="Z113" s="31">
        <f t="shared" si="27"/>
        <v>0</v>
      </c>
      <c r="AA113" s="31">
        <f t="shared" si="27"/>
        <v>0</v>
      </c>
      <c r="AB113" s="31">
        <f t="shared" si="27"/>
        <v>0</v>
      </c>
      <c r="AC113" s="34" t="e">
        <f>H113-G113</f>
        <v>#REF!</v>
      </c>
      <c r="AD113" s="35" t="e">
        <f>I113</f>
        <v>#REF!</v>
      </c>
      <c r="AE113" s="74"/>
    </row>
    <row r="114" spans="1:31" ht="16" thickBot="1" x14ac:dyDescent="0.25">
      <c r="B114" s="12" t="s">
        <v>58</v>
      </c>
      <c r="C114" s="26"/>
      <c r="D114" s="26" t="s">
        <v>4</v>
      </c>
      <c r="E114" s="26"/>
      <c r="F114" s="26">
        <f>MATCH($D114,FAC_TOTALS_APTA!$A$2:$BO$2,)</f>
        <v>7</v>
      </c>
      <c r="G114" s="77" t="e">
        <f>VLOOKUP(G97,FAC_TOTALS_APTA!$A$4:$BO$143,$F114,FALSE)</f>
        <v>#REF!</v>
      </c>
      <c r="H114" s="77" t="e">
        <f>VLOOKUP(H97,FAC_TOTALS_APTA!$A$4:$BO$143,$F114,FALSE)</f>
        <v>#REF!</v>
      </c>
      <c r="I114" s="79" t="e">
        <f t="shared" si="26"/>
        <v>#REF!</v>
      </c>
      <c r="J114" s="53"/>
      <c r="K114" s="53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54" t="e">
        <f>H114-G114</f>
        <v>#REF!</v>
      </c>
      <c r="AD114" s="55" t="e">
        <f>I114</f>
        <v>#REF!</v>
      </c>
    </row>
    <row r="115" spans="1:31" ht="17" thickTop="1" thickBot="1" x14ac:dyDescent="0.25">
      <c r="B115" s="59" t="s">
        <v>77</v>
      </c>
      <c r="C115" s="60"/>
      <c r="D115" s="60"/>
      <c r="E115" s="61"/>
      <c r="F115" s="60"/>
      <c r="G115" s="60"/>
      <c r="H115" s="60"/>
      <c r="I115" s="62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55" t="e">
        <f>AD114-AD113</f>
        <v>#REF!</v>
      </c>
    </row>
    <row r="116" spans="1:31" ht="15" thickTop="1" x14ac:dyDescent="0.2"/>
  </sheetData>
  <mergeCells count="8">
    <mergeCell ref="G94:I94"/>
    <mergeCell ref="AC94:AD94"/>
    <mergeCell ref="G8:I8"/>
    <mergeCell ref="AC8:AD8"/>
    <mergeCell ref="G36:I36"/>
    <mergeCell ref="AC36:AD36"/>
    <mergeCell ref="G65:I65"/>
    <mergeCell ref="AC65:AD6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43"/>
  <sheetViews>
    <sheetView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K21" sqref="K21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5" width="11.6640625" customWidth="1"/>
    <col min="6" max="7" width="16.1640625" style="2" bestFit="1" customWidth="1"/>
    <col min="8" max="8" width="15.33203125" style="2" bestFit="1" customWidth="1"/>
    <col min="9" max="9" width="16.1640625" style="2" bestFit="1" customWidth="1"/>
    <col min="10" max="10" width="15.33203125" style="2" bestFit="1" customWidth="1"/>
    <col min="11" max="11" width="14.6640625" style="2" bestFit="1" customWidth="1"/>
    <col min="12" max="12" width="15.1640625" style="4" bestFit="1" customWidth="1"/>
    <col min="13" max="13" width="13.6640625" style="2" bestFit="1" customWidth="1"/>
    <col min="14" max="14" width="12" style="4" bestFit="1" customWidth="1"/>
    <col min="15" max="15" width="17.6640625" style="4" bestFit="1" customWidth="1"/>
    <col min="16" max="16" width="14.6640625" style="4" bestFit="1" customWidth="1"/>
    <col min="17" max="17" width="23.33203125" style="4" customWidth="1"/>
    <col min="18" max="27" width="14.6640625" style="4" customWidth="1"/>
    <col min="28" max="28" width="18.6640625" style="2" bestFit="1" customWidth="1"/>
    <col min="29" max="29" width="22.6640625" bestFit="1" customWidth="1"/>
    <col min="30" max="30" width="22.6640625" style="2" bestFit="1" customWidth="1"/>
    <col min="31" max="31" width="27" bestFit="1" customWidth="1"/>
    <col min="32" max="32" width="18.6640625" style="2" bestFit="1" customWidth="1"/>
    <col min="33" max="33" width="22.83203125" bestFit="1" customWidth="1"/>
    <col min="34" max="34" width="17.6640625" style="2" bestFit="1" customWidth="1"/>
    <col min="35" max="35" width="22" bestFit="1" customWidth="1"/>
    <col min="36" max="37" width="22" customWidth="1"/>
    <col min="38" max="38" width="21.83203125" style="2" bestFit="1" customWidth="1"/>
    <col min="39" max="39" width="21.83203125" style="2" customWidth="1"/>
    <col min="40" max="40" width="26.1640625" bestFit="1" customWidth="1"/>
    <col min="41" max="41" width="18.6640625" style="2" bestFit="1" customWidth="1"/>
    <col min="42" max="61" width="23" customWidth="1"/>
    <col min="62" max="62" width="15.33203125" style="2" bestFit="1" customWidth="1"/>
    <col min="63" max="66" width="25.1640625" style="2" customWidth="1"/>
    <col min="67" max="67" width="17.5" style="2" bestFit="1" customWidth="1"/>
  </cols>
  <sheetData>
    <row r="1" spans="1:71" s="6" customFormat="1" x14ac:dyDescent="0.2">
      <c r="C1" s="72" t="s">
        <v>14</v>
      </c>
      <c r="AT1" s="7"/>
      <c r="AU1" s="7"/>
      <c r="AV1" s="7"/>
      <c r="AW1" s="7"/>
      <c r="BJ1" s="73"/>
      <c r="BK1" s="73"/>
      <c r="BL1" s="73"/>
      <c r="BM1" s="73"/>
      <c r="BN1" s="73"/>
      <c r="BO1" s="73"/>
    </row>
    <row r="2" spans="1:71" s="6" customFormat="1" ht="51" x14ac:dyDescent="0.2">
      <c r="B2" s="6" t="s">
        <v>0</v>
      </c>
      <c r="C2" s="6" t="s">
        <v>2</v>
      </c>
      <c r="D2" s="6" t="s">
        <v>1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s="6" t="s">
        <v>81</v>
      </c>
      <c r="R2" s="6" t="s">
        <v>32</v>
      </c>
      <c r="S2" s="6" t="s">
        <v>82</v>
      </c>
      <c r="T2" s="6" t="s">
        <v>83</v>
      </c>
      <c r="U2" s="6" t="s">
        <v>84</v>
      </c>
      <c r="V2" s="6" t="s">
        <v>49</v>
      </c>
      <c r="W2" s="6" t="s">
        <v>50</v>
      </c>
      <c r="X2" s="6" t="s">
        <v>11</v>
      </c>
      <c r="Y2" s="6" t="s">
        <v>33</v>
      </c>
      <c r="Z2" s="6" t="s">
        <v>12</v>
      </c>
      <c r="AA2" s="6" t="s">
        <v>34</v>
      </c>
      <c r="AB2" s="6" t="s">
        <v>35</v>
      </c>
      <c r="AC2" s="6" t="s">
        <v>13</v>
      </c>
      <c r="AD2" s="6" t="s">
        <v>85</v>
      </c>
      <c r="AE2" s="6" t="s">
        <v>36</v>
      </c>
      <c r="AF2" s="6" t="s">
        <v>86</v>
      </c>
      <c r="AG2" s="6" t="s">
        <v>87</v>
      </c>
      <c r="AH2" s="6" t="s">
        <v>88</v>
      </c>
      <c r="AI2" s="6" t="s">
        <v>51</v>
      </c>
      <c r="AJ2" s="6" t="s">
        <v>52</v>
      </c>
      <c r="AK2" s="6" t="s">
        <v>44</v>
      </c>
      <c r="AL2" s="6" t="s">
        <v>45</v>
      </c>
      <c r="AM2" s="6" t="s">
        <v>46</v>
      </c>
      <c r="AN2" s="6" t="s">
        <v>47</v>
      </c>
      <c r="AO2" s="6" t="s">
        <v>48</v>
      </c>
      <c r="BK2" s="8"/>
      <c r="BL2" s="8"/>
      <c r="BM2" s="8"/>
      <c r="BN2" s="8"/>
      <c r="BO2" s="8"/>
    </row>
    <row r="3" spans="1:71" x14ac:dyDescent="0.2">
      <c r="A3" s="5">
        <v>1</v>
      </c>
      <c r="B3" s="5">
        <v>2</v>
      </c>
      <c r="C3" s="5">
        <v>3</v>
      </c>
      <c r="D3" s="5">
        <v>4</v>
      </c>
      <c r="E3" s="5">
        <v>5</v>
      </c>
      <c r="F3" s="5">
        <v>6</v>
      </c>
      <c r="G3" s="5">
        <v>7</v>
      </c>
      <c r="H3" s="5">
        <v>8</v>
      </c>
      <c r="I3" s="5">
        <v>9</v>
      </c>
      <c r="J3" s="5">
        <v>10</v>
      </c>
      <c r="K3" s="5">
        <v>11</v>
      </c>
      <c r="L3" s="5">
        <v>12</v>
      </c>
      <c r="M3" s="5">
        <v>13</v>
      </c>
      <c r="N3" s="5">
        <v>14</v>
      </c>
      <c r="O3" s="5">
        <v>15</v>
      </c>
      <c r="P3" s="5">
        <v>16</v>
      </c>
      <c r="Q3" s="5">
        <v>17</v>
      </c>
      <c r="R3" s="5">
        <v>18</v>
      </c>
      <c r="S3" s="5">
        <v>19</v>
      </c>
      <c r="T3" s="5">
        <v>20</v>
      </c>
      <c r="U3" s="5">
        <v>21</v>
      </c>
      <c r="V3" s="5">
        <v>22</v>
      </c>
      <c r="W3" s="5">
        <v>23</v>
      </c>
      <c r="X3" s="5">
        <v>24</v>
      </c>
      <c r="Y3" s="5">
        <v>25</v>
      </c>
      <c r="Z3" s="5">
        <v>26</v>
      </c>
      <c r="AA3" s="5">
        <v>27</v>
      </c>
      <c r="AB3" s="5">
        <v>28</v>
      </c>
      <c r="AC3" s="5">
        <v>29</v>
      </c>
      <c r="AD3" s="5">
        <v>30</v>
      </c>
      <c r="AE3" s="5">
        <v>31</v>
      </c>
      <c r="AF3" s="5">
        <v>32</v>
      </c>
      <c r="AG3" s="5">
        <v>33</v>
      </c>
      <c r="AH3" s="5">
        <v>34</v>
      </c>
      <c r="AI3" s="5">
        <v>35</v>
      </c>
      <c r="AJ3" s="5">
        <v>36</v>
      </c>
      <c r="AK3" s="5">
        <v>37</v>
      </c>
      <c r="AL3" s="5">
        <v>38</v>
      </c>
      <c r="AM3" s="5">
        <v>39</v>
      </c>
      <c r="AN3" s="5">
        <v>40</v>
      </c>
      <c r="AO3" s="5">
        <v>41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</row>
    <row r="4" spans="1:71" x14ac:dyDescent="0.2">
      <c r="A4" t="str">
        <f>CONCATENATE(B4,"_",C4,"_",D4)</f>
        <v>0_1_2002</v>
      </c>
      <c r="B4">
        <v>0</v>
      </c>
      <c r="C4">
        <v>1</v>
      </c>
      <c r="D4">
        <v>2002</v>
      </c>
      <c r="E4">
        <f>Sheet1!E3</f>
        <v>2067895160.7899899</v>
      </c>
      <c r="F4">
        <f>Sheet1!F3</f>
        <v>0</v>
      </c>
      <c r="G4">
        <f>Sheet1!G3</f>
        <v>2067895160.7899899</v>
      </c>
      <c r="H4">
        <f>Sheet1!H3</f>
        <v>0</v>
      </c>
      <c r="I4">
        <f>Sheet1!I3</f>
        <v>1824837942.0338399</v>
      </c>
      <c r="J4">
        <f>Sheet1!J3</f>
        <v>0</v>
      </c>
      <c r="K4">
        <f>Sheet1!K3</f>
        <v>72621594.589365199</v>
      </c>
      <c r="L4">
        <f>Sheet1!L3</f>
        <v>0.92578524274789398</v>
      </c>
      <c r="M4">
        <f>Sheet1!M3</f>
        <v>9853400.5136202294</v>
      </c>
      <c r="N4">
        <f>Sheet1!N3</f>
        <v>1.9978760312339701</v>
      </c>
      <c r="O4">
        <f>Sheet1!O3</f>
        <v>39168.652422814099</v>
      </c>
      <c r="P4">
        <f>Sheet1!P3</f>
        <v>9.8912357800950197</v>
      </c>
      <c r="Q4">
        <f>Sheet1!Q3</f>
        <v>0.60317428756237301</v>
      </c>
      <c r="R4">
        <f>Sheet1!R3</f>
        <v>3.9553254151744701</v>
      </c>
      <c r="S4">
        <f>Sheet1!S3</f>
        <v>0</v>
      </c>
      <c r="T4">
        <f>Sheet1!T3</f>
        <v>0</v>
      </c>
      <c r="U4">
        <f>Sheet1!U3</f>
        <v>0</v>
      </c>
      <c r="V4">
        <f>Sheet1!V3</f>
        <v>0</v>
      </c>
      <c r="W4">
        <f>Sheet1!W3</f>
        <v>0</v>
      </c>
      <c r="X4">
        <f>Sheet1!Y3</f>
        <v>0</v>
      </c>
      <c r="Y4">
        <f>Sheet1!X3</f>
        <v>0</v>
      </c>
      <c r="Z4">
        <f>Sheet1!Z3</f>
        <v>0</v>
      </c>
      <c r="AA4">
        <f>Sheet1!AA3</f>
        <v>0</v>
      </c>
      <c r="AB4">
        <f>Sheet1!AB3</f>
        <v>0</v>
      </c>
      <c r="AC4">
        <f>Sheet1!AC3</f>
        <v>0</v>
      </c>
      <c r="AD4">
        <f>Sheet1!AD3</f>
        <v>0</v>
      </c>
      <c r="AE4">
        <f>Sheet1!AE3</f>
        <v>0</v>
      </c>
      <c r="AF4">
        <f>Sheet1!AF3</f>
        <v>0</v>
      </c>
      <c r="AG4">
        <f>Sheet1!AG3</f>
        <v>0</v>
      </c>
      <c r="AH4">
        <f>Sheet1!AH3</f>
        <v>0</v>
      </c>
      <c r="AI4">
        <f>Sheet1!AI3</f>
        <v>0</v>
      </c>
      <c r="AJ4">
        <f>Sheet1!AJ3</f>
        <v>0</v>
      </c>
      <c r="AK4">
        <f>Sheet1!AK3</f>
        <v>0</v>
      </c>
      <c r="AL4">
        <f>Sheet1!AL3</f>
        <v>0</v>
      </c>
      <c r="AM4">
        <f>Sheet1!AM3</f>
        <v>0</v>
      </c>
      <c r="AN4">
        <f>Sheet1!AN3</f>
        <v>2067895160.7899899</v>
      </c>
      <c r="AO4">
        <f>Sheet1!AO3</f>
        <v>2067895160.7899899</v>
      </c>
      <c r="BJ4"/>
      <c r="BK4"/>
      <c r="BL4"/>
      <c r="BM4"/>
      <c r="BN4"/>
      <c r="BO4"/>
    </row>
    <row r="5" spans="1:71" x14ac:dyDescent="0.2">
      <c r="A5" t="str">
        <f t="shared" ref="A5:A71" si="0">CONCATENATE(B5,"_",C5,"_",D5)</f>
        <v>0_1_2003</v>
      </c>
      <c r="B5">
        <v>0</v>
      </c>
      <c r="C5">
        <v>1</v>
      </c>
      <c r="D5">
        <v>2003</v>
      </c>
      <c r="E5">
        <f>Sheet1!E4</f>
        <v>2067895160.7899899</v>
      </c>
      <c r="F5">
        <f>Sheet1!F4</f>
        <v>2067895160.7899899</v>
      </c>
      <c r="G5">
        <f>Sheet1!G4</f>
        <v>2107511663.5</v>
      </c>
      <c r="H5">
        <f>Sheet1!H4</f>
        <v>-71367838.589998499</v>
      </c>
      <c r="I5">
        <f>Sheet1!I4</f>
        <v>2013078286.1605301</v>
      </c>
      <c r="J5">
        <f>Sheet1!J4</f>
        <v>74454350.896396801</v>
      </c>
      <c r="K5">
        <f>Sheet1!K4</f>
        <v>72761018.9929111</v>
      </c>
      <c r="L5">
        <f>Sheet1!L4</f>
        <v>0.92023420053312299</v>
      </c>
      <c r="M5">
        <f>Sheet1!M4</f>
        <v>9993603.6694206093</v>
      </c>
      <c r="N5">
        <f>Sheet1!N4</f>
        <v>2.3065457481854601</v>
      </c>
      <c r="O5">
        <f>Sheet1!O4</f>
        <v>38278.993618695298</v>
      </c>
      <c r="P5">
        <f>Sheet1!P4</f>
        <v>9.7897663664836791</v>
      </c>
      <c r="Q5">
        <f>Sheet1!Q4</f>
        <v>0.60081779498462995</v>
      </c>
      <c r="R5">
        <f>Sheet1!R4</f>
        <v>3.9553254151744701</v>
      </c>
      <c r="S5">
        <f>Sheet1!S4</f>
        <v>0</v>
      </c>
      <c r="T5">
        <f>Sheet1!T4</f>
        <v>0</v>
      </c>
      <c r="U5">
        <f>Sheet1!U4</f>
        <v>0</v>
      </c>
      <c r="V5">
        <f>Sheet1!V4</f>
        <v>0</v>
      </c>
      <c r="W5">
        <f>Sheet1!W4</f>
        <v>0</v>
      </c>
      <c r="X5">
        <f>Sheet1!Y4</f>
        <v>7770474.0976919597</v>
      </c>
      <c r="Y5">
        <f>Sheet1!X4</f>
        <v>4089358.3487992901</v>
      </c>
      <c r="Z5">
        <f>Sheet1!Z4</f>
        <v>7308452.19021805</v>
      </c>
      <c r="AA5">
        <f>Sheet1!AA4</f>
        <v>49144525.274174199</v>
      </c>
      <c r="AB5">
        <f>Sheet1!AB4</f>
        <v>17553696.812141001</v>
      </c>
      <c r="AC5">
        <f>Sheet1!AC4</f>
        <v>-1618316.80085394</v>
      </c>
      <c r="AD5">
        <f>Sheet1!AD4</f>
        <v>-2161463.3968671202</v>
      </c>
      <c r="AE5">
        <f>Sheet1!AE4</f>
        <v>0</v>
      </c>
      <c r="AF5">
        <f>Sheet1!AF4</f>
        <v>0</v>
      </c>
      <c r="AG5">
        <f>Sheet1!AG4</f>
        <v>0</v>
      </c>
      <c r="AH5">
        <f>Sheet1!AH4</f>
        <v>0</v>
      </c>
      <c r="AI5">
        <f>Sheet1!AI4</f>
        <v>0</v>
      </c>
      <c r="AJ5">
        <f>Sheet1!AJ4</f>
        <v>0</v>
      </c>
      <c r="AK5">
        <f>Sheet1!AK4</f>
        <v>82086726.525303498</v>
      </c>
      <c r="AL5">
        <f>Sheet1!AL4</f>
        <v>83831197.881000504</v>
      </c>
      <c r="AM5">
        <f>Sheet1!AM4</f>
        <v>-155199036.470999</v>
      </c>
      <c r="AN5">
        <f>Sheet1!AN4</f>
        <v>0</v>
      </c>
      <c r="AO5">
        <f>Sheet1!AO4</f>
        <v>-71367838.589998499</v>
      </c>
      <c r="AP5" s="3"/>
      <c r="AR5" s="3"/>
      <c r="AT5" s="3"/>
      <c r="AV5" s="3"/>
      <c r="AX5" s="3"/>
      <c r="AZ5" s="3"/>
      <c r="BB5" s="3"/>
      <c r="BE5" s="3"/>
      <c r="BG5" s="3"/>
      <c r="BI5" s="3"/>
      <c r="BJ5"/>
      <c r="BK5"/>
      <c r="BL5"/>
      <c r="BM5"/>
      <c r="BN5"/>
      <c r="BO5"/>
    </row>
    <row r="6" spans="1:71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Sheet1!E5</f>
        <v>2067895160.7899899</v>
      </c>
      <c r="F6">
        <f>Sheet1!F5</f>
        <v>2107511663.5</v>
      </c>
      <c r="G6">
        <f>Sheet1!G5</f>
        <v>2410970009.3499899</v>
      </c>
      <c r="H6">
        <f>Sheet1!H5</f>
        <v>249169221.84999901</v>
      </c>
      <c r="I6">
        <f>Sheet1!I5</f>
        <v>2311595650.5557399</v>
      </c>
      <c r="J6">
        <f>Sheet1!J5</f>
        <v>251099826.212069</v>
      </c>
      <c r="K6">
        <f>Sheet1!K5</f>
        <v>75185690.314588904</v>
      </c>
      <c r="L6">
        <f>Sheet1!L5</f>
        <v>0.89886274242625197</v>
      </c>
      <c r="M6">
        <f>Sheet1!M5</f>
        <v>10176473.5736553</v>
      </c>
      <c r="N6">
        <f>Sheet1!N5</f>
        <v>2.6186899441821998</v>
      </c>
      <c r="O6">
        <f>Sheet1!O5</f>
        <v>37076.978997939397</v>
      </c>
      <c r="P6">
        <f>Sheet1!P5</f>
        <v>9.6908482134700797</v>
      </c>
      <c r="Q6">
        <f>Sheet1!Q5</f>
        <v>0.59826362390855403</v>
      </c>
      <c r="R6">
        <f>Sheet1!R5</f>
        <v>3.9553254151744701</v>
      </c>
      <c r="S6">
        <f>Sheet1!S5</f>
        <v>0</v>
      </c>
      <c r="T6">
        <f>Sheet1!T5</f>
        <v>0</v>
      </c>
      <c r="U6">
        <f>Sheet1!U5</f>
        <v>0</v>
      </c>
      <c r="V6">
        <f>Sheet1!V5</f>
        <v>0</v>
      </c>
      <c r="W6">
        <f>Sheet1!W5</f>
        <v>0</v>
      </c>
      <c r="X6">
        <f>Sheet1!Y5</f>
        <v>17030660.189771701</v>
      </c>
      <c r="Y6">
        <f>Sheet1!X5</f>
        <v>55822683.767937496</v>
      </c>
      <c r="Z6">
        <f>Sheet1!Z5</f>
        <v>9369318.3579772897</v>
      </c>
      <c r="AA6">
        <f>Sheet1!AA5</f>
        <v>46730783.921286099</v>
      </c>
      <c r="AB6">
        <f>Sheet1!AB5</f>
        <v>25690541.116480701</v>
      </c>
      <c r="AC6">
        <f>Sheet1!AC5</f>
        <v>-1338485.4779067</v>
      </c>
      <c r="AD6">
        <f>Sheet1!AD5</f>
        <v>-2052964.61511424</v>
      </c>
      <c r="AE6">
        <f>Sheet1!AE5</f>
        <v>0</v>
      </c>
      <c r="AF6">
        <f>Sheet1!AF5</f>
        <v>0</v>
      </c>
      <c r="AG6">
        <f>Sheet1!AG5</f>
        <v>0</v>
      </c>
      <c r="AH6">
        <f>Sheet1!AH5</f>
        <v>0</v>
      </c>
      <c r="AI6">
        <f>Sheet1!AI5</f>
        <v>0</v>
      </c>
      <c r="AJ6">
        <f>Sheet1!AJ5</f>
        <v>0</v>
      </c>
      <c r="AK6">
        <f>Sheet1!AK5</f>
        <v>151252537.260432</v>
      </c>
      <c r="AL6">
        <f>Sheet1!AL5</f>
        <v>155224323.67723</v>
      </c>
      <c r="AM6">
        <f>Sheet1!AM5</f>
        <v>93944898.172769099</v>
      </c>
      <c r="AN6">
        <f>Sheet1!AN5</f>
        <v>0</v>
      </c>
      <c r="AO6">
        <f>Sheet1!AO5</f>
        <v>249169221.84999901</v>
      </c>
      <c r="AP6" s="3"/>
      <c r="AR6" s="3"/>
      <c r="AT6" s="3"/>
      <c r="AV6" s="3"/>
      <c r="AX6" s="3"/>
      <c r="AZ6" s="3"/>
      <c r="BB6" s="3"/>
      <c r="BE6" s="3"/>
      <c r="BG6" s="3"/>
      <c r="BI6" s="3"/>
      <c r="BJ6"/>
      <c r="BK6"/>
      <c r="BL6"/>
      <c r="BM6"/>
      <c r="BN6"/>
      <c r="BO6"/>
    </row>
    <row r="7" spans="1:71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Sheet1!E6</f>
        <v>2193562244.18999</v>
      </c>
      <c r="F7">
        <f>Sheet1!F6</f>
        <v>2410970009.3499899</v>
      </c>
      <c r="G7">
        <f>Sheet1!G6</f>
        <v>2568753504.3599901</v>
      </c>
      <c r="H7">
        <f>Sheet1!H6</f>
        <v>32116411.609998599</v>
      </c>
      <c r="I7">
        <f>Sheet1!I6</f>
        <v>2537058914.5193701</v>
      </c>
      <c r="J7">
        <f>Sheet1!J6</f>
        <v>56470353.699294299</v>
      </c>
      <c r="K7">
        <f>Sheet1!K6</f>
        <v>74442134.2401651</v>
      </c>
      <c r="L7">
        <f>Sheet1!L6</f>
        <v>0.92347882833217898</v>
      </c>
      <c r="M7">
        <f>Sheet1!M6</f>
        <v>10047591.368048901</v>
      </c>
      <c r="N7">
        <f>Sheet1!N6</f>
        <v>3.0711520208882899</v>
      </c>
      <c r="O7">
        <f>Sheet1!O6</f>
        <v>36205.347649912699</v>
      </c>
      <c r="P7">
        <f>Sheet1!P6</f>
        <v>9.4812291009359395</v>
      </c>
      <c r="Q7">
        <f>Sheet1!Q6</f>
        <v>0.59034656011420805</v>
      </c>
      <c r="R7">
        <f>Sheet1!R6</f>
        <v>3.98652930130008</v>
      </c>
      <c r="S7">
        <f>Sheet1!S6</f>
        <v>0</v>
      </c>
      <c r="T7">
        <f>Sheet1!T6</f>
        <v>0</v>
      </c>
      <c r="U7">
        <f>Sheet1!U6</f>
        <v>0</v>
      </c>
      <c r="V7">
        <f>Sheet1!V6</f>
        <v>0</v>
      </c>
      <c r="W7">
        <f>Sheet1!W6</f>
        <v>0</v>
      </c>
      <c r="X7">
        <f>Sheet1!Y6</f>
        <v>-13111659.9596847</v>
      </c>
      <c r="Y7">
        <f>Sheet1!X6</f>
        <v>-32462596.500920501</v>
      </c>
      <c r="Z7">
        <f>Sheet1!Z6</f>
        <v>11375195.1666077</v>
      </c>
      <c r="AA7">
        <f>Sheet1!AA6</f>
        <v>69504383.968493894</v>
      </c>
      <c r="AB7">
        <f>Sheet1!AB6</f>
        <v>24876212.382831499</v>
      </c>
      <c r="AC7">
        <f>Sheet1!AC6</f>
        <v>-2213353.3734163102</v>
      </c>
      <c r="AD7">
        <f>Sheet1!AD6</f>
        <v>-2174212.411045</v>
      </c>
      <c r="AE7">
        <f>Sheet1!AE6</f>
        <v>0</v>
      </c>
      <c r="AF7">
        <f>Sheet1!AF6</f>
        <v>0</v>
      </c>
      <c r="AG7">
        <f>Sheet1!AG6</f>
        <v>0</v>
      </c>
      <c r="AH7">
        <f>Sheet1!AH6</f>
        <v>0</v>
      </c>
      <c r="AI7">
        <f>Sheet1!AI6</f>
        <v>0</v>
      </c>
      <c r="AJ7">
        <f>Sheet1!AJ6</f>
        <v>0</v>
      </c>
      <c r="AK7">
        <f>Sheet1!AK6</f>
        <v>55793969.272866599</v>
      </c>
      <c r="AL7">
        <f>Sheet1!AL6</f>
        <v>54949425.349185601</v>
      </c>
      <c r="AM7">
        <f>Sheet1!AM6</f>
        <v>-22833013.739186902</v>
      </c>
      <c r="AN7">
        <f>Sheet1!AN6</f>
        <v>125667083.39999899</v>
      </c>
      <c r="AO7">
        <f>Sheet1!AO6</f>
        <v>157783495.00999799</v>
      </c>
      <c r="AP7" s="3"/>
      <c r="AR7" s="3"/>
      <c r="AT7" s="3"/>
      <c r="AV7" s="3"/>
      <c r="AX7" s="3"/>
      <c r="AZ7" s="3"/>
      <c r="BB7" s="3"/>
      <c r="BE7" s="3"/>
      <c r="BG7" s="3"/>
      <c r="BI7" s="3"/>
      <c r="BJ7"/>
      <c r="BK7"/>
      <c r="BL7"/>
      <c r="BM7"/>
      <c r="BN7"/>
      <c r="BO7"/>
    </row>
    <row r="8" spans="1:71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Sheet1!E7</f>
        <v>2193562244.18999</v>
      </c>
      <c r="F8">
        <f>Sheet1!F7</f>
        <v>2568753504.3599901</v>
      </c>
      <c r="G8">
        <f>Sheet1!G7</f>
        <v>2599108816.4200001</v>
      </c>
      <c r="H8">
        <f>Sheet1!H7</f>
        <v>30355312.0600021</v>
      </c>
      <c r="I8">
        <f>Sheet1!I7</f>
        <v>2637970127.9535499</v>
      </c>
      <c r="J8">
        <f>Sheet1!J7</f>
        <v>100911213.434181</v>
      </c>
      <c r="K8">
        <f>Sheet1!K7</f>
        <v>74268722.599870801</v>
      </c>
      <c r="L8">
        <f>Sheet1!L7</f>
        <v>0.89507823048089596</v>
      </c>
      <c r="M8">
        <f>Sheet1!M7</f>
        <v>10294146.944174901</v>
      </c>
      <c r="N8">
        <f>Sheet1!N7</f>
        <v>3.36430533078408</v>
      </c>
      <c r="O8">
        <f>Sheet1!O7</f>
        <v>34682.936523503296</v>
      </c>
      <c r="P8">
        <f>Sheet1!P7</f>
        <v>9.3704019300518695</v>
      </c>
      <c r="Q8">
        <f>Sheet1!Q7</f>
        <v>0.58908369291485596</v>
      </c>
      <c r="R8">
        <f>Sheet1!R7</f>
        <v>4.3421357109572796</v>
      </c>
      <c r="S8">
        <f>Sheet1!S7</f>
        <v>0</v>
      </c>
      <c r="T8">
        <f>Sheet1!T7</f>
        <v>0</v>
      </c>
      <c r="U8">
        <f>Sheet1!U7</f>
        <v>0</v>
      </c>
      <c r="V8">
        <f>Sheet1!V7</f>
        <v>0</v>
      </c>
      <c r="W8">
        <f>Sheet1!W7</f>
        <v>0</v>
      </c>
      <c r="X8">
        <f>Sheet1!Y7</f>
        <v>20009739.617702201</v>
      </c>
      <c r="Y8">
        <f>Sheet1!X7</f>
        <v>-7561648.6766915601</v>
      </c>
      <c r="Z8">
        <f>Sheet1!Z7</f>
        <v>15409536.739056701</v>
      </c>
      <c r="AA8">
        <f>Sheet1!AA7</f>
        <v>43622660.757778101</v>
      </c>
      <c r="AB8">
        <f>Sheet1!AB7</f>
        <v>40336658.475599699</v>
      </c>
      <c r="AC8">
        <f>Sheet1!AC7</f>
        <v>-2470365.3606910598</v>
      </c>
      <c r="AD8">
        <f>Sheet1!AD7</f>
        <v>-1701903.0248304601</v>
      </c>
      <c r="AE8">
        <f>Sheet1!AE7</f>
        <v>-2727308.50719311</v>
      </c>
      <c r="AF8">
        <f>Sheet1!AF7</f>
        <v>0</v>
      </c>
      <c r="AG8">
        <f>Sheet1!AG7</f>
        <v>0</v>
      </c>
      <c r="AH8">
        <f>Sheet1!AH7</f>
        <v>0</v>
      </c>
      <c r="AI8">
        <f>Sheet1!AI7</f>
        <v>0</v>
      </c>
      <c r="AJ8">
        <f>Sheet1!AJ7</f>
        <v>0</v>
      </c>
      <c r="AK8">
        <f>Sheet1!AK7</f>
        <v>104917370.02073</v>
      </c>
      <c r="AL8">
        <f>Sheet1!AL7</f>
        <v>105987325.99567699</v>
      </c>
      <c r="AM8">
        <f>Sheet1!AM7</f>
        <v>-75632013.935675099</v>
      </c>
      <c r="AN8">
        <f>Sheet1!AN7</f>
        <v>0</v>
      </c>
      <c r="AO8">
        <f>Sheet1!AO7</f>
        <v>30355312.0600021</v>
      </c>
      <c r="AP8" s="3"/>
      <c r="AR8" s="3"/>
      <c r="AT8" s="3"/>
      <c r="AV8" s="3"/>
      <c r="AX8" s="3"/>
      <c r="AZ8" s="3"/>
      <c r="BB8" s="3"/>
      <c r="BE8" s="3"/>
      <c r="BG8" s="3"/>
      <c r="BI8" s="3"/>
      <c r="BJ8"/>
      <c r="BK8"/>
      <c r="BL8"/>
      <c r="BM8"/>
      <c r="BN8"/>
      <c r="BO8"/>
    </row>
    <row r="9" spans="1:71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Sheet1!E8</f>
        <v>2193562244.18999</v>
      </c>
      <c r="F9">
        <f>Sheet1!F8</f>
        <v>2599108816.4200001</v>
      </c>
      <c r="G9">
        <f>Sheet1!G8</f>
        <v>2608864140.5399899</v>
      </c>
      <c r="H9">
        <f>Sheet1!H8</f>
        <v>9755324.11999912</v>
      </c>
      <c r="I9">
        <f>Sheet1!I8</f>
        <v>2637346250.1528602</v>
      </c>
      <c r="J9">
        <f>Sheet1!J8</f>
        <v>-623877.80069535202</v>
      </c>
      <c r="K9">
        <f>Sheet1!K8</f>
        <v>74926024.880557507</v>
      </c>
      <c r="L9">
        <f>Sheet1!L8</f>
        <v>0.92940795844063195</v>
      </c>
      <c r="M9">
        <f>Sheet1!M8</f>
        <v>10340276.4781275</v>
      </c>
      <c r="N9">
        <f>Sheet1!N8</f>
        <v>3.5447328439065098</v>
      </c>
      <c r="O9">
        <f>Sheet1!O8</f>
        <v>35198.671627756099</v>
      </c>
      <c r="P9">
        <f>Sheet1!P8</f>
        <v>9.1713821631854398</v>
      </c>
      <c r="Q9">
        <f>Sheet1!Q8</f>
        <v>0.58396740311157402</v>
      </c>
      <c r="R9">
        <f>Sheet1!R8</f>
        <v>4.4304055074263999</v>
      </c>
      <c r="S9">
        <f>Sheet1!S8</f>
        <v>0</v>
      </c>
      <c r="T9">
        <f>Sheet1!T8</f>
        <v>0</v>
      </c>
      <c r="U9">
        <f>Sheet1!U8</f>
        <v>0</v>
      </c>
      <c r="V9">
        <f>Sheet1!V8</f>
        <v>0</v>
      </c>
      <c r="W9">
        <f>Sheet1!W8</f>
        <v>0</v>
      </c>
      <c r="X9">
        <f>Sheet1!Y8</f>
        <v>-32439290.102177601</v>
      </c>
      <c r="Y9">
        <f>Sheet1!X8</f>
        <v>35089439.926538497</v>
      </c>
      <c r="Z9">
        <f>Sheet1!Z8</f>
        <v>4247808.6153881298</v>
      </c>
      <c r="AA9">
        <f>Sheet1!AA8</f>
        <v>24888563.117074098</v>
      </c>
      <c r="AB9">
        <f>Sheet1!AB8</f>
        <v>-13864435.174190899</v>
      </c>
      <c r="AC9">
        <f>Sheet1!AC8</f>
        <v>-3282145.7141767899</v>
      </c>
      <c r="AD9">
        <f>Sheet1!AD8</f>
        <v>-5960504.7072774796</v>
      </c>
      <c r="AE9">
        <f>Sheet1!AE8</f>
        <v>-1174933.4030683399</v>
      </c>
      <c r="AF9">
        <f>Sheet1!AF8</f>
        <v>0</v>
      </c>
      <c r="AG9">
        <f>Sheet1!AG8</f>
        <v>0</v>
      </c>
      <c r="AH9">
        <f>Sheet1!AH8</f>
        <v>0</v>
      </c>
      <c r="AI9">
        <f>Sheet1!AI8</f>
        <v>0</v>
      </c>
      <c r="AJ9">
        <f>Sheet1!AJ8</f>
        <v>0</v>
      </c>
      <c r="AK9">
        <f>Sheet1!AK8</f>
        <v>7504502.5581096103</v>
      </c>
      <c r="AL9">
        <f>Sheet1!AL8</f>
        <v>6761587.7644541599</v>
      </c>
      <c r="AM9">
        <f>Sheet1!AM8</f>
        <v>2993736.3555449499</v>
      </c>
      <c r="AN9">
        <f>Sheet1!AN8</f>
        <v>0</v>
      </c>
      <c r="AO9">
        <f>Sheet1!AO8</f>
        <v>9755324.11999912</v>
      </c>
      <c r="AP9" s="3"/>
      <c r="AR9" s="3"/>
      <c r="AT9" s="3"/>
      <c r="AV9" s="3"/>
      <c r="AX9" s="3"/>
      <c r="AZ9" s="3"/>
      <c r="BB9" s="3"/>
      <c r="BE9" s="3"/>
      <c r="BG9" s="3"/>
      <c r="BI9" s="3"/>
      <c r="BJ9"/>
      <c r="BK9"/>
      <c r="BL9"/>
      <c r="BM9"/>
      <c r="BN9"/>
      <c r="BO9"/>
    </row>
    <row r="10" spans="1:71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Sheet1!E9</f>
        <v>2193562244.18999</v>
      </c>
      <c r="F10">
        <f>Sheet1!F9</f>
        <v>2608864140.5399899</v>
      </c>
      <c r="G10">
        <f>Sheet1!G9</f>
        <v>2692308348.7999902</v>
      </c>
      <c r="H10">
        <f>Sheet1!H9</f>
        <v>83444208.260000005</v>
      </c>
      <c r="I10">
        <f>Sheet1!I9</f>
        <v>2738670866.17699</v>
      </c>
      <c r="J10">
        <f>Sheet1!J9</f>
        <v>101324616.024134</v>
      </c>
      <c r="K10">
        <f>Sheet1!K9</f>
        <v>75105587.106230199</v>
      </c>
      <c r="L10">
        <f>Sheet1!L9</f>
        <v>0.91446565879439301</v>
      </c>
      <c r="M10">
        <f>Sheet1!M9</f>
        <v>10355784.210147301</v>
      </c>
      <c r="N10">
        <f>Sheet1!N9</f>
        <v>3.9638486988504602</v>
      </c>
      <c r="O10">
        <f>Sheet1!O9</f>
        <v>35229.841305075999</v>
      </c>
      <c r="P10">
        <f>Sheet1!P9</f>
        <v>9.3865129942408601</v>
      </c>
      <c r="Q10">
        <f>Sheet1!Q9</f>
        <v>0.58794800037017803</v>
      </c>
      <c r="R10">
        <f>Sheet1!R9</f>
        <v>4.5122453273264203</v>
      </c>
      <c r="S10">
        <f>Sheet1!S9</f>
        <v>0</v>
      </c>
      <c r="T10">
        <f>Sheet1!T9</f>
        <v>0</v>
      </c>
      <c r="U10">
        <f>Sheet1!U9</f>
        <v>0</v>
      </c>
      <c r="V10">
        <f>Sheet1!V9</f>
        <v>8.7775489621949801E-5</v>
      </c>
      <c r="W10">
        <f>Sheet1!W9</f>
        <v>0</v>
      </c>
      <c r="X10">
        <f>Sheet1!Y9</f>
        <v>17813874.682953</v>
      </c>
      <c r="Y10">
        <f>Sheet1!X9</f>
        <v>16780643.2182131</v>
      </c>
      <c r="Z10">
        <f>Sheet1!Z9</f>
        <v>2808923.6858060099</v>
      </c>
      <c r="AA10">
        <f>Sheet1!AA9</f>
        <v>57155414.7337588</v>
      </c>
      <c r="AB10">
        <f>Sheet1!AB9</f>
        <v>1329633.5185934899</v>
      </c>
      <c r="AC10">
        <f>Sheet1!AC9</f>
        <v>3243763.0251450799</v>
      </c>
      <c r="AD10">
        <f>Sheet1!AD9</f>
        <v>3842456.0827512699</v>
      </c>
      <c r="AE10">
        <f>Sheet1!AE9</f>
        <v>-713182.80742683797</v>
      </c>
      <c r="AF10">
        <f>Sheet1!AF9</f>
        <v>0</v>
      </c>
      <c r="AG10">
        <f>Sheet1!AG9</f>
        <v>0</v>
      </c>
      <c r="AH10">
        <f>Sheet1!AH9</f>
        <v>0</v>
      </c>
      <c r="AI10">
        <f>Sheet1!AI9</f>
        <v>-3582925.5969168199</v>
      </c>
      <c r="AJ10">
        <f>Sheet1!AJ9</f>
        <v>0</v>
      </c>
      <c r="AK10">
        <f>Sheet1!AK9</f>
        <v>98678600.542877302</v>
      </c>
      <c r="AL10">
        <f>Sheet1!AL9</f>
        <v>100107013.637932</v>
      </c>
      <c r="AM10">
        <f>Sheet1!AM9</f>
        <v>-16662805.377932001</v>
      </c>
      <c r="AN10">
        <f>Sheet1!AN9</f>
        <v>0</v>
      </c>
      <c r="AO10">
        <f>Sheet1!AO9</f>
        <v>83444208.260000005</v>
      </c>
      <c r="AP10" s="3"/>
      <c r="AR10" s="3"/>
      <c r="AT10" s="3"/>
      <c r="AV10" s="3"/>
      <c r="AX10" s="3"/>
      <c r="AZ10" s="3"/>
      <c r="BB10" s="3"/>
      <c r="BE10" s="3"/>
      <c r="BG10" s="3"/>
      <c r="BI10" s="3"/>
      <c r="BJ10"/>
      <c r="BK10"/>
      <c r="BL10"/>
      <c r="BM10"/>
      <c r="BN10"/>
      <c r="BO10"/>
    </row>
    <row r="11" spans="1:71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Sheet1!E10</f>
        <v>2193562244.18999</v>
      </c>
      <c r="F11">
        <f>Sheet1!F10</f>
        <v>2692308348.7999902</v>
      </c>
      <c r="G11">
        <f>Sheet1!G10</f>
        <v>2564111221.5099902</v>
      </c>
      <c r="H11">
        <f>Sheet1!H10</f>
        <v>-128197127.29000001</v>
      </c>
      <c r="I11">
        <f>Sheet1!I10</f>
        <v>2530887778.3894501</v>
      </c>
      <c r="J11">
        <f>Sheet1!J10</f>
        <v>-207783087.787543</v>
      </c>
      <c r="K11">
        <f>Sheet1!K10</f>
        <v>74157529.426556706</v>
      </c>
      <c r="L11">
        <f>Sheet1!L10</f>
        <v>1.0099300810385801</v>
      </c>
      <c r="M11">
        <f>Sheet1!M10</f>
        <v>10260279.098161999</v>
      </c>
      <c r="N11">
        <f>Sheet1!N10</f>
        <v>2.92305756789237</v>
      </c>
      <c r="O11">
        <f>Sheet1!O10</f>
        <v>33443.898363768501</v>
      </c>
      <c r="P11">
        <f>Sheet1!P10</f>
        <v>9.4621625371587896</v>
      </c>
      <c r="Q11">
        <f>Sheet1!Q10</f>
        <v>0.58963428972391996</v>
      </c>
      <c r="R11">
        <f>Sheet1!R10</f>
        <v>4.7446590377006403</v>
      </c>
      <c r="S11">
        <f>Sheet1!S10</f>
        <v>0</v>
      </c>
      <c r="T11">
        <f>Sheet1!T10</f>
        <v>0</v>
      </c>
      <c r="U11">
        <f>Sheet1!U10</f>
        <v>0</v>
      </c>
      <c r="V11">
        <f>Sheet1!V10</f>
        <v>8.7775489621949801E-5</v>
      </c>
      <c r="W11">
        <f>Sheet1!W10</f>
        <v>0</v>
      </c>
      <c r="X11">
        <f>Sheet1!Y10</f>
        <v>-87199245.354734704</v>
      </c>
      <c r="Y11">
        <f>Sheet1!X10</f>
        <v>-22049645.530646499</v>
      </c>
      <c r="Z11">
        <f>Sheet1!Z10</f>
        <v>-2657764.50823138</v>
      </c>
      <c r="AA11">
        <f>Sheet1!AA10</f>
        <v>-150101096.94323701</v>
      </c>
      <c r="AB11">
        <f>Sheet1!AB10</f>
        <v>51828717.315791897</v>
      </c>
      <c r="AC11">
        <f>Sheet1!AC10</f>
        <v>2305201.3012351198</v>
      </c>
      <c r="AD11">
        <f>Sheet1!AD10</f>
        <v>2661584.3708564802</v>
      </c>
      <c r="AE11">
        <f>Sheet1!AE10</f>
        <v>-1917393.23593734</v>
      </c>
      <c r="AF11">
        <f>Sheet1!AF10</f>
        <v>0</v>
      </c>
      <c r="AG11">
        <f>Sheet1!AG10</f>
        <v>0</v>
      </c>
      <c r="AH11">
        <f>Sheet1!AH10</f>
        <v>0</v>
      </c>
      <c r="AI11">
        <f>Sheet1!AI10</f>
        <v>0</v>
      </c>
      <c r="AJ11">
        <f>Sheet1!AJ10</f>
        <v>0</v>
      </c>
      <c r="AK11">
        <f>Sheet1!AK10</f>
        <v>-207129642.584903</v>
      </c>
      <c r="AL11">
        <f>Sheet1!AL10</f>
        <v>-205345085.08022201</v>
      </c>
      <c r="AM11">
        <f>Sheet1!AM10</f>
        <v>77147957.7902226</v>
      </c>
      <c r="AN11">
        <f>Sheet1!AN10</f>
        <v>0</v>
      </c>
      <c r="AO11">
        <f>Sheet1!AO10</f>
        <v>-128197127.29000001</v>
      </c>
      <c r="AP11" s="3"/>
      <c r="AR11" s="3"/>
      <c r="AT11" s="3"/>
      <c r="AV11" s="3"/>
      <c r="AX11" s="3"/>
      <c r="AZ11" s="3"/>
      <c r="BB11" s="3"/>
      <c r="BE11" s="3"/>
      <c r="BG11" s="3"/>
      <c r="BI11" s="3"/>
      <c r="BJ11"/>
      <c r="BK11"/>
      <c r="BL11"/>
      <c r="BM11"/>
      <c r="BN11"/>
      <c r="BO11"/>
    </row>
    <row r="12" spans="1:71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Sheet1!E11</f>
        <v>2193562244.18999</v>
      </c>
      <c r="F12">
        <f>Sheet1!F11</f>
        <v>2564111221.5099902</v>
      </c>
      <c r="G12">
        <f>Sheet1!G11</f>
        <v>2477369488.9499998</v>
      </c>
      <c r="H12">
        <f>Sheet1!H11</f>
        <v>-86741732.559998095</v>
      </c>
      <c r="I12">
        <f>Sheet1!I11</f>
        <v>2533996533.8255401</v>
      </c>
      <c r="J12">
        <f>Sheet1!J11</f>
        <v>3108755.4360858798</v>
      </c>
      <c r="K12">
        <f>Sheet1!K11</f>
        <v>69775840.932530701</v>
      </c>
      <c r="L12">
        <f>Sheet1!L11</f>
        <v>1.02674740903019</v>
      </c>
      <c r="M12">
        <f>Sheet1!M11</f>
        <v>10228948.181007899</v>
      </c>
      <c r="N12">
        <f>Sheet1!N11</f>
        <v>3.3740990053750202</v>
      </c>
      <c r="O12">
        <f>Sheet1!O11</f>
        <v>32563.699246829699</v>
      </c>
      <c r="P12">
        <f>Sheet1!P11</f>
        <v>9.6595707985550394</v>
      </c>
      <c r="Q12">
        <f>Sheet1!Q11</f>
        <v>0.58813015241102695</v>
      </c>
      <c r="R12">
        <f>Sheet1!R11</f>
        <v>4.95533970583854</v>
      </c>
      <c r="S12">
        <f>Sheet1!S11</f>
        <v>0</v>
      </c>
      <c r="T12">
        <f>Sheet1!T11</f>
        <v>0</v>
      </c>
      <c r="U12">
        <f>Sheet1!U11</f>
        <v>0</v>
      </c>
      <c r="V12">
        <f>Sheet1!V11</f>
        <v>6.5223596279954693E-2</v>
      </c>
      <c r="W12">
        <f>Sheet1!W11</f>
        <v>0</v>
      </c>
      <c r="X12">
        <f>Sheet1!Y11</f>
        <v>-15320246.6945513</v>
      </c>
      <c r="Y12">
        <f>Sheet1!X11</f>
        <v>-96394787.107200697</v>
      </c>
      <c r="Z12">
        <f>Sheet1!Z11</f>
        <v>303789.19408202101</v>
      </c>
      <c r="AA12">
        <f>Sheet1!AA11</f>
        <v>68857589.232433096</v>
      </c>
      <c r="AB12">
        <f>Sheet1!AB11</f>
        <v>24615659.591591801</v>
      </c>
      <c r="AC12">
        <f>Sheet1!AC11</f>
        <v>4298662.6830595499</v>
      </c>
      <c r="AD12">
        <f>Sheet1!AD11</f>
        <v>40838555.132063799</v>
      </c>
      <c r="AE12">
        <f>Sheet1!AE11</f>
        <v>-1982711.3817467701</v>
      </c>
      <c r="AF12">
        <f>Sheet1!AF11</f>
        <v>0</v>
      </c>
      <c r="AG12">
        <f>Sheet1!AG11</f>
        <v>0</v>
      </c>
      <c r="AH12">
        <f>Sheet1!AH11</f>
        <v>0</v>
      </c>
      <c r="AI12">
        <f>Sheet1!AI11</f>
        <v>-3055359.1325608101</v>
      </c>
      <c r="AJ12">
        <f>Sheet1!AJ11</f>
        <v>0</v>
      </c>
      <c r="AK12">
        <f>Sheet1!AK11</f>
        <v>22161151.517170601</v>
      </c>
      <c r="AL12">
        <f>Sheet1!AL11</f>
        <v>21027667.862140302</v>
      </c>
      <c r="AM12">
        <f>Sheet1!AM11</f>
        <v>-107769400.42213801</v>
      </c>
      <c r="AN12">
        <f>Sheet1!AN11</f>
        <v>0</v>
      </c>
      <c r="AO12">
        <f>Sheet1!AO11</f>
        <v>-86741732.559998095</v>
      </c>
      <c r="AP12" s="3"/>
      <c r="AR12" s="3"/>
      <c r="AT12" s="3"/>
      <c r="AV12" s="3"/>
      <c r="AX12" s="3"/>
      <c r="AZ12" s="3"/>
      <c r="BB12" s="3"/>
      <c r="BE12" s="3"/>
      <c r="BG12" s="3"/>
      <c r="BI12" s="3"/>
      <c r="BJ12"/>
      <c r="BK12"/>
      <c r="BL12"/>
      <c r="BM12"/>
      <c r="BN12"/>
      <c r="BO12"/>
    </row>
    <row r="13" spans="1:71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Sheet1!E12</f>
        <v>2193562244.18999</v>
      </c>
      <c r="F13">
        <f>Sheet1!F12</f>
        <v>2477369488.9499998</v>
      </c>
      <c r="G13">
        <f>Sheet1!G12</f>
        <v>2507911504.0700002</v>
      </c>
      <c r="H13">
        <f>Sheet1!H12</f>
        <v>30542015.120000102</v>
      </c>
      <c r="I13">
        <f>Sheet1!I12</f>
        <v>2567466499.4159799</v>
      </c>
      <c r="J13">
        <f>Sheet1!J12</f>
        <v>33469965.590441398</v>
      </c>
      <c r="K13">
        <f>Sheet1!K12</f>
        <v>66814678.364305802</v>
      </c>
      <c r="L13">
        <f>Sheet1!L12</f>
        <v>1.04253016000038</v>
      </c>
      <c r="M13">
        <f>Sheet1!M12</f>
        <v>10320640.951909401</v>
      </c>
      <c r="N13">
        <f>Sheet1!N12</f>
        <v>4.1007156657886501</v>
      </c>
      <c r="O13">
        <f>Sheet1!O12</f>
        <v>31885.1350384945</v>
      </c>
      <c r="P13">
        <f>Sheet1!P12</f>
        <v>9.9316572862907897</v>
      </c>
      <c r="Q13">
        <f>Sheet1!Q12</f>
        <v>0.58466899250113502</v>
      </c>
      <c r="R13">
        <f>Sheet1!R12</f>
        <v>4.9090633908181296</v>
      </c>
      <c r="S13">
        <f>Sheet1!S12</f>
        <v>0</v>
      </c>
      <c r="T13">
        <f>Sheet1!T12</f>
        <v>0</v>
      </c>
      <c r="U13">
        <f>Sheet1!U12</f>
        <v>0</v>
      </c>
      <c r="V13">
        <f>Sheet1!V12</f>
        <v>6.5223596279954693E-2</v>
      </c>
      <c r="W13">
        <f>Sheet1!W12</f>
        <v>0</v>
      </c>
      <c r="X13">
        <f>Sheet1!Y12</f>
        <v>-17061041.659290701</v>
      </c>
      <c r="Y13">
        <f>Sheet1!X12</f>
        <v>-64611834.949958101</v>
      </c>
      <c r="Z13">
        <f>Sheet1!Z12</f>
        <v>5613261.1617821101</v>
      </c>
      <c r="AA13">
        <f>Sheet1!AA12</f>
        <v>94768539.948114097</v>
      </c>
      <c r="AB13">
        <f>Sheet1!AB12</f>
        <v>19170284.927888598</v>
      </c>
      <c r="AC13">
        <f>Sheet1!AC12</f>
        <v>5590847.7444270002</v>
      </c>
      <c r="AD13">
        <f>Sheet1!AD12</f>
        <v>-4110386.7112466199</v>
      </c>
      <c r="AE13">
        <f>Sheet1!AE12</f>
        <v>468543.05979339097</v>
      </c>
      <c r="AF13">
        <f>Sheet1!AF12</f>
        <v>0</v>
      </c>
      <c r="AG13">
        <f>Sheet1!AG12</f>
        <v>0</v>
      </c>
      <c r="AH13">
        <f>Sheet1!AH12</f>
        <v>0</v>
      </c>
      <c r="AI13">
        <f>Sheet1!AI12</f>
        <v>-2115414.2367186798</v>
      </c>
      <c r="AJ13">
        <f>Sheet1!AJ12</f>
        <v>0</v>
      </c>
      <c r="AK13">
        <f>Sheet1!AK12</f>
        <v>37712799.284791097</v>
      </c>
      <c r="AL13">
        <f>Sheet1!AL12</f>
        <v>35048833.502439998</v>
      </c>
      <c r="AM13">
        <f>Sheet1!AM12</f>
        <v>-4506818.3824399197</v>
      </c>
      <c r="AN13">
        <f>Sheet1!AN12</f>
        <v>0</v>
      </c>
      <c r="AO13">
        <f>Sheet1!AO12</f>
        <v>30542015.120000102</v>
      </c>
      <c r="AP13" s="3"/>
      <c r="AR13" s="3"/>
      <c r="AT13" s="3"/>
      <c r="AV13" s="3"/>
      <c r="AX13" s="3"/>
      <c r="AZ13" s="3"/>
      <c r="BB13" s="3"/>
      <c r="BE13" s="3"/>
      <c r="BG13" s="3"/>
      <c r="BI13" s="3"/>
      <c r="BJ13"/>
      <c r="BK13"/>
      <c r="BL13"/>
      <c r="BM13"/>
      <c r="BN13"/>
      <c r="BO13"/>
    </row>
    <row r="14" spans="1:71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Sheet1!E13</f>
        <v>2193562244.18999</v>
      </c>
      <c r="F14">
        <f>Sheet1!F13</f>
        <v>2507911504.0700002</v>
      </c>
      <c r="G14">
        <f>Sheet1!G13</f>
        <v>2541057031.46</v>
      </c>
      <c r="H14">
        <f>Sheet1!H13</f>
        <v>33145527.389999099</v>
      </c>
      <c r="I14">
        <f>Sheet1!I13</f>
        <v>2548028117.48701</v>
      </c>
      <c r="J14">
        <f>Sheet1!J13</f>
        <v>-19438381.928969499</v>
      </c>
      <c r="K14">
        <f>Sheet1!K13</f>
        <v>65708211.559135802</v>
      </c>
      <c r="L14">
        <f>Sheet1!L13</f>
        <v>1.0460835359221401</v>
      </c>
      <c r="M14">
        <f>Sheet1!M13</f>
        <v>10440391.7151963</v>
      </c>
      <c r="N14">
        <f>Sheet1!N13</f>
        <v>4.1520688668658003</v>
      </c>
      <c r="O14">
        <f>Sheet1!O13</f>
        <v>31831.891723648801</v>
      </c>
      <c r="P14">
        <f>Sheet1!P13</f>
        <v>9.8458994213150195</v>
      </c>
      <c r="Q14">
        <f>Sheet1!Q13</f>
        <v>0.58022821080305198</v>
      </c>
      <c r="R14">
        <f>Sheet1!R13</f>
        <v>5.0009806032678998</v>
      </c>
      <c r="S14">
        <f>Sheet1!S13</f>
        <v>0.40331625125061599</v>
      </c>
      <c r="T14">
        <f>Sheet1!T13</f>
        <v>0</v>
      </c>
      <c r="U14">
        <f>Sheet1!U13</f>
        <v>0</v>
      </c>
      <c r="V14">
        <f>Sheet1!V13</f>
        <v>0.10790642337911099</v>
      </c>
      <c r="W14">
        <f>Sheet1!W13</f>
        <v>0</v>
      </c>
      <c r="X14">
        <f>Sheet1!Y13</f>
        <v>718080.75570942904</v>
      </c>
      <c r="Y14">
        <f>Sheet1!X13</f>
        <v>-25011437.688776601</v>
      </c>
      <c r="Z14">
        <f>Sheet1!Z13</f>
        <v>7090405.5346697001</v>
      </c>
      <c r="AA14">
        <f>Sheet1!AA13</f>
        <v>5408323.1579153603</v>
      </c>
      <c r="AB14">
        <f>Sheet1!AB13</f>
        <v>5796650.1274957601</v>
      </c>
      <c r="AC14">
        <f>Sheet1!AC13</f>
        <v>-2129556.04147076</v>
      </c>
      <c r="AD14">
        <f>Sheet1!AD13</f>
        <v>-4538334.2446382204</v>
      </c>
      <c r="AE14">
        <f>Sheet1!AE13</f>
        <v>-875008.40796330106</v>
      </c>
      <c r="AF14">
        <f>Sheet1!AF13</f>
        <v>-3006858.4834127901</v>
      </c>
      <c r="AG14">
        <f>Sheet1!AG13</f>
        <v>0</v>
      </c>
      <c r="AH14">
        <f>Sheet1!AH13</f>
        <v>0</v>
      </c>
      <c r="AI14">
        <f>Sheet1!AI13</f>
        <v>-1323180.78923497</v>
      </c>
      <c r="AJ14">
        <f>Sheet1!AJ13</f>
        <v>0</v>
      </c>
      <c r="AK14">
        <f>Sheet1!AK13</f>
        <v>-17870916.079706401</v>
      </c>
      <c r="AL14">
        <f>Sheet1!AL13</f>
        <v>-17994857.878343198</v>
      </c>
      <c r="AM14">
        <f>Sheet1!AM13</f>
        <v>51140385.268342398</v>
      </c>
      <c r="AN14">
        <f>Sheet1!AN13</f>
        <v>0</v>
      </c>
      <c r="AO14">
        <f>Sheet1!AO13</f>
        <v>33145527.389999099</v>
      </c>
      <c r="AP14" s="3"/>
      <c r="AR14" s="3"/>
      <c r="AT14" s="3"/>
      <c r="AV14" s="3"/>
      <c r="AX14" s="3"/>
      <c r="AZ14" s="3"/>
      <c r="BB14" s="3"/>
      <c r="BE14" s="3"/>
      <c r="BG14" s="3"/>
      <c r="BI14" s="3"/>
      <c r="BJ14"/>
      <c r="BK14"/>
      <c r="BL14"/>
      <c r="BM14"/>
      <c r="BN14"/>
      <c r="BO14"/>
    </row>
    <row r="15" spans="1:71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Sheet1!E14</f>
        <v>2193562244.18999</v>
      </c>
      <c r="F15">
        <f>Sheet1!F14</f>
        <v>2541057031.46</v>
      </c>
      <c r="G15">
        <f>Sheet1!G14</f>
        <v>2538567549.7399902</v>
      </c>
      <c r="H15">
        <f>Sheet1!H14</f>
        <v>-2489481.7200006898</v>
      </c>
      <c r="I15">
        <f>Sheet1!I14</f>
        <v>2528211496.7867198</v>
      </c>
      <c r="J15">
        <f>Sheet1!J14</f>
        <v>-19816620.700290501</v>
      </c>
      <c r="K15">
        <f>Sheet1!K14</f>
        <v>66448570.792479299</v>
      </c>
      <c r="L15">
        <f>Sheet1!L14</f>
        <v>1.0569669208243599</v>
      </c>
      <c r="M15">
        <f>Sheet1!M14</f>
        <v>10550178.2971984</v>
      </c>
      <c r="N15">
        <f>Sheet1!N14</f>
        <v>3.9733805342075699</v>
      </c>
      <c r="O15">
        <f>Sheet1!O14</f>
        <v>32053.4605613807</v>
      </c>
      <c r="P15">
        <f>Sheet1!P14</f>
        <v>9.5802930948199396</v>
      </c>
      <c r="Q15">
        <f>Sheet1!Q14</f>
        <v>0.57993636037382801</v>
      </c>
      <c r="R15">
        <f>Sheet1!R14</f>
        <v>4.9929585384162598</v>
      </c>
      <c r="S15">
        <f>Sheet1!S14</f>
        <v>1.33474329866091</v>
      </c>
      <c r="T15">
        <f>Sheet1!T14</f>
        <v>0</v>
      </c>
      <c r="U15">
        <f>Sheet1!U14</f>
        <v>0</v>
      </c>
      <c r="V15">
        <f>Sheet1!V14</f>
        <v>0.10790642337911099</v>
      </c>
      <c r="W15">
        <f>Sheet1!W14</f>
        <v>0</v>
      </c>
      <c r="X15">
        <f>Sheet1!Y14</f>
        <v>-14601255.085297899</v>
      </c>
      <c r="Y15">
        <f>Sheet1!X14</f>
        <v>27846103.822205398</v>
      </c>
      <c r="Z15">
        <f>Sheet1!Z14</f>
        <v>6634659.7718532402</v>
      </c>
      <c r="AA15">
        <f>Sheet1!AA14</f>
        <v>-20940344.737732701</v>
      </c>
      <c r="AB15">
        <f>Sheet1!AB14</f>
        <v>-5706885.9844849296</v>
      </c>
      <c r="AC15">
        <f>Sheet1!AC14</f>
        <v>-4987735.5135690998</v>
      </c>
      <c r="AD15">
        <f>Sheet1!AD14</f>
        <v>65876.892498571193</v>
      </c>
      <c r="AE15">
        <f>Sheet1!AE14</f>
        <v>-13665.6716388723</v>
      </c>
      <c r="AF15">
        <f>Sheet1!AF14</f>
        <v>-7021502.2782332199</v>
      </c>
      <c r="AG15">
        <f>Sheet1!AG14</f>
        <v>0</v>
      </c>
      <c r="AH15">
        <f>Sheet1!AH14</f>
        <v>0</v>
      </c>
      <c r="AI15">
        <f>Sheet1!AI14</f>
        <v>0</v>
      </c>
      <c r="AJ15">
        <f>Sheet1!AJ14</f>
        <v>0</v>
      </c>
      <c r="AK15">
        <f>Sheet1!AK14</f>
        <v>-18724748.784399599</v>
      </c>
      <c r="AL15">
        <f>Sheet1!AL14</f>
        <v>-18814065.420255601</v>
      </c>
      <c r="AM15">
        <f>Sheet1!AM14</f>
        <v>16324583.7002549</v>
      </c>
      <c r="AN15">
        <f>Sheet1!AN14</f>
        <v>0</v>
      </c>
      <c r="AO15">
        <f>Sheet1!AO14</f>
        <v>-2489481.7200006898</v>
      </c>
      <c r="AP15" s="3"/>
      <c r="AR15" s="3"/>
      <c r="AT15" s="3"/>
      <c r="AV15" s="3"/>
      <c r="AX15" s="3"/>
      <c r="AZ15" s="3"/>
      <c r="BB15" s="3"/>
      <c r="BE15" s="3"/>
      <c r="BG15" s="3"/>
      <c r="BI15" s="3"/>
      <c r="BJ15"/>
      <c r="BK15"/>
      <c r="BL15"/>
      <c r="BM15"/>
      <c r="BN15"/>
      <c r="BO15"/>
    </row>
    <row r="16" spans="1:71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Sheet1!E15</f>
        <v>2193562244.18999</v>
      </c>
      <c r="F16">
        <f>Sheet1!F15</f>
        <v>2538567549.7399902</v>
      </c>
      <c r="G16">
        <f>Sheet1!G15</f>
        <v>2510923486.29</v>
      </c>
      <c r="H16">
        <f>Sheet1!H15</f>
        <v>-27644063.449999802</v>
      </c>
      <c r="I16">
        <f>Sheet1!I15</f>
        <v>2477371831.6364799</v>
      </c>
      <c r="J16">
        <f>Sheet1!J15</f>
        <v>-50839665.150237501</v>
      </c>
      <c r="K16">
        <f>Sheet1!K15</f>
        <v>66503157.375633903</v>
      </c>
      <c r="L16">
        <f>Sheet1!L15</f>
        <v>1.06379875011104</v>
      </c>
      <c r="M16">
        <f>Sheet1!M15</f>
        <v>10694228.534845199</v>
      </c>
      <c r="N16">
        <f>Sheet1!N15</f>
        <v>3.76533174858305</v>
      </c>
      <c r="O16">
        <f>Sheet1!O15</f>
        <v>32381.8289160366</v>
      </c>
      <c r="P16">
        <f>Sheet1!P15</f>
        <v>9.5346058778483904</v>
      </c>
      <c r="Q16">
        <f>Sheet1!Q15</f>
        <v>0.57907050490996803</v>
      </c>
      <c r="R16">
        <f>Sheet1!R15</f>
        <v>5.1282152876896596</v>
      </c>
      <c r="S16">
        <f>Sheet1!S15</f>
        <v>2.4621151106141999</v>
      </c>
      <c r="T16">
        <f>Sheet1!T15</f>
        <v>0</v>
      </c>
      <c r="U16">
        <f>Sheet1!U15</f>
        <v>0</v>
      </c>
      <c r="V16">
        <f>Sheet1!V15</f>
        <v>0.39293126461896799</v>
      </c>
      <c r="W16">
        <f>Sheet1!W15</f>
        <v>0</v>
      </c>
      <c r="X16">
        <f>Sheet1!Y15</f>
        <v>-4032844.7752014701</v>
      </c>
      <c r="Y16">
        <f>Sheet1!X15</f>
        <v>5145907.1519855997</v>
      </c>
      <c r="Z16">
        <f>Sheet1!Z15</f>
        <v>7874654.3148191702</v>
      </c>
      <c r="AA16">
        <f>Sheet1!AA15</f>
        <v>-26094626.7480224</v>
      </c>
      <c r="AB16">
        <f>Sheet1!AB15</f>
        <v>-8299399.8113064198</v>
      </c>
      <c r="AC16">
        <f>Sheet1!AC15</f>
        <v>-1229198.63621506</v>
      </c>
      <c r="AD16">
        <f>Sheet1!AD15</f>
        <v>-1274252.5297691601</v>
      </c>
      <c r="AE16">
        <f>Sheet1!AE15</f>
        <v>-1390637.70923799</v>
      </c>
      <c r="AF16">
        <f>Sheet1!AF15</f>
        <v>-8370605.3120003799</v>
      </c>
      <c r="AG16">
        <f>Sheet1!AG15</f>
        <v>0</v>
      </c>
      <c r="AH16">
        <f>Sheet1!AH15</f>
        <v>0</v>
      </c>
      <c r="AI16">
        <f>Sheet1!AI15</f>
        <v>-14304805.1778537</v>
      </c>
      <c r="AJ16">
        <f>Sheet1!AJ15</f>
        <v>0</v>
      </c>
      <c r="AK16">
        <f>Sheet1!AK15</f>
        <v>-51975809.232801802</v>
      </c>
      <c r="AL16">
        <f>Sheet1!AL15</f>
        <v>-51277883.430850297</v>
      </c>
      <c r="AM16">
        <f>Sheet1!AM15</f>
        <v>23633819.980850399</v>
      </c>
      <c r="AN16">
        <f>Sheet1!AN15</f>
        <v>0</v>
      </c>
      <c r="AO16">
        <f>Sheet1!AO15</f>
        <v>-27644063.449999802</v>
      </c>
      <c r="AP16" s="3"/>
      <c r="AR16" s="3"/>
      <c r="AT16" s="3"/>
      <c r="AV16" s="3"/>
      <c r="AX16" s="3"/>
      <c r="AZ16" s="3"/>
      <c r="BB16" s="3"/>
      <c r="BE16" s="3"/>
      <c r="BG16" s="3"/>
      <c r="BI16" s="3"/>
      <c r="BJ16"/>
      <c r="BK16"/>
      <c r="BL16"/>
      <c r="BM16"/>
      <c r="BN16"/>
      <c r="BO16"/>
    </row>
    <row r="17" spans="1:67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Sheet1!E16</f>
        <v>2193562244.18999</v>
      </c>
      <c r="F17">
        <f>Sheet1!F16</f>
        <v>2510923486.29</v>
      </c>
      <c r="G17">
        <f>Sheet1!G16</f>
        <v>2445688116.9099998</v>
      </c>
      <c r="H17">
        <f>Sheet1!H16</f>
        <v>-65235369.379999399</v>
      </c>
      <c r="I17">
        <f>Sheet1!I16</f>
        <v>2310225211.5423999</v>
      </c>
      <c r="J17">
        <f>Sheet1!J16</f>
        <v>-167146620.09408301</v>
      </c>
      <c r="K17">
        <f>Sheet1!K16</f>
        <v>67453614.322468698</v>
      </c>
      <c r="L17">
        <f>Sheet1!L16</f>
        <v>1.0829653485489901</v>
      </c>
      <c r="M17">
        <f>Sheet1!M16</f>
        <v>10810259.9691683</v>
      </c>
      <c r="N17">
        <f>Sheet1!N16</f>
        <v>2.8846589588926999</v>
      </c>
      <c r="O17">
        <f>Sheet1!O16</f>
        <v>33594.873265186703</v>
      </c>
      <c r="P17">
        <f>Sheet1!P16</f>
        <v>9.3521250175574195</v>
      </c>
      <c r="Q17">
        <f>Sheet1!Q16</f>
        <v>0.57979543879301998</v>
      </c>
      <c r="R17">
        <f>Sheet1!R16</f>
        <v>5.30427259790864</v>
      </c>
      <c r="S17">
        <f>Sheet1!S16</f>
        <v>4.1191902703688399</v>
      </c>
      <c r="T17">
        <f>Sheet1!T16</f>
        <v>0</v>
      </c>
      <c r="U17">
        <f>Sheet1!U16</f>
        <v>0</v>
      </c>
      <c r="V17">
        <f>Sheet1!V16</f>
        <v>0.682169435338981</v>
      </c>
      <c r="W17">
        <f>Sheet1!W16</f>
        <v>0</v>
      </c>
      <c r="X17">
        <f>Sheet1!Y16</f>
        <v>-24224009.475356702</v>
      </c>
      <c r="Y17">
        <f>Sheet1!X16</f>
        <v>29390465.559923299</v>
      </c>
      <c r="Z17">
        <f>Sheet1!Z16</f>
        <v>6796871.8287766296</v>
      </c>
      <c r="AA17">
        <f>Sheet1!AA16</f>
        <v>-125620500.0211</v>
      </c>
      <c r="AB17">
        <f>Sheet1!AB16</f>
        <v>-32048998.505286202</v>
      </c>
      <c r="AC17">
        <f>Sheet1!AC16</f>
        <v>-2460046.5732861701</v>
      </c>
      <c r="AD17">
        <f>Sheet1!AD16</f>
        <v>919869.87143285898</v>
      </c>
      <c r="AE17">
        <f>Sheet1!AE16</f>
        <v>-1142235.1241017899</v>
      </c>
      <c r="AF17">
        <f>Sheet1!AF16</f>
        <v>-12171927.486137901</v>
      </c>
      <c r="AG17">
        <f>Sheet1!AG16</f>
        <v>0</v>
      </c>
      <c r="AH17">
        <f>Sheet1!AH16</f>
        <v>0</v>
      </c>
      <c r="AI17">
        <f>Sheet1!AI16</f>
        <v>-12235235.9478628</v>
      </c>
      <c r="AJ17">
        <f>Sheet1!AJ16</f>
        <v>0</v>
      </c>
      <c r="AK17">
        <f>Sheet1!AK16</f>
        <v>-172795745.87299901</v>
      </c>
      <c r="AL17">
        <f>Sheet1!AL16</f>
        <v>-170706729.442828</v>
      </c>
      <c r="AM17">
        <f>Sheet1!AM16</f>
        <v>105471360.062828</v>
      </c>
      <c r="AN17">
        <f>Sheet1!AN16</f>
        <v>0</v>
      </c>
      <c r="AO17">
        <f>Sheet1!AO16</f>
        <v>-65235369.379999399</v>
      </c>
      <c r="AP17" s="3"/>
      <c r="AR17" s="3"/>
      <c r="AT17" s="3"/>
      <c r="AV17" s="3"/>
      <c r="AX17" s="3"/>
      <c r="AZ17" s="3"/>
      <c r="BB17" s="3"/>
      <c r="BE17" s="3"/>
      <c r="BG17" s="3"/>
      <c r="BI17" s="3"/>
      <c r="BJ17"/>
      <c r="BK17"/>
      <c r="BL17"/>
      <c r="BM17"/>
      <c r="BN17"/>
      <c r="BO17"/>
    </row>
    <row r="18" spans="1:67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Sheet1!E17</f>
        <v>2193562244.18999</v>
      </c>
      <c r="F18">
        <f>Sheet1!F17</f>
        <v>2445688116.9099998</v>
      </c>
      <c r="G18">
        <f>Sheet1!G17</f>
        <v>2323506881.3599901</v>
      </c>
      <c r="H18">
        <f>Sheet1!H17</f>
        <v>-122181235.55</v>
      </c>
      <c r="I18">
        <f>Sheet1!I17</f>
        <v>2214158398.3094501</v>
      </c>
      <c r="J18">
        <f>Sheet1!J17</f>
        <v>-96066813.232941598</v>
      </c>
      <c r="K18">
        <f>Sheet1!K17</f>
        <v>68339494.419926599</v>
      </c>
      <c r="L18">
        <f>Sheet1!L17</f>
        <v>1.10869563886193</v>
      </c>
      <c r="M18">
        <f>Sheet1!M17</f>
        <v>10890180.3777628</v>
      </c>
      <c r="N18">
        <f>Sheet1!N17</f>
        <v>2.5359862264484501</v>
      </c>
      <c r="O18">
        <f>Sheet1!O17</f>
        <v>34373.060877298703</v>
      </c>
      <c r="P18">
        <f>Sheet1!P17</f>
        <v>9.2098849676632195</v>
      </c>
      <c r="Q18">
        <f>Sheet1!Q17</f>
        <v>0.57907525901720702</v>
      </c>
      <c r="R18">
        <f>Sheet1!R17</f>
        <v>5.71832623270822</v>
      </c>
      <c r="S18">
        <f>Sheet1!S17</f>
        <v>7.3715947797184498</v>
      </c>
      <c r="T18">
        <f>Sheet1!T17</f>
        <v>0</v>
      </c>
      <c r="U18">
        <f>Sheet1!U17</f>
        <v>0</v>
      </c>
      <c r="V18">
        <f>Sheet1!V17</f>
        <v>0.98019049980683504</v>
      </c>
      <c r="W18">
        <f>Sheet1!W17</f>
        <v>0</v>
      </c>
      <c r="X18">
        <f>Sheet1!Y17</f>
        <v>-19244133.938273001</v>
      </c>
      <c r="Y18">
        <f>Sheet1!X17</f>
        <v>28167433.959790502</v>
      </c>
      <c r="Z18">
        <f>Sheet1!Z17</f>
        <v>5124260.9503998403</v>
      </c>
      <c r="AA18">
        <f>Sheet1!AA17</f>
        <v>-53072079.756586902</v>
      </c>
      <c r="AB18">
        <f>Sheet1!AB17</f>
        <v>-20630164.049683399</v>
      </c>
      <c r="AC18">
        <f>Sheet1!AC17</f>
        <v>-2482765.5800604299</v>
      </c>
      <c r="AD18">
        <f>Sheet1!AD17</f>
        <v>-851651.06836375699</v>
      </c>
      <c r="AE18">
        <f>Sheet1!AE17</f>
        <v>-3589725.40919497</v>
      </c>
      <c r="AF18">
        <f>Sheet1!AF17</f>
        <v>-23212070.138002899</v>
      </c>
      <c r="AG18">
        <f>Sheet1!AG17</f>
        <v>0</v>
      </c>
      <c r="AH18">
        <f>Sheet1!AH17</f>
        <v>0</v>
      </c>
      <c r="AI18">
        <f>Sheet1!AI17</f>
        <v>-11869000.797631601</v>
      </c>
      <c r="AJ18">
        <f>Sheet1!AJ17</f>
        <v>0</v>
      </c>
      <c r="AK18">
        <f>Sheet1!AK17</f>
        <v>-101659895.82760599</v>
      </c>
      <c r="AL18">
        <f>Sheet1!AL17</f>
        <v>-100093859.59367201</v>
      </c>
      <c r="AM18">
        <f>Sheet1!AM17</f>
        <v>-22087375.9563278</v>
      </c>
      <c r="AN18">
        <f>Sheet1!AN17</f>
        <v>0</v>
      </c>
      <c r="AO18">
        <f>Sheet1!AO17</f>
        <v>-122181235.55</v>
      </c>
      <c r="AP18" s="3"/>
      <c r="AR18" s="3"/>
      <c r="AT18" s="3"/>
      <c r="AV18" s="3"/>
      <c r="AX18" s="3"/>
      <c r="AZ18" s="3"/>
      <c r="BB18" s="3"/>
      <c r="BE18" s="3"/>
      <c r="BG18" s="3"/>
      <c r="BI18" s="3"/>
      <c r="BJ18"/>
      <c r="BK18"/>
      <c r="BL18"/>
      <c r="BM18"/>
      <c r="BN18"/>
      <c r="BO18"/>
    </row>
    <row r="19" spans="1:67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Sheet1!E18</f>
        <v>2193562244.18999</v>
      </c>
      <c r="F19">
        <f>Sheet1!F18</f>
        <v>2323506881.3599901</v>
      </c>
      <c r="G19">
        <f>Sheet1!G18</f>
        <v>2230802098.4200001</v>
      </c>
      <c r="H19">
        <f>Sheet1!H18</f>
        <v>-92704782.939998493</v>
      </c>
      <c r="I19">
        <f>Sheet1!I18</f>
        <v>2245353604.4976201</v>
      </c>
      <c r="J19">
        <f>Sheet1!J18</f>
        <v>31195206.1881653</v>
      </c>
      <c r="K19">
        <f>Sheet1!K18</f>
        <v>68492282.106277794</v>
      </c>
      <c r="L19">
        <f>Sheet1!L18</f>
        <v>1.0696918075014601</v>
      </c>
      <c r="M19">
        <f>Sheet1!M18</f>
        <v>10995119.4420081</v>
      </c>
      <c r="N19">
        <f>Sheet1!N18</f>
        <v>2.7597624135642702</v>
      </c>
      <c r="O19">
        <f>Sheet1!O18</f>
        <v>35098.515579194303</v>
      </c>
      <c r="P19">
        <f>Sheet1!P18</f>
        <v>9.1226607470245895</v>
      </c>
      <c r="Q19">
        <f>Sheet1!Q18</f>
        <v>0.57727320490789702</v>
      </c>
      <c r="R19">
        <f>Sheet1!R18</f>
        <v>5.88306527487953</v>
      </c>
      <c r="S19">
        <f>Sheet1!S18</f>
        <v>11.407379827209599</v>
      </c>
      <c r="T19">
        <f>Sheet1!T18</f>
        <v>0</v>
      </c>
      <c r="U19">
        <f>Sheet1!U18</f>
        <v>0</v>
      </c>
      <c r="V19">
        <f>Sheet1!V18</f>
        <v>0.98019049980683504</v>
      </c>
      <c r="W19">
        <f>Sheet1!W18</f>
        <v>0</v>
      </c>
      <c r="X19">
        <f>Sheet1!Y18</f>
        <v>29605466.977028102</v>
      </c>
      <c r="Y19">
        <f>Sheet1!X18</f>
        <v>14424175.527156999</v>
      </c>
      <c r="Z19">
        <f>Sheet1!Z18</f>
        <v>5949334.4922060398</v>
      </c>
      <c r="AA19">
        <f>Sheet1!AA18</f>
        <v>34543691.7230222</v>
      </c>
      <c r="AB19">
        <f>Sheet1!AB18</f>
        <v>-20399637.350108299</v>
      </c>
      <c r="AC19">
        <f>Sheet1!AC18</f>
        <v>-2591464.47170683</v>
      </c>
      <c r="AD19">
        <f>Sheet1!AD18</f>
        <v>-1776622.8791634899</v>
      </c>
      <c r="AE19">
        <f>Sheet1!AE18</f>
        <v>-1324162.5738175299</v>
      </c>
      <c r="AF19">
        <f>Sheet1!AF18</f>
        <v>-27279440.181701399</v>
      </c>
      <c r="AG19">
        <f>Sheet1!AG18</f>
        <v>0</v>
      </c>
      <c r="AH19">
        <f>Sheet1!AH18</f>
        <v>0</v>
      </c>
      <c r="AI19">
        <f>Sheet1!AI18</f>
        <v>0</v>
      </c>
      <c r="AJ19">
        <f>Sheet1!AJ18</f>
        <v>0</v>
      </c>
      <c r="AK19">
        <f>Sheet1!AK18</f>
        <v>31151341.262915801</v>
      </c>
      <c r="AL19">
        <f>Sheet1!AL18</f>
        <v>31029721.252507899</v>
      </c>
      <c r="AM19">
        <f>Sheet1!AM18</f>
        <v>-123734504.192506</v>
      </c>
      <c r="AN19">
        <f>Sheet1!AN18</f>
        <v>0</v>
      </c>
      <c r="AO19">
        <f>Sheet1!AO18</f>
        <v>-92704782.939998493</v>
      </c>
      <c r="AP19" s="3"/>
      <c r="AR19" s="3"/>
      <c r="AT19" s="3"/>
      <c r="AV19" s="3"/>
      <c r="AX19" s="3"/>
      <c r="AZ19" s="3"/>
      <c r="BB19" s="3"/>
      <c r="BE19" s="3"/>
      <c r="BG19" s="3"/>
      <c r="BI19" s="3"/>
      <c r="BJ19"/>
      <c r="BK19"/>
      <c r="BL19"/>
      <c r="BM19"/>
      <c r="BN19"/>
      <c r="BO19"/>
    </row>
    <row r="20" spans="1:67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Sheet1!E19</f>
        <v>2193562244.18999</v>
      </c>
      <c r="F20">
        <f>Sheet1!F19</f>
        <v>2230802098.4200001</v>
      </c>
      <c r="G20">
        <f>Sheet1!G19</f>
        <v>2176386602.5599899</v>
      </c>
      <c r="H20">
        <f>Sheet1!H19</f>
        <v>-54415495.860001698</v>
      </c>
      <c r="I20">
        <f>Sheet1!I19</f>
        <v>2204189403.3972101</v>
      </c>
      <c r="J20">
        <f>Sheet1!J19</f>
        <v>-41164201.1004081</v>
      </c>
      <c r="K20">
        <f>Sheet1!K19</f>
        <v>68599742.034241199</v>
      </c>
      <c r="L20">
        <f>Sheet1!L19</f>
        <v>1.0371709041946899</v>
      </c>
      <c r="M20">
        <f>Sheet1!M19</f>
        <v>11067475.5054726</v>
      </c>
      <c r="N20">
        <f>Sheet1!N19</f>
        <v>3.0752085365548898</v>
      </c>
      <c r="O20">
        <f>Sheet1!O19</f>
        <v>35926.598041289501</v>
      </c>
      <c r="P20">
        <f>Sheet1!P19</f>
        <v>9.0264491354279404</v>
      </c>
      <c r="Q20">
        <f>Sheet1!Q19</f>
        <v>0.57867197074522403</v>
      </c>
      <c r="R20">
        <f>Sheet1!R19</f>
        <v>6.1101329652079004</v>
      </c>
      <c r="S20">
        <f>Sheet1!S19</f>
        <v>16.128389637840499</v>
      </c>
      <c r="T20">
        <f>Sheet1!T19</f>
        <v>0</v>
      </c>
      <c r="U20">
        <f>Sheet1!U19</f>
        <v>0</v>
      </c>
      <c r="V20">
        <f>Sheet1!V19</f>
        <v>1</v>
      </c>
      <c r="W20">
        <f>Sheet1!W19</f>
        <v>0.46618381010091098</v>
      </c>
      <c r="X20">
        <f>Sheet1!Y19</f>
        <v>24320281.937367599</v>
      </c>
      <c r="Y20">
        <f>Sheet1!X19</f>
        <v>11076200.3354115</v>
      </c>
      <c r="Z20">
        <f>Sheet1!Z19</f>
        <v>4606025.3096807003</v>
      </c>
      <c r="AA20">
        <f>Sheet1!AA19</f>
        <v>42439224.5052246</v>
      </c>
      <c r="AB20">
        <f>Sheet1!AB19</f>
        <v>-20745639.543410201</v>
      </c>
      <c r="AC20">
        <f>Sheet1!AC19</f>
        <v>-2366295.82183399</v>
      </c>
      <c r="AD20">
        <f>Sheet1!AD19</f>
        <v>1349273.19326373</v>
      </c>
      <c r="AE20">
        <f>Sheet1!AE19</f>
        <v>-1779481.7124461599</v>
      </c>
      <c r="AF20">
        <f>Sheet1!AF19</f>
        <v>-30571683.377948899</v>
      </c>
      <c r="AG20">
        <f>Sheet1!AG19</f>
        <v>0</v>
      </c>
      <c r="AH20">
        <f>Sheet1!AH19</f>
        <v>0</v>
      </c>
      <c r="AI20">
        <f>Sheet1!AI19</f>
        <v>-570263.35333895404</v>
      </c>
      <c r="AJ20">
        <f>Sheet1!AJ19</f>
        <v>-70058378.387922093</v>
      </c>
      <c r="AK20">
        <f>Sheet1!AK19</f>
        <v>-42300736.915952101</v>
      </c>
      <c r="AL20">
        <f>Sheet1!AL19</f>
        <v>-43864031.7405397</v>
      </c>
      <c r="AM20">
        <f>Sheet1!AM19</f>
        <v>-10551464.119462</v>
      </c>
      <c r="AN20">
        <f>Sheet1!AN19</f>
        <v>0</v>
      </c>
      <c r="AO20">
        <f>Sheet1!AO19</f>
        <v>-54415495.860001698</v>
      </c>
      <c r="AP20" s="3"/>
      <c r="AR20" s="3"/>
      <c r="AT20" s="3"/>
      <c r="AV20" s="3"/>
      <c r="AX20" s="3"/>
      <c r="AZ20" s="3"/>
      <c r="BB20" s="3"/>
      <c r="BE20" s="3"/>
      <c r="BG20" s="3"/>
      <c r="BI20" s="3"/>
      <c r="BJ20"/>
      <c r="BK20"/>
      <c r="BL20"/>
      <c r="BM20"/>
      <c r="BN20"/>
      <c r="BO20"/>
    </row>
    <row r="21" spans="1:67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Sheet1!E20</f>
        <v>716601041.54999995</v>
      </c>
      <c r="F21">
        <f>Sheet1!F20</f>
        <v>0</v>
      </c>
      <c r="G21">
        <f>Sheet1!G20</f>
        <v>716601041.54999995</v>
      </c>
      <c r="H21">
        <f>Sheet1!H20</f>
        <v>0</v>
      </c>
      <c r="I21">
        <f>Sheet1!I20</f>
        <v>670426076.45777404</v>
      </c>
      <c r="J21">
        <f>Sheet1!J20</f>
        <v>0</v>
      </c>
      <c r="K21">
        <f>Sheet1!K20</f>
        <v>12921809.225754101</v>
      </c>
      <c r="L21">
        <f>Sheet1!L20</f>
        <v>0.926560800699471</v>
      </c>
      <c r="M21">
        <f>Sheet1!M20</f>
        <v>2346630.8702191301</v>
      </c>
      <c r="N21">
        <f>Sheet1!N20</f>
        <v>1.94282806967554</v>
      </c>
      <c r="O21">
        <f>Sheet1!O20</f>
        <v>35879.874949387799</v>
      </c>
      <c r="P21">
        <f>Sheet1!P20</f>
        <v>7.6187863550279804</v>
      </c>
      <c r="Q21">
        <f>Sheet1!Q20</f>
        <v>0.347398282054108</v>
      </c>
      <c r="R21">
        <f>Sheet1!R20</f>
        <v>3.2982151518460898</v>
      </c>
      <c r="S21">
        <f>Sheet1!S20</f>
        <v>0</v>
      </c>
      <c r="T21">
        <f>Sheet1!T20</f>
        <v>0</v>
      </c>
      <c r="U21">
        <f>Sheet1!U20</f>
        <v>0</v>
      </c>
      <c r="V21">
        <f>Sheet1!V20</f>
        <v>4.58259730253388E-2</v>
      </c>
      <c r="W21">
        <f>Sheet1!W20</f>
        <v>0</v>
      </c>
      <c r="X21">
        <f>Sheet1!Y20</f>
        <v>0</v>
      </c>
      <c r="Y21">
        <f>Sheet1!X20</f>
        <v>0</v>
      </c>
      <c r="Z21">
        <f>Sheet1!Z20</f>
        <v>0</v>
      </c>
      <c r="AA21">
        <f>Sheet1!AA20</f>
        <v>0</v>
      </c>
      <c r="AB21">
        <f>Sheet1!AB20</f>
        <v>0</v>
      </c>
      <c r="AC21">
        <f>Sheet1!AC20</f>
        <v>0</v>
      </c>
      <c r="AD21">
        <f>Sheet1!AD20</f>
        <v>0</v>
      </c>
      <c r="AE21">
        <f>Sheet1!AE20</f>
        <v>0</v>
      </c>
      <c r="AF21">
        <f>Sheet1!AF20</f>
        <v>0</v>
      </c>
      <c r="AG21">
        <f>Sheet1!AG20</f>
        <v>0</v>
      </c>
      <c r="AH21">
        <f>Sheet1!AH20</f>
        <v>0</v>
      </c>
      <c r="AI21">
        <f>Sheet1!AI20</f>
        <v>0</v>
      </c>
      <c r="AJ21">
        <f>Sheet1!AJ20</f>
        <v>0</v>
      </c>
      <c r="AK21">
        <f>Sheet1!AK20</f>
        <v>0</v>
      </c>
      <c r="AL21">
        <f>Sheet1!AL20</f>
        <v>0</v>
      </c>
      <c r="AM21">
        <f>Sheet1!AM20</f>
        <v>0</v>
      </c>
      <c r="AN21">
        <f>Sheet1!AN20</f>
        <v>716601041.54999995</v>
      </c>
      <c r="AO21">
        <f>Sheet1!AO20</f>
        <v>716601041.54999995</v>
      </c>
      <c r="AP21" s="3"/>
      <c r="AR21" s="3"/>
      <c r="AT21" s="3"/>
      <c r="AV21" s="3"/>
      <c r="AX21" s="3"/>
      <c r="AZ21" s="3"/>
      <c r="BB21" s="3"/>
      <c r="BE21" s="3"/>
      <c r="BG21" s="3"/>
      <c r="BI21" s="3"/>
      <c r="BJ21"/>
      <c r="BK21"/>
      <c r="BL21"/>
      <c r="BM21"/>
      <c r="BN21"/>
      <c r="BO21"/>
    </row>
    <row r="22" spans="1:67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Sheet1!E21</f>
        <v>751607226.54999995</v>
      </c>
      <c r="F22">
        <f>Sheet1!F21</f>
        <v>716601041.54999995</v>
      </c>
      <c r="G22">
        <f>Sheet1!G21</f>
        <v>766221503</v>
      </c>
      <c r="H22">
        <f>Sheet1!H21</f>
        <v>14614276.449999901</v>
      </c>
      <c r="I22">
        <f>Sheet1!I21</f>
        <v>738598394.75184298</v>
      </c>
      <c r="J22">
        <f>Sheet1!J21</f>
        <v>33191751.0781863</v>
      </c>
      <c r="K22">
        <f>Sheet1!K21</f>
        <v>13023762.8212533</v>
      </c>
      <c r="L22">
        <f>Sheet1!L21</f>
        <v>0.88879455525245699</v>
      </c>
      <c r="M22">
        <f>Sheet1!M21</f>
        <v>2376620.5486353198</v>
      </c>
      <c r="N22">
        <f>Sheet1!N21</f>
        <v>2.1993042097400402</v>
      </c>
      <c r="O22">
        <f>Sheet1!O21</f>
        <v>35231.701758392701</v>
      </c>
      <c r="P22">
        <f>Sheet1!P21</f>
        <v>7.5589002649053096</v>
      </c>
      <c r="Q22">
        <f>Sheet1!Q21</f>
        <v>0.34942064074403101</v>
      </c>
      <c r="R22">
        <f>Sheet1!R21</f>
        <v>3.3774759587147498</v>
      </c>
      <c r="S22">
        <f>Sheet1!S21</f>
        <v>0</v>
      </c>
      <c r="T22">
        <f>Sheet1!T21</f>
        <v>0</v>
      </c>
      <c r="U22">
        <f>Sheet1!U21</f>
        <v>0</v>
      </c>
      <c r="V22">
        <f>Sheet1!V21</f>
        <v>4.3691623550156697E-2</v>
      </c>
      <c r="W22">
        <f>Sheet1!W21</f>
        <v>0</v>
      </c>
      <c r="X22">
        <f>Sheet1!Y21</f>
        <v>-870137.26770533901</v>
      </c>
      <c r="Y22">
        <f>Sheet1!X21</f>
        <v>90676705.924820602</v>
      </c>
      <c r="Z22">
        <f>Sheet1!Z21</f>
        <v>3913507.4104712801</v>
      </c>
      <c r="AA22">
        <f>Sheet1!AA21</f>
        <v>14896609.270593099</v>
      </c>
      <c r="AB22">
        <f>Sheet1!AB21</f>
        <v>5938528.2482228102</v>
      </c>
      <c r="AC22">
        <f>Sheet1!AC21</f>
        <v>-21329.878425307201</v>
      </c>
      <c r="AD22">
        <f>Sheet1!AD21</f>
        <v>-789349.19033126906</v>
      </c>
      <c r="AE22">
        <f>Sheet1!AE21</f>
        <v>0</v>
      </c>
      <c r="AF22">
        <f>Sheet1!AF21</f>
        <v>0</v>
      </c>
      <c r="AG22">
        <f>Sheet1!AG21</f>
        <v>0</v>
      </c>
      <c r="AH22">
        <f>Sheet1!AH21</f>
        <v>0</v>
      </c>
      <c r="AI22">
        <f>Sheet1!AI21</f>
        <v>0</v>
      </c>
      <c r="AJ22">
        <f>Sheet1!AJ21</f>
        <v>0</v>
      </c>
      <c r="AK22">
        <f>Sheet1!AK21</f>
        <v>113744534.517645</v>
      </c>
      <c r="AL22">
        <f>Sheet1!AL21</f>
        <v>110546693.256285</v>
      </c>
      <c r="AM22">
        <f>Sheet1!AM21</f>
        <v>-95932416.806285694</v>
      </c>
      <c r="AN22">
        <f>Sheet1!AN21</f>
        <v>35006185</v>
      </c>
      <c r="AO22">
        <f>Sheet1!AO21</f>
        <v>49620461.449999899</v>
      </c>
      <c r="AP22" s="3"/>
      <c r="AR22" s="3"/>
      <c r="AT22" s="3"/>
      <c r="AV22" s="3"/>
      <c r="AX22" s="3"/>
      <c r="AZ22" s="3"/>
      <c r="BB22" s="3"/>
      <c r="BE22" s="3"/>
      <c r="BG22" s="3"/>
      <c r="BI22" s="3"/>
      <c r="BJ22"/>
      <c r="BK22"/>
      <c r="BL22"/>
      <c r="BM22"/>
      <c r="BN22"/>
      <c r="BO22"/>
    </row>
    <row r="23" spans="1:67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Sheet1!E22</f>
        <v>779182420.52600002</v>
      </c>
      <c r="F23">
        <f>Sheet1!F22</f>
        <v>766221503</v>
      </c>
      <c r="G23">
        <f>Sheet1!G22</f>
        <v>821754709.424999</v>
      </c>
      <c r="H23">
        <f>Sheet1!H22</f>
        <v>12548484.398999801</v>
      </c>
      <c r="I23">
        <f>Sheet1!I22</f>
        <v>810907830.37323594</v>
      </c>
      <c r="J23">
        <f>Sheet1!J22</f>
        <v>33038417.531674799</v>
      </c>
      <c r="K23">
        <f>Sheet1!K22</f>
        <v>12490295.2599227</v>
      </c>
      <c r="L23">
        <f>Sheet1!L22</f>
        <v>0.87411076028256096</v>
      </c>
      <c r="M23">
        <f>Sheet1!M22</f>
        <v>2382238.3676382201</v>
      </c>
      <c r="N23">
        <f>Sheet1!N22</f>
        <v>2.52263371019595</v>
      </c>
      <c r="O23">
        <f>Sheet1!O22</f>
        <v>34226.667659521103</v>
      </c>
      <c r="P23">
        <f>Sheet1!P22</f>
        <v>7.4832046539818702</v>
      </c>
      <c r="Q23">
        <f>Sheet1!Q22</f>
        <v>0.345633824918194</v>
      </c>
      <c r="R23">
        <f>Sheet1!R22</f>
        <v>3.4067266846920901</v>
      </c>
      <c r="S23">
        <f>Sheet1!S22</f>
        <v>0</v>
      </c>
      <c r="T23">
        <f>Sheet1!T22</f>
        <v>0</v>
      </c>
      <c r="U23">
        <f>Sheet1!U22</f>
        <v>0</v>
      </c>
      <c r="V23">
        <f>Sheet1!V22</f>
        <v>4.2145381023652298E-2</v>
      </c>
      <c r="W23">
        <f>Sheet1!W22</f>
        <v>0</v>
      </c>
      <c r="X23">
        <f>Sheet1!Y22</f>
        <v>5544724.8050266597</v>
      </c>
      <c r="Y23">
        <f>Sheet1!X22</f>
        <v>-1512169.2152951499</v>
      </c>
      <c r="Z23">
        <f>Sheet1!Z22</f>
        <v>4749653.0040800301</v>
      </c>
      <c r="AA23">
        <f>Sheet1!AA22</f>
        <v>17724825.195376799</v>
      </c>
      <c r="AB23">
        <f>Sheet1!AB22</f>
        <v>9250992.4858407006</v>
      </c>
      <c r="AC23">
        <f>Sheet1!AC22</f>
        <v>-146509.46079778601</v>
      </c>
      <c r="AD23">
        <f>Sheet1!AD22</f>
        <v>-1632370.4302193299</v>
      </c>
      <c r="AE23">
        <f>Sheet1!AE22</f>
        <v>0</v>
      </c>
      <c r="AF23">
        <f>Sheet1!AF22</f>
        <v>0</v>
      </c>
      <c r="AG23">
        <f>Sheet1!AG22</f>
        <v>0</v>
      </c>
      <c r="AH23">
        <f>Sheet1!AH22</f>
        <v>0</v>
      </c>
      <c r="AI23">
        <f>Sheet1!AI22</f>
        <v>0</v>
      </c>
      <c r="AJ23">
        <f>Sheet1!AJ22</f>
        <v>0</v>
      </c>
      <c r="AK23">
        <f>Sheet1!AK22</f>
        <v>33979146.384011999</v>
      </c>
      <c r="AL23">
        <f>Sheet1!AL22</f>
        <v>34311201.6914827</v>
      </c>
      <c r="AM23">
        <f>Sheet1!AM22</f>
        <v>-21762717.292482801</v>
      </c>
      <c r="AN23">
        <f>Sheet1!AN22</f>
        <v>27575193.976</v>
      </c>
      <c r="AO23">
        <f>Sheet1!AO22</f>
        <v>40123678.374999903</v>
      </c>
      <c r="AP23" s="3"/>
      <c r="AR23" s="3"/>
      <c r="AT23" s="3"/>
      <c r="AV23" s="3"/>
      <c r="AX23" s="3"/>
      <c r="AZ23" s="3"/>
      <c r="BB23" s="3"/>
      <c r="BE23" s="3"/>
      <c r="BG23" s="3"/>
      <c r="BI23" s="3"/>
      <c r="BJ23"/>
      <c r="BK23"/>
      <c r="BL23"/>
      <c r="BM23"/>
      <c r="BN23"/>
      <c r="BO23"/>
    </row>
    <row r="24" spans="1:67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Sheet1!E23</f>
        <v>793080512.52600002</v>
      </c>
      <c r="F24">
        <f>Sheet1!F23</f>
        <v>821754709.424999</v>
      </c>
      <c r="G24">
        <f>Sheet1!G23</f>
        <v>865428810.84699905</v>
      </c>
      <c r="H24">
        <f>Sheet1!H23</f>
        <v>29776009.4220002</v>
      </c>
      <c r="I24">
        <f>Sheet1!I23</f>
        <v>869843617.88501704</v>
      </c>
      <c r="J24">
        <f>Sheet1!J23</f>
        <v>43965175.371565901</v>
      </c>
      <c r="K24">
        <f>Sheet1!K23</f>
        <v>12342011.588837599</v>
      </c>
      <c r="L24">
        <f>Sheet1!L23</f>
        <v>0.87553919156040205</v>
      </c>
      <c r="M24">
        <f>Sheet1!M23</f>
        <v>2450029.0708755902</v>
      </c>
      <c r="N24">
        <f>Sheet1!N23</f>
        <v>2.9824909646100899</v>
      </c>
      <c r="O24">
        <f>Sheet1!O23</f>
        <v>33262.769362612598</v>
      </c>
      <c r="P24">
        <f>Sheet1!P23</f>
        <v>7.4391113027148803</v>
      </c>
      <c r="Q24">
        <f>Sheet1!Q23</f>
        <v>0.34160851911506401</v>
      </c>
      <c r="R24">
        <f>Sheet1!R23</f>
        <v>3.4153708990045302</v>
      </c>
      <c r="S24">
        <f>Sheet1!S23</f>
        <v>0</v>
      </c>
      <c r="T24">
        <f>Sheet1!T23</f>
        <v>0</v>
      </c>
      <c r="U24">
        <f>Sheet1!U23</f>
        <v>0</v>
      </c>
      <c r="V24">
        <f>Sheet1!V23</f>
        <v>4.1406817443296301E-2</v>
      </c>
      <c r="W24">
        <f>Sheet1!W23</f>
        <v>0</v>
      </c>
      <c r="X24">
        <f>Sheet1!Y23</f>
        <v>-262875.33725752198</v>
      </c>
      <c r="Y24">
        <f>Sheet1!X23</f>
        <v>2641558.5442847302</v>
      </c>
      <c r="Z24">
        <f>Sheet1!Z23</f>
        <v>5049500.3950730897</v>
      </c>
      <c r="AA24">
        <f>Sheet1!AA23</f>
        <v>24783312.061503399</v>
      </c>
      <c r="AB24">
        <f>Sheet1!AB23</f>
        <v>9112818.8594087698</v>
      </c>
      <c r="AC24">
        <f>Sheet1!AC23</f>
        <v>-101738.56317322</v>
      </c>
      <c r="AD24">
        <f>Sheet1!AD23</f>
        <v>-1104516.5482971999</v>
      </c>
      <c r="AE24">
        <f>Sheet1!AE23</f>
        <v>0</v>
      </c>
      <c r="AF24">
        <f>Sheet1!AF23</f>
        <v>0</v>
      </c>
      <c r="AG24">
        <f>Sheet1!AG23</f>
        <v>0</v>
      </c>
      <c r="AH24">
        <f>Sheet1!AH23</f>
        <v>0</v>
      </c>
      <c r="AI24">
        <f>Sheet1!AI23</f>
        <v>0</v>
      </c>
      <c r="AJ24">
        <f>Sheet1!AJ23</f>
        <v>0</v>
      </c>
      <c r="AK24">
        <f>Sheet1!AK23</f>
        <v>40118059.411542103</v>
      </c>
      <c r="AL24">
        <f>Sheet1!AL23</f>
        <v>40538906.9270062</v>
      </c>
      <c r="AM24">
        <f>Sheet1!AM23</f>
        <v>-10762897.5050059</v>
      </c>
      <c r="AN24">
        <f>Sheet1!AN23</f>
        <v>13898091.999999899</v>
      </c>
      <c r="AO24">
        <f>Sheet1!AO23</f>
        <v>43674101.4220002</v>
      </c>
      <c r="AP24" s="3"/>
      <c r="AR24" s="3"/>
      <c r="AT24" s="3"/>
      <c r="AV24" s="3"/>
      <c r="AX24" s="3"/>
      <c r="AZ24" s="3"/>
      <c r="BB24" s="3"/>
      <c r="BE24" s="3"/>
      <c r="BG24" s="3"/>
      <c r="BI24" s="3"/>
      <c r="BJ24"/>
      <c r="BK24"/>
      <c r="BL24"/>
      <c r="BM24"/>
      <c r="BN24"/>
      <c r="BO24"/>
    </row>
    <row r="25" spans="1:67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Sheet1!E24</f>
        <v>808827776.52600002</v>
      </c>
      <c r="F25">
        <f>Sheet1!F24</f>
        <v>865428810.84699905</v>
      </c>
      <c r="G25">
        <f>Sheet1!G24</f>
        <v>924480280.71099997</v>
      </c>
      <c r="H25">
        <f>Sheet1!H24</f>
        <v>43304205.863999799</v>
      </c>
      <c r="I25">
        <f>Sheet1!I24</f>
        <v>935134117.65514696</v>
      </c>
      <c r="J25">
        <f>Sheet1!J24</f>
        <v>48235180.512386903</v>
      </c>
      <c r="K25">
        <f>Sheet1!K24</f>
        <v>12279021.8467735</v>
      </c>
      <c r="L25">
        <f>Sheet1!L24</f>
        <v>0.87069196282753003</v>
      </c>
      <c r="M25">
        <f>Sheet1!M24</f>
        <v>2506857.9969587899</v>
      </c>
      <c r="N25">
        <f>Sheet1!N24</f>
        <v>3.2645274397431399</v>
      </c>
      <c r="O25">
        <f>Sheet1!O24</f>
        <v>31781.102153248499</v>
      </c>
      <c r="P25">
        <f>Sheet1!P24</f>
        <v>7.4852139317270296</v>
      </c>
      <c r="Q25">
        <f>Sheet1!Q24</f>
        <v>0.33671234504120301</v>
      </c>
      <c r="R25">
        <f>Sheet1!R24</f>
        <v>3.5740143665383499</v>
      </c>
      <c r="S25">
        <f>Sheet1!S24</f>
        <v>0</v>
      </c>
      <c r="T25">
        <f>Sheet1!T24</f>
        <v>0</v>
      </c>
      <c r="U25">
        <f>Sheet1!U24</f>
        <v>0</v>
      </c>
      <c r="V25">
        <f>Sheet1!V24</f>
        <v>4.0600658079581103E-2</v>
      </c>
      <c r="W25">
        <f>Sheet1!W24</f>
        <v>0</v>
      </c>
      <c r="X25">
        <f>Sheet1!Y24</f>
        <v>6522746.2674834402</v>
      </c>
      <c r="Y25">
        <f>Sheet1!X24</f>
        <v>5537310.8694414897</v>
      </c>
      <c r="Z25">
        <f>Sheet1!Z24</f>
        <v>6104528.8128764899</v>
      </c>
      <c r="AA25">
        <f>Sheet1!AA24</f>
        <v>14537446.8714127</v>
      </c>
      <c r="AB25">
        <f>Sheet1!AB24</f>
        <v>15128805.343808301</v>
      </c>
      <c r="AC25">
        <f>Sheet1!AC24</f>
        <v>143827.54824168101</v>
      </c>
      <c r="AD25">
        <f>Sheet1!AD24</f>
        <v>-81756.075633037297</v>
      </c>
      <c r="AE25">
        <f>Sheet1!AE24</f>
        <v>-580518.63611497602</v>
      </c>
      <c r="AF25">
        <f>Sheet1!AF24</f>
        <v>0</v>
      </c>
      <c r="AG25">
        <f>Sheet1!AG24</f>
        <v>0</v>
      </c>
      <c r="AH25">
        <f>Sheet1!AH24</f>
        <v>0</v>
      </c>
      <c r="AI25">
        <f>Sheet1!AI24</f>
        <v>0</v>
      </c>
      <c r="AJ25">
        <f>Sheet1!AJ24</f>
        <v>0</v>
      </c>
      <c r="AK25">
        <f>Sheet1!AK24</f>
        <v>47312391.001516096</v>
      </c>
      <c r="AL25">
        <f>Sheet1!AL24</f>
        <v>49112956.4946156</v>
      </c>
      <c r="AM25">
        <f>Sheet1!AM24</f>
        <v>-5808750.6306157801</v>
      </c>
      <c r="AN25">
        <f>Sheet1!AN24</f>
        <v>15747264</v>
      </c>
      <c r="AO25">
        <f>Sheet1!AO24</f>
        <v>59051469.863999903</v>
      </c>
      <c r="AP25" s="3"/>
      <c r="AR25" s="3"/>
      <c r="AT25" s="3"/>
      <c r="AV25" s="3"/>
      <c r="AX25" s="3"/>
      <c r="AZ25" s="3"/>
      <c r="BB25" s="3"/>
      <c r="BE25" s="3"/>
      <c r="BG25" s="3"/>
      <c r="BI25" s="3"/>
      <c r="BJ25"/>
      <c r="BK25"/>
      <c r="BL25"/>
      <c r="BM25"/>
      <c r="BN25"/>
      <c r="BO25"/>
    </row>
    <row r="26" spans="1:67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Sheet1!E25</f>
        <v>817516044.52499998</v>
      </c>
      <c r="F26">
        <f>Sheet1!F25</f>
        <v>924480280.71099997</v>
      </c>
      <c r="G26">
        <f>Sheet1!G25</f>
        <v>935975878.30599904</v>
      </c>
      <c r="H26">
        <f>Sheet1!H25</f>
        <v>2807329.5959999901</v>
      </c>
      <c r="I26">
        <f>Sheet1!I25</f>
        <v>939456414.94219804</v>
      </c>
      <c r="J26">
        <f>Sheet1!J25</f>
        <v>-4256804.6295381598</v>
      </c>
      <c r="K26">
        <f>Sheet1!K25</f>
        <v>12225381.9083212</v>
      </c>
      <c r="L26">
        <f>Sheet1!L25</f>
        <v>0.90163342218204101</v>
      </c>
      <c r="M26">
        <f>Sheet1!M25</f>
        <v>2523501.9146369202</v>
      </c>
      <c r="N26">
        <f>Sheet1!N25</f>
        <v>3.4523193898842699</v>
      </c>
      <c r="O26">
        <f>Sheet1!O25</f>
        <v>32076.608230387501</v>
      </c>
      <c r="P26">
        <f>Sheet1!P25</f>
        <v>7.3598775910431797</v>
      </c>
      <c r="Q26">
        <f>Sheet1!Q25</f>
        <v>0.33523243727292501</v>
      </c>
      <c r="R26">
        <f>Sheet1!R25</f>
        <v>3.7420424095890001</v>
      </c>
      <c r="S26">
        <f>Sheet1!S25</f>
        <v>0</v>
      </c>
      <c r="T26">
        <f>Sheet1!T25</f>
        <v>0</v>
      </c>
      <c r="U26">
        <f>Sheet1!U25</f>
        <v>0</v>
      </c>
      <c r="V26">
        <f>Sheet1!V25</f>
        <v>4.01691688131703E-2</v>
      </c>
      <c r="W26">
        <f>Sheet1!W25</f>
        <v>0</v>
      </c>
      <c r="X26">
        <f>Sheet1!Y25</f>
        <v>-12892194.896029901</v>
      </c>
      <c r="Y26">
        <f>Sheet1!X25</f>
        <v>8086564.7552765701</v>
      </c>
      <c r="Z26">
        <f>Sheet1!Z25</f>
        <v>2538877.4120004899</v>
      </c>
      <c r="AA26">
        <f>Sheet1!AA25</f>
        <v>9630036.4048035797</v>
      </c>
      <c r="AB26">
        <f>Sheet1!AB25</f>
        <v>-4157639.2654537102</v>
      </c>
      <c r="AC26">
        <f>Sheet1!AC25</f>
        <v>-678899.73172563105</v>
      </c>
      <c r="AD26">
        <f>Sheet1!AD25</f>
        <v>-1259857.7224492501</v>
      </c>
      <c r="AE26">
        <f>Sheet1!AE25</f>
        <v>-582807.65382632497</v>
      </c>
      <c r="AF26">
        <f>Sheet1!AF25</f>
        <v>0</v>
      </c>
      <c r="AG26">
        <f>Sheet1!AG25</f>
        <v>0</v>
      </c>
      <c r="AH26">
        <f>Sheet1!AH25</f>
        <v>0</v>
      </c>
      <c r="AI26">
        <f>Sheet1!AI25</f>
        <v>0</v>
      </c>
      <c r="AJ26">
        <f>Sheet1!AJ25</f>
        <v>0</v>
      </c>
      <c r="AK26">
        <f>Sheet1!AK25</f>
        <v>684079.30259573401</v>
      </c>
      <c r="AL26">
        <f>Sheet1!AL25</f>
        <v>568590.41942102998</v>
      </c>
      <c r="AM26">
        <f>Sheet1!AM25</f>
        <v>2238739.1765789599</v>
      </c>
      <c r="AN26">
        <f>Sheet1!AN25</f>
        <v>8688267.9989999998</v>
      </c>
      <c r="AO26">
        <f>Sheet1!AO25</f>
        <v>11495597.5949999</v>
      </c>
      <c r="AP26" s="3"/>
      <c r="AR26" s="3"/>
      <c r="AT26" s="3"/>
      <c r="AV26" s="3"/>
      <c r="AX26" s="3"/>
      <c r="AZ26" s="3"/>
      <c r="BB26" s="3"/>
      <c r="BE26" s="3"/>
      <c r="BG26" s="3"/>
      <c r="BI26" s="3"/>
      <c r="BJ26"/>
      <c r="BK26"/>
      <c r="BL26"/>
      <c r="BM26"/>
      <c r="BN26"/>
      <c r="BO26"/>
    </row>
    <row r="27" spans="1:67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Sheet1!E26</f>
        <v>817516044.52499998</v>
      </c>
      <c r="F27">
        <f>Sheet1!F26</f>
        <v>935975878.30599904</v>
      </c>
      <c r="G27">
        <f>Sheet1!G26</f>
        <v>1000258290.076</v>
      </c>
      <c r="H27">
        <f>Sheet1!H26</f>
        <v>64282411.770000301</v>
      </c>
      <c r="I27">
        <f>Sheet1!I26</f>
        <v>979668645.82022595</v>
      </c>
      <c r="J27">
        <f>Sheet1!J26</f>
        <v>40212230.878027797</v>
      </c>
      <c r="K27">
        <f>Sheet1!K26</f>
        <v>12377372.591879601</v>
      </c>
      <c r="L27">
        <f>Sheet1!L26</f>
        <v>0.90235441365202596</v>
      </c>
      <c r="M27">
        <f>Sheet1!M26</f>
        <v>2528704.5502952202</v>
      </c>
      <c r="N27">
        <f>Sheet1!N26</f>
        <v>3.8619519027194098</v>
      </c>
      <c r="O27">
        <f>Sheet1!O26</f>
        <v>31868.587104481499</v>
      </c>
      <c r="P27">
        <f>Sheet1!P26</f>
        <v>7.56519849419771</v>
      </c>
      <c r="Q27">
        <f>Sheet1!Q26</f>
        <v>0.33508319418916399</v>
      </c>
      <c r="R27">
        <f>Sheet1!R26</f>
        <v>3.8233234223022201</v>
      </c>
      <c r="S27">
        <f>Sheet1!S26</f>
        <v>0</v>
      </c>
      <c r="T27">
        <f>Sheet1!T26</f>
        <v>0</v>
      </c>
      <c r="U27">
        <f>Sheet1!U26</f>
        <v>0</v>
      </c>
      <c r="V27">
        <f>Sheet1!V26</f>
        <v>4.01691688131703E-2</v>
      </c>
      <c r="W27">
        <f>Sheet1!W26</f>
        <v>0</v>
      </c>
      <c r="X27">
        <f>Sheet1!Y26</f>
        <v>2099946.2100794702</v>
      </c>
      <c r="Y27">
        <f>Sheet1!X26</f>
        <v>12907928.2333367</v>
      </c>
      <c r="Z27">
        <f>Sheet1!Z26</f>
        <v>1146431.74519763</v>
      </c>
      <c r="AA27">
        <f>Sheet1!AA26</f>
        <v>20295888.452779099</v>
      </c>
      <c r="AB27">
        <f>Sheet1!AB26</f>
        <v>2588017.7782520098</v>
      </c>
      <c r="AC27">
        <f>Sheet1!AC26</f>
        <v>1333634.21276438</v>
      </c>
      <c r="AD27">
        <f>Sheet1!AD26</f>
        <v>-181799.079614513</v>
      </c>
      <c r="AE27">
        <f>Sheet1!AE26</f>
        <v>-114401.603349973</v>
      </c>
      <c r="AF27">
        <f>Sheet1!AF26</f>
        <v>0</v>
      </c>
      <c r="AG27">
        <f>Sheet1!AG26</f>
        <v>0</v>
      </c>
      <c r="AH27">
        <f>Sheet1!AH26</f>
        <v>0</v>
      </c>
      <c r="AI27">
        <f>Sheet1!AI26</f>
        <v>0</v>
      </c>
      <c r="AJ27">
        <f>Sheet1!AJ26</f>
        <v>0</v>
      </c>
      <c r="AK27">
        <f>Sheet1!AK26</f>
        <v>40075645.949444801</v>
      </c>
      <c r="AL27">
        <f>Sheet1!AL26</f>
        <v>41110605.669521503</v>
      </c>
      <c r="AM27">
        <f>Sheet1!AM26</f>
        <v>23171806.100478701</v>
      </c>
      <c r="AN27">
        <f>Sheet1!AN26</f>
        <v>0</v>
      </c>
      <c r="AO27">
        <f>Sheet1!AO26</f>
        <v>64282411.770000301</v>
      </c>
      <c r="AP27" s="3"/>
      <c r="AR27" s="3"/>
      <c r="AT27" s="3"/>
      <c r="AV27" s="3"/>
      <c r="AX27" s="3"/>
      <c r="AZ27" s="3"/>
      <c r="BB27" s="3"/>
      <c r="BE27" s="3"/>
      <c r="BG27" s="3"/>
      <c r="BI27" s="3"/>
      <c r="BJ27"/>
      <c r="BK27"/>
      <c r="BL27"/>
      <c r="BM27"/>
      <c r="BN27"/>
      <c r="BO27"/>
    </row>
    <row r="28" spans="1:67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Sheet1!E27</f>
        <v>817516044.52499998</v>
      </c>
      <c r="F28">
        <f>Sheet1!F27</f>
        <v>1000258290.076</v>
      </c>
      <c r="G28">
        <f>Sheet1!G27</f>
        <v>920270696.60299897</v>
      </c>
      <c r="H28">
        <f>Sheet1!H27</f>
        <v>-79987593.473000705</v>
      </c>
      <c r="I28">
        <f>Sheet1!I27</f>
        <v>894216865.28482604</v>
      </c>
      <c r="J28">
        <f>Sheet1!J27</f>
        <v>-85451780.535399899</v>
      </c>
      <c r="K28">
        <f>Sheet1!K27</f>
        <v>12043607.603967501</v>
      </c>
      <c r="L28">
        <f>Sheet1!L27</f>
        <v>1.0205918646576599</v>
      </c>
      <c r="M28">
        <f>Sheet1!M27</f>
        <v>2509591.1162964902</v>
      </c>
      <c r="N28">
        <f>Sheet1!N27</f>
        <v>2.80671404835042</v>
      </c>
      <c r="O28">
        <f>Sheet1!O27</f>
        <v>30230.285234366602</v>
      </c>
      <c r="P28">
        <f>Sheet1!P27</f>
        <v>7.66076833093988</v>
      </c>
      <c r="Q28">
        <f>Sheet1!Q27</f>
        <v>0.338919553123672</v>
      </c>
      <c r="R28">
        <f>Sheet1!R27</f>
        <v>4.00769949942653</v>
      </c>
      <c r="S28">
        <f>Sheet1!S27</f>
        <v>0</v>
      </c>
      <c r="T28">
        <f>Sheet1!T27</f>
        <v>0</v>
      </c>
      <c r="U28">
        <f>Sheet1!U27</f>
        <v>0</v>
      </c>
      <c r="V28">
        <f>Sheet1!V27</f>
        <v>4.01691688131703E-2</v>
      </c>
      <c r="W28">
        <f>Sheet1!W27</f>
        <v>0</v>
      </c>
      <c r="X28">
        <f>Sheet1!Y27</f>
        <v>-40818611.243839003</v>
      </c>
      <c r="Y28">
        <f>Sheet1!X27</f>
        <v>-11250658.027481001</v>
      </c>
      <c r="Z28">
        <f>Sheet1!Z27</f>
        <v>-1071338.7814676</v>
      </c>
      <c r="AA28">
        <f>Sheet1!AA27</f>
        <v>-57341242.263602503</v>
      </c>
      <c r="AB28">
        <f>Sheet1!AB27</f>
        <v>20110196.872803599</v>
      </c>
      <c r="AC28">
        <f>Sheet1!AC27</f>
        <v>646068.482882816</v>
      </c>
      <c r="AD28">
        <f>Sheet1!AD27</f>
        <v>1837794.3806463</v>
      </c>
      <c r="AE28">
        <f>Sheet1!AE27</f>
        <v>-710211.07409441902</v>
      </c>
      <c r="AF28">
        <f>Sheet1!AF27</f>
        <v>0</v>
      </c>
      <c r="AG28">
        <f>Sheet1!AG27</f>
        <v>0</v>
      </c>
      <c r="AH28">
        <f>Sheet1!AH27</f>
        <v>0</v>
      </c>
      <c r="AI28">
        <f>Sheet1!AI27</f>
        <v>0</v>
      </c>
      <c r="AJ28">
        <f>Sheet1!AJ27</f>
        <v>0</v>
      </c>
      <c r="AK28">
        <f>Sheet1!AK27</f>
        <v>-88598001.654151797</v>
      </c>
      <c r="AL28">
        <f>Sheet1!AL27</f>
        <v>-86583815.375037</v>
      </c>
      <c r="AM28">
        <f>Sheet1!AM27</f>
        <v>6596221.9020363297</v>
      </c>
      <c r="AN28">
        <f>Sheet1!AN27</f>
        <v>0</v>
      </c>
      <c r="AO28">
        <f>Sheet1!AO27</f>
        <v>-79987593.473000705</v>
      </c>
      <c r="AP28" s="3"/>
      <c r="AR28" s="3"/>
      <c r="AT28" s="3"/>
      <c r="AV28" s="3"/>
      <c r="AX28" s="3"/>
      <c r="AZ28" s="3"/>
      <c r="BB28" s="3"/>
      <c r="BE28" s="3"/>
      <c r="BG28" s="3"/>
      <c r="BI28" s="3"/>
      <c r="BJ28"/>
      <c r="BK28"/>
      <c r="BL28"/>
      <c r="BM28"/>
      <c r="BN28"/>
      <c r="BO28"/>
    </row>
    <row r="29" spans="1:67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Sheet1!E28</f>
        <v>817516044.52499998</v>
      </c>
      <c r="F29">
        <f>Sheet1!F28</f>
        <v>920270696.60299897</v>
      </c>
      <c r="G29">
        <f>Sheet1!G28</f>
        <v>907648628.12199903</v>
      </c>
      <c r="H29">
        <f>Sheet1!H28</f>
        <v>-12622068.4809996</v>
      </c>
      <c r="I29">
        <f>Sheet1!I28</f>
        <v>918941220.17942297</v>
      </c>
      <c r="J29">
        <f>Sheet1!J28</f>
        <v>24724354.894597199</v>
      </c>
      <c r="K29">
        <f>Sheet1!K28</f>
        <v>11760667.306624601</v>
      </c>
      <c r="L29">
        <f>Sheet1!L28</f>
        <v>1.0206670499325301</v>
      </c>
      <c r="M29">
        <f>Sheet1!M28</f>
        <v>2529031.31323221</v>
      </c>
      <c r="N29">
        <f>Sheet1!N28</f>
        <v>3.2664652640546601</v>
      </c>
      <c r="O29">
        <f>Sheet1!O28</f>
        <v>29701.769478966798</v>
      </c>
      <c r="P29">
        <f>Sheet1!P28</f>
        <v>7.8985039818268001</v>
      </c>
      <c r="Q29">
        <f>Sheet1!Q28</f>
        <v>0.33951871784023702</v>
      </c>
      <c r="R29">
        <f>Sheet1!R28</f>
        <v>4.0197264344797903</v>
      </c>
      <c r="S29">
        <f>Sheet1!S28</f>
        <v>0</v>
      </c>
      <c r="T29">
        <f>Sheet1!T28</f>
        <v>0</v>
      </c>
      <c r="U29">
        <f>Sheet1!U28</f>
        <v>0</v>
      </c>
      <c r="V29">
        <f>Sheet1!V28</f>
        <v>4.01691688131703E-2</v>
      </c>
      <c r="W29">
        <f>Sheet1!W28</f>
        <v>0</v>
      </c>
      <c r="X29">
        <f>Sheet1!Y28</f>
        <v>1181187.2481378799</v>
      </c>
      <c r="Y29">
        <f>Sheet1!X28</f>
        <v>-10915634.114718201</v>
      </c>
      <c r="Z29">
        <f>Sheet1!Z28</f>
        <v>1918975.8133401701</v>
      </c>
      <c r="AA29">
        <f>Sheet1!AA28</f>
        <v>25581455.663357198</v>
      </c>
      <c r="AB29">
        <f>Sheet1!AB28</f>
        <v>5954912.3035893803</v>
      </c>
      <c r="AC29">
        <f>Sheet1!AC28</f>
        <v>1855787.5462742799</v>
      </c>
      <c r="AD29">
        <f>Sheet1!AD28</f>
        <v>212265.029894924</v>
      </c>
      <c r="AE29">
        <f>Sheet1!AE28</f>
        <v>876.59444832436702</v>
      </c>
      <c r="AF29">
        <f>Sheet1!AF28</f>
        <v>0</v>
      </c>
      <c r="AG29">
        <f>Sheet1!AG28</f>
        <v>0</v>
      </c>
      <c r="AH29">
        <f>Sheet1!AH28</f>
        <v>0</v>
      </c>
      <c r="AI29">
        <f>Sheet1!AI28</f>
        <v>0</v>
      </c>
      <c r="AJ29">
        <f>Sheet1!AJ28</f>
        <v>0</v>
      </c>
      <c r="AK29">
        <f>Sheet1!AK28</f>
        <v>25789826.084323902</v>
      </c>
      <c r="AL29">
        <f>Sheet1!AL28</f>
        <v>26207310.675243601</v>
      </c>
      <c r="AM29">
        <f>Sheet1!AM28</f>
        <v>-38829379.156243198</v>
      </c>
      <c r="AN29">
        <f>Sheet1!AN28</f>
        <v>0</v>
      </c>
      <c r="AO29">
        <f>Sheet1!AO28</f>
        <v>-12622068.4809996</v>
      </c>
      <c r="AP29" s="3"/>
      <c r="AR29" s="3"/>
      <c r="AT29" s="3"/>
      <c r="AV29" s="3"/>
      <c r="AX29" s="3"/>
      <c r="AZ29" s="3"/>
      <c r="BB29" s="3"/>
      <c r="BE29" s="3"/>
      <c r="BG29" s="3"/>
      <c r="BI29" s="3"/>
      <c r="BJ29"/>
      <c r="BK29"/>
      <c r="BL29"/>
      <c r="BM29"/>
      <c r="BN29"/>
      <c r="BO29"/>
    </row>
    <row r="30" spans="1:67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Sheet1!E29</f>
        <v>817516044.52499998</v>
      </c>
      <c r="F30">
        <f>Sheet1!F29</f>
        <v>907648628.12199903</v>
      </c>
      <c r="G30">
        <f>Sheet1!G29</f>
        <v>945083424.94000006</v>
      </c>
      <c r="H30">
        <f>Sheet1!H29</f>
        <v>37434796.817999899</v>
      </c>
      <c r="I30">
        <f>Sheet1!I29</f>
        <v>957083567.85293996</v>
      </c>
      <c r="J30">
        <f>Sheet1!J29</f>
        <v>38142347.673517004</v>
      </c>
      <c r="K30">
        <f>Sheet1!K29</f>
        <v>11557097.6146341</v>
      </c>
      <c r="L30">
        <f>Sheet1!L29</f>
        <v>1.00405809754996</v>
      </c>
      <c r="M30">
        <f>Sheet1!M29</f>
        <v>2549104.6109075001</v>
      </c>
      <c r="N30">
        <f>Sheet1!N29</f>
        <v>4.0077386285476004</v>
      </c>
      <c r="O30">
        <f>Sheet1!O29</f>
        <v>29130.946660672598</v>
      </c>
      <c r="P30">
        <f>Sheet1!P29</f>
        <v>8.1657600851708398</v>
      </c>
      <c r="Q30">
        <f>Sheet1!Q29</f>
        <v>0.33246385730717298</v>
      </c>
      <c r="R30">
        <f>Sheet1!R29</f>
        <v>4.1362614326548401</v>
      </c>
      <c r="S30">
        <f>Sheet1!S29</f>
        <v>0</v>
      </c>
      <c r="T30">
        <f>Sheet1!T29</f>
        <v>0</v>
      </c>
      <c r="U30">
        <f>Sheet1!U29</f>
        <v>0</v>
      </c>
      <c r="V30">
        <f>Sheet1!V29</f>
        <v>5.3368937884699499E-2</v>
      </c>
      <c r="W30">
        <f>Sheet1!W29</f>
        <v>0</v>
      </c>
      <c r="X30">
        <f>Sheet1!Y29</f>
        <v>4739781.5182701703</v>
      </c>
      <c r="Y30">
        <f>Sheet1!X29</f>
        <v>-10086137.959576599</v>
      </c>
      <c r="Z30">
        <f>Sheet1!Z29</f>
        <v>1548037.87861413</v>
      </c>
      <c r="AA30">
        <f>Sheet1!AA29</f>
        <v>35746044.337854199</v>
      </c>
      <c r="AB30">
        <f>Sheet1!AB29</f>
        <v>6904517.6046549296</v>
      </c>
      <c r="AC30">
        <f>Sheet1!AC29</f>
        <v>1768323.6120901699</v>
      </c>
      <c r="AD30">
        <f>Sheet1!AD29</f>
        <v>-2859208.1104920199</v>
      </c>
      <c r="AE30">
        <f>Sheet1!AE29</f>
        <v>-377991.205641807</v>
      </c>
      <c r="AF30">
        <f>Sheet1!AF29</f>
        <v>0</v>
      </c>
      <c r="AG30">
        <f>Sheet1!AG29</f>
        <v>0</v>
      </c>
      <c r="AH30">
        <f>Sheet1!AH29</f>
        <v>0</v>
      </c>
      <c r="AI30">
        <f>Sheet1!AI29</f>
        <v>-268854.16419407597</v>
      </c>
      <c r="AJ30">
        <f>Sheet1!AJ29</f>
        <v>0</v>
      </c>
      <c r="AK30">
        <f>Sheet1!AK29</f>
        <v>37114513.511579096</v>
      </c>
      <c r="AL30">
        <f>Sheet1!AL29</f>
        <v>37053913.133827299</v>
      </c>
      <c r="AM30">
        <f>Sheet1!AM29</f>
        <v>380883.68417261698</v>
      </c>
      <c r="AN30">
        <f>Sheet1!AN29</f>
        <v>0</v>
      </c>
      <c r="AO30">
        <f>Sheet1!AO29</f>
        <v>37434796.817999899</v>
      </c>
      <c r="AP30" s="3"/>
      <c r="AR30" s="3"/>
      <c r="AT30" s="3"/>
      <c r="AV30" s="3"/>
      <c r="AX30" s="3"/>
      <c r="AZ30" s="3"/>
      <c r="BB30" s="3"/>
      <c r="BE30" s="3"/>
      <c r="BG30" s="3"/>
      <c r="BI30" s="3"/>
      <c r="BJ30"/>
      <c r="BK30"/>
      <c r="BL30"/>
      <c r="BM30"/>
      <c r="BN30"/>
      <c r="BO30"/>
    </row>
    <row r="31" spans="1:67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Sheet1!E30</f>
        <v>817516044.52499998</v>
      </c>
      <c r="F31">
        <f>Sheet1!F30</f>
        <v>945083424.94000006</v>
      </c>
      <c r="G31">
        <f>Sheet1!G30</f>
        <v>970216035.34399998</v>
      </c>
      <c r="H31">
        <f>Sheet1!H30</f>
        <v>25132610.403999701</v>
      </c>
      <c r="I31">
        <f>Sheet1!I30</f>
        <v>952195638.40464401</v>
      </c>
      <c r="J31">
        <f>Sheet1!J30</f>
        <v>-4887929.44829694</v>
      </c>
      <c r="K31">
        <f>Sheet1!K30</f>
        <v>11357279.463051001</v>
      </c>
      <c r="L31">
        <f>Sheet1!L30</f>
        <v>0.99387579108550494</v>
      </c>
      <c r="M31">
        <f>Sheet1!M30</f>
        <v>2575775.4154961901</v>
      </c>
      <c r="N31">
        <f>Sheet1!N30</f>
        <v>4.0209335601994098</v>
      </c>
      <c r="O31">
        <f>Sheet1!O30</f>
        <v>28910.4623663887</v>
      </c>
      <c r="P31">
        <f>Sheet1!P30</f>
        <v>8.1903644230090595</v>
      </c>
      <c r="Q31">
        <f>Sheet1!Q30</f>
        <v>0.31863612625792198</v>
      </c>
      <c r="R31">
        <f>Sheet1!R30</f>
        <v>4.1244225167356801</v>
      </c>
      <c r="S31">
        <f>Sheet1!S30</f>
        <v>0</v>
      </c>
      <c r="T31">
        <f>Sheet1!T30</f>
        <v>0</v>
      </c>
      <c r="U31">
        <f>Sheet1!U30</f>
        <v>0</v>
      </c>
      <c r="V31">
        <f>Sheet1!V30</f>
        <v>9.1194361467630006E-2</v>
      </c>
      <c r="W31">
        <f>Sheet1!W30</f>
        <v>0</v>
      </c>
      <c r="X31">
        <f>Sheet1!Y30</f>
        <v>209383.88868112001</v>
      </c>
      <c r="Y31">
        <f>Sheet1!X30</f>
        <v>-5959180.3511525998</v>
      </c>
      <c r="Z31">
        <f>Sheet1!Z30</f>
        <v>2105149.8152345298</v>
      </c>
      <c r="AA31">
        <f>Sheet1!AA30</f>
        <v>718303.83333687496</v>
      </c>
      <c r="AB31">
        <f>Sheet1!AB30</f>
        <v>3584454.3501275899</v>
      </c>
      <c r="AC31">
        <f>Sheet1!AC30</f>
        <v>251223.89503755601</v>
      </c>
      <c r="AD31">
        <f>Sheet1!AD30</f>
        <v>-5260127.3937278297</v>
      </c>
      <c r="AE31">
        <f>Sheet1!AE30</f>
        <v>33334.610736551003</v>
      </c>
      <c r="AF31">
        <f>Sheet1!AF30</f>
        <v>0</v>
      </c>
      <c r="AG31">
        <f>Sheet1!AG30</f>
        <v>0</v>
      </c>
      <c r="AH31">
        <f>Sheet1!AH30</f>
        <v>0</v>
      </c>
      <c r="AI31">
        <f>Sheet1!AI30</f>
        <v>-771949.23561322899</v>
      </c>
      <c r="AJ31">
        <f>Sheet1!AJ30</f>
        <v>0</v>
      </c>
      <c r="AK31">
        <f>Sheet1!AK30</f>
        <v>-5089406.5873394301</v>
      </c>
      <c r="AL31">
        <f>Sheet1!AL30</f>
        <v>-5110543.2351176301</v>
      </c>
      <c r="AM31">
        <f>Sheet1!AM30</f>
        <v>30243153.639117301</v>
      </c>
      <c r="AN31">
        <f>Sheet1!AN30</f>
        <v>0</v>
      </c>
      <c r="AO31">
        <f>Sheet1!AO30</f>
        <v>25132610.403999701</v>
      </c>
      <c r="AP31" s="3"/>
      <c r="AR31" s="3"/>
      <c r="AT31" s="3"/>
      <c r="AV31" s="3"/>
      <c r="AX31" s="3"/>
      <c r="AZ31" s="3"/>
      <c r="BB31" s="3"/>
      <c r="BE31" s="3"/>
      <c r="BG31" s="3"/>
      <c r="BI31" s="3"/>
      <c r="BJ31"/>
      <c r="BK31"/>
      <c r="BL31"/>
      <c r="BM31"/>
      <c r="BN31"/>
      <c r="BO31"/>
    </row>
    <row r="32" spans="1:67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Sheet1!E31</f>
        <v>817516044.52499998</v>
      </c>
      <c r="F32">
        <f>Sheet1!F31</f>
        <v>970216035.34399998</v>
      </c>
      <c r="G32">
        <f>Sheet1!G31</f>
        <v>943429915.89699996</v>
      </c>
      <c r="H32">
        <f>Sheet1!H31</f>
        <v>-17786603.0779997</v>
      </c>
      <c r="I32">
        <f>Sheet1!I31</f>
        <v>929165810.05575395</v>
      </c>
      <c r="J32">
        <f>Sheet1!J31</f>
        <v>-12506411.543787699</v>
      </c>
      <c r="K32">
        <f>Sheet1!K31</f>
        <v>11326364.9236451</v>
      </c>
      <c r="L32">
        <f>Sheet1!L31</f>
        <v>1.01346101584078</v>
      </c>
      <c r="M32">
        <f>Sheet1!M31</f>
        <v>2605843.77427244</v>
      </c>
      <c r="N32">
        <f>Sheet1!N31</f>
        <v>3.8367429749003499</v>
      </c>
      <c r="O32">
        <f>Sheet1!O31</f>
        <v>28883.857114217601</v>
      </c>
      <c r="P32">
        <f>Sheet1!P31</f>
        <v>7.9537675758700201</v>
      </c>
      <c r="Q32">
        <f>Sheet1!Q31</f>
        <v>0.31470087121470802</v>
      </c>
      <c r="R32">
        <f>Sheet1!R31</f>
        <v>4.18233351498038</v>
      </c>
      <c r="S32">
        <f>Sheet1!S31</f>
        <v>4.9781899233728603E-2</v>
      </c>
      <c r="T32">
        <f>Sheet1!T31</f>
        <v>0</v>
      </c>
      <c r="U32">
        <f>Sheet1!U31</f>
        <v>0</v>
      </c>
      <c r="V32">
        <f>Sheet1!V31</f>
        <v>0.15305846834199099</v>
      </c>
      <c r="W32">
        <f>Sheet1!W31</f>
        <v>0</v>
      </c>
      <c r="X32">
        <f>Sheet1!Y31</f>
        <v>-9382690.5264547691</v>
      </c>
      <c r="Y32">
        <f>Sheet1!X31</f>
        <v>5331449.3181063598</v>
      </c>
      <c r="Z32">
        <f>Sheet1!Z31</f>
        <v>3549571.19997021</v>
      </c>
      <c r="AA32">
        <f>Sheet1!AA31</f>
        <v>-7350135.6588144097</v>
      </c>
      <c r="AB32">
        <f>Sheet1!AB31</f>
        <v>-1606995.45039006</v>
      </c>
      <c r="AC32">
        <f>Sheet1!AC31</f>
        <v>-1332268.96727766</v>
      </c>
      <c r="AD32">
        <f>Sheet1!AD31</f>
        <v>-348996.90435242298</v>
      </c>
      <c r="AE32">
        <f>Sheet1!AE31</f>
        <v>-217934.214153801</v>
      </c>
      <c r="AF32">
        <f>Sheet1!AF31</f>
        <v>-129179.403880521</v>
      </c>
      <c r="AG32">
        <f>Sheet1!AG31</f>
        <v>0</v>
      </c>
      <c r="AH32">
        <f>Sheet1!AH31</f>
        <v>0</v>
      </c>
      <c r="AI32">
        <f>Sheet1!AI31</f>
        <v>-1191196.6228530901</v>
      </c>
      <c r="AJ32">
        <f>Sheet1!AJ31</f>
        <v>0</v>
      </c>
      <c r="AK32">
        <f>Sheet1!AK31</f>
        <v>-12678377.230100101</v>
      </c>
      <c r="AL32">
        <f>Sheet1!AL31</f>
        <v>-12613855.935571199</v>
      </c>
      <c r="AM32">
        <f>Sheet1!AM31</f>
        <v>-5172747.1424285201</v>
      </c>
      <c r="AN32">
        <f>Sheet1!AN31</f>
        <v>0</v>
      </c>
      <c r="AO32">
        <f>Sheet1!AO31</f>
        <v>-17786603.0779997</v>
      </c>
      <c r="AP32" s="3"/>
      <c r="AR32" s="3"/>
      <c r="AT32" s="3"/>
      <c r="AV32" s="3"/>
      <c r="AX32" s="3"/>
      <c r="AZ32" s="3"/>
      <c r="BB32" s="3"/>
      <c r="BE32" s="3"/>
      <c r="BG32" s="3"/>
      <c r="BI32" s="3"/>
      <c r="BJ32"/>
      <c r="BK32"/>
      <c r="BL32"/>
      <c r="BM32"/>
      <c r="BN32"/>
      <c r="BO32"/>
    </row>
    <row r="33" spans="1:67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Sheet1!E32</f>
        <v>817516044.52499998</v>
      </c>
      <c r="F33">
        <f>Sheet1!F32</f>
        <v>943429915.89699996</v>
      </c>
      <c r="G33">
        <f>Sheet1!G32</f>
        <v>939315735.86099994</v>
      </c>
      <c r="H33">
        <f>Sheet1!H32</f>
        <v>-4114180.0359997302</v>
      </c>
      <c r="I33">
        <f>Sheet1!I32</f>
        <v>932745925.838328</v>
      </c>
      <c r="J33">
        <f>Sheet1!J32</f>
        <v>3580115.7825742001</v>
      </c>
      <c r="K33">
        <f>Sheet1!K32</f>
        <v>11485217.1469709</v>
      </c>
      <c r="L33">
        <f>Sheet1!L32</f>
        <v>0.99565508406997805</v>
      </c>
      <c r="M33">
        <f>Sheet1!M32</f>
        <v>2639759.5884510698</v>
      </c>
      <c r="N33">
        <f>Sheet1!N32</f>
        <v>3.6177114846954201</v>
      </c>
      <c r="O33">
        <f>Sheet1!O32</f>
        <v>28968.804824947001</v>
      </c>
      <c r="P33">
        <f>Sheet1!P32</f>
        <v>8.0071947868218203</v>
      </c>
      <c r="Q33">
        <f>Sheet1!Q32</f>
        <v>0.313132490016859</v>
      </c>
      <c r="R33">
        <f>Sheet1!R32</f>
        <v>4.2589182207723901</v>
      </c>
      <c r="S33">
        <f>Sheet1!S32</f>
        <v>0.39384912027770402</v>
      </c>
      <c r="T33">
        <f>Sheet1!T32</f>
        <v>0</v>
      </c>
      <c r="U33">
        <f>Sheet1!U32</f>
        <v>0</v>
      </c>
      <c r="V33">
        <f>Sheet1!V32</f>
        <v>0.28000568325604203</v>
      </c>
      <c r="W33">
        <f>Sheet1!W32</f>
        <v>0</v>
      </c>
      <c r="X33">
        <f>Sheet1!Y32</f>
        <v>4251273.9249807699</v>
      </c>
      <c r="Y33">
        <f>Sheet1!X32</f>
        <v>11871761.556007599</v>
      </c>
      <c r="Z33">
        <f>Sheet1!Z32</f>
        <v>2688475.7175943502</v>
      </c>
      <c r="AA33">
        <f>Sheet1!AA32</f>
        <v>-10397922.6906764</v>
      </c>
      <c r="AB33">
        <f>Sheet1!AB32</f>
        <v>-1236904.31526175</v>
      </c>
      <c r="AC33">
        <f>Sheet1!AC32</f>
        <v>270673.59259098599</v>
      </c>
      <c r="AD33">
        <f>Sheet1!AD32</f>
        <v>-592655.75924903597</v>
      </c>
      <c r="AE33">
        <f>Sheet1!AE32</f>
        <v>-272657.34780408698</v>
      </c>
      <c r="AF33">
        <f>Sheet1!AF32</f>
        <v>-887469.61866148806</v>
      </c>
      <c r="AG33">
        <f>Sheet1!AG32</f>
        <v>0</v>
      </c>
      <c r="AH33">
        <f>Sheet1!AH32</f>
        <v>0</v>
      </c>
      <c r="AI33">
        <f>Sheet1!AI32</f>
        <v>-1827197.7057509201</v>
      </c>
      <c r="AJ33">
        <f>Sheet1!AJ32</f>
        <v>0</v>
      </c>
      <c r="AK33">
        <f>Sheet1!AK32</f>
        <v>3867377.35377006</v>
      </c>
      <c r="AL33">
        <f>Sheet1!AL32</f>
        <v>3709422.59561007</v>
      </c>
      <c r="AM33">
        <f>Sheet1!AM32</f>
        <v>-7823602.6316098096</v>
      </c>
      <c r="AN33">
        <f>Sheet1!AN32</f>
        <v>0</v>
      </c>
      <c r="AO33">
        <f>Sheet1!AO32</f>
        <v>-4114180.0359997302</v>
      </c>
      <c r="AP33" s="3"/>
      <c r="AR33" s="3"/>
      <c r="AT33" s="3"/>
      <c r="AV33" s="3"/>
      <c r="AX33" s="3"/>
      <c r="AZ33" s="3"/>
      <c r="BB33" s="3"/>
      <c r="BE33" s="3"/>
      <c r="BG33" s="3"/>
      <c r="BI33" s="3"/>
      <c r="BJ33"/>
      <c r="BK33"/>
      <c r="BL33"/>
      <c r="BM33"/>
      <c r="BN33"/>
      <c r="BO33"/>
    </row>
    <row r="34" spans="1:67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Sheet1!E33</f>
        <v>817516044.52499998</v>
      </c>
      <c r="F34">
        <f>Sheet1!F33</f>
        <v>939315735.86099994</v>
      </c>
      <c r="G34">
        <f>Sheet1!G33</f>
        <v>913699509.77100003</v>
      </c>
      <c r="H34">
        <f>Sheet1!H33</f>
        <v>-25616226.089999899</v>
      </c>
      <c r="I34">
        <f>Sheet1!I33</f>
        <v>883045466.04329002</v>
      </c>
      <c r="J34">
        <f>Sheet1!J33</f>
        <v>-49700459.795038097</v>
      </c>
      <c r="K34">
        <f>Sheet1!K33</f>
        <v>11856610.841334401</v>
      </c>
      <c r="L34">
        <f>Sheet1!L33</f>
        <v>0.99698006987196097</v>
      </c>
      <c r="M34">
        <f>Sheet1!M33</f>
        <v>2674574.9503993099</v>
      </c>
      <c r="N34">
        <f>Sheet1!N33</f>
        <v>2.6529171019658602</v>
      </c>
      <c r="O34">
        <f>Sheet1!O33</f>
        <v>30166.387831154501</v>
      </c>
      <c r="P34">
        <f>Sheet1!P33</f>
        <v>7.7913153227386198</v>
      </c>
      <c r="Q34">
        <f>Sheet1!Q33</f>
        <v>0.31387569819077299</v>
      </c>
      <c r="R34">
        <f>Sheet1!R33</f>
        <v>4.4106616960417702</v>
      </c>
      <c r="S34">
        <f>Sheet1!S33</f>
        <v>0.72348194607365002</v>
      </c>
      <c r="T34">
        <f>Sheet1!T33</f>
        <v>0</v>
      </c>
      <c r="U34">
        <f>Sheet1!U33</f>
        <v>0</v>
      </c>
      <c r="V34">
        <f>Sheet1!V33</f>
        <v>0.50531305746791</v>
      </c>
      <c r="W34">
        <f>Sheet1!W33</f>
        <v>0</v>
      </c>
      <c r="X34">
        <f>Sheet1!Y33</f>
        <v>-2312637.3197601298</v>
      </c>
      <c r="Y34">
        <f>Sheet1!X33</f>
        <v>23575308.280317798</v>
      </c>
      <c r="Z34">
        <f>Sheet1!Z33</f>
        <v>2634394.8163936599</v>
      </c>
      <c r="AA34">
        <f>Sheet1!AA33</f>
        <v>-51778255.078241996</v>
      </c>
      <c r="AB34">
        <f>Sheet1!AB33</f>
        <v>-13902207.1168603</v>
      </c>
      <c r="AC34">
        <f>Sheet1!AC33</f>
        <v>-1502758.4042600801</v>
      </c>
      <c r="AD34">
        <f>Sheet1!AD33</f>
        <v>335293.05313787598</v>
      </c>
      <c r="AE34">
        <f>Sheet1!AE33</f>
        <v>-473799.75836195599</v>
      </c>
      <c r="AF34">
        <f>Sheet1!AF33</f>
        <v>-873888.38746426394</v>
      </c>
      <c r="AG34">
        <f>Sheet1!AG33</f>
        <v>0</v>
      </c>
      <c r="AH34">
        <f>Sheet1!AH33</f>
        <v>0</v>
      </c>
      <c r="AI34">
        <f>Sheet1!AI33</f>
        <v>-3984941.9791696402</v>
      </c>
      <c r="AJ34">
        <f>Sheet1!AJ33</f>
        <v>0</v>
      </c>
      <c r="AK34">
        <f>Sheet1!AK33</f>
        <v>-48283491.894268997</v>
      </c>
      <c r="AL34">
        <f>Sheet1!AL33</f>
        <v>-48982167.611735597</v>
      </c>
      <c r="AM34">
        <f>Sheet1!AM33</f>
        <v>23365941.521735601</v>
      </c>
      <c r="AN34">
        <f>Sheet1!AN33</f>
        <v>0</v>
      </c>
      <c r="AO34">
        <f>Sheet1!AO33</f>
        <v>-25616226.089999899</v>
      </c>
      <c r="AP34" s="3"/>
      <c r="AR34" s="3"/>
      <c r="AT34" s="3"/>
      <c r="AV34" s="3"/>
      <c r="AX34" s="3"/>
      <c r="AZ34" s="3"/>
      <c r="BB34" s="3"/>
      <c r="BE34" s="3"/>
      <c r="BG34" s="3"/>
      <c r="BI34" s="3"/>
      <c r="BJ34"/>
      <c r="BK34"/>
      <c r="BL34"/>
      <c r="BM34"/>
      <c r="BN34"/>
      <c r="BO34"/>
    </row>
    <row r="35" spans="1:67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Sheet1!E34</f>
        <v>817516044.52499998</v>
      </c>
      <c r="F35">
        <f>Sheet1!F34</f>
        <v>913699509.77100003</v>
      </c>
      <c r="G35">
        <f>Sheet1!G34</f>
        <v>871357912.76499999</v>
      </c>
      <c r="H35">
        <f>Sheet1!H34</f>
        <v>-42341597.006000198</v>
      </c>
      <c r="I35">
        <f>Sheet1!I34</f>
        <v>869463708.79904199</v>
      </c>
      <c r="J35">
        <f>Sheet1!J34</f>
        <v>-13581757.244248001</v>
      </c>
      <c r="K35">
        <f>Sheet1!K34</f>
        <v>12221900.0183005</v>
      </c>
      <c r="L35">
        <f>Sheet1!L34</f>
        <v>1.0137269162639699</v>
      </c>
      <c r="M35">
        <f>Sheet1!M34</f>
        <v>2707907.61034384</v>
      </c>
      <c r="N35">
        <f>Sheet1!N34</f>
        <v>2.35140093248945</v>
      </c>
      <c r="O35">
        <f>Sheet1!O34</f>
        <v>30979.0617070886</v>
      </c>
      <c r="P35">
        <f>Sheet1!P34</f>
        <v>7.6303355041898797</v>
      </c>
      <c r="Q35">
        <f>Sheet1!Q34</f>
        <v>0.31093449531490902</v>
      </c>
      <c r="R35">
        <f>Sheet1!R34</f>
        <v>4.9120350807736299</v>
      </c>
      <c r="S35">
        <f>Sheet1!S34</f>
        <v>1.3053700911942401</v>
      </c>
      <c r="T35">
        <f>Sheet1!T34</f>
        <v>0</v>
      </c>
      <c r="U35">
        <f>Sheet1!U34</f>
        <v>0</v>
      </c>
      <c r="V35">
        <f>Sheet1!V34</f>
        <v>0.65095675160382205</v>
      </c>
      <c r="W35">
        <f>Sheet1!W34</f>
        <v>0</v>
      </c>
      <c r="X35">
        <f>Sheet1!Y34</f>
        <v>-4277531.4744278304</v>
      </c>
      <c r="Y35">
        <f>Sheet1!X34</f>
        <v>22517890.7740166</v>
      </c>
      <c r="Z35">
        <f>Sheet1!Z34</f>
        <v>2453838.2721790802</v>
      </c>
      <c r="AA35">
        <f>Sheet1!AA34</f>
        <v>-18700741.6770663</v>
      </c>
      <c r="AB35">
        <f>Sheet1!AB34</f>
        <v>-8520547.3739312794</v>
      </c>
      <c r="AC35">
        <f>Sheet1!AC34</f>
        <v>-940142.11078203504</v>
      </c>
      <c r="AD35">
        <f>Sheet1!AD34</f>
        <v>-1390470.88302434</v>
      </c>
      <c r="AE35">
        <f>Sheet1!AE34</f>
        <v>-1567571.4687909901</v>
      </c>
      <c r="AF35">
        <f>Sheet1!AF34</f>
        <v>-1468203.64206997</v>
      </c>
      <c r="AG35">
        <f>Sheet1!AG34</f>
        <v>0</v>
      </c>
      <c r="AH35">
        <f>Sheet1!AH34</f>
        <v>0</v>
      </c>
      <c r="AI35">
        <f>Sheet1!AI34</f>
        <v>-2572913.0337880501</v>
      </c>
      <c r="AJ35">
        <f>Sheet1!AJ34</f>
        <v>0</v>
      </c>
      <c r="AK35">
        <f>Sheet1!AK34</f>
        <v>-14466392.6176851</v>
      </c>
      <c r="AL35">
        <f>Sheet1!AL34</f>
        <v>-14730623.5075552</v>
      </c>
      <c r="AM35">
        <f>Sheet1!AM34</f>
        <v>-27610973.4984449</v>
      </c>
      <c r="AN35">
        <f>Sheet1!AN34</f>
        <v>0</v>
      </c>
      <c r="AO35">
        <f>Sheet1!AO34</f>
        <v>-42341597.006000198</v>
      </c>
      <c r="AP35" s="3"/>
      <c r="AR35" s="3"/>
      <c r="AT35" s="3"/>
      <c r="AV35" s="3"/>
      <c r="AX35" s="3"/>
      <c r="AZ35" s="3"/>
      <c r="BB35" s="3"/>
      <c r="BE35" s="3"/>
      <c r="BG35" s="3"/>
      <c r="BI35" s="3"/>
      <c r="BJ35"/>
      <c r="BK35"/>
      <c r="BL35"/>
      <c r="BM35"/>
      <c r="BN35"/>
      <c r="BO35"/>
    </row>
    <row r="36" spans="1:67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Sheet1!E35</f>
        <v>817516044.52499998</v>
      </c>
      <c r="F36">
        <f>Sheet1!F35</f>
        <v>871357912.76499999</v>
      </c>
      <c r="G36">
        <f>Sheet1!G35</f>
        <v>828310735.07399905</v>
      </c>
      <c r="H36">
        <f>Sheet1!H35</f>
        <v>-39596916.690999903</v>
      </c>
      <c r="I36">
        <f>Sheet1!I35</f>
        <v>882461658.91142595</v>
      </c>
      <c r="J36">
        <f>Sheet1!J35</f>
        <v>16381675.718741</v>
      </c>
      <c r="K36">
        <f>Sheet1!K35</f>
        <v>12335230.9734018</v>
      </c>
      <c r="L36">
        <f>Sheet1!L35</f>
        <v>1.00297657544639</v>
      </c>
      <c r="M36">
        <f>Sheet1!M35</f>
        <v>2742688.2109940299</v>
      </c>
      <c r="N36">
        <f>Sheet1!N35</f>
        <v>2.5492017732049201</v>
      </c>
      <c r="O36">
        <f>Sheet1!O35</f>
        <v>30947.2416865999</v>
      </c>
      <c r="P36">
        <f>Sheet1!P35</f>
        <v>7.3239529420736096</v>
      </c>
      <c r="Q36">
        <f>Sheet1!Q35</f>
        <v>0.30788480105282301</v>
      </c>
      <c r="R36">
        <f>Sheet1!R35</f>
        <v>5.1155023876163304</v>
      </c>
      <c r="S36">
        <f>Sheet1!S35</f>
        <v>2.1019688778027699</v>
      </c>
      <c r="T36">
        <f>Sheet1!T35</f>
        <v>0</v>
      </c>
      <c r="U36">
        <f>Sheet1!U35</f>
        <v>0</v>
      </c>
      <c r="V36">
        <f>Sheet1!V35</f>
        <v>0.72932230447590496</v>
      </c>
      <c r="W36">
        <f>Sheet1!W35</f>
        <v>0</v>
      </c>
      <c r="X36">
        <f>Sheet1!Y35</f>
        <v>3214884.5487222299</v>
      </c>
      <c r="Y36">
        <f>Sheet1!X35</f>
        <v>6879305.4905393803</v>
      </c>
      <c r="Z36">
        <f>Sheet1!Z35</f>
        <v>2491696.4532938199</v>
      </c>
      <c r="AA36">
        <f>Sheet1!AA35</f>
        <v>12845883.406855</v>
      </c>
      <c r="AB36">
        <f>Sheet1!AB35</f>
        <v>-1695279.45914619</v>
      </c>
      <c r="AC36">
        <f>Sheet1!AC35</f>
        <v>-1972133.5953941799</v>
      </c>
      <c r="AD36">
        <f>Sheet1!AD35</f>
        <v>-495837.49525075097</v>
      </c>
      <c r="AE36">
        <f>Sheet1!AE35</f>
        <v>-674011.32637657295</v>
      </c>
      <c r="AF36">
        <f>Sheet1!AF35</f>
        <v>-2009100.4131811699</v>
      </c>
      <c r="AG36">
        <f>Sheet1!AG35</f>
        <v>0</v>
      </c>
      <c r="AH36">
        <f>Sheet1!AH35</f>
        <v>0</v>
      </c>
      <c r="AI36">
        <f>Sheet1!AI35</f>
        <v>-1856856.4512914501</v>
      </c>
      <c r="AJ36">
        <f>Sheet1!AJ35</f>
        <v>0</v>
      </c>
      <c r="AK36">
        <f>Sheet1!AK35</f>
        <v>16728551.158770099</v>
      </c>
      <c r="AL36">
        <f>Sheet1!AL35</f>
        <v>16728093.6191236</v>
      </c>
      <c r="AM36">
        <f>Sheet1!AM35</f>
        <v>-56325010.3101236</v>
      </c>
      <c r="AN36">
        <f>Sheet1!AN35</f>
        <v>0</v>
      </c>
      <c r="AO36">
        <f>Sheet1!AO35</f>
        <v>-39596916.690999903</v>
      </c>
      <c r="AP36" s="3"/>
      <c r="AR36" s="3"/>
      <c r="AT36" s="3"/>
      <c r="AV36" s="3"/>
      <c r="AX36" s="3"/>
      <c r="AZ36" s="3"/>
      <c r="BB36" s="3"/>
      <c r="BE36" s="3"/>
      <c r="BG36" s="3"/>
      <c r="BI36" s="3"/>
      <c r="BJ36"/>
      <c r="BK36"/>
      <c r="BL36"/>
      <c r="BM36"/>
      <c r="BN36"/>
      <c r="BO36"/>
    </row>
    <row r="37" spans="1:67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Sheet1!E36</f>
        <v>817516044.52499998</v>
      </c>
      <c r="F37">
        <f>Sheet1!F36</f>
        <v>828310735.07399905</v>
      </c>
      <c r="G37">
        <f>Sheet1!G36</f>
        <v>809531783.59800005</v>
      </c>
      <c r="H37">
        <f>Sheet1!H36</f>
        <v>-22006451.475999799</v>
      </c>
      <c r="I37">
        <f>Sheet1!I36</f>
        <v>894301322.91789496</v>
      </c>
      <c r="J37">
        <f>Sheet1!J36</f>
        <v>7303197.59939266</v>
      </c>
      <c r="K37">
        <f>Sheet1!K36</f>
        <v>12674689.6485829</v>
      </c>
      <c r="L37">
        <f>Sheet1!L36</f>
        <v>1.0017040020310499</v>
      </c>
      <c r="M37">
        <f>Sheet1!M36</f>
        <v>2777090.6100538201</v>
      </c>
      <c r="N37">
        <f>Sheet1!N36</f>
        <v>2.8363041321769402</v>
      </c>
      <c r="O37">
        <f>Sheet1!O36</f>
        <v>31455.754448191401</v>
      </c>
      <c r="P37">
        <f>Sheet1!P36</f>
        <v>7.0987883290027298</v>
      </c>
      <c r="Q37">
        <f>Sheet1!Q36</f>
        <v>0.311519231940387</v>
      </c>
      <c r="R37">
        <f>Sheet1!R36</f>
        <v>5.4220772874824199</v>
      </c>
      <c r="S37">
        <f>Sheet1!S36</f>
        <v>3.0120353362216101</v>
      </c>
      <c r="T37">
        <f>Sheet1!T36</f>
        <v>0</v>
      </c>
      <c r="U37">
        <f>Sheet1!U36</f>
        <v>0</v>
      </c>
      <c r="V37">
        <f>Sheet1!V36</f>
        <v>0.825130747331004</v>
      </c>
      <c r="W37">
        <f>Sheet1!W36</f>
        <v>0.41901162122882901</v>
      </c>
      <c r="X37">
        <f>Sheet1!Y36</f>
        <v>4403882.7407445097</v>
      </c>
      <c r="Y37">
        <f>Sheet1!X36</f>
        <v>12464992.541630501</v>
      </c>
      <c r="Z37">
        <f>Sheet1!Z36</f>
        <v>2162757.0238924101</v>
      </c>
      <c r="AA37">
        <f>Sheet1!AA36</f>
        <v>14913758.113179499</v>
      </c>
      <c r="AB37">
        <f>Sheet1!AB36</f>
        <v>-3979656.5906116799</v>
      </c>
      <c r="AC37">
        <f>Sheet1!AC36</f>
        <v>-1593618.6138041101</v>
      </c>
      <c r="AD37">
        <f>Sheet1!AD36</f>
        <v>718338.81975028804</v>
      </c>
      <c r="AE37">
        <f>Sheet1!AE36</f>
        <v>-829857.79809206806</v>
      </c>
      <c r="AF37">
        <f>Sheet1!AF36</f>
        <v>-2112832.1294107898</v>
      </c>
      <c r="AG37">
        <f>Sheet1!AG36</f>
        <v>0</v>
      </c>
      <c r="AH37">
        <f>Sheet1!AH36</f>
        <v>0</v>
      </c>
      <c r="AI37">
        <f>Sheet1!AI36</f>
        <v>-1776202.8982089099</v>
      </c>
      <c r="AJ37">
        <f>Sheet1!AJ36</f>
        <v>-17743905.985134199</v>
      </c>
      <c r="AK37">
        <f>Sheet1!AK36</f>
        <v>6627655.2239354998</v>
      </c>
      <c r="AL37">
        <f>Sheet1!AL36</f>
        <v>6147785.2352905804</v>
      </c>
      <c r="AM37">
        <f>Sheet1!AM36</f>
        <v>-28154236.7112904</v>
      </c>
      <c r="AN37">
        <f>Sheet1!AN36</f>
        <v>0</v>
      </c>
      <c r="AO37">
        <f>Sheet1!AO36</f>
        <v>-22006451.475999799</v>
      </c>
      <c r="AP37" s="3"/>
      <c r="AR37" s="3"/>
      <c r="AT37" s="3"/>
      <c r="AV37" s="3"/>
      <c r="AX37" s="3"/>
      <c r="AZ37" s="3"/>
      <c r="BB37" s="3"/>
      <c r="BE37" s="3"/>
      <c r="BG37" s="3"/>
      <c r="BI37" s="3"/>
      <c r="BJ37"/>
      <c r="BK37"/>
      <c r="BL37"/>
      <c r="BM37"/>
      <c r="BN37"/>
      <c r="BO37"/>
    </row>
    <row r="38" spans="1:67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Sheet1!E37</f>
        <v>102096123.90109999</v>
      </c>
      <c r="F38">
        <f>Sheet1!F37</f>
        <v>0</v>
      </c>
      <c r="G38">
        <f>Sheet1!G37</f>
        <v>102096123.90109999</v>
      </c>
      <c r="H38">
        <f>Sheet1!H37</f>
        <v>0</v>
      </c>
      <c r="I38">
        <f>Sheet1!I37</f>
        <v>95488440.883076698</v>
      </c>
      <c r="J38">
        <f>Sheet1!J37</f>
        <v>0</v>
      </c>
      <c r="K38">
        <f>Sheet1!K37</f>
        <v>2348829.1506419098</v>
      </c>
      <c r="L38">
        <f>Sheet1!L37</f>
        <v>0.89025817810641095</v>
      </c>
      <c r="M38">
        <f>Sheet1!M37</f>
        <v>606352.19728685298</v>
      </c>
      <c r="N38">
        <f>Sheet1!N37</f>
        <v>1.92763071774535</v>
      </c>
      <c r="O38">
        <f>Sheet1!O37</f>
        <v>33597.737556688997</v>
      </c>
      <c r="P38">
        <f>Sheet1!P37</f>
        <v>6.2992783465500297</v>
      </c>
      <c r="Q38">
        <f>Sheet1!Q37</f>
        <v>0.23988291594394301</v>
      </c>
      <c r="R38">
        <f>Sheet1!R37</f>
        <v>3.3415995395981302</v>
      </c>
      <c r="S38">
        <f>Sheet1!S37</f>
        <v>0</v>
      </c>
      <c r="T38">
        <f>Sheet1!T37</f>
        <v>0</v>
      </c>
      <c r="U38">
        <f>Sheet1!U37</f>
        <v>0</v>
      </c>
      <c r="V38">
        <f>Sheet1!V37</f>
        <v>2.7774178799842199E-2</v>
      </c>
      <c r="W38">
        <f>Sheet1!W37</f>
        <v>0</v>
      </c>
      <c r="X38">
        <f>Sheet1!Y37</f>
        <v>0</v>
      </c>
      <c r="Y38">
        <f>Sheet1!X37</f>
        <v>0</v>
      </c>
      <c r="Z38">
        <f>Sheet1!Z37</f>
        <v>0</v>
      </c>
      <c r="AA38">
        <f>Sheet1!AA37</f>
        <v>0</v>
      </c>
      <c r="AB38">
        <f>Sheet1!AB37</f>
        <v>0</v>
      </c>
      <c r="AC38">
        <f>Sheet1!AC37</f>
        <v>0</v>
      </c>
      <c r="AD38">
        <f>Sheet1!AD37</f>
        <v>0</v>
      </c>
      <c r="AE38">
        <f>Sheet1!AE37</f>
        <v>0</v>
      </c>
      <c r="AF38">
        <f>Sheet1!AF37</f>
        <v>0</v>
      </c>
      <c r="AG38">
        <f>Sheet1!AG37</f>
        <v>0</v>
      </c>
      <c r="AH38">
        <f>Sheet1!AH37</f>
        <v>0</v>
      </c>
      <c r="AI38">
        <f>Sheet1!AI37</f>
        <v>0</v>
      </c>
      <c r="AJ38">
        <f>Sheet1!AJ37</f>
        <v>0</v>
      </c>
      <c r="AK38">
        <f>Sheet1!AK37</f>
        <v>0</v>
      </c>
      <c r="AL38">
        <f>Sheet1!AL37</f>
        <v>0</v>
      </c>
      <c r="AM38">
        <f>Sheet1!AM37</f>
        <v>0</v>
      </c>
      <c r="AN38">
        <f>Sheet1!AN37</f>
        <v>102096123.90109999</v>
      </c>
      <c r="AO38">
        <f>Sheet1!AO37</f>
        <v>102096123.90109999</v>
      </c>
      <c r="AP38" s="3"/>
      <c r="AR38" s="3"/>
      <c r="AT38" s="3"/>
      <c r="AV38" s="3"/>
      <c r="AX38" s="3"/>
      <c r="AZ38" s="3"/>
      <c r="BB38" s="3"/>
      <c r="BE38" s="3"/>
      <c r="BG38" s="3"/>
      <c r="BI38" s="3"/>
      <c r="BJ38"/>
      <c r="BK38"/>
      <c r="BL38"/>
      <c r="BM38"/>
      <c r="BN38"/>
      <c r="BO38"/>
    </row>
    <row r="39" spans="1:67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Sheet1!E38</f>
        <v>122110685.4121</v>
      </c>
      <c r="F39">
        <f>Sheet1!F38</f>
        <v>102096123.90109999</v>
      </c>
      <c r="G39">
        <f>Sheet1!G38</f>
        <v>126465494.8018</v>
      </c>
      <c r="H39">
        <f>Sheet1!H38</f>
        <v>4354809.3897000104</v>
      </c>
      <c r="I39">
        <f>Sheet1!I38</f>
        <v>121682593.246399</v>
      </c>
      <c r="J39">
        <f>Sheet1!J38</f>
        <v>7808244.92158191</v>
      </c>
      <c r="K39">
        <f>Sheet1!K38</f>
        <v>2133746.09020937</v>
      </c>
      <c r="L39">
        <f>Sheet1!L38</f>
        <v>0.82420056602422698</v>
      </c>
      <c r="M39">
        <f>Sheet1!M38</f>
        <v>573831.06299622694</v>
      </c>
      <c r="N39">
        <f>Sheet1!N38</f>
        <v>2.16803486979141</v>
      </c>
      <c r="O39">
        <f>Sheet1!O38</f>
        <v>32811.397990075202</v>
      </c>
      <c r="P39">
        <f>Sheet1!P38</f>
        <v>6.3216430767975202</v>
      </c>
      <c r="Q39">
        <f>Sheet1!Q38</f>
        <v>0.23518882987335499</v>
      </c>
      <c r="R39">
        <f>Sheet1!R38</f>
        <v>3.2526141583553199</v>
      </c>
      <c r="S39">
        <f>Sheet1!S38</f>
        <v>0</v>
      </c>
      <c r="T39">
        <f>Sheet1!T38</f>
        <v>0</v>
      </c>
      <c r="U39">
        <f>Sheet1!U38</f>
        <v>0</v>
      </c>
      <c r="V39">
        <f>Sheet1!V38</f>
        <v>2.3221849835911301E-2</v>
      </c>
      <c r="W39">
        <f>Sheet1!W38</f>
        <v>0</v>
      </c>
      <c r="X39">
        <f>Sheet1!Y38</f>
        <v>2235644.5876183501</v>
      </c>
      <c r="Y39">
        <f>Sheet1!X38</f>
        <v>1835084.73227117</v>
      </c>
      <c r="Z39">
        <f>Sheet1!Z38</f>
        <v>679677.00561912998</v>
      </c>
      <c r="AA39">
        <f>Sheet1!AA38</f>
        <v>2013769.49370221</v>
      </c>
      <c r="AB39">
        <f>Sheet1!AB38</f>
        <v>1236490.4300497801</v>
      </c>
      <c r="AC39">
        <f>Sheet1!AC38</f>
        <v>132404.263696571</v>
      </c>
      <c r="AD39">
        <f>Sheet1!AD38</f>
        <v>-215235.74939875799</v>
      </c>
      <c r="AE39">
        <f>Sheet1!AE38</f>
        <v>0</v>
      </c>
      <c r="AF39">
        <f>Sheet1!AF38</f>
        <v>0</v>
      </c>
      <c r="AG39">
        <f>Sheet1!AG38</f>
        <v>0</v>
      </c>
      <c r="AH39">
        <f>Sheet1!AH38</f>
        <v>0</v>
      </c>
      <c r="AI39">
        <f>Sheet1!AI38</f>
        <v>0</v>
      </c>
      <c r="AJ39">
        <f>Sheet1!AJ38</f>
        <v>0</v>
      </c>
      <c r="AK39">
        <f>Sheet1!AK38</f>
        <v>7917834.7635584697</v>
      </c>
      <c r="AL39">
        <f>Sheet1!AL38</f>
        <v>8480522.3082908504</v>
      </c>
      <c r="AM39">
        <f>Sheet1!AM38</f>
        <v>-4125712.9185908302</v>
      </c>
      <c r="AN39">
        <f>Sheet1!AN38</f>
        <v>20014561.510999899</v>
      </c>
      <c r="AO39">
        <f>Sheet1!AO38</f>
        <v>24369370.900699999</v>
      </c>
      <c r="AP39" s="3"/>
      <c r="AR39" s="3"/>
      <c r="AT39" s="3"/>
      <c r="AV39" s="3"/>
      <c r="AX39" s="3"/>
      <c r="AZ39" s="3"/>
      <c r="BB39" s="3"/>
      <c r="BE39" s="3"/>
      <c r="BG39" s="3"/>
      <c r="BI39" s="3"/>
      <c r="BJ39"/>
      <c r="BK39"/>
      <c r="BL39"/>
      <c r="BM39"/>
      <c r="BN39"/>
      <c r="BO39"/>
    </row>
    <row r="40" spans="1:67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Sheet1!E39</f>
        <v>158023343.7193</v>
      </c>
      <c r="F40">
        <f>Sheet1!F39</f>
        <v>126465494.8018</v>
      </c>
      <c r="G40">
        <f>Sheet1!G39</f>
        <v>165941440.66600001</v>
      </c>
      <c r="H40">
        <f>Sheet1!H39</f>
        <v>2755898.65759998</v>
      </c>
      <c r="I40">
        <f>Sheet1!I39</f>
        <v>165989393.718788</v>
      </c>
      <c r="J40">
        <f>Sheet1!J39</f>
        <v>9850096.5475028493</v>
      </c>
      <c r="K40">
        <f>Sheet1!K39</f>
        <v>2224597.76066523</v>
      </c>
      <c r="L40">
        <f>Sheet1!L39</f>
        <v>0.84606033395023394</v>
      </c>
      <c r="M40">
        <f>Sheet1!M39</f>
        <v>593365.90517656505</v>
      </c>
      <c r="N40">
        <f>Sheet1!N39</f>
        <v>2.4949947265849199</v>
      </c>
      <c r="O40">
        <f>Sheet1!O39</f>
        <v>30505.8283854576</v>
      </c>
      <c r="P40">
        <f>Sheet1!P39</f>
        <v>6.7742265176509102</v>
      </c>
      <c r="Q40">
        <f>Sheet1!Q39</f>
        <v>0.243913601488145</v>
      </c>
      <c r="R40">
        <f>Sheet1!R39</f>
        <v>3.1387905395795701</v>
      </c>
      <c r="S40">
        <f>Sheet1!S39</f>
        <v>0</v>
      </c>
      <c r="T40">
        <f>Sheet1!T39</f>
        <v>0</v>
      </c>
      <c r="U40">
        <f>Sheet1!U39</f>
        <v>0</v>
      </c>
      <c r="V40">
        <f>Sheet1!V39</f>
        <v>1.7944412092918301E-2</v>
      </c>
      <c r="W40">
        <f>Sheet1!W39</f>
        <v>0</v>
      </c>
      <c r="X40">
        <f>Sheet1!Y39</f>
        <v>-815559.96209724899</v>
      </c>
      <c r="Y40">
        <f>Sheet1!X39</f>
        <v>2108268.1395994099</v>
      </c>
      <c r="Z40">
        <f>Sheet1!Z39</f>
        <v>1010907.00430613</v>
      </c>
      <c r="AA40">
        <f>Sheet1!AA39</f>
        <v>2988384.8095498099</v>
      </c>
      <c r="AB40">
        <f>Sheet1!AB39</f>
        <v>2146043.1196696102</v>
      </c>
      <c r="AC40">
        <f>Sheet1!AC39</f>
        <v>154392.72131349001</v>
      </c>
      <c r="AD40">
        <f>Sheet1!AD39</f>
        <v>-53006.1842671454</v>
      </c>
      <c r="AE40">
        <f>Sheet1!AE39</f>
        <v>0</v>
      </c>
      <c r="AF40">
        <f>Sheet1!AF39</f>
        <v>0</v>
      </c>
      <c r="AG40">
        <f>Sheet1!AG39</f>
        <v>0</v>
      </c>
      <c r="AH40">
        <f>Sheet1!AH39</f>
        <v>0</v>
      </c>
      <c r="AI40">
        <f>Sheet1!AI39</f>
        <v>0</v>
      </c>
      <c r="AJ40">
        <f>Sheet1!AJ39</f>
        <v>0</v>
      </c>
      <c r="AK40">
        <f>Sheet1!AK39</f>
        <v>7539429.64807407</v>
      </c>
      <c r="AL40">
        <f>Sheet1!AL39</f>
        <v>8009928.3738964703</v>
      </c>
      <c r="AM40">
        <f>Sheet1!AM39</f>
        <v>-5254029.7162964996</v>
      </c>
      <c r="AN40">
        <f>Sheet1!AN39</f>
        <v>35912658.3072</v>
      </c>
      <c r="AO40">
        <f>Sheet1!AO39</f>
        <v>38668556.964799903</v>
      </c>
      <c r="AP40" s="3"/>
      <c r="AR40" s="3"/>
      <c r="AT40" s="3"/>
      <c r="AV40" s="3"/>
      <c r="AX40" s="3"/>
      <c r="AZ40" s="3"/>
      <c r="BB40" s="3"/>
      <c r="BE40" s="3"/>
      <c r="BG40" s="3"/>
      <c r="BI40" s="3"/>
      <c r="BJ40"/>
      <c r="BK40"/>
      <c r="BL40"/>
      <c r="BM40"/>
      <c r="BN40"/>
      <c r="BO40"/>
    </row>
    <row r="41" spans="1:67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Sheet1!E40</f>
        <v>180731374.2735</v>
      </c>
      <c r="F41">
        <f>Sheet1!F40</f>
        <v>165941440.66600001</v>
      </c>
      <c r="G41">
        <f>Sheet1!G40</f>
        <v>191530956.93329999</v>
      </c>
      <c r="H41">
        <f>Sheet1!H40</f>
        <v>2881485.7131000101</v>
      </c>
      <c r="I41">
        <f>Sheet1!I40</f>
        <v>197896381.078141</v>
      </c>
      <c r="J41">
        <f>Sheet1!J40</f>
        <v>8765198.6053489894</v>
      </c>
      <c r="K41">
        <f>Sheet1!K40</f>
        <v>2060765.27186062</v>
      </c>
      <c r="L41">
        <f>Sheet1!L40</f>
        <v>0.81078771103398195</v>
      </c>
      <c r="M41">
        <f>Sheet1!M40</f>
        <v>612106.28828641097</v>
      </c>
      <c r="N41">
        <f>Sheet1!N40</f>
        <v>2.9646337736102302</v>
      </c>
      <c r="O41">
        <f>Sheet1!O40</f>
        <v>29217.340588649698</v>
      </c>
      <c r="P41">
        <f>Sheet1!P40</f>
        <v>6.93642130134395</v>
      </c>
      <c r="Q41">
        <f>Sheet1!Q40</f>
        <v>0.22711708442131701</v>
      </c>
      <c r="R41">
        <f>Sheet1!R40</f>
        <v>3.14490443020168</v>
      </c>
      <c r="S41">
        <f>Sheet1!S40</f>
        <v>0</v>
      </c>
      <c r="T41">
        <f>Sheet1!T40</f>
        <v>0</v>
      </c>
      <c r="U41">
        <f>Sheet1!U40</f>
        <v>0</v>
      </c>
      <c r="V41">
        <f>Sheet1!V40</f>
        <v>1.568978275852E-2</v>
      </c>
      <c r="W41">
        <f>Sheet1!W40</f>
        <v>0</v>
      </c>
      <c r="X41">
        <f>Sheet1!Y40</f>
        <v>416045.30780305603</v>
      </c>
      <c r="Y41">
        <f>Sheet1!X40</f>
        <v>-850693.15433892701</v>
      </c>
      <c r="Z41">
        <f>Sheet1!Z40</f>
        <v>1387836.8012224201</v>
      </c>
      <c r="AA41">
        <f>Sheet1!AA40</f>
        <v>5184374.9841194702</v>
      </c>
      <c r="AB41">
        <f>Sheet1!AB40</f>
        <v>2664275.4687276701</v>
      </c>
      <c r="AC41">
        <f>Sheet1!AC40</f>
        <v>256520.47995799399</v>
      </c>
      <c r="AD41">
        <f>Sheet1!AD40</f>
        <v>-430983.90595359501</v>
      </c>
      <c r="AE41">
        <f>Sheet1!AE40</f>
        <v>0</v>
      </c>
      <c r="AF41">
        <f>Sheet1!AF40</f>
        <v>0</v>
      </c>
      <c r="AG41">
        <f>Sheet1!AG40</f>
        <v>0</v>
      </c>
      <c r="AH41">
        <f>Sheet1!AH40</f>
        <v>0</v>
      </c>
      <c r="AI41">
        <f>Sheet1!AI40</f>
        <v>0</v>
      </c>
      <c r="AJ41">
        <f>Sheet1!AJ40</f>
        <v>0</v>
      </c>
      <c r="AK41">
        <f>Sheet1!AK40</f>
        <v>8627375.9815381002</v>
      </c>
      <c r="AL41">
        <f>Sheet1!AL40</f>
        <v>9304268.7541025095</v>
      </c>
      <c r="AM41">
        <f>Sheet1!AM40</f>
        <v>-6422783.0410024896</v>
      </c>
      <c r="AN41">
        <f>Sheet1!AN40</f>
        <v>22708030.5541999</v>
      </c>
      <c r="AO41">
        <f>Sheet1!AO40</f>
        <v>25589516.267299999</v>
      </c>
      <c r="AP41" s="3"/>
      <c r="AR41" s="3"/>
      <c r="AT41" s="3"/>
      <c r="AV41" s="3"/>
      <c r="AX41" s="3"/>
      <c r="AZ41" s="3"/>
      <c r="BB41" s="3"/>
      <c r="BE41" s="3"/>
      <c r="BG41" s="3"/>
      <c r="BI41" s="3"/>
      <c r="BJ41"/>
      <c r="BK41"/>
      <c r="BL41"/>
      <c r="BM41"/>
      <c r="BN41"/>
      <c r="BO41"/>
    </row>
    <row r="42" spans="1:67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Sheet1!E41</f>
        <v>209867241.5442</v>
      </c>
      <c r="F42">
        <f>Sheet1!F41</f>
        <v>191530956.93329999</v>
      </c>
      <c r="G42">
        <f>Sheet1!G41</f>
        <v>235706232.02289999</v>
      </c>
      <c r="H42">
        <f>Sheet1!H41</f>
        <v>15039407.8189</v>
      </c>
      <c r="I42">
        <f>Sheet1!I41</f>
        <v>246553656.64710599</v>
      </c>
      <c r="J42">
        <f>Sheet1!J41</f>
        <v>18500284.3956322</v>
      </c>
      <c r="K42">
        <f>Sheet1!K41</f>
        <v>1958081.1576859099</v>
      </c>
      <c r="L42">
        <f>Sheet1!L41</f>
        <v>0.83681191717768</v>
      </c>
      <c r="M42">
        <f>Sheet1!M41</f>
        <v>611867.92047203099</v>
      </c>
      <c r="N42">
        <f>Sheet1!N41</f>
        <v>3.2559914396917198</v>
      </c>
      <c r="O42">
        <f>Sheet1!O41</f>
        <v>27712.787313345099</v>
      </c>
      <c r="P42">
        <f>Sheet1!P41</f>
        <v>6.9599208623583797</v>
      </c>
      <c r="Q42">
        <f>Sheet1!Q41</f>
        <v>0.223550817608277</v>
      </c>
      <c r="R42">
        <f>Sheet1!R41</f>
        <v>3.5928622145569298</v>
      </c>
      <c r="S42">
        <f>Sheet1!S41</f>
        <v>0</v>
      </c>
      <c r="T42">
        <f>Sheet1!T41</f>
        <v>0</v>
      </c>
      <c r="U42">
        <f>Sheet1!U41</f>
        <v>0</v>
      </c>
      <c r="V42">
        <f>Sheet1!V41</f>
        <v>1.35115703581723E-2</v>
      </c>
      <c r="W42">
        <f>Sheet1!W41</f>
        <v>0</v>
      </c>
      <c r="X42">
        <f>Sheet1!Y41</f>
        <v>-108826.617577415</v>
      </c>
      <c r="Y42">
        <f>Sheet1!X41</f>
        <v>7132694.8430174803</v>
      </c>
      <c r="Z42">
        <f>Sheet1!Z41</f>
        <v>1705065.3873755201</v>
      </c>
      <c r="AA42">
        <f>Sheet1!AA41</f>
        <v>3222303.0458092801</v>
      </c>
      <c r="AB42">
        <f>Sheet1!AB41</f>
        <v>4416468.4860906601</v>
      </c>
      <c r="AC42">
        <f>Sheet1!AC41</f>
        <v>246511.61607946199</v>
      </c>
      <c r="AD42">
        <f>Sheet1!AD41</f>
        <v>-40279.440298100002</v>
      </c>
      <c r="AE42">
        <f>Sheet1!AE41</f>
        <v>-228695.84715398299</v>
      </c>
      <c r="AF42">
        <f>Sheet1!AF41</f>
        <v>0</v>
      </c>
      <c r="AG42">
        <f>Sheet1!AG41</f>
        <v>0</v>
      </c>
      <c r="AH42">
        <f>Sheet1!AH41</f>
        <v>0</v>
      </c>
      <c r="AI42">
        <f>Sheet1!AI41</f>
        <v>0</v>
      </c>
      <c r="AJ42">
        <f>Sheet1!AJ41</f>
        <v>0</v>
      </c>
      <c r="AK42">
        <f>Sheet1!AK41</f>
        <v>16345241.473342899</v>
      </c>
      <c r="AL42">
        <f>Sheet1!AL41</f>
        <v>17072107.543772802</v>
      </c>
      <c r="AM42">
        <f>Sheet1!AM41</f>
        <v>-2032699.72487278</v>
      </c>
      <c r="AN42">
        <f>Sheet1!AN41</f>
        <v>29135867.2706999</v>
      </c>
      <c r="AO42">
        <f>Sheet1!AO41</f>
        <v>44175275.089599997</v>
      </c>
      <c r="AP42" s="3"/>
      <c r="AR42" s="3"/>
      <c r="AT42" s="3"/>
      <c r="AV42" s="3"/>
      <c r="AX42" s="3"/>
      <c r="AZ42" s="3"/>
      <c r="BB42" s="3"/>
      <c r="BE42" s="3"/>
      <c r="BG42" s="3"/>
      <c r="BI42" s="3"/>
      <c r="BJ42"/>
      <c r="BK42"/>
      <c r="BL42"/>
      <c r="BM42"/>
      <c r="BN42"/>
      <c r="BO42"/>
    </row>
    <row r="43" spans="1:67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Sheet1!E42</f>
        <v>222050791.29750001</v>
      </c>
      <c r="F43">
        <f>Sheet1!F42</f>
        <v>235706232.02289999</v>
      </c>
      <c r="G43">
        <f>Sheet1!G42</f>
        <v>257452907.74939999</v>
      </c>
      <c r="H43">
        <f>Sheet1!H42</f>
        <v>9563125.9731999803</v>
      </c>
      <c r="I43">
        <f>Sheet1!I42</f>
        <v>268970606.85319901</v>
      </c>
      <c r="J43">
        <f>Sheet1!J42</f>
        <v>9410546.4577643406</v>
      </c>
      <c r="K43">
        <f>Sheet1!K42</f>
        <v>1975076.6476497599</v>
      </c>
      <c r="L43">
        <f>Sheet1!L42</f>
        <v>0.837077193874742</v>
      </c>
      <c r="M43">
        <f>Sheet1!M42</f>
        <v>610618.508108865</v>
      </c>
      <c r="N43">
        <f>Sheet1!N42</f>
        <v>3.435408972966</v>
      </c>
      <c r="O43">
        <f>Sheet1!O42</f>
        <v>27964.140105004801</v>
      </c>
      <c r="P43">
        <f>Sheet1!P42</f>
        <v>7.1010645487604398</v>
      </c>
      <c r="Q43">
        <f>Sheet1!Q42</f>
        <v>0.21660968906935199</v>
      </c>
      <c r="R43">
        <f>Sheet1!R42</f>
        <v>3.6709370321726298</v>
      </c>
      <c r="S43">
        <f>Sheet1!S42</f>
        <v>0</v>
      </c>
      <c r="T43">
        <f>Sheet1!T42</f>
        <v>0</v>
      </c>
      <c r="U43">
        <f>Sheet1!U42</f>
        <v>0</v>
      </c>
      <c r="V43">
        <f>Sheet1!V42</f>
        <v>1.2770213442747201E-2</v>
      </c>
      <c r="W43">
        <f>Sheet1!W42</f>
        <v>0</v>
      </c>
      <c r="X43">
        <f>Sheet1!Y42</f>
        <v>201846.89629989301</v>
      </c>
      <c r="Y43">
        <f>Sheet1!X42</f>
        <v>6834106.6816323102</v>
      </c>
      <c r="Z43">
        <f>Sheet1!Z42</f>
        <v>712161.0965789</v>
      </c>
      <c r="AA43">
        <f>Sheet1!AA42</f>
        <v>2370649.6214267099</v>
      </c>
      <c r="AB43">
        <f>Sheet1!AB42</f>
        <v>-959292.10185618501</v>
      </c>
      <c r="AC43">
        <f>Sheet1!AC42</f>
        <v>145861.91455014999</v>
      </c>
      <c r="AD43">
        <f>Sheet1!AD42</f>
        <v>-354970.11624458298</v>
      </c>
      <c r="AE43">
        <f>Sheet1!AE42</f>
        <v>-84441.881536773304</v>
      </c>
      <c r="AF43">
        <f>Sheet1!AF42</f>
        <v>0</v>
      </c>
      <c r="AG43">
        <f>Sheet1!AG42</f>
        <v>0</v>
      </c>
      <c r="AH43">
        <f>Sheet1!AH42</f>
        <v>0</v>
      </c>
      <c r="AI43">
        <f>Sheet1!AI42</f>
        <v>0</v>
      </c>
      <c r="AJ43">
        <f>Sheet1!AJ42</f>
        <v>0</v>
      </c>
      <c r="AK43">
        <f>Sheet1!AK42</f>
        <v>8865922.1108504292</v>
      </c>
      <c r="AL43">
        <f>Sheet1!AL42</f>
        <v>8882247.3877980597</v>
      </c>
      <c r="AM43">
        <f>Sheet1!AM42</f>
        <v>680878.58540191699</v>
      </c>
      <c r="AN43">
        <f>Sheet1!AN42</f>
        <v>12183549.7533</v>
      </c>
      <c r="AO43">
        <f>Sheet1!AO42</f>
        <v>21746675.7264999</v>
      </c>
      <c r="AP43" s="3"/>
      <c r="AR43" s="3"/>
      <c r="AT43" s="3"/>
      <c r="AV43" s="3"/>
      <c r="AX43" s="3"/>
      <c r="AZ43" s="3"/>
      <c r="BB43" s="3"/>
      <c r="BE43" s="3"/>
      <c r="BG43" s="3"/>
      <c r="BI43" s="3"/>
      <c r="BJ43"/>
      <c r="BK43"/>
      <c r="BL43"/>
      <c r="BM43"/>
      <c r="BN43"/>
      <c r="BO43"/>
    </row>
    <row r="44" spans="1:67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Sheet1!E43</f>
        <v>222050791.29750001</v>
      </c>
      <c r="F44">
        <f>Sheet1!F43</f>
        <v>257452907.74939999</v>
      </c>
      <c r="G44">
        <f>Sheet1!G43</f>
        <v>277118623.85030001</v>
      </c>
      <c r="H44">
        <f>Sheet1!H43</f>
        <v>19665716.100899901</v>
      </c>
      <c r="I44">
        <f>Sheet1!I43</f>
        <v>279248550.101565</v>
      </c>
      <c r="J44">
        <f>Sheet1!J43</f>
        <v>10277943.2483657</v>
      </c>
      <c r="K44">
        <f>Sheet1!K43</f>
        <v>1996408.6044451999</v>
      </c>
      <c r="L44">
        <f>Sheet1!L43</f>
        <v>0.82114205944935204</v>
      </c>
      <c r="M44">
        <f>Sheet1!M43</f>
        <v>613243.49053547205</v>
      </c>
      <c r="N44">
        <f>Sheet1!N43</f>
        <v>3.8563513017785498</v>
      </c>
      <c r="O44">
        <f>Sheet1!O43</f>
        <v>28155.981014692199</v>
      </c>
      <c r="P44">
        <f>Sheet1!P43</f>
        <v>7.0824496199041196</v>
      </c>
      <c r="Q44">
        <f>Sheet1!Q43</f>
        <v>0.21166986255262901</v>
      </c>
      <c r="R44">
        <f>Sheet1!R43</f>
        <v>3.7094399456062299</v>
      </c>
      <c r="S44">
        <f>Sheet1!S43</f>
        <v>0</v>
      </c>
      <c r="T44">
        <f>Sheet1!T43</f>
        <v>0</v>
      </c>
      <c r="U44">
        <f>Sheet1!U43</f>
        <v>0</v>
      </c>
      <c r="V44">
        <f>Sheet1!V43</f>
        <v>1.2770213442747201E-2</v>
      </c>
      <c r="W44">
        <f>Sheet1!W43</f>
        <v>0</v>
      </c>
      <c r="X44">
        <f>Sheet1!Y43</f>
        <v>1744214.11511009</v>
      </c>
      <c r="Y44">
        <f>Sheet1!X43</f>
        <v>3008228.2312524701</v>
      </c>
      <c r="Z44">
        <f>Sheet1!Z43</f>
        <v>269489.96976169298</v>
      </c>
      <c r="AA44">
        <f>Sheet1!AA43</f>
        <v>5706718.1406949302</v>
      </c>
      <c r="AB44">
        <f>Sheet1!AB43</f>
        <v>-619001.82961547095</v>
      </c>
      <c r="AC44">
        <f>Sheet1!AC43</f>
        <v>-729.85242359421898</v>
      </c>
      <c r="AD44">
        <f>Sheet1!AD43</f>
        <v>-484095.26405879098</v>
      </c>
      <c r="AE44">
        <f>Sheet1!AE43</f>
        <v>2248.12706546139</v>
      </c>
      <c r="AF44">
        <f>Sheet1!AF43</f>
        <v>0</v>
      </c>
      <c r="AG44">
        <f>Sheet1!AG43</f>
        <v>0</v>
      </c>
      <c r="AH44">
        <f>Sheet1!AH43</f>
        <v>0</v>
      </c>
      <c r="AI44">
        <f>Sheet1!AI43</f>
        <v>0</v>
      </c>
      <c r="AJ44">
        <f>Sheet1!AJ43</f>
        <v>0</v>
      </c>
      <c r="AK44">
        <f>Sheet1!AK43</f>
        <v>9627071.6377868</v>
      </c>
      <c r="AL44">
        <f>Sheet1!AL43</f>
        <v>9937161.2261375207</v>
      </c>
      <c r="AM44">
        <f>Sheet1!AM43</f>
        <v>9728554.8747624606</v>
      </c>
      <c r="AN44">
        <f>Sheet1!AN43</f>
        <v>0</v>
      </c>
      <c r="AO44">
        <f>Sheet1!AO43</f>
        <v>19665716.100899901</v>
      </c>
      <c r="AP44" s="3"/>
      <c r="AR44" s="3"/>
      <c r="AT44" s="3"/>
      <c r="AV44" s="3"/>
      <c r="AX44" s="3"/>
      <c r="AZ44" s="3"/>
      <c r="BB44" s="3"/>
      <c r="BE44" s="3"/>
      <c r="BG44" s="3"/>
      <c r="BI44" s="3"/>
      <c r="BJ44"/>
      <c r="BK44"/>
      <c r="BL44"/>
      <c r="BM44"/>
      <c r="BN44"/>
      <c r="BO44"/>
    </row>
    <row r="45" spans="1:67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Sheet1!E44</f>
        <v>233195479.1575</v>
      </c>
      <c r="F45">
        <f>Sheet1!F44</f>
        <v>277118623.85030001</v>
      </c>
      <c r="G45">
        <f>Sheet1!G44</f>
        <v>282138351.6146</v>
      </c>
      <c r="H45">
        <f>Sheet1!H44</f>
        <v>-6124960.0957000097</v>
      </c>
      <c r="I45">
        <f>Sheet1!I44</f>
        <v>278184911.01032603</v>
      </c>
      <c r="J45">
        <f>Sheet1!J44</f>
        <v>-10882153.7385078</v>
      </c>
      <c r="K45">
        <f>Sheet1!K44</f>
        <v>1983827.2462671101</v>
      </c>
      <c r="L45">
        <f>Sheet1!L44</f>
        <v>0.86808533273989297</v>
      </c>
      <c r="M45">
        <f>Sheet1!M44</f>
        <v>595386.10805452103</v>
      </c>
      <c r="N45">
        <f>Sheet1!N44</f>
        <v>2.7891381876959001</v>
      </c>
      <c r="O45">
        <f>Sheet1!O44</f>
        <v>26533.1011875396</v>
      </c>
      <c r="P45">
        <f>Sheet1!P44</f>
        <v>7.1559468713188199</v>
      </c>
      <c r="Q45">
        <f>Sheet1!Q44</f>
        <v>0.21859765226594999</v>
      </c>
      <c r="R45">
        <f>Sheet1!R44</f>
        <v>3.7044116784285701</v>
      </c>
      <c r="S45">
        <f>Sheet1!S44</f>
        <v>0</v>
      </c>
      <c r="T45">
        <f>Sheet1!T44</f>
        <v>0</v>
      </c>
      <c r="U45">
        <f>Sheet1!U44</f>
        <v>0</v>
      </c>
      <c r="V45">
        <f>Sheet1!V44</f>
        <v>1.2159909832920901E-2</v>
      </c>
      <c r="W45">
        <f>Sheet1!W44</f>
        <v>0</v>
      </c>
      <c r="X45">
        <f>Sheet1!Y44</f>
        <v>-5181391.4470266402</v>
      </c>
      <c r="Y45">
        <f>Sheet1!X44</f>
        <v>4804705.1700052498</v>
      </c>
      <c r="Z45">
        <f>Sheet1!Z44</f>
        <v>-215251.45963059101</v>
      </c>
      <c r="AA45">
        <f>Sheet1!AA44</f>
        <v>-16135916.4830266</v>
      </c>
      <c r="AB45">
        <f>Sheet1!AB44</f>
        <v>5723859.8564477898</v>
      </c>
      <c r="AC45">
        <f>Sheet1!AC44</f>
        <v>158959.151783434</v>
      </c>
      <c r="AD45">
        <f>Sheet1!AD44</f>
        <v>797543.02972366696</v>
      </c>
      <c r="AE45">
        <f>Sheet1!AE44</f>
        <v>42364.405150459599</v>
      </c>
      <c r="AF45">
        <f>Sheet1!AF44</f>
        <v>0</v>
      </c>
      <c r="AG45">
        <f>Sheet1!AG44</f>
        <v>0</v>
      </c>
      <c r="AH45">
        <f>Sheet1!AH44</f>
        <v>0</v>
      </c>
      <c r="AI45">
        <f>Sheet1!AI44</f>
        <v>0</v>
      </c>
      <c r="AJ45">
        <f>Sheet1!AJ44</f>
        <v>0</v>
      </c>
      <c r="AK45">
        <f>Sheet1!AK44</f>
        <v>-10005127.7765732</v>
      </c>
      <c r="AL45">
        <f>Sheet1!AL44</f>
        <v>-10056865.4028956</v>
      </c>
      <c r="AM45">
        <f>Sheet1!AM44</f>
        <v>3931905.3071956402</v>
      </c>
      <c r="AN45">
        <f>Sheet1!AN44</f>
        <v>11144687.859999999</v>
      </c>
      <c r="AO45">
        <f>Sheet1!AO44</f>
        <v>5019727.7642999804</v>
      </c>
      <c r="AP45" s="3"/>
      <c r="AR45" s="3"/>
      <c r="AT45" s="3"/>
      <c r="AV45" s="3"/>
      <c r="AX45" s="3"/>
      <c r="AZ45" s="3"/>
      <c r="BB45" s="3"/>
      <c r="BE45" s="3"/>
      <c r="BG45" s="3"/>
      <c r="BI45" s="3"/>
      <c r="BJ45"/>
      <c r="BK45"/>
      <c r="BL45"/>
      <c r="BM45"/>
      <c r="BN45"/>
      <c r="BO45"/>
    </row>
    <row r="46" spans="1:67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Sheet1!E45</f>
        <v>233966460.1575</v>
      </c>
      <c r="F46">
        <f>Sheet1!F45</f>
        <v>282138351.6146</v>
      </c>
      <c r="G46">
        <f>Sheet1!G45</f>
        <v>284999038.80299997</v>
      </c>
      <c r="H46">
        <f>Sheet1!H45</f>
        <v>3024508.1883999999</v>
      </c>
      <c r="I46">
        <f>Sheet1!I45</f>
        <v>288831816.152107</v>
      </c>
      <c r="J46">
        <f>Sheet1!J45</f>
        <v>10911143.592145599</v>
      </c>
      <c r="K46">
        <f>Sheet1!K45</f>
        <v>1947002.9193130599</v>
      </c>
      <c r="L46">
        <f>Sheet1!L45</f>
        <v>0.849833800346948</v>
      </c>
      <c r="M46">
        <f>Sheet1!M45</f>
        <v>599725.52189697698</v>
      </c>
      <c r="N46">
        <f>Sheet1!N45</f>
        <v>3.2360194898549599</v>
      </c>
      <c r="O46">
        <f>Sheet1!O45</f>
        <v>26488.378144430601</v>
      </c>
      <c r="P46">
        <f>Sheet1!P45</f>
        <v>7.3450321997110404</v>
      </c>
      <c r="Q46">
        <f>Sheet1!Q45</f>
        <v>0.22158514924630501</v>
      </c>
      <c r="R46">
        <f>Sheet1!R45</f>
        <v>4.0758029693170998</v>
      </c>
      <c r="S46">
        <f>Sheet1!S45</f>
        <v>0</v>
      </c>
      <c r="T46">
        <f>Sheet1!T45</f>
        <v>0</v>
      </c>
      <c r="U46">
        <f>Sheet1!U45</f>
        <v>0</v>
      </c>
      <c r="V46">
        <f>Sheet1!V45</f>
        <v>2.88121168968496E-2</v>
      </c>
      <c r="W46">
        <f>Sheet1!W45</f>
        <v>0</v>
      </c>
      <c r="X46">
        <f>Sheet1!Y45</f>
        <v>1665815.05776239</v>
      </c>
      <c r="Y46">
        <f>Sheet1!X45</f>
        <v>1133205.48908123</v>
      </c>
      <c r="Z46">
        <f>Sheet1!Z45</f>
        <v>563429.58592297498</v>
      </c>
      <c r="AA46">
        <f>Sheet1!AA45</f>
        <v>7872615.9989135601</v>
      </c>
      <c r="AB46">
        <f>Sheet1!AB45</f>
        <v>-416147.27743554697</v>
      </c>
      <c r="AC46">
        <f>Sheet1!AC45</f>
        <v>510982.667089872</v>
      </c>
      <c r="AD46">
        <f>Sheet1!AD45</f>
        <v>344275.92025071301</v>
      </c>
      <c r="AE46">
        <f>Sheet1!AE45</f>
        <v>-285723.29713887</v>
      </c>
      <c r="AF46">
        <f>Sheet1!AF45</f>
        <v>0</v>
      </c>
      <c r="AG46">
        <f>Sheet1!AG45</f>
        <v>0</v>
      </c>
      <c r="AH46">
        <f>Sheet1!AH45</f>
        <v>0</v>
      </c>
      <c r="AI46">
        <f>Sheet1!AI45</f>
        <v>-83346.884425496901</v>
      </c>
      <c r="AJ46">
        <f>Sheet1!AJ45</f>
        <v>0</v>
      </c>
      <c r="AK46">
        <f>Sheet1!AK45</f>
        <v>11305107.2600208</v>
      </c>
      <c r="AL46">
        <f>Sheet1!AL45</f>
        <v>11503585.158978101</v>
      </c>
      <c r="AM46">
        <f>Sheet1!AM45</f>
        <v>-8479076.9705781601</v>
      </c>
      <c r="AN46">
        <f>Sheet1!AN45</f>
        <v>770981</v>
      </c>
      <c r="AO46">
        <f>Sheet1!AO45</f>
        <v>3795489.1883999999</v>
      </c>
      <c r="AP46" s="3"/>
      <c r="AR46" s="3"/>
      <c r="AT46" s="3"/>
      <c r="AV46" s="3"/>
      <c r="AX46" s="3"/>
      <c r="AZ46" s="3"/>
      <c r="BB46" s="3"/>
      <c r="BE46" s="3"/>
      <c r="BG46" s="3"/>
      <c r="BI46" s="3"/>
      <c r="BJ46"/>
      <c r="BK46"/>
      <c r="BL46"/>
      <c r="BM46"/>
      <c r="BN46"/>
      <c r="BO46"/>
    </row>
    <row r="47" spans="1:67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Sheet1!E46</f>
        <v>234783255.78330001</v>
      </c>
      <c r="F47">
        <f>Sheet1!F46</f>
        <v>284999038.80299997</v>
      </c>
      <c r="G47">
        <f>Sheet1!G46</f>
        <v>303959152.04909998</v>
      </c>
      <c r="H47">
        <f>Sheet1!H46</f>
        <v>17154209.620299999</v>
      </c>
      <c r="I47">
        <f>Sheet1!I46</f>
        <v>307236999.63246101</v>
      </c>
      <c r="J47">
        <f>Sheet1!J46</f>
        <v>16457112.771153901</v>
      </c>
      <c r="K47">
        <f>Sheet1!K46</f>
        <v>1923695.17217661</v>
      </c>
      <c r="L47">
        <f>Sheet1!L46</f>
        <v>0.81469367501047696</v>
      </c>
      <c r="M47">
        <f>Sheet1!M46</f>
        <v>602527.57747805398</v>
      </c>
      <c r="N47">
        <f>Sheet1!N46</f>
        <v>3.9918521435583401</v>
      </c>
      <c r="O47">
        <f>Sheet1!O46</f>
        <v>26309.205314004001</v>
      </c>
      <c r="P47">
        <f>Sheet1!P46</f>
        <v>7.4810102242064698</v>
      </c>
      <c r="Q47">
        <f>Sheet1!Q46</f>
        <v>0.21518040822534601</v>
      </c>
      <c r="R47">
        <f>Sheet1!R46</f>
        <v>3.9014006043699001</v>
      </c>
      <c r="S47">
        <f>Sheet1!S46</f>
        <v>0</v>
      </c>
      <c r="T47">
        <f>Sheet1!T46</f>
        <v>0</v>
      </c>
      <c r="U47">
        <f>Sheet1!U46</f>
        <v>0</v>
      </c>
      <c r="V47">
        <f>Sheet1!V46</f>
        <v>2.8711881422335599E-2</v>
      </c>
      <c r="W47">
        <f>Sheet1!W46</f>
        <v>0</v>
      </c>
      <c r="X47">
        <f>Sheet1!Y46</f>
        <v>4217770.2672680803</v>
      </c>
      <c r="Y47">
        <f>Sheet1!X46</f>
        <v>-242065.90151704301</v>
      </c>
      <c r="Z47">
        <f>Sheet1!Z46</f>
        <v>371846.81776415999</v>
      </c>
      <c r="AA47">
        <f>Sheet1!AA46</f>
        <v>11353628.5278579</v>
      </c>
      <c r="AB47">
        <f>Sheet1!AB46</f>
        <v>849530.31387256202</v>
      </c>
      <c r="AC47">
        <f>Sheet1!AC46</f>
        <v>336733.78290074499</v>
      </c>
      <c r="AD47">
        <f>Sheet1!AD46</f>
        <v>-812552.31888554303</v>
      </c>
      <c r="AE47">
        <f>Sheet1!AE46</f>
        <v>78535.598694704502</v>
      </c>
      <c r="AF47">
        <f>Sheet1!AF46</f>
        <v>0</v>
      </c>
      <c r="AG47">
        <f>Sheet1!AG46</f>
        <v>0</v>
      </c>
      <c r="AH47">
        <f>Sheet1!AH46</f>
        <v>0</v>
      </c>
      <c r="AI47">
        <f>Sheet1!AI46</f>
        <v>0</v>
      </c>
      <c r="AJ47">
        <f>Sheet1!AJ46</f>
        <v>0</v>
      </c>
      <c r="AK47">
        <f>Sheet1!AK46</f>
        <v>16153427.087955501</v>
      </c>
      <c r="AL47">
        <f>Sheet1!AL46</f>
        <v>16431855.5234097</v>
      </c>
      <c r="AM47">
        <f>Sheet1!AM46</f>
        <v>722354.09689022799</v>
      </c>
      <c r="AN47">
        <f>Sheet1!AN46</f>
        <v>816795.62579999899</v>
      </c>
      <c r="AO47">
        <f>Sheet1!AO46</f>
        <v>17971005.246100001</v>
      </c>
      <c r="AP47" s="3"/>
      <c r="AR47" s="3"/>
      <c r="AT47" s="3"/>
      <c r="AV47" s="3"/>
      <c r="AX47" s="3"/>
      <c r="AZ47" s="3"/>
      <c r="BB47" s="3"/>
      <c r="BE47" s="3"/>
      <c r="BG47" s="3"/>
      <c r="BI47" s="3"/>
      <c r="BJ47"/>
      <c r="BK47"/>
      <c r="BL47"/>
      <c r="BM47"/>
      <c r="BN47"/>
      <c r="BO47"/>
    </row>
    <row r="48" spans="1:67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Sheet1!E47</f>
        <v>235208657.78330001</v>
      </c>
      <c r="F48">
        <f>Sheet1!F47</f>
        <v>303959152.04909998</v>
      </c>
      <c r="G48">
        <f>Sheet1!G47</f>
        <v>313235882.66439903</v>
      </c>
      <c r="H48">
        <f>Sheet1!H47</f>
        <v>8851328.6152999103</v>
      </c>
      <c r="I48">
        <f>Sheet1!I47</f>
        <v>304475365.86108202</v>
      </c>
      <c r="J48">
        <f>Sheet1!J47</f>
        <v>-3178962.4350417801</v>
      </c>
      <c r="K48">
        <f>Sheet1!K47</f>
        <v>1930186.40809851</v>
      </c>
      <c r="L48">
        <f>Sheet1!L47</f>
        <v>0.84427364364268698</v>
      </c>
      <c r="M48">
        <f>Sheet1!M47</f>
        <v>607080.14119744999</v>
      </c>
      <c r="N48">
        <f>Sheet1!N47</f>
        <v>4.00064036192048</v>
      </c>
      <c r="O48">
        <f>Sheet1!O47</f>
        <v>25856.047480622699</v>
      </c>
      <c r="P48">
        <f>Sheet1!P47</f>
        <v>7.3287775472190999</v>
      </c>
      <c r="Q48">
        <f>Sheet1!Q47</f>
        <v>0.203292400516843</v>
      </c>
      <c r="R48">
        <f>Sheet1!R47</f>
        <v>3.7958994447190002</v>
      </c>
      <c r="S48">
        <f>Sheet1!S47</f>
        <v>0</v>
      </c>
      <c r="T48">
        <f>Sheet1!T47</f>
        <v>0</v>
      </c>
      <c r="U48">
        <f>Sheet1!U47</f>
        <v>0</v>
      </c>
      <c r="V48">
        <f>Sheet1!V47</f>
        <v>4.0234751939781301E-2</v>
      </c>
      <c r="W48">
        <f>Sheet1!W47</f>
        <v>0</v>
      </c>
      <c r="X48">
        <f>Sheet1!Y47</f>
        <v>-3183332.87449071</v>
      </c>
      <c r="Y48">
        <f>Sheet1!X47</f>
        <v>887590.70026643004</v>
      </c>
      <c r="Z48">
        <f>Sheet1!Z47</f>
        <v>516726.51034179598</v>
      </c>
      <c r="AA48">
        <f>Sheet1!AA47</f>
        <v>116750.288224922</v>
      </c>
      <c r="AB48">
        <f>Sheet1!AB47</f>
        <v>1909047.2304978699</v>
      </c>
      <c r="AC48">
        <f>Sheet1!AC47</f>
        <v>-347801.31425796001</v>
      </c>
      <c r="AD48">
        <f>Sheet1!AD47</f>
        <v>-1428663.01969276</v>
      </c>
      <c r="AE48">
        <f>Sheet1!AE47</f>
        <v>101907.338025533</v>
      </c>
      <c r="AF48">
        <f>Sheet1!AF47</f>
        <v>0</v>
      </c>
      <c r="AG48">
        <f>Sheet1!AG47</f>
        <v>0</v>
      </c>
      <c r="AH48">
        <f>Sheet1!AH47</f>
        <v>0</v>
      </c>
      <c r="AI48">
        <f>Sheet1!AI47</f>
        <v>-54112.208066104002</v>
      </c>
      <c r="AJ48">
        <f>Sheet1!AJ47</f>
        <v>0</v>
      </c>
      <c r="AK48">
        <f>Sheet1!AK47</f>
        <v>-1481887.3491509899</v>
      </c>
      <c r="AL48">
        <f>Sheet1!AL47</f>
        <v>-1216506.03930831</v>
      </c>
      <c r="AM48">
        <f>Sheet1!AM47</f>
        <v>10067834.654608199</v>
      </c>
      <c r="AN48">
        <f>Sheet1!AN47</f>
        <v>425401.99999999901</v>
      </c>
      <c r="AO48">
        <f>Sheet1!AO47</f>
        <v>9276730.6152999196</v>
      </c>
      <c r="AP48" s="3"/>
      <c r="AR48" s="3"/>
      <c r="AT48" s="3"/>
      <c r="AV48" s="3"/>
      <c r="AX48" s="3"/>
      <c r="AZ48" s="3"/>
      <c r="BB48" s="3"/>
      <c r="BE48" s="3"/>
      <c r="BG48" s="3"/>
      <c r="BI48" s="3"/>
      <c r="BJ48"/>
      <c r="BK48"/>
      <c r="BL48"/>
      <c r="BM48"/>
      <c r="BN48"/>
      <c r="BO48"/>
    </row>
    <row r="49" spans="1:67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Sheet1!E48</f>
        <v>236666897.9673</v>
      </c>
      <c r="F49">
        <f>Sheet1!F48</f>
        <v>313235882.66439903</v>
      </c>
      <c r="G49">
        <f>Sheet1!G48</f>
        <v>310204736.07489997</v>
      </c>
      <c r="H49">
        <f>Sheet1!H48</f>
        <v>-3219209.3755998998</v>
      </c>
      <c r="I49">
        <f>Sheet1!I48</f>
        <v>297532138.48500502</v>
      </c>
      <c r="J49">
        <f>Sheet1!J48</f>
        <v>-7272162.3378582904</v>
      </c>
      <c r="K49">
        <f>Sheet1!K48</f>
        <v>1931334.75297041</v>
      </c>
      <c r="L49">
        <f>Sheet1!L48</f>
        <v>0.90376121398971798</v>
      </c>
      <c r="M49">
        <f>Sheet1!M48</f>
        <v>614877.07663817599</v>
      </c>
      <c r="N49">
        <f>Sheet1!N48</f>
        <v>3.8344243863975498</v>
      </c>
      <c r="O49">
        <f>Sheet1!O48</f>
        <v>25831.258635312501</v>
      </c>
      <c r="P49">
        <f>Sheet1!P48</f>
        <v>7.2942256833723</v>
      </c>
      <c r="Q49">
        <f>Sheet1!Q48</f>
        <v>0.20190114855688299</v>
      </c>
      <c r="R49">
        <f>Sheet1!R48</f>
        <v>3.7410733443064901</v>
      </c>
      <c r="S49">
        <f>Sheet1!S48</f>
        <v>0</v>
      </c>
      <c r="T49">
        <f>Sheet1!T48</f>
        <v>0</v>
      </c>
      <c r="U49">
        <f>Sheet1!U48</f>
        <v>0</v>
      </c>
      <c r="V49">
        <f>Sheet1!V48</f>
        <v>3.9986842609935097E-2</v>
      </c>
      <c r="W49">
        <f>Sheet1!W48</f>
        <v>0</v>
      </c>
      <c r="X49">
        <f>Sheet1!Y48</f>
        <v>-7558466.6837451598</v>
      </c>
      <c r="Y49">
        <f>Sheet1!X48</f>
        <v>1721151.94847881</v>
      </c>
      <c r="Z49">
        <f>Sheet1!Z48</f>
        <v>816548.63544900995</v>
      </c>
      <c r="AA49">
        <f>Sheet1!AA48</f>
        <v>-2289557.41960007</v>
      </c>
      <c r="AB49">
        <f>Sheet1!AB48</f>
        <v>-7971.1507520539999</v>
      </c>
      <c r="AC49">
        <f>Sheet1!AC48</f>
        <v>103953.72126622801</v>
      </c>
      <c r="AD49">
        <f>Sheet1!AD48</f>
        <v>-45730.586410470904</v>
      </c>
      <c r="AE49">
        <f>Sheet1!AE48</f>
        <v>84886.106722041994</v>
      </c>
      <c r="AF49">
        <f>Sheet1!AF48</f>
        <v>0</v>
      </c>
      <c r="AG49">
        <f>Sheet1!AG48</f>
        <v>0</v>
      </c>
      <c r="AH49">
        <f>Sheet1!AH48</f>
        <v>0</v>
      </c>
      <c r="AI49">
        <f>Sheet1!AI48</f>
        <v>0</v>
      </c>
      <c r="AJ49">
        <f>Sheet1!AJ48</f>
        <v>0</v>
      </c>
      <c r="AK49">
        <f>Sheet1!AK48</f>
        <v>-7175185.4285916695</v>
      </c>
      <c r="AL49">
        <f>Sheet1!AL48</f>
        <v>-7148487.1210564803</v>
      </c>
      <c r="AM49">
        <f>Sheet1!AM48</f>
        <v>3929277.7454565801</v>
      </c>
      <c r="AN49">
        <f>Sheet1!AN48</f>
        <v>1458240.1839999901</v>
      </c>
      <c r="AO49">
        <f>Sheet1!AO48</f>
        <v>-1760969.1915998999</v>
      </c>
      <c r="AP49" s="3"/>
      <c r="AR49" s="3"/>
      <c r="AT49" s="3"/>
      <c r="AV49" s="3"/>
      <c r="AX49" s="3"/>
      <c r="AZ49" s="3"/>
      <c r="BB49" s="3"/>
      <c r="BE49" s="3"/>
      <c r="BG49" s="3"/>
      <c r="BI49" s="3"/>
      <c r="BJ49"/>
      <c r="BK49"/>
      <c r="BL49"/>
      <c r="BM49"/>
      <c r="BN49"/>
      <c r="BO49"/>
    </row>
    <row r="50" spans="1:67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Sheet1!E49</f>
        <v>236666897.9673</v>
      </c>
      <c r="F50">
        <f>Sheet1!F49</f>
        <v>310204736.07489997</v>
      </c>
      <c r="G50">
        <f>Sheet1!G49</f>
        <v>310956499.36369997</v>
      </c>
      <c r="H50">
        <f>Sheet1!H49</f>
        <v>-290446.71120003902</v>
      </c>
      <c r="I50">
        <f>Sheet1!I49</f>
        <v>299287999.67056203</v>
      </c>
      <c r="J50">
        <f>Sheet1!J49</f>
        <v>700846.37480729097</v>
      </c>
      <c r="K50">
        <f>Sheet1!K49</f>
        <v>1964158.48268822</v>
      </c>
      <c r="L50">
        <f>Sheet1!L49</f>
        <v>0.89994358972111599</v>
      </c>
      <c r="M50">
        <f>Sheet1!M49</f>
        <v>620082.13056157005</v>
      </c>
      <c r="N50">
        <f>Sheet1!N49</f>
        <v>3.6356252260389499</v>
      </c>
      <c r="O50">
        <f>Sheet1!O49</f>
        <v>26260.4629591593</v>
      </c>
      <c r="P50">
        <f>Sheet1!P49</f>
        <v>7.4353787468246697</v>
      </c>
      <c r="Q50">
        <f>Sheet1!Q49</f>
        <v>0.19974168862414601</v>
      </c>
      <c r="R50">
        <f>Sheet1!R49</f>
        <v>3.88133899507217</v>
      </c>
      <c r="S50">
        <f>Sheet1!S49</f>
        <v>0</v>
      </c>
      <c r="T50">
        <f>Sheet1!T49</f>
        <v>0.25025369594841801</v>
      </c>
      <c r="U50">
        <f>Sheet1!U49</f>
        <v>0</v>
      </c>
      <c r="V50">
        <f>Sheet1!V49</f>
        <v>5.5814417282070102E-2</v>
      </c>
      <c r="W50">
        <f>Sheet1!W49</f>
        <v>0</v>
      </c>
      <c r="X50">
        <f>Sheet1!Y49</f>
        <v>387941.03420742601</v>
      </c>
      <c r="Y50">
        <f>Sheet1!X49</f>
        <v>5982188.8016078304</v>
      </c>
      <c r="Z50">
        <f>Sheet1!Z49</f>
        <v>524782.34685929597</v>
      </c>
      <c r="AA50">
        <f>Sheet1!AA49</f>
        <v>-3360056.00111788</v>
      </c>
      <c r="AB50">
        <f>Sheet1!AB49</f>
        <v>-1671226.58809717</v>
      </c>
      <c r="AC50">
        <f>Sheet1!AC49</f>
        <v>76632.257567902197</v>
      </c>
      <c r="AD50">
        <f>Sheet1!AD49</f>
        <v>-341843.96022627101</v>
      </c>
      <c r="AE50">
        <f>Sheet1!AE49</f>
        <v>-165865.783536053</v>
      </c>
      <c r="AF50">
        <f>Sheet1!AF49</f>
        <v>0</v>
      </c>
      <c r="AG50">
        <f>Sheet1!AG49</f>
        <v>-401549.41868753498</v>
      </c>
      <c r="AH50">
        <f>Sheet1!AH49</f>
        <v>0</v>
      </c>
      <c r="AI50">
        <f>Sheet1!AI49</f>
        <v>-124914.720355609</v>
      </c>
      <c r="AJ50">
        <f>Sheet1!AJ49</f>
        <v>0</v>
      </c>
      <c r="AK50">
        <f>Sheet1!AK49</f>
        <v>906087.96822192997</v>
      </c>
      <c r="AL50">
        <f>Sheet1!AL49</f>
        <v>1073661.7660885199</v>
      </c>
      <c r="AM50">
        <f>Sheet1!AM49</f>
        <v>-1364108.47728856</v>
      </c>
      <c r="AN50">
        <f>Sheet1!AN49</f>
        <v>0</v>
      </c>
      <c r="AO50">
        <f>Sheet1!AO49</f>
        <v>-290446.71120003902</v>
      </c>
      <c r="AP50" s="3"/>
      <c r="AR50" s="3"/>
      <c r="AT50" s="3"/>
      <c r="AV50" s="3"/>
      <c r="AX50" s="3"/>
      <c r="AZ50" s="3"/>
      <c r="BB50" s="3"/>
      <c r="BE50" s="3"/>
      <c r="BG50" s="3"/>
      <c r="BI50" s="3"/>
      <c r="BJ50"/>
      <c r="BK50"/>
      <c r="BL50"/>
      <c r="BM50"/>
      <c r="BN50"/>
      <c r="BO50"/>
    </row>
    <row r="51" spans="1:67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Sheet1!E50</f>
        <v>236666897.9673</v>
      </c>
      <c r="F51">
        <f>Sheet1!F50</f>
        <v>310956499.36369997</v>
      </c>
      <c r="G51">
        <f>Sheet1!G50</f>
        <v>299037265.41569901</v>
      </c>
      <c r="H51">
        <f>Sheet1!H50</f>
        <v>-12325146.151699901</v>
      </c>
      <c r="I51">
        <f>Sheet1!I50</f>
        <v>280537800.74778199</v>
      </c>
      <c r="J51">
        <f>Sheet1!J50</f>
        <v>-19099957.071265601</v>
      </c>
      <c r="K51">
        <f>Sheet1!K50</f>
        <v>2018773.58762767</v>
      </c>
      <c r="L51">
        <f>Sheet1!L50</f>
        <v>0.92294272170995295</v>
      </c>
      <c r="M51">
        <f>Sheet1!M50</f>
        <v>625565.06189279899</v>
      </c>
      <c r="N51">
        <f>Sheet1!N50</f>
        <v>2.6404873004136999</v>
      </c>
      <c r="O51">
        <f>Sheet1!O50</f>
        <v>27135.7151580721</v>
      </c>
      <c r="P51">
        <f>Sheet1!P50</f>
        <v>7.2496882122902804</v>
      </c>
      <c r="Q51">
        <f>Sheet1!Q50</f>
        <v>0.196869511501501</v>
      </c>
      <c r="R51">
        <f>Sheet1!R50</f>
        <v>3.9454655147206701</v>
      </c>
      <c r="S51">
        <f>Sheet1!S50</f>
        <v>0</v>
      </c>
      <c r="T51">
        <f>Sheet1!T50</f>
        <v>0.57098749375707003</v>
      </c>
      <c r="U51">
        <f>Sheet1!U50</f>
        <v>0</v>
      </c>
      <c r="V51">
        <f>Sheet1!V50</f>
        <v>0.11857552032848</v>
      </c>
      <c r="W51">
        <f>Sheet1!W50</f>
        <v>0</v>
      </c>
      <c r="X51">
        <f>Sheet1!Y50</f>
        <v>-2325168.5890365802</v>
      </c>
      <c r="Y51">
        <f>Sheet1!X50</f>
        <v>5146625.7741223099</v>
      </c>
      <c r="Z51">
        <f>Sheet1!Z50</f>
        <v>610462.29584719904</v>
      </c>
      <c r="AA51">
        <f>Sheet1!AA50</f>
        <v>-17794565.9372712</v>
      </c>
      <c r="AB51">
        <f>Sheet1!AB50</f>
        <v>-3708183.8903497602</v>
      </c>
      <c r="AC51">
        <f>Sheet1!AC50</f>
        <v>-395405.30804830702</v>
      </c>
      <c r="AD51">
        <f>Sheet1!AD50</f>
        <v>-396351.67508102098</v>
      </c>
      <c r="AE51">
        <f>Sheet1!AE50</f>
        <v>-13846.6162018548</v>
      </c>
      <c r="AF51">
        <f>Sheet1!AF50</f>
        <v>0</v>
      </c>
      <c r="AG51">
        <f>Sheet1!AG50</f>
        <v>-522793.79415857798</v>
      </c>
      <c r="AH51">
        <f>Sheet1!AH50</f>
        <v>0</v>
      </c>
      <c r="AI51">
        <f>Sheet1!AI50</f>
        <v>-311771.90996843303</v>
      </c>
      <c r="AJ51">
        <f>Sheet1!AJ50</f>
        <v>0</v>
      </c>
      <c r="AK51">
        <f>Sheet1!AK50</f>
        <v>-19710999.650146201</v>
      </c>
      <c r="AL51">
        <f>Sheet1!AL50</f>
        <v>-19778128.992950398</v>
      </c>
      <c r="AM51">
        <f>Sheet1!AM50</f>
        <v>7452982.8412504504</v>
      </c>
      <c r="AN51">
        <f>Sheet1!AN50</f>
        <v>0</v>
      </c>
      <c r="AO51">
        <f>Sheet1!AO50</f>
        <v>-12325146.151699901</v>
      </c>
      <c r="AP51" s="3"/>
      <c r="AR51" s="3"/>
      <c r="AT51" s="3"/>
      <c r="AV51" s="3"/>
      <c r="AX51" s="3"/>
      <c r="AZ51" s="3"/>
      <c r="BB51" s="3"/>
      <c r="BE51" s="3"/>
      <c r="BG51" s="3"/>
      <c r="BI51" s="3"/>
      <c r="BJ51"/>
      <c r="BK51"/>
      <c r="BL51"/>
      <c r="BM51"/>
      <c r="BN51"/>
      <c r="BO51"/>
    </row>
    <row r="52" spans="1:67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Sheet1!E51</f>
        <v>236666897.9673</v>
      </c>
      <c r="F52">
        <f>Sheet1!F51</f>
        <v>299037265.41569901</v>
      </c>
      <c r="G52">
        <f>Sheet1!G51</f>
        <v>279894597.22539997</v>
      </c>
      <c r="H52">
        <f>Sheet1!H51</f>
        <v>-18730189.348699901</v>
      </c>
      <c r="I52">
        <f>Sheet1!I51</f>
        <v>270049204.48987001</v>
      </c>
      <c r="J52">
        <f>Sheet1!J51</f>
        <v>-10017576.1618887</v>
      </c>
      <c r="K52">
        <f>Sheet1!K51</f>
        <v>2063805.4003081799</v>
      </c>
      <c r="L52">
        <f>Sheet1!L51</f>
        <v>0.98535851257253004</v>
      </c>
      <c r="M52">
        <f>Sheet1!M51</f>
        <v>629923.11739160703</v>
      </c>
      <c r="N52">
        <f>Sheet1!N51</f>
        <v>2.3499592198619399</v>
      </c>
      <c r="O52">
        <f>Sheet1!O51</f>
        <v>27487.968298677701</v>
      </c>
      <c r="P52">
        <f>Sheet1!P51</f>
        <v>7.0664301131606901</v>
      </c>
      <c r="Q52">
        <f>Sheet1!Q51</f>
        <v>0.200688049962088</v>
      </c>
      <c r="R52">
        <f>Sheet1!R51</f>
        <v>4.4500416928581004</v>
      </c>
      <c r="S52">
        <f>Sheet1!S51</f>
        <v>0</v>
      </c>
      <c r="T52">
        <f>Sheet1!T51</f>
        <v>1.16140595879625</v>
      </c>
      <c r="U52">
        <f>Sheet1!U51</f>
        <v>0</v>
      </c>
      <c r="V52">
        <f>Sheet1!V51</f>
        <v>0.200819728530716</v>
      </c>
      <c r="W52">
        <f>Sheet1!W51</f>
        <v>0</v>
      </c>
      <c r="X52">
        <f>Sheet1!Y51</f>
        <v>-5600822.7848150097</v>
      </c>
      <c r="Y52">
        <f>Sheet1!X51</f>
        <v>3888763.9813975999</v>
      </c>
      <c r="Z52">
        <f>Sheet1!Z51</f>
        <v>555157.53831794299</v>
      </c>
      <c r="AA52">
        <f>Sheet1!AA51</f>
        <v>-5819278.83991352</v>
      </c>
      <c r="AB52">
        <f>Sheet1!AB51</f>
        <v>-1406366.9214873901</v>
      </c>
      <c r="AC52">
        <f>Sheet1!AC51</f>
        <v>-267794.97115657898</v>
      </c>
      <c r="AD52">
        <f>Sheet1!AD51</f>
        <v>555277.63650138304</v>
      </c>
      <c r="AE52">
        <f>Sheet1!AE51</f>
        <v>-552819.39237293496</v>
      </c>
      <c r="AF52">
        <f>Sheet1!AF51</f>
        <v>0</v>
      </c>
      <c r="AG52">
        <f>Sheet1!AG51</f>
        <v>-955164.90233596496</v>
      </c>
      <c r="AH52">
        <f>Sheet1!AH51</f>
        <v>0</v>
      </c>
      <c r="AI52">
        <f>Sheet1!AI51</f>
        <v>-493870.62533071201</v>
      </c>
      <c r="AJ52">
        <f>Sheet1!AJ51</f>
        <v>0</v>
      </c>
      <c r="AK52">
        <f>Sheet1!AK51</f>
        <v>-10096919.2811951</v>
      </c>
      <c r="AL52">
        <f>Sheet1!AL51</f>
        <v>-9886517.3663529493</v>
      </c>
      <c r="AM52">
        <f>Sheet1!AM51</f>
        <v>-8843671.9823470302</v>
      </c>
      <c r="AN52">
        <f>Sheet1!AN51</f>
        <v>0</v>
      </c>
      <c r="AO52">
        <f>Sheet1!AO51</f>
        <v>-18730189.348699901</v>
      </c>
      <c r="AP52" s="3"/>
      <c r="AR52" s="3"/>
      <c r="AT52" s="3"/>
      <c r="AV52" s="3"/>
      <c r="AX52" s="3"/>
      <c r="AZ52" s="3"/>
      <c r="BB52" s="3"/>
      <c r="BE52" s="3"/>
      <c r="BG52" s="3"/>
      <c r="BI52" s="3"/>
      <c r="BJ52"/>
      <c r="BK52"/>
      <c r="BL52"/>
      <c r="BM52"/>
      <c r="BN52"/>
      <c r="BO52"/>
    </row>
    <row r="53" spans="1:67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Sheet1!E52</f>
        <v>236666897.9673</v>
      </c>
      <c r="F53">
        <f>Sheet1!F52</f>
        <v>279894597.22539997</v>
      </c>
      <c r="G53">
        <f>Sheet1!G52</f>
        <v>270558220.78919899</v>
      </c>
      <c r="H53">
        <f>Sheet1!H52</f>
        <v>-8455052.7263999805</v>
      </c>
      <c r="I53">
        <f>Sheet1!I52</f>
        <v>273204349.20244199</v>
      </c>
      <c r="J53">
        <f>Sheet1!J52</f>
        <v>3902916.08112079</v>
      </c>
      <c r="K53">
        <f>Sheet1!K52</f>
        <v>2085563.4311556499</v>
      </c>
      <c r="L53">
        <f>Sheet1!L52</f>
        <v>0.97614160732615496</v>
      </c>
      <c r="M53">
        <f>Sheet1!M52</f>
        <v>633689.47404196695</v>
      </c>
      <c r="N53">
        <f>Sheet1!N52</f>
        <v>2.5594199815080301</v>
      </c>
      <c r="O53">
        <f>Sheet1!O52</f>
        <v>27658.516267724801</v>
      </c>
      <c r="P53">
        <f>Sheet1!P52</f>
        <v>7.0559673285803699</v>
      </c>
      <c r="Q53">
        <f>Sheet1!Q52</f>
        <v>0.199347967219526</v>
      </c>
      <c r="R53">
        <f>Sheet1!R52</f>
        <v>4.7385506753043698</v>
      </c>
      <c r="S53">
        <f>Sheet1!S52</f>
        <v>0</v>
      </c>
      <c r="T53">
        <f>Sheet1!T52</f>
        <v>1.99933611120649</v>
      </c>
      <c r="U53">
        <f>Sheet1!U52</f>
        <v>0</v>
      </c>
      <c r="V53">
        <f>Sheet1!V52</f>
        <v>0.40966419513174102</v>
      </c>
      <c r="W53">
        <f>Sheet1!W52</f>
        <v>0</v>
      </c>
      <c r="X53">
        <f>Sheet1!Y52</f>
        <v>689597.99551064603</v>
      </c>
      <c r="Y53">
        <f>Sheet1!X52</f>
        <v>2871039.1643273798</v>
      </c>
      <c r="Z53">
        <f>Sheet1!Z52</f>
        <v>471663.66824864701</v>
      </c>
      <c r="AA53">
        <f>Sheet1!AA52</f>
        <v>4184615.0858523198</v>
      </c>
      <c r="AB53">
        <f>Sheet1!AB52</f>
        <v>-1207636.3528670201</v>
      </c>
      <c r="AC53">
        <f>Sheet1!AC52</f>
        <v>-98722.095919212094</v>
      </c>
      <c r="AD53">
        <f>Sheet1!AD52</f>
        <v>-78148.278331676207</v>
      </c>
      <c r="AE53">
        <f>Sheet1!AE52</f>
        <v>-279141.08737998898</v>
      </c>
      <c r="AF53">
        <f>Sheet1!AF52</f>
        <v>0</v>
      </c>
      <c r="AG53">
        <f>Sheet1!AG52</f>
        <v>-1233144.9872168801</v>
      </c>
      <c r="AH53">
        <f>Sheet1!AH52</f>
        <v>0</v>
      </c>
      <c r="AI53">
        <f>Sheet1!AI52</f>
        <v>-1159433.24311466</v>
      </c>
      <c r="AJ53">
        <f>Sheet1!AJ52</f>
        <v>0</v>
      </c>
      <c r="AK53">
        <f>Sheet1!AK52</f>
        <v>4160689.86910955</v>
      </c>
      <c r="AL53">
        <f>Sheet1!AL52</f>
        <v>4118732.9298473801</v>
      </c>
      <c r="AM53">
        <f>Sheet1!AM52</f>
        <v>-12573785.656247299</v>
      </c>
      <c r="AN53">
        <f>Sheet1!AN52</f>
        <v>0</v>
      </c>
      <c r="AO53">
        <f>Sheet1!AO52</f>
        <v>-8455052.7263999805</v>
      </c>
      <c r="AP53" s="3"/>
      <c r="AR53" s="3"/>
      <c r="AT53" s="3"/>
      <c r="AV53" s="3"/>
      <c r="AX53" s="3"/>
      <c r="AZ53" s="3"/>
      <c r="BB53" s="3"/>
      <c r="BE53" s="3"/>
      <c r="BG53" s="3"/>
      <c r="BI53" s="3"/>
      <c r="BJ53"/>
      <c r="BK53"/>
      <c r="BL53"/>
      <c r="BM53"/>
      <c r="BN53"/>
      <c r="BO53"/>
    </row>
    <row r="54" spans="1:67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Sheet1!E53</f>
        <v>236666897.9673</v>
      </c>
      <c r="F54">
        <f>Sheet1!F53</f>
        <v>270558220.78919899</v>
      </c>
      <c r="G54">
        <f>Sheet1!G53</f>
        <v>267797302.1002</v>
      </c>
      <c r="H54">
        <f>Sheet1!H53</f>
        <v>-3179117.01700004</v>
      </c>
      <c r="I54">
        <f>Sheet1!I53</f>
        <v>277546850.06664997</v>
      </c>
      <c r="J54">
        <f>Sheet1!J53</f>
        <v>3890026.2354510701</v>
      </c>
      <c r="K54">
        <f>Sheet1!K53</f>
        <v>2102749.2543792301</v>
      </c>
      <c r="L54">
        <f>Sheet1!L53</f>
        <v>0.97345931230146499</v>
      </c>
      <c r="M54">
        <f>Sheet1!M53</f>
        <v>639775.545328398</v>
      </c>
      <c r="N54">
        <f>Sheet1!N53</f>
        <v>2.81841862081265</v>
      </c>
      <c r="O54">
        <f>Sheet1!O53</f>
        <v>28066.597469404998</v>
      </c>
      <c r="P54">
        <f>Sheet1!P53</f>
        <v>7.0107139777311902</v>
      </c>
      <c r="Q54">
        <f>Sheet1!Q53</f>
        <v>0.19884655106648</v>
      </c>
      <c r="R54">
        <f>Sheet1!R53</f>
        <v>5.0971445390948</v>
      </c>
      <c r="S54">
        <f>Sheet1!S53</f>
        <v>0</v>
      </c>
      <c r="T54">
        <f>Sheet1!T53</f>
        <v>2.8570797582450398</v>
      </c>
      <c r="U54">
        <f>Sheet1!U53</f>
        <v>0</v>
      </c>
      <c r="V54">
        <f>Sheet1!V53</f>
        <v>0.55650265055866599</v>
      </c>
      <c r="W54">
        <f>Sheet1!W53</f>
        <v>5.50520868955666E-2</v>
      </c>
      <c r="X54">
        <f>Sheet1!Y53</f>
        <v>918809.837204237</v>
      </c>
      <c r="Y54">
        <f>Sheet1!X53</f>
        <v>2313833.4383556298</v>
      </c>
      <c r="Z54">
        <f>Sheet1!Z53</f>
        <v>491896.64786024799</v>
      </c>
      <c r="AA54">
        <f>Sheet1!AA53</f>
        <v>4594685.8223508596</v>
      </c>
      <c r="AB54">
        <f>Sheet1!AB53</f>
        <v>-1403041.1248735599</v>
      </c>
      <c r="AC54">
        <f>Sheet1!AC53</f>
        <v>-118481.13167205801</v>
      </c>
      <c r="AD54">
        <f>Sheet1!AD53</f>
        <v>-128240.43643374099</v>
      </c>
      <c r="AE54">
        <f>Sheet1!AE53</f>
        <v>-337372.90477538703</v>
      </c>
      <c r="AF54">
        <f>Sheet1!AF53</f>
        <v>0</v>
      </c>
      <c r="AG54">
        <f>Sheet1!AG53</f>
        <v>-1221666.0021748</v>
      </c>
      <c r="AH54">
        <f>Sheet1!AH53</f>
        <v>0</v>
      </c>
      <c r="AI54">
        <f>Sheet1!AI53</f>
        <v>-791554.14535127697</v>
      </c>
      <c r="AJ54">
        <f>Sheet1!AJ53</f>
        <v>-1098768.93358835</v>
      </c>
      <c r="AK54">
        <f>Sheet1!AK53</f>
        <v>3220101.0669018002</v>
      </c>
      <c r="AL54">
        <f>Sheet1!AL53</f>
        <v>3285124.38177387</v>
      </c>
      <c r="AM54">
        <f>Sheet1!AM53</f>
        <v>-6464241.3987739095</v>
      </c>
      <c r="AN54">
        <f>Sheet1!AN53</f>
        <v>0</v>
      </c>
      <c r="AO54">
        <f>Sheet1!AO53</f>
        <v>-3179117.01700004</v>
      </c>
      <c r="AP54" s="3"/>
      <c r="AR54" s="3"/>
      <c r="AT54" s="3"/>
      <c r="AV54" s="3"/>
      <c r="AX54" s="3"/>
      <c r="AZ54" s="3"/>
      <c r="BB54" s="3"/>
      <c r="BE54" s="3"/>
      <c r="BG54" s="3"/>
      <c r="BI54" s="3"/>
      <c r="BJ54"/>
      <c r="BK54"/>
      <c r="BL54"/>
      <c r="BM54"/>
      <c r="BN54"/>
      <c r="BO54"/>
    </row>
    <row r="55" spans="1:67" x14ac:dyDescent="0.2">
      <c r="A55" t="str">
        <f t="shared" ref="A55:A59" si="1">CONCATENATE(B55,"_",C55,"_",D55)</f>
        <v>0_10_2002</v>
      </c>
      <c r="B55">
        <v>0</v>
      </c>
      <c r="C55">
        <v>10</v>
      </c>
      <c r="D55">
        <v>2002</v>
      </c>
      <c r="E55">
        <f>Sheet1!E54</f>
        <v>1201007994</v>
      </c>
      <c r="F55">
        <f>Sheet1!F54</f>
        <v>0</v>
      </c>
      <c r="G55">
        <f>Sheet1!G54</f>
        <v>1201007994</v>
      </c>
      <c r="H55">
        <f>Sheet1!H54</f>
        <v>0</v>
      </c>
      <c r="I55">
        <f>Sheet1!I54</f>
        <v>1143738087.01545</v>
      </c>
      <c r="J55">
        <f>Sheet1!J54</f>
        <v>0</v>
      </c>
      <c r="K55">
        <f>Sheet1!K54</f>
        <v>253905652.09999999</v>
      </c>
      <c r="L55">
        <f>Sheet1!L54</f>
        <v>0.97956348500000001</v>
      </c>
      <c r="M55">
        <f>Sheet1!M54</f>
        <v>25697520.3899999</v>
      </c>
      <c r="N55">
        <f>Sheet1!N54</f>
        <v>1.974</v>
      </c>
      <c r="O55">
        <f>Sheet1!O54</f>
        <v>42439.074999999903</v>
      </c>
      <c r="P55">
        <f>Sheet1!P54</f>
        <v>31.709999999999901</v>
      </c>
      <c r="Q55">
        <f>Sheet1!Q54</f>
        <v>0.50002661492511502</v>
      </c>
      <c r="R55">
        <f>Sheet1!R54</f>
        <v>3.5</v>
      </c>
      <c r="S55">
        <f>Sheet1!S54</f>
        <v>0</v>
      </c>
      <c r="T55">
        <f>Sheet1!T54</f>
        <v>0</v>
      </c>
      <c r="U55">
        <f>Sheet1!U54</f>
        <v>0</v>
      </c>
      <c r="V55">
        <f>Sheet1!V54</f>
        <v>0</v>
      </c>
      <c r="W55">
        <f>Sheet1!W54</f>
        <v>0</v>
      </c>
      <c r="X55">
        <f>Sheet1!Y54</f>
        <v>0</v>
      </c>
      <c r="Y55">
        <f>Sheet1!X54</f>
        <v>0</v>
      </c>
      <c r="Z55">
        <f>Sheet1!Z54</f>
        <v>0</v>
      </c>
      <c r="AA55">
        <f>Sheet1!AA54</f>
        <v>0</v>
      </c>
      <c r="AB55">
        <f>Sheet1!AB54</f>
        <v>0</v>
      </c>
      <c r="AC55">
        <f>Sheet1!AC54</f>
        <v>0</v>
      </c>
      <c r="AD55">
        <f>Sheet1!AD54</f>
        <v>0</v>
      </c>
      <c r="AE55">
        <f>Sheet1!AE54</f>
        <v>0</v>
      </c>
      <c r="AF55">
        <f>Sheet1!AF54</f>
        <v>0</v>
      </c>
      <c r="AG55">
        <f>Sheet1!AG54</f>
        <v>0</v>
      </c>
      <c r="AH55">
        <f>Sheet1!AH54</f>
        <v>0</v>
      </c>
      <c r="AI55">
        <f>Sheet1!AI54</f>
        <v>0</v>
      </c>
      <c r="AJ55">
        <f>Sheet1!AJ54</f>
        <v>0</v>
      </c>
      <c r="AK55">
        <f>Sheet1!AK54</f>
        <v>0</v>
      </c>
      <c r="AL55">
        <f>Sheet1!AL54</f>
        <v>0</v>
      </c>
      <c r="AM55">
        <f>Sheet1!AM54</f>
        <v>0</v>
      </c>
      <c r="AN55">
        <f>Sheet1!AN54</f>
        <v>1201007994</v>
      </c>
      <c r="AO55">
        <f>Sheet1!AO54</f>
        <v>1201007994</v>
      </c>
      <c r="AP55" s="3"/>
      <c r="AR55" s="3"/>
      <c r="AT55" s="3"/>
      <c r="AV55" s="3"/>
      <c r="AX55" s="3"/>
      <c r="AZ55" s="3"/>
      <c r="BB55" s="3"/>
      <c r="BE55" s="3"/>
      <c r="BG55" s="3"/>
      <c r="BI55" s="3"/>
      <c r="BJ55"/>
      <c r="BK55"/>
      <c r="BL55"/>
      <c r="BM55"/>
      <c r="BN55"/>
      <c r="BO55"/>
    </row>
    <row r="56" spans="1:67" x14ac:dyDescent="0.2">
      <c r="A56" t="str">
        <f t="shared" si="1"/>
        <v>0_10_2003</v>
      </c>
      <c r="B56">
        <v>0</v>
      </c>
      <c r="C56">
        <v>10</v>
      </c>
      <c r="D56">
        <v>2003</v>
      </c>
      <c r="E56">
        <f>Sheet1!E55</f>
        <v>1201007994</v>
      </c>
      <c r="F56">
        <f>Sheet1!F55</f>
        <v>1201007994</v>
      </c>
      <c r="G56">
        <f>Sheet1!G55</f>
        <v>1127691152.99999</v>
      </c>
      <c r="H56">
        <f>Sheet1!H55</f>
        <v>-73316841.000001594</v>
      </c>
      <c r="I56">
        <f>Sheet1!I55</f>
        <v>1038315668.76758</v>
      </c>
      <c r="J56">
        <f>Sheet1!J55</f>
        <v>-105422418.24786399</v>
      </c>
      <c r="K56">
        <f>Sheet1!K55</f>
        <v>232535029.09999901</v>
      </c>
      <c r="L56">
        <f>Sheet1!L55</f>
        <v>1.1512130359999899</v>
      </c>
      <c r="M56">
        <f>Sheet1!M55</f>
        <v>26042245.269999899</v>
      </c>
      <c r="N56">
        <f>Sheet1!N55</f>
        <v>2.2467999999999901</v>
      </c>
      <c r="O56">
        <f>Sheet1!O55</f>
        <v>41148.635000000002</v>
      </c>
      <c r="P56">
        <f>Sheet1!P55</f>
        <v>31.36</v>
      </c>
      <c r="Q56">
        <f>Sheet1!Q55</f>
        <v>0.49949664564947699</v>
      </c>
      <c r="R56">
        <f>Sheet1!R55</f>
        <v>3.5</v>
      </c>
      <c r="S56">
        <f>Sheet1!S55</f>
        <v>0</v>
      </c>
      <c r="T56">
        <f>Sheet1!T55</f>
        <v>0</v>
      </c>
      <c r="U56">
        <f>Sheet1!U55</f>
        <v>0</v>
      </c>
      <c r="V56">
        <f>Sheet1!V55</f>
        <v>0</v>
      </c>
      <c r="W56">
        <f>Sheet1!W55</f>
        <v>0</v>
      </c>
      <c r="X56">
        <f>Sheet1!Y55</f>
        <v>-67971323.535546005</v>
      </c>
      <c r="Y56">
        <f>Sheet1!X55</f>
        <v>-82842706.534513906</v>
      </c>
      <c r="Z56">
        <f>Sheet1!Z55</f>
        <v>3472336.2522771801</v>
      </c>
      <c r="AA56">
        <f>Sheet1!AA55</f>
        <v>25756529.548174601</v>
      </c>
      <c r="AB56">
        <f>Sheet1!AB55</f>
        <v>14333024.907819699</v>
      </c>
      <c r="AC56">
        <f>Sheet1!AC55</f>
        <v>-3243115.8143054801</v>
      </c>
      <c r="AD56">
        <f>Sheet1!AD55</f>
        <v>-283171.95428671199</v>
      </c>
      <c r="AE56">
        <f>Sheet1!AE55</f>
        <v>0</v>
      </c>
      <c r="AF56">
        <f>Sheet1!AF55</f>
        <v>0</v>
      </c>
      <c r="AG56">
        <f>Sheet1!AG55</f>
        <v>0</v>
      </c>
      <c r="AH56">
        <f>Sheet1!AH55</f>
        <v>0</v>
      </c>
      <c r="AI56">
        <f>Sheet1!AI55</f>
        <v>0</v>
      </c>
      <c r="AJ56">
        <f>Sheet1!AJ55</f>
        <v>0</v>
      </c>
      <c r="AK56">
        <f>Sheet1!AK55</f>
        <v>-110778427.13038</v>
      </c>
      <c r="AL56">
        <f>Sheet1!AL55</f>
        <v>-110701189.80901401</v>
      </c>
      <c r="AM56">
        <f>Sheet1!AM55</f>
        <v>37384348.809012704</v>
      </c>
      <c r="AN56">
        <f>Sheet1!AN55</f>
        <v>0</v>
      </c>
      <c r="AO56">
        <f>Sheet1!AO55</f>
        <v>-73316841.000001594</v>
      </c>
      <c r="AP56" s="3"/>
      <c r="AR56" s="3"/>
      <c r="AT56" s="3"/>
      <c r="AV56" s="3"/>
      <c r="AX56" s="3"/>
      <c r="AZ56" s="3"/>
      <c r="BB56" s="3"/>
      <c r="BE56" s="3"/>
      <c r="BG56" s="3"/>
      <c r="BI56" s="3"/>
      <c r="BJ56"/>
      <c r="BK56"/>
      <c r="BL56"/>
      <c r="BM56"/>
      <c r="BN56"/>
      <c r="BO56"/>
    </row>
    <row r="57" spans="1:67" x14ac:dyDescent="0.2">
      <c r="A57" t="str">
        <f t="shared" si="1"/>
        <v>0_10_2004</v>
      </c>
      <c r="B57">
        <v>0</v>
      </c>
      <c r="C57">
        <v>10</v>
      </c>
      <c r="D57">
        <v>2004</v>
      </c>
      <c r="E57">
        <f>Sheet1!E56</f>
        <v>1201007994</v>
      </c>
      <c r="F57">
        <f>Sheet1!F56</f>
        <v>1127691152.99999</v>
      </c>
      <c r="G57">
        <f>Sheet1!G56</f>
        <v>1109237034</v>
      </c>
      <c r="H57">
        <f>Sheet1!H56</f>
        <v>-18454118.999998</v>
      </c>
      <c r="I57">
        <f>Sheet1!I56</f>
        <v>1097909231.6980801</v>
      </c>
      <c r="J57">
        <f>Sheet1!J56</f>
        <v>59593562.930499598</v>
      </c>
      <c r="K57">
        <f>Sheet1!K56</f>
        <v>243107287.39999899</v>
      </c>
      <c r="L57">
        <f>Sheet1!L56</f>
        <v>1.20597552</v>
      </c>
      <c r="M57">
        <f>Sheet1!M56</f>
        <v>26563773.749999899</v>
      </c>
      <c r="N57">
        <f>Sheet1!N56</f>
        <v>2.5669</v>
      </c>
      <c r="O57">
        <f>Sheet1!O56</f>
        <v>39531.589999999997</v>
      </c>
      <c r="P57">
        <f>Sheet1!P56</f>
        <v>31</v>
      </c>
      <c r="Q57">
        <f>Sheet1!Q56</f>
        <v>0.49415983310371703</v>
      </c>
      <c r="R57">
        <f>Sheet1!R56</f>
        <v>3.5</v>
      </c>
      <c r="S57">
        <f>Sheet1!S56</f>
        <v>0</v>
      </c>
      <c r="T57">
        <f>Sheet1!T56</f>
        <v>0</v>
      </c>
      <c r="U57">
        <f>Sheet1!U56</f>
        <v>0</v>
      </c>
      <c r="V57">
        <f>Sheet1!V56</f>
        <v>0</v>
      </c>
      <c r="W57">
        <f>Sheet1!W56</f>
        <v>0</v>
      </c>
      <c r="X57">
        <f>Sheet1!Y56</f>
        <v>-19686988.986340601</v>
      </c>
      <c r="Y57">
        <f>Sheet1!X56</f>
        <v>41504004.7546556</v>
      </c>
      <c r="Z57">
        <f>Sheet1!Z56</f>
        <v>4854834.0010978896</v>
      </c>
      <c r="AA57">
        <f>Sheet1!AA56</f>
        <v>25930295.252596799</v>
      </c>
      <c r="AB57">
        <f>Sheet1!AB56</f>
        <v>17503918.955088399</v>
      </c>
      <c r="AC57">
        <f>Sheet1!AC56</f>
        <v>-3132019.2394158398</v>
      </c>
      <c r="AD57">
        <f>Sheet1!AD56</f>
        <v>-2674616.0196046</v>
      </c>
      <c r="AE57">
        <f>Sheet1!AE56</f>
        <v>0</v>
      </c>
      <c r="AF57">
        <f>Sheet1!AF56</f>
        <v>0</v>
      </c>
      <c r="AG57">
        <f>Sheet1!AG56</f>
        <v>0</v>
      </c>
      <c r="AH57">
        <f>Sheet1!AH56</f>
        <v>0</v>
      </c>
      <c r="AI57">
        <f>Sheet1!AI56</f>
        <v>0</v>
      </c>
      <c r="AJ57">
        <f>Sheet1!AJ56</f>
        <v>0</v>
      </c>
      <c r="AK57">
        <f>Sheet1!AK56</f>
        <v>64299428.7180776</v>
      </c>
      <c r="AL57">
        <f>Sheet1!AL56</f>
        <v>64723220.224769302</v>
      </c>
      <c r="AM57">
        <f>Sheet1!AM56</f>
        <v>-83177339.224767402</v>
      </c>
      <c r="AN57">
        <f>Sheet1!AN56</f>
        <v>0</v>
      </c>
      <c r="AO57">
        <f>Sheet1!AO56</f>
        <v>-18454118.999998</v>
      </c>
      <c r="AP57" s="3"/>
      <c r="AR57" s="3"/>
      <c r="AT57" s="3"/>
      <c r="AV57" s="3"/>
      <c r="AX57" s="3"/>
      <c r="AZ57" s="3"/>
      <c r="BB57" s="3"/>
      <c r="BE57" s="3"/>
      <c r="BG57" s="3"/>
      <c r="BI57" s="3"/>
      <c r="BJ57"/>
      <c r="BK57"/>
      <c r="BL57"/>
      <c r="BM57"/>
      <c r="BN57"/>
      <c r="BO57"/>
    </row>
    <row r="58" spans="1:67" x14ac:dyDescent="0.2">
      <c r="A58" t="str">
        <f t="shared" si="1"/>
        <v>0_10_2005</v>
      </c>
      <c r="B58">
        <v>0</v>
      </c>
      <c r="C58">
        <v>10</v>
      </c>
      <c r="D58">
        <v>2005</v>
      </c>
      <c r="E58">
        <f>Sheet1!E57</f>
        <v>1201007994</v>
      </c>
      <c r="F58">
        <f>Sheet1!F57</f>
        <v>1109237034</v>
      </c>
      <c r="G58">
        <f>Sheet1!G57</f>
        <v>1185413968.99999</v>
      </c>
      <c r="H58">
        <f>Sheet1!H57</f>
        <v>76176934.999997601</v>
      </c>
      <c r="I58">
        <f>Sheet1!I57</f>
        <v>1202370749.1108201</v>
      </c>
      <c r="J58">
        <f>Sheet1!J57</f>
        <v>104461517.41274101</v>
      </c>
      <c r="K58">
        <f>Sheet1!K57</f>
        <v>254087771.40000001</v>
      </c>
      <c r="L58">
        <f>Sheet1!L57</f>
        <v>1.1702642379999899</v>
      </c>
      <c r="M58">
        <f>Sheet1!M57</f>
        <v>27081157.499999899</v>
      </c>
      <c r="N58">
        <f>Sheet1!N57</f>
        <v>3.0314999999999901</v>
      </c>
      <c r="O58">
        <f>Sheet1!O57</f>
        <v>38116.919999999896</v>
      </c>
      <c r="P58">
        <f>Sheet1!P57</f>
        <v>30.68</v>
      </c>
      <c r="Q58">
        <f>Sheet1!Q57</f>
        <v>0.49018125488386599</v>
      </c>
      <c r="R58">
        <f>Sheet1!R57</f>
        <v>3.5</v>
      </c>
      <c r="S58">
        <f>Sheet1!S57</f>
        <v>0</v>
      </c>
      <c r="T58">
        <f>Sheet1!T57</f>
        <v>0</v>
      </c>
      <c r="U58">
        <f>Sheet1!U57</f>
        <v>0</v>
      </c>
      <c r="V58">
        <f>Sheet1!V57</f>
        <v>0</v>
      </c>
      <c r="W58">
        <f>Sheet1!W57</f>
        <v>0</v>
      </c>
      <c r="X58">
        <f>Sheet1!Y57</f>
        <v>12756512.1916267</v>
      </c>
      <c r="Y58">
        <f>Sheet1!X57</f>
        <v>40558329.009062998</v>
      </c>
      <c r="Z58">
        <f>Sheet1!Z57</f>
        <v>4645408.9722261904</v>
      </c>
      <c r="AA58">
        <f>Sheet1!AA57</f>
        <v>33328568.4370014</v>
      </c>
      <c r="AB58">
        <f>Sheet1!AB57</f>
        <v>15639425.95332</v>
      </c>
      <c r="AC58">
        <f>Sheet1!AC57</f>
        <v>-2738880.98684806</v>
      </c>
      <c r="AD58">
        <f>Sheet1!AD57</f>
        <v>-1961881.4741755</v>
      </c>
      <c r="AE58">
        <f>Sheet1!AE57</f>
        <v>0</v>
      </c>
      <c r="AF58">
        <f>Sheet1!AF57</f>
        <v>0</v>
      </c>
      <c r="AG58">
        <f>Sheet1!AG57</f>
        <v>0</v>
      </c>
      <c r="AH58">
        <f>Sheet1!AH57</f>
        <v>0</v>
      </c>
      <c r="AI58">
        <f>Sheet1!AI57</f>
        <v>0</v>
      </c>
      <c r="AJ58">
        <f>Sheet1!AJ57</f>
        <v>0</v>
      </c>
      <c r="AK58">
        <f>Sheet1!AK57</f>
        <v>102227482.102213</v>
      </c>
      <c r="AL58">
        <f>Sheet1!AL57</f>
        <v>105539310.898072</v>
      </c>
      <c r="AM58">
        <f>Sheet1!AM57</f>
        <v>-29362375.8980751</v>
      </c>
      <c r="AN58">
        <f>Sheet1!AN57</f>
        <v>0</v>
      </c>
      <c r="AO58">
        <f>Sheet1!AO57</f>
        <v>76176934.999997601</v>
      </c>
      <c r="AP58" s="3"/>
      <c r="AR58" s="3"/>
      <c r="AT58" s="3"/>
      <c r="AV58" s="3"/>
      <c r="AX58" s="3"/>
      <c r="AZ58" s="3"/>
      <c r="BB58" s="3"/>
      <c r="BE58" s="3"/>
      <c r="BG58" s="3"/>
      <c r="BI58" s="3"/>
      <c r="BJ58"/>
      <c r="BK58"/>
      <c r="BL58"/>
      <c r="BM58"/>
      <c r="BN58"/>
      <c r="BO58"/>
    </row>
    <row r="59" spans="1:67" x14ac:dyDescent="0.2">
      <c r="A59" t="str">
        <f t="shared" si="1"/>
        <v>0_10_2006</v>
      </c>
      <c r="B59">
        <v>0</v>
      </c>
      <c r="C59">
        <v>10</v>
      </c>
      <c r="D59">
        <v>2006</v>
      </c>
      <c r="E59">
        <f>Sheet1!E58</f>
        <v>1201007994</v>
      </c>
      <c r="F59">
        <f>Sheet1!F58</f>
        <v>1185413968.99999</v>
      </c>
      <c r="G59">
        <f>Sheet1!G58</f>
        <v>1159540668.99999</v>
      </c>
      <c r="H59">
        <f>Sheet1!H58</f>
        <v>-25873299.999999501</v>
      </c>
      <c r="I59">
        <f>Sheet1!I58</f>
        <v>838858280.59122205</v>
      </c>
      <c r="J59">
        <f>Sheet1!J58</f>
        <v>-363512468.51960701</v>
      </c>
      <c r="K59">
        <f>Sheet1!K58</f>
        <v>252268420.80000001</v>
      </c>
      <c r="L59">
        <f>Sheet1!L58</f>
        <v>2.81626553899999</v>
      </c>
      <c r="M59">
        <f>Sheet1!M58</f>
        <v>27655014.75</v>
      </c>
      <c r="N59">
        <f>Sheet1!N58</f>
        <v>3.3499999999999899</v>
      </c>
      <c r="O59">
        <f>Sheet1!O58</f>
        <v>36028.75</v>
      </c>
      <c r="P59">
        <f>Sheet1!P58</f>
        <v>30.18</v>
      </c>
      <c r="Q59">
        <f>Sheet1!Q58</f>
        <v>0.49297116336448898</v>
      </c>
      <c r="R59">
        <f>Sheet1!R58</f>
        <v>3.7</v>
      </c>
      <c r="S59">
        <f>Sheet1!S58</f>
        <v>0</v>
      </c>
      <c r="T59">
        <f>Sheet1!T58</f>
        <v>0</v>
      </c>
      <c r="U59">
        <f>Sheet1!U58</f>
        <v>0</v>
      </c>
      <c r="V59">
        <f>Sheet1!V58</f>
        <v>0</v>
      </c>
      <c r="W59">
        <f>Sheet1!W58</f>
        <v>0</v>
      </c>
      <c r="X59">
        <f>Sheet1!Y58</f>
        <v>-387177484.23189998</v>
      </c>
      <c r="Y59">
        <f>Sheet1!X58</f>
        <v>-6904516.5210546004</v>
      </c>
      <c r="Z59">
        <f>Sheet1!Z58</f>
        <v>5397547.7145811301</v>
      </c>
      <c r="AA59">
        <f>Sheet1!AA58</f>
        <v>21994495.1957234</v>
      </c>
      <c r="AB59">
        <f>Sheet1!AB58</f>
        <v>25939157.055604499</v>
      </c>
      <c r="AC59">
        <f>Sheet1!AC58</f>
        <v>-4570219.4830218498</v>
      </c>
      <c r="AD59">
        <f>Sheet1!AD58</f>
        <v>1472429.2383121799</v>
      </c>
      <c r="AE59">
        <f>Sheet1!AE58</f>
        <v>-801552.47478280205</v>
      </c>
      <c r="AF59">
        <f>Sheet1!AF58</f>
        <v>0</v>
      </c>
      <c r="AG59">
        <f>Sheet1!AG58</f>
        <v>0</v>
      </c>
      <c r="AH59">
        <f>Sheet1!AH58</f>
        <v>0</v>
      </c>
      <c r="AI59">
        <f>Sheet1!AI58</f>
        <v>0</v>
      </c>
      <c r="AJ59">
        <f>Sheet1!AJ58</f>
        <v>0</v>
      </c>
      <c r="AK59">
        <f>Sheet1!AK58</f>
        <v>-344650143.50653702</v>
      </c>
      <c r="AL59">
        <f>Sheet1!AL58</f>
        <v>-358385929.138313</v>
      </c>
      <c r="AM59">
        <f>Sheet1!AM58</f>
        <v>332512629.13831401</v>
      </c>
      <c r="AN59">
        <f>Sheet1!AN58</f>
        <v>0</v>
      </c>
      <c r="AO59">
        <f>Sheet1!AO58</f>
        <v>-25873299.999999501</v>
      </c>
      <c r="AP59" s="3"/>
      <c r="AR59" s="3"/>
      <c r="AT59" s="3"/>
      <c r="AV59" s="3"/>
      <c r="AX59" s="3"/>
      <c r="AZ59" s="3"/>
      <c r="BB59" s="3"/>
      <c r="BE59" s="3"/>
      <c r="BG59" s="3"/>
      <c r="BI59" s="3"/>
      <c r="BJ59"/>
      <c r="BK59"/>
      <c r="BL59"/>
      <c r="BM59"/>
      <c r="BN59"/>
      <c r="BO59"/>
    </row>
    <row r="60" spans="1:67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Sheet1!E59</f>
        <v>1201007994</v>
      </c>
      <c r="F60">
        <f>Sheet1!F59</f>
        <v>1159540668.99999</v>
      </c>
      <c r="G60">
        <f>Sheet1!G59</f>
        <v>1100711966.99999</v>
      </c>
      <c r="H60">
        <f>Sheet1!H59</f>
        <v>-58828702.000000402</v>
      </c>
      <c r="I60">
        <f>Sheet1!I59</f>
        <v>1237358232.11608</v>
      </c>
      <c r="J60">
        <f>Sheet1!J59</f>
        <v>398499951.52486402</v>
      </c>
      <c r="K60">
        <f>Sheet1!K59</f>
        <v>256261700.59999999</v>
      </c>
      <c r="L60">
        <f>Sheet1!L59</f>
        <v>1.2309854979999999</v>
      </c>
      <c r="M60">
        <f>Sheet1!M59</f>
        <v>27714120</v>
      </c>
      <c r="N60">
        <f>Sheet1!N59</f>
        <v>3.4605999999999901</v>
      </c>
      <c r="O60">
        <f>Sheet1!O59</f>
        <v>36660.58</v>
      </c>
      <c r="P60">
        <f>Sheet1!P59</f>
        <v>30.4</v>
      </c>
      <c r="Q60">
        <f>Sheet1!Q59</f>
        <v>0.48830547590354001</v>
      </c>
      <c r="R60">
        <f>Sheet1!R59</f>
        <v>3.6</v>
      </c>
      <c r="S60">
        <f>Sheet1!S59</f>
        <v>0</v>
      </c>
      <c r="T60">
        <f>Sheet1!T59</f>
        <v>0</v>
      </c>
      <c r="U60">
        <f>Sheet1!U59</f>
        <v>0</v>
      </c>
      <c r="V60">
        <f>Sheet1!V59</f>
        <v>0</v>
      </c>
      <c r="W60">
        <f>Sheet1!W59</f>
        <v>0</v>
      </c>
      <c r="X60">
        <f>Sheet1!Y59</f>
        <v>529453737.64047003</v>
      </c>
      <c r="Y60">
        <f>Sheet1!X59</f>
        <v>14898831.5953892</v>
      </c>
      <c r="Z60">
        <f>Sheet1!Z59</f>
        <v>536462.21401109605</v>
      </c>
      <c r="AA60">
        <f>Sheet1!AA59</f>
        <v>7060349.2192535698</v>
      </c>
      <c r="AB60">
        <f>Sheet1!AB59</f>
        <v>-7718959.7104535596</v>
      </c>
      <c r="AC60">
        <f>Sheet1!AC59</f>
        <v>1972483.30877121</v>
      </c>
      <c r="AD60">
        <f>Sheet1!AD59</f>
        <v>-2404671.5618921001</v>
      </c>
      <c r="AE60">
        <f>Sheet1!AE59</f>
        <v>392227.66490513697</v>
      </c>
      <c r="AF60">
        <f>Sheet1!AF59</f>
        <v>0</v>
      </c>
      <c r="AG60">
        <f>Sheet1!AG59</f>
        <v>0</v>
      </c>
      <c r="AH60">
        <f>Sheet1!AH59</f>
        <v>0</v>
      </c>
      <c r="AI60">
        <f>Sheet1!AI59</f>
        <v>0</v>
      </c>
      <c r="AJ60">
        <f>Sheet1!AJ59</f>
        <v>0</v>
      </c>
      <c r="AK60">
        <f>Sheet1!AK59</f>
        <v>544190460.37045503</v>
      </c>
      <c r="AL60">
        <f>Sheet1!AL59</f>
        <v>550840244.50702202</v>
      </c>
      <c r="AM60">
        <f>Sheet1!AM59</f>
        <v>-609668946.50702202</v>
      </c>
      <c r="AN60">
        <f>Sheet1!AN59</f>
        <v>0</v>
      </c>
      <c r="AO60">
        <f>Sheet1!AO59</f>
        <v>-58828702.000000402</v>
      </c>
      <c r="AP60" s="3"/>
      <c r="AR60" s="3"/>
      <c r="AT60" s="3"/>
      <c r="AV60" s="3"/>
      <c r="AX60" s="3"/>
      <c r="AZ60" s="3"/>
      <c r="BB60" s="3"/>
      <c r="BE60" s="3"/>
      <c r="BG60" s="3"/>
      <c r="BI60" s="3"/>
      <c r="BJ60"/>
      <c r="BK60"/>
      <c r="BL60"/>
      <c r="BM60"/>
      <c r="BN60"/>
      <c r="BO60"/>
    </row>
    <row r="61" spans="1:67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Sheet1!E60</f>
        <v>1201007994</v>
      </c>
      <c r="F61">
        <f>Sheet1!F60</f>
        <v>1100711966.99999</v>
      </c>
      <c r="G61">
        <f>Sheet1!G60</f>
        <v>1112567173.99999</v>
      </c>
      <c r="H61">
        <f>Sheet1!H60</f>
        <v>11855207.0000004</v>
      </c>
      <c r="I61">
        <f>Sheet1!I60</f>
        <v>1281980368.2421401</v>
      </c>
      <c r="J61">
        <f>Sheet1!J60</f>
        <v>44622136.126055397</v>
      </c>
      <c r="K61">
        <f>Sheet1!K60</f>
        <v>260943220.69999999</v>
      </c>
      <c r="L61">
        <f>Sheet1!L60</f>
        <v>1.2421328030000001</v>
      </c>
      <c r="M61">
        <f>Sheet1!M60</f>
        <v>27956797.669999901</v>
      </c>
      <c r="N61">
        <f>Sheet1!N60</f>
        <v>3.91949999999999</v>
      </c>
      <c r="O61">
        <f>Sheet1!O60</f>
        <v>36716.94</v>
      </c>
      <c r="P61">
        <f>Sheet1!P60</f>
        <v>30.42</v>
      </c>
      <c r="Q61">
        <f>Sheet1!Q60</f>
        <v>0.48698388494219103</v>
      </c>
      <c r="R61">
        <f>Sheet1!R60</f>
        <v>3.7</v>
      </c>
      <c r="S61">
        <f>Sheet1!S60</f>
        <v>0</v>
      </c>
      <c r="T61">
        <f>Sheet1!T60</f>
        <v>0</v>
      </c>
      <c r="U61">
        <f>Sheet1!U60</f>
        <v>0</v>
      </c>
      <c r="V61">
        <f>Sheet1!V60</f>
        <v>0</v>
      </c>
      <c r="W61">
        <f>Sheet1!W60</f>
        <v>0</v>
      </c>
      <c r="X61">
        <f>Sheet1!Y60</f>
        <v>-3836933.6375658899</v>
      </c>
      <c r="Y61">
        <f>Sheet1!X60</f>
        <v>16318428.077022601</v>
      </c>
      <c r="Z61">
        <f>Sheet1!Z60</f>
        <v>2081049.07128828</v>
      </c>
      <c r="AA61">
        <f>Sheet1!AA60</f>
        <v>26371286.187876001</v>
      </c>
      <c r="AB61">
        <f>Sheet1!AB60</f>
        <v>-649434.74411315203</v>
      </c>
      <c r="AC61">
        <f>Sheet1!AC60</f>
        <v>170087.65028496599</v>
      </c>
      <c r="AD61">
        <f>Sheet1!AD60</f>
        <v>-647065.009128556</v>
      </c>
      <c r="AE61">
        <f>Sheet1!AE60</f>
        <v>-372202.29359025997</v>
      </c>
      <c r="AF61">
        <f>Sheet1!AF60</f>
        <v>0</v>
      </c>
      <c r="AG61">
        <f>Sheet1!AG60</f>
        <v>0</v>
      </c>
      <c r="AH61">
        <f>Sheet1!AH60</f>
        <v>0</v>
      </c>
      <c r="AI61">
        <f>Sheet1!AI60</f>
        <v>0</v>
      </c>
      <c r="AJ61">
        <f>Sheet1!AJ60</f>
        <v>0</v>
      </c>
      <c r="AK61">
        <f>Sheet1!AK60</f>
        <v>39435215.302074097</v>
      </c>
      <c r="AL61">
        <f>Sheet1!AL60</f>
        <v>39694340.694735996</v>
      </c>
      <c r="AM61">
        <f>Sheet1!AM60</f>
        <v>-27839133.694735501</v>
      </c>
      <c r="AN61">
        <f>Sheet1!AN60</f>
        <v>0</v>
      </c>
      <c r="AO61">
        <f>Sheet1!AO60</f>
        <v>11855207.0000004</v>
      </c>
      <c r="AP61" s="3"/>
      <c r="AR61" s="3"/>
      <c r="AT61" s="3"/>
      <c r="AV61" s="3"/>
      <c r="AX61" s="3"/>
      <c r="AZ61" s="3"/>
      <c r="BB61" s="3"/>
      <c r="BE61" s="3"/>
      <c r="BG61" s="3"/>
      <c r="BI61" s="3"/>
      <c r="BJ61"/>
      <c r="BK61"/>
      <c r="BL61"/>
      <c r="BM61"/>
      <c r="BN61"/>
      <c r="BO61"/>
    </row>
    <row r="62" spans="1:67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Sheet1!E61</f>
        <v>1201007994</v>
      </c>
      <c r="F62">
        <f>Sheet1!F61</f>
        <v>1112567173.99999</v>
      </c>
      <c r="G62">
        <f>Sheet1!G61</f>
        <v>1079011273.99999</v>
      </c>
      <c r="H62">
        <f>Sheet1!H61</f>
        <v>-33555900.000001401</v>
      </c>
      <c r="I62">
        <f>Sheet1!I61</f>
        <v>1201080291.35291</v>
      </c>
      <c r="J62">
        <f>Sheet1!J61</f>
        <v>-80900076.889223099</v>
      </c>
      <c r="K62">
        <f>Sheet1!K61</f>
        <v>261208990.799999</v>
      </c>
      <c r="L62">
        <f>Sheet1!L61</f>
        <v>1.298489488</v>
      </c>
      <c r="M62">
        <f>Sheet1!M61</f>
        <v>27734538</v>
      </c>
      <c r="N62">
        <f>Sheet1!N61</f>
        <v>2.84309999999999</v>
      </c>
      <c r="O62">
        <f>Sheet1!O61</f>
        <v>35494.29</v>
      </c>
      <c r="P62">
        <f>Sheet1!P61</f>
        <v>30.61</v>
      </c>
      <c r="Q62">
        <f>Sheet1!Q61</f>
        <v>0.48475607204041099</v>
      </c>
      <c r="R62">
        <f>Sheet1!R61</f>
        <v>3.8999999999999901</v>
      </c>
      <c r="S62">
        <f>Sheet1!S61</f>
        <v>0</v>
      </c>
      <c r="T62">
        <f>Sheet1!T61</f>
        <v>0</v>
      </c>
      <c r="U62">
        <f>Sheet1!U61</f>
        <v>0</v>
      </c>
      <c r="V62">
        <f>Sheet1!V61</f>
        <v>0</v>
      </c>
      <c r="W62">
        <f>Sheet1!W61</f>
        <v>0</v>
      </c>
      <c r="X62">
        <f>Sheet1!Y61</f>
        <v>-19182959.416971602</v>
      </c>
      <c r="Y62">
        <f>Sheet1!X61</f>
        <v>921051.558595601</v>
      </c>
      <c r="Z62">
        <f>Sheet1!Z61</f>
        <v>-1922296.35661523</v>
      </c>
      <c r="AA62">
        <f>Sheet1!AA61</f>
        <v>-64478525.778190099</v>
      </c>
      <c r="AB62">
        <f>Sheet1!AB61</f>
        <v>14570529.5985153</v>
      </c>
      <c r="AC62">
        <f>Sheet1!AC61</f>
        <v>1634308.9994771001</v>
      </c>
      <c r="AD62">
        <f>Sheet1!AD61</f>
        <v>-1102286.7276369</v>
      </c>
      <c r="AE62">
        <f>Sheet1!AE61</f>
        <v>-752294.97458521102</v>
      </c>
      <c r="AF62">
        <f>Sheet1!AF61</f>
        <v>0</v>
      </c>
      <c r="AG62">
        <f>Sheet1!AG61</f>
        <v>0</v>
      </c>
      <c r="AH62">
        <f>Sheet1!AH61</f>
        <v>0</v>
      </c>
      <c r="AI62">
        <f>Sheet1!AI61</f>
        <v>0</v>
      </c>
      <c r="AJ62">
        <f>Sheet1!AJ61</f>
        <v>0</v>
      </c>
      <c r="AK62">
        <f>Sheet1!AK61</f>
        <v>-70312473.097411007</v>
      </c>
      <c r="AL62">
        <f>Sheet1!AL61</f>
        <v>-70209164.001819596</v>
      </c>
      <c r="AM62">
        <f>Sheet1!AM61</f>
        <v>36653264.001818098</v>
      </c>
      <c r="AN62">
        <f>Sheet1!AN61</f>
        <v>0</v>
      </c>
      <c r="AO62">
        <f>Sheet1!AO61</f>
        <v>-33555900.000001401</v>
      </c>
      <c r="AP62" s="3"/>
      <c r="AR62" s="3"/>
      <c r="AT62" s="3"/>
      <c r="AV62" s="3"/>
      <c r="AX62" s="3"/>
      <c r="AZ62" s="3"/>
      <c r="BB62" s="3"/>
      <c r="BE62" s="3"/>
      <c r="BG62" s="3"/>
      <c r="BI62" s="3"/>
      <c r="BJ62"/>
      <c r="BK62"/>
      <c r="BL62"/>
      <c r="BM62"/>
      <c r="BN62"/>
      <c r="BO62"/>
    </row>
    <row r="63" spans="1:67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Sheet1!E62</f>
        <v>1201007994</v>
      </c>
      <c r="F63">
        <f>Sheet1!F62</f>
        <v>1079011273.99999</v>
      </c>
      <c r="G63">
        <f>Sheet1!G62</f>
        <v>1055804062.99999</v>
      </c>
      <c r="H63">
        <f>Sheet1!H62</f>
        <v>-23207211.000000101</v>
      </c>
      <c r="I63">
        <f>Sheet1!I62</f>
        <v>1127359185.0871799</v>
      </c>
      <c r="J63">
        <f>Sheet1!J62</f>
        <v>-73721106.265738398</v>
      </c>
      <c r="K63">
        <f>Sheet1!K62</f>
        <v>234440206.99999899</v>
      </c>
      <c r="L63">
        <f>Sheet1!L62</f>
        <v>1.332862524</v>
      </c>
      <c r="M63">
        <f>Sheet1!M62</f>
        <v>27553600.749999899</v>
      </c>
      <c r="N63">
        <f>Sheet1!N62</f>
        <v>3.2889999999999899</v>
      </c>
      <c r="O63">
        <f>Sheet1!O62</f>
        <v>35213</v>
      </c>
      <c r="P63">
        <f>Sheet1!P62</f>
        <v>30.93</v>
      </c>
      <c r="Q63">
        <f>Sheet1!Q62</f>
        <v>0.49441012262664702</v>
      </c>
      <c r="R63">
        <f>Sheet1!R62</f>
        <v>3.8999999999999901</v>
      </c>
      <c r="S63">
        <f>Sheet1!S62</f>
        <v>0</v>
      </c>
      <c r="T63">
        <f>Sheet1!T62</f>
        <v>0</v>
      </c>
      <c r="U63">
        <f>Sheet1!U62</f>
        <v>0</v>
      </c>
      <c r="V63">
        <f>Sheet1!V62</f>
        <v>0</v>
      </c>
      <c r="W63">
        <f>Sheet1!W62</f>
        <v>0</v>
      </c>
      <c r="X63">
        <f>Sheet1!Y62</f>
        <v>-11163386.704700399</v>
      </c>
      <c r="Y63">
        <f>Sheet1!X62</f>
        <v>-90787567.447280601</v>
      </c>
      <c r="Z63">
        <f>Sheet1!Z62</f>
        <v>-1529008.4321122</v>
      </c>
      <c r="AA63">
        <f>Sheet1!AA62</f>
        <v>29021611.825607698</v>
      </c>
      <c r="AB63">
        <f>Sheet1!AB62</f>
        <v>3303420.2319286698</v>
      </c>
      <c r="AC63">
        <f>Sheet1!AC62</f>
        <v>2670843.5571316602</v>
      </c>
      <c r="AD63">
        <f>Sheet1!AD62</f>
        <v>4644869.2667959202</v>
      </c>
      <c r="AE63">
        <f>Sheet1!AE62</f>
        <v>0</v>
      </c>
      <c r="AF63">
        <f>Sheet1!AF62</f>
        <v>0</v>
      </c>
      <c r="AG63">
        <f>Sheet1!AG62</f>
        <v>0</v>
      </c>
      <c r="AH63">
        <f>Sheet1!AH62</f>
        <v>0</v>
      </c>
      <c r="AI63">
        <f>Sheet1!AI62</f>
        <v>0</v>
      </c>
      <c r="AJ63">
        <f>Sheet1!AJ62</f>
        <v>0</v>
      </c>
      <c r="AK63">
        <f>Sheet1!AK62</f>
        <v>-63839217.702629201</v>
      </c>
      <c r="AL63">
        <f>Sheet1!AL62</f>
        <v>-66228632.144884899</v>
      </c>
      <c r="AM63">
        <f>Sheet1!AM62</f>
        <v>43021421.144884802</v>
      </c>
      <c r="AN63">
        <f>Sheet1!AN62</f>
        <v>0</v>
      </c>
      <c r="AO63">
        <f>Sheet1!AO62</f>
        <v>-23207211.000000101</v>
      </c>
      <c r="AP63" s="3"/>
      <c r="AR63" s="3"/>
      <c r="AT63" s="3"/>
      <c r="AV63" s="3"/>
      <c r="AX63" s="3"/>
      <c r="AZ63" s="3"/>
      <c r="BB63" s="3"/>
      <c r="BE63" s="3"/>
      <c r="BG63" s="3"/>
      <c r="BI63" s="3"/>
      <c r="BJ63"/>
      <c r="BK63"/>
      <c r="BL63"/>
      <c r="BM63"/>
      <c r="BN63"/>
      <c r="BO63"/>
    </row>
    <row r="64" spans="1:67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Sheet1!E63</f>
        <v>1201007994</v>
      </c>
      <c r="F64">
        <f>Sheet1!F63</f>
        <v>1055804062.99999</v>
      </c>
      <c r="G64">
        <f>Sheet1!G63</f>
        <v>1024067732.99999</v>
      </c>
      <c r="H64">
        <f>Sheet1!H63</f>
        <v>-31736329.9999988</v>
      </c>
      <c r="I64">
        <f>Sheet1!I63</f>
        <v>1139886902.39955</v>
      </c>
      <c r="J64">
        <f>Sheet1!J63</f>
        <v>12527717.312378399</v>
      </c>
      <c r="K64">
        <f>Sheet1!K63</f>
        <v>228510747.49999899</v>
      </c>
      <c r="L64">
        <f>Sheet1!L63</f>
        <v>1.4103132359999999</v>
      </c>
      <c r="M64">
        <f>Sheet1!M63</f>
        <v>27682634.670000002</v>
      </c>
      <c r="N64">
        <f>Sheet1!N63</f>
        <v>4.0655999999999999</v>
      </c>
      <c r="O64">
        <f>Sheet1!O63</f>
        <v>34147.68</v>
      </c>
      <c r="P64">
        <f>Sheet1!P63</f>
        <v>31.299999999999901</v>
      </c>
      <c r="Q64">
        <f>Sheet1!Q63</f>
        <v>0.49182096061092501</v>
      </c>
      <c r="R64">
        <f>Sheet1!R63</f>
        <v>3.8999999999999901</v>
      </c>
      <c r="S64">
        <f>Sheet1!S63</f>
        <v>0</v>
      </c>
      <c r="T64">
        <f>Sheet1!T63</f>
        <v>0</v>
      </c>
      <c r="U64">
        <f>Sheet1!U63</f>
        <v>0</v>
      </c>
      <c r="V64">
        <f>Sheet1!V63</f>
        <v>0</v>
      </c>
      <c r="W64">
        <f>Sheet1!W63</f>
        <v>0</v>
      </c>
      <c r="X64">
        <f>Sheet1!Y63</f>
        <v>-23885095.6962028</v>
      </c>
      <c r="Y64">
        <f>Sheet1!X63</f>
        <v>-21759155.832351498</v>
      </c>
      <c r="Z64">
        <f>Sheet1!Z63</f>
        <v>1069246.84869171</v>
      </c>
      <c r="AA64">
        <f>Sheet1!AA63</f>
        <v>43348259.760927498</v>
      </c>
      <c r="AB64">
        <f>Sheet1!AB63</f>
        <v>12535190.1037113</v>
      </c>
      <c r="AC64">
        <f>Sheet1!AC63</f>
        <v>3022327.06357856</v>
      </c>
      <c r="AD64">
        <f>Sheet1!AD63</f>
        <v>-1215618.4159605801</v>
      </c>
      <c r="AE64">
        <f>Sheet1!AE63</f>
        <v>0</v>
      </c>
      <c r="AF64">
        <f>Sheet1!AF63</f>
        <v>0</v>
      </c>
      <c r="AG64">
        <f>Sheet1!AG63</f>
        <v>0</v>
      </c>
      <c r="AH64">
        <f>Sheet1!AH63</f>
        <v>0</v>
      </c>
      <c r="AI64">
        <f>Sheet1!AI63</f>
        <v>0</v>
      </c>
      <c r="AJ64">
        <f>Sheet1!AJ63</f>
        <v>0</v>
      </c>
      <c r="AK64">
        <f>Sheet1!AK63</f>
        <v>13115153.832394101</v>
      </c>
      <c r="AL64">
        <f>Sheet1!AL63</f>
        <v>11732564.9300508</v>
      </c>
      <c r="AM64">
        <f>Sheet1!AM63</f>
        <v>-43468894.930049598</v>
      </c>
      <c r="AN64">
        <f>Sheet1!AN63</f>
        <v>0</v>
      </c>
      <c r="AO64">
        <f>Sheet1!AO63</f>
        <v>-31736329.9999988</v>
      </c>
      <c r="AP64" s="3"/>
      <c r="AR64" s="3"/>
      <c r="AT64" s="3"/>
      <c r="AV64" s="3"/>
      <c r="AX64" s="3"/>
      <c r="AZ64" s="3"/>
      <c r="BB64" s="3"/>
      <c r="BE64" s="3"/>
      <c r="BG64" s="3"/>
      <c r="BI64" s="3"/>
      <c r="BJ64"/>
      <c r="BK64"/>
      <c r="BL64"/>
      <c r="BM64"/>
      <c r="BN64"/>
      <c r="BO64"/>
    </row>
    <row r="65" spans="1:67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Sheet1!E64</f>
        <v>1201007994</v>
      </c>
      <c r="F65">
        <f>Sheet1!F64</f>
        <v>1024067732.99999</v>
      </c>
      <c r="G65">
        <f>Sheet1!G64</f>
        <v>1032661299</v>
      </c>
      <c r="H65">
        <f>Sheet1!H64</f>
        <v>8593566.0000015497</v>
      </c>
      <c r="I65">
        <f>Sheet1!I64</f>
        <v>1151422559.38921</v>
      </c>
      <c r="J65">
        <f>Sheet1!J64</f>
        <v>11535656.989660701</v>
      </c>
      <c r="K65">
        <f>Sheet1!K64</f>
        <v>227959423.99999899</v>
      </c>
      <c r="L65">
        <f>Sheet1!L64</f>
        <v>1.369100306</v>
      </c>
      <c r="M65">
        <f>Sheet1!M64</f>
        <v>27909105.420000002</v>
      </c>
      <c r="N65">
        <f>Sheet1!N64</f>
        <v>4.1093000000000002</v>
      </c>
      <c r="O65">
        <f>Sheet1!O64</f>
        <v>33963.31</v>
      </c>
      <c r="P65">
        <f>Sheet1!P64</f>
        <v>31.51</v>
      </c>
      <c r="Q65">
        <f>Sheet1!Q64</f>
        <v>0.478498674131415</v>
      </c>
      <c r="R65">
        <f>Sheet1!R64</f>
        <v>4.0999999999999996</v>
      </c>
      <c r="S65">
        <f>Sheet1!S64</f>
        <v>0.34999999999999898</v>
      </c>
      <c r="T65">
        <f>Sheet1!T64</f>
        <v>0</v>
      </c>
      <c r="U65">
        <f>Sheet1!U64</f>
        <v>0</v>
      </c>
      <c r="V65">
        <f>Sheet1!V64</f>
        <v>0</v>
      </c>
      <c r="W65">
        <f>Sheet1!W64</f>
        <v>0</v>
      </c>
      <c r="X65">
        <f>Sheet1!Y64</f>
        <v>12448958.7529424</v>
      </c>
      <c r="Y65">
        <f>Sheet1!X64</f>
        <v>-2008933.7830888501</v>
      </c>
      <c r="Z65">
        <f>Sheet1!Z64</f>
        <v>1809299.75892286</v>
      </c>
      <c r="AA65">
        <f>Sheet1!AA64</f>
        <v>2129033.9645992802</v>
      </c>
      <c r="AB65">
        <f>Sheet1!AB64</f>
        <v>2132237.4582181899</v>
      </c>
      <c r="AC65">
        <f>Sheet1!AC64</f>
        <v>1662784.11526942</v>
      </c>
      <c r="AD65">
        <f>Sheet1!AD64</f>
        <v>-6052374.0646724096</v>
      </c>
      <c r="AE65">
        <f>Sheet1!AE64</f>
        <v>-692453.478023223</v>
      </c>
      <c r="AF65">
        <f>Sheet1!AF64</f>
        <v>-1013977.71686233</v>
      </c>
      <c r="AG65">
        <f>Sheet1!AG64</f>
        <v>0</v>
      </c>
      <c r="AH65">
        <f>Sheet1!AH64</f>
        <v>0</v>
      </c>
      <c r="AI65">
        <f>Sheet1!AI64</f>
        <v>0</v>
      </c>
      <c r="AJ65">
        <f>Sheet1!AJ64</f>
        <v>0</v>
      </c>
      <c r="AK65">
        <f>Sheet1!AK64</f>
        <v>10414575.0073054</v>
      </c>
      <c r="AL65">
        <f>Sheet1!AL64</f>
        <v>10363566.8391307</v>
      </c>
      <c r="AM65">
        <f>Sheet1!AM64</f>
        <v>-1770000.83912923</v>
      </c>
      <c r="AN65">
        <f>Sheet1!AN64</f>
        <v>0</v>
      </c>
      <c r="AO65">
        <f>Sheet1!AO64</f>
        <v>8593566.0000015497</v>
      </c>
      <c r="AP65" s="3"/>
      <c r="AR65" s="3"/>
      <c r="AT65" s="3"/>
      <c r="AV65" s="3"/>
      <c r="AX65" s="3"/>
      <c r="AZ65" s="3"/>
      <c r="BB65" s="3"/>
      <c r="BE65" s="3"/>
      <c r="BG65" s="3"/>
      <c r="BI65" s="3"/>
      <c r="BJ65"/>
      <c r="BK65"/>
      <c r="BL65"/>
      <c r="BM65"/>
      <c r="BN65"/>
      <c r="BO65"/>
    </row>
    <row r="66" spans="1:67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Sheet1!E65</f>
        <v>1201007994</v>
      </c>
      <c r="F66">
        <f>Sheet1!F65</f>
        <v>1032661299</v>
      </c>
      <c r="G66">
        <f>Sheet1!G65</f>
        <v>1031511812</v>
      </c>
      <c r="H66">
        <f>Sheet1!H65</f>
        <v>-1149486.9999998801</v>
      </c>
      <c r="I66">
        <f>Sheet1!I65</f>
        <v>1050048620.53079</v>
      </c>
      <c r="J66">
        <f>Sheet1!J65</f>
        <v>-101373938.85842</v>
      </c>
      <c r="K66">
        <f>Sheet1!K65</f>
        <v>232024741.19999999</v>
      </c>
      <c r="L66">
        <f>Sheet1!L65</f>
        <v>1.6314814630000001</v>
      </c>
      <c r="M66">
        <f>Sheet1!M65</f>
        <v>28818049.079999998</v>
      </c>
      <c r="N66">
        <f>Sheet1!N65</f>
        <v>3.9420000000000002</v>
      </c>
      <c r="O66">
        <f>Sheet1!O65</f>
        <v>33700.32</v>
      </c>
      <c r="P66">
        <f>Sheet1!P65</f>
        <v>29.93</v>
      </c>
      <c r="Q66">
        <f>Sheet1!Q65</f>
        <v>0.478248521277432</v>
      </c>
      <c r="R66">
        <f>Sheet1!R65</f>
        <v>4.2</v>
      </c>
      <c r="S66">
        <f>Sheet1!S65</f>
        <v>1.1199999999999899</v>
      </c>
      <c r="T66">
        <f>Sheet1!T65</f>
        <v>0</v>
      </c>
      <c r="U66">
        <f>Sheet1!U65</f>
        <v>0</v>
      </c>
      <c r="V66">
        <f>Sheet1!V65</f>
        <v>1</v>
      </c>
      <c r="W66">
        <f>Sheet1!W65</f>
        <v>0</v>
      </c>
      <c r="X66">
        <f>Sheet1!Y65</f>
        <v>-73264804.518287107</v>
      </c>
      <c r="Y66">
        <f>Sheet1!X65</f>
        <v>14945611.402610701</v>
      </c>
      <c r="Z66">
        <f>Sheet1!Z65</f>
        <v>7195216.8953718599</v>
      </c>
      <c r="AA66">
        <f>Sheet1!AA65</f>
        <v>-8278923.7024584804</v>
      </c>
      <c r="AB66">
        <f>Sheet1!AB65</f>
        <v>3088685.2277558399</v>
      </c>
      <c r="AC66">
        <f>Sheet1!AC65</f>
        <v>-12528601.992172699</v>
      </c>
      <c r="AD66">
        <f>Sheet1!AD65</f>
        <v>-114932.815398716</v>
      </c>
      <c r="AE66">
        <f>Sheet1!AE65</f>
        <v>-349191.17399738199</v>
      </c>
      <c r="AF66">
        <f>Sheet1!AF65</f>
        <v>-2248134.2494417601</v>
      </c>
      <c r="AG66">
        <f>Sheet1!AG65</f>
        <v>0</v>
      </c>
      <c r="AH66">
        <f>Sheet1!AH65</f>
        <v>0</v>
      </c>
      <c r="AI66">
        <f>Sheet1!AI65</f>
        <v>-20433861.909249701</v>
      </c>
      <c r="AJ66">
        <f>Sheet1!AJ65</f>
        <v>0</v>
      </c>
      <c r="AK66">
        <f>Sheet1!AK65</f>
        <v>-91988936.835267603</v>
      </c>
      <c r="AL66">
        <f>Sheet1!AL65</f>
        <v>-90917919.344757706</v>
      </c>
      <c r="AM66">
        <f>Sheet1!AM65</f>
        <v>89768432.344757795</v>
      </c>
      <c r="AN66">
        <f>Sheet1!AN65</f>
        <v>0</v>
      </c>
      <c r="AO66">
        <f>Sheet1!AO65</f>
        <v>-1149486.9999998801</v>
      </c>
      <c r="AP66" s="3"/>
      <c r="AR66" s="3"/>
      <c r="AT66" s="3"/>
      <c r="AV66" s="3"/>
      <c r="AX66" s="3"/>
      <c r="AZ66" s="3"/>
      <c r="BB66" s="3"/>
      <c r="BE66" s="3"/>
      <c r="BG66" s="3"/>
      <c r="BI66" s="3"/>
      <c r="BJ66"/>
      <c r="BK66"/>
      <c r="BL66"/>
      <c r="BM66"/>
      <c r="BN66"/>
      <c r="BO66"/>
    </row>
    <row r="67" spans="1:67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Sheet1!E66</f>
        <v>1201007994</v>
      </c>
      <c r="F67">
        <f>Sheet1!F66</f>
        <v>1031511812</v>
      </c>
      <c r="G67">
        <f>Sheet1!G66</f>
        <v>1020949725.99999</v>
      </c>
      <c r="H67">
        <f>Sheet1!H66</f>
        <v>-10562086.0000026</v>
      </c>
      <c r="I67">
        <f>Sheet1!I66</f>
        <v>1044517425.47223</v>
      </c>
      <c r="J67">
        <f>Sheet1!J66</f>
        <v>-5531195.0585631104</v>
      </c>
      <c r="K67">
        <f>Sheet1!K66</f>
        <v>232003465.09999901</v>
      </c>
      <c r="L67">
        <f>Sheet1!L66</f>
        <v>1.627628074</v>
      </c>
      <c r="M67">
        <f>Sheet1!M66</f>
        <v>29110612.079999998</v>
      </c>
      <c r="N67">
        <f>Sheet1!N66</f>
        <v>3.75239999999999</v>
      </c>
      <c r="O67">
        <f>Sheet1!O66</f>
        <v>33580.799999999901</v>
      </c>
      <c r="P67">
        <f>Sheet1!P66</f>
        <v>30.2</v>
      </c>
      <c r="Q67">
        <f>Sheet1!Q66</f>
        <v>0.47765666406466001</v>
      </c>
      <c r="R67">
        <f>Sheet1!R66</f>
        <v>4.2</v>
      </c>
      <c r="S67">
        <f>Sheet1!S66</f>
        <v>1.88</v>
      </c>
      <c r="T67">
        <f>Sheet1!T66</f>
        <v>0</v>
      </c>
      <c r="U67">
        <f>Sheet1!U66</f>
        <v>0</v>
      </c>
      <c r="V67">
        <f>Sheet1!V66</f>
        <v>1</v>
      </c>
      <c r="W67">
        <f>Sheet1!W66</f>
        <v>0</v>
      </c>
      <c r="X67">
        <f>Sheet1!Y66</f>
        <v>1059585.8023705401</v>
      </c>
      <c r="Y67">
        <f>Sheet1!X66</f>
        <v>-76890.842486462105</v>
      </c>
      <c r="Z67">
        <f>Sheet1!Z66</f>
        <v>2259817.2436209498</v>
      </c>
      <c r="AA67">
        <f>Sheet1!AA66</f>
        <v>-9710545.1505940799</v>
      </c>
      <c r="AB67">
        <f>Sheet1!AB66</f>
        <v>1408962.19653765</v>
      </c>
      <c r="AC67">
        <f>Sheet1!AC66</f>
        <v>2153905.0130743599</v>
      </c>
      <c r="AD67">
        <f>Sheet1!AD66</f>
        <v>-271605.66138279898</v>
      </c>
      <c r="AE67">
        <f>Sheet1!AE66</f>
        <v>0</v>
      </c>
      <c r="AF67">
        <f>Sheet1!AF66</f>
        <v>-2216499.0893387301</v>
      </c>
      <c r="AG67">
        <f>Sheet1!AG66</f>
        <v>0</v>
      </c>
      <c r="AH67">
        <f>Sheet1!AH66</f>
        <v>0</v>
      </c>
      <c r="AI67">
        <f>Sheet1!AI66</f>
        <v>0</v>
      </c>
      <c r="AJ67">
        <f>Sheet1!AJ66</f>
        <v>0</v>
      </c>
      <c r="AK67">
        <f>Sheet1!AK66</f>
        <v>-5393270.4881985597</v>
      </c>
      <c r="AL67">
        <f>Sheet1!AL66</f>
        <v>-5433551.2907009199</v>
      </c>
      <c r="AM67">
        <f>Sheet1!AM66</f>
        <v>-5128534.7093016896</v>
      </c>
      <c r="AN67">
        <f>Sheet1!AN66</f>
        <v>0</v>
      </c>
      <c r="AO67">
        <f>Sheet1!AO66</f>
        <v>-10562086.0000026</v>
      </c>
      <c r="AP67" s="3"/>
      <c r="AR67" s="3"/>
      <c r="AT67" s="3"/>
      <c r="AV67" s="3"/>
      <c r="AX67" s="3"/>
      <c r="AZ67" s="3"/>
      <c r="BB67" s="3"/>
      <c r="BE67" s="3"/>
      <c r="BG67" s="3"/>
      <c r="BI67" s="3"/>
      <c r="BJ67"/>
      <c r="BK67"/>
      <c r="BL67"/>
      <c r="BM67"/>
      <c r="BN67"/>
      <c r="BO67"/>
    </row>
    <row r="68" spans="1:67" x14ac:dyDescent="0.2">
      <c r="A68" t="str">
        <f t="shared" si="0"/>
        <v>0_10_2015</v>
      </c>
      <c r="B68">
        <v>0</v>
      </c>
      <c r="C68">
        <v>10</v>
      </c>
      <c r="D68">
        <v>2015</v>
      </c>
      <c r="E68">
        <f>Sheet1!E67</f>
        <v>1201007994</v>
      </c>
      <c r="F68">
        <f>Sheet1!F67</f>
        <v>1020949725.99999</v>
      </c>
      <c r="G68">
        <f>Sheet1!G67</f>
        <v>997331165.700001</v>
      </c>
      <c r="H68">
        <f>Sheet1!H67</f>
        <v>-23618560.299997199</v>
      </c>
      <c r="I68">
        <f>Sheet1!I67</f>
        <v>963557065.87052703</v>
      </c>
      <c r="J68">
        <f>Sheet1!J67</f>
        <v>-80960359.601708293</v>
      </c>
      <c r="K68">
        <f>Sheet1!K67</f>
        <v>232760764.59999999</v>
      </c>
      <c r="L68">
        <f>Sheet1!L67</f>
        <v>1.6811518780000001</v>
      </c>
      <c r="M68">
        <f>Sheet1!M67</f>
        <v>29378317.829999901</v>
      </c>
      <c r="N68">
        <f>Sheet1!N67</f>
        <v>2.7029999999999998</v>
      </c>
      <c r="O68">
        <f>Sheet1!O67</f>
        <v>34173.339999999902</v>
      </c>
      <c r="P68">
        <f>Sheet1!P67</f>
        <v>30.169999999999899</v>
      </c>
      <c r="Q68">
        <f>Sheet1!Q67</f>
        <v>0.47613347078784202</v>
      </c>
      <c r="R68">
        <f>Sheet1!R67</f>
        <v>4.0999999999999996</v>
      </c>
      <c r="S68">
        <f>Sheet1!S67</f>
        <v>3.14</v>
      </c>
      <c r="T68">
        <f>Sheet1!T67</f>
        <v>0</v>
      </c>
      <c r="U68">
        <f>Sheet1!U67</f>
        <v>0</v>
      </c>
      <c r="V68">
        <f>Sheet1!V67</f>
        <v>1</v>
      </c>
      <c r="W68">
        <f>Sheet1!W67</f>
        <v>0</v>
      </c>
      <c r="X68">
        <f>Sheet1!Y67</f>
        <v>-14322385.632903101</v>
      </c>
      <c r="Y68">
        <f>Sheet1!X67</f>
        <v>2708220.7024872699</v>
      </c>
      <c r="Z68">
        <f>Sheet1!Z67</f>
        <v>2026825.5387693699</v>
      </c>
      <c r="AA68">
        <f>Sheet1!AA67</f>
        <v>-59768365.013466299</v>
      </c>
      <c r="AB68">
        <f>Sheet1!AB67</f>
        <v>-6837853.5721815396</v>
      </c>
      <c r="AC68">
        <f>Sheet1!AC67</f>
        <v>-236597.86948996701</v>
      </c>
      <c r="AD68">
        <f>Sheet1!AD67</f>
        <v>-691698.86353774695</v>
      </c>
      <c r="AE68">
        <f>Sheet1!AE67</f>
        <v>345347.72062791599</v>
      </c>
      <c r="AF68">
        <f>Sheet1!AF67</f>
        <v>-3634523.67212757</v>
      </c>
      <c r="AG68">
        <f>Sheet1!AG67</f>
        <v>0</v>
      </c>
      <c r="AH68">
        <f>Sheet1!AH67</f>
        <v>0</v>
      </c>
      <c r="AI68">
        <f>Sheet1!AI67</f>
        <v>0</v>
      </c>
      <c r="AJ68">
        <f>Sheet1!AJ67</f>
        <v>0</v>
      </c>
      <c r="AK68">
        <f>Sheet1!AK67</f>
        <v>-80411030.661821693</v>
      </c>
      <c r="AL68">
        <f>Sheet1!AL67</f>
        <v>-79133631.413430601</v>
      </c>
      <c r="AM68">
        <f>Sheet1!AM67</f>
        <v>55515071.113433398</v>
      </c>
      <c r="AN68">
        <f>Sheet1!AN67</f>
        <v>0</v>
      </c>
      <c r="AO68">
        <f>Sheet1!AO67</f>
        <v>-23618560.299997199</v>
      </c>
      <c r="AP68" s="3"/>
      <c r="AR68" s="3"/>
      <c r="AT68" s="3"/>
      <c r="AV68" s="3"/>
      <c r="AX68" s="3"/>
      <c r="AZ68" s="3"/>
      <c r="BB68" s="3"/>
      <c r="BE68" s="3"/>
      <c r="BG68" s="3"/>
      <c r="BI68" s="3"/>
      <c r="BJ68"/>
      <c r="BK68"/>
      <c r="BL68"/>
      <c r="BM68"/>
      <c r="BN68"/>
      <c r="BO68"/>
    </row>
    <row r="69" spans="1:67" x14ac:dyDescent="0.2">
      <c r="A69" t="str">
        <f t="shared" si="0"/>
        <v>0_10_2016</v>
      </c>
      <c r="B69">
        <v>0</v>
      </c>
      <c r="C69">
        <v>10</v>
      </c>
      <c r="D69">
        <v>2016</v>
      </c>
      <c r="E69">
        <f>Sheet1!E68</f>
        <v>1201007994</v>
      </c>
      <c r="F69">
        <f>Sheet1!F68</f>
        <v>997331165.700001</v>
      </c>
      <c r="G69">
        <f>Sheet1!G68</f>
        <v>999255569.69999897</v>
      </c>
      <c r="H69">
        <f>Sheet1!H68</f>
        <v>1924403.9999979699</v>
      </c>
      <c r="I69">
        <f>Sheet1!I68</f>
        <v>920955842.63224602</v>
      </c>
      <c r="J69">
        <f>Sheet1!J68</f>
        <v>-42601223.238280699</v>
      </c>
      <c r="K69">
        <f>Sheet1!K68</f>
        <v>232107589.30000001</v>
      </c>
      <c r="L69">
        <f>Sheet1!L68</f>
        <v>1.687565261</v>
      </c>
      <c r="M69">
        <f>Sheet1!M68</f>
        <v>29437697.499999899</v>
      </c>
      <c r="N69">
        <f>Sheet1!N68</f>
        <v>2.4255</v>
      </c>
      <c r="O69">
        <f>Sheet1!O68</f>
        <v>35302.049999999901</v>
      </c>
      <c r="P69">
        <f>Sheet1!P68</f>
        <v>29.8799999999999</v>
      </c>
      <c r="Q69">
        <f>Sheet1!Q68</f>
        <v>0.476654671743657</v>
      </c>
      <c r="R69">
        <f>Sheet1!R68</f>
        <v>4.5</v>
      </c>
      <c r="S69">
        <f>Sheet1!S68</f>
        <v>5.62</v>
      </c>
      <c r="T69">
        <f>Sheet1!T68</f>
        <v>0</v>
      </c>
      <c r="U69">
        <f>Sheet1!U68</f>
        <v>0</v>
      </c>
      <c r="V69">
        <f>Sheet1!V68</f>
        <v>1</v>
      </c>
      <c r="W69">
        <f>Sheet1!W68</f>
        <v>0</v>
      </c>
      <c r="X69">
        <f>Sheet1!Y68</f>
        <v>-1668019.29718958</v>
      </c>
      <c r="Y69">
        <f>Sheet1!X68</f>
        <v>-2275686.6003229599</v>
      </c>
      <c r="Z69">
        <f>Sheet1!Z68</f>
        <v>436386.12939942599</v>
      </c>
      <c r="AA69">
        <f>Sheet1!AA68</f>
        <v>-18607558.505135302</v>
      </c>
      <c r="AB69">
        <f>Sheet1!AB68</f>
        <v>-12373771.8957948</v>
      </c>
      <c r="AC69">
        <f>Sheet1!AC68</f>
        <v>-2231960.57396521</v>
      </c>
      <c r="AD69">
        <f>Sheet1!AD68</f>
        <v>231312.873445142</v>
      </c>
      <c r="AE69">
        <f>Sheet1!AE68</f>
        <v>-1348293.52709418</v>
      </c>
      <c r="AF69">
        <f>Sheet1!AF68</f>
        <v>-6976129.0492810803</v>
      </c>
      <c r="AG69">
        <f>Sheet1!AG68</f>
        <v>0</v>
      </c>
      <c r="AH69">
        <f>Sheet1!AH68</f>
        <v>0</v>
      </c>
      <c r="AI69">
        <f>Sheet1!AI68</f>
        <v>0</v>
      </c>
      <c r="AJ69">
        <f>Sheet1!AJ68</f>
        <v>0</v>
      </c>
      <c r="AK69">
        <f>Sheet1!AK68</f>
        <v>-44813720.445938602</v>
      </c>
      <c r="AL69">
        <f>Sheet1!AL68</f>
        <v>-44094459.100971997</v>
      </c>
      <c r="AM69">
        <f>Sheet1!AM68</f>
        <v>46018863.100969903</v>
      </c>
      <c r="AN69">
        <f>Sheet1!AN68</f>
        <v>0</v>
      </c>
      <c r="AO69">
        <f>Sheet1!AO68</f>
        <v>1924403.9999979699</v>
      </c>
      <c r="AP69" s="3"/>
      <c r="AR69" s="3"/>
      <c r="AT69" s="3"/>
      <c r="AV69" s="3"/>
      <c r="AX69" s="3"/>
      <c r="AZ69" s="3"/>
      <c r="BB69" s="3"/>
      <c r="BE69" s="3"/>
      <c r="BG69" s="3"/>
      <c r="BI69" s="3"/>
      <c r="BJ69"/>
      <c r="BK69"/>
      <c r="BL69"/>
      <c r="BM69"/>
      <c r="BN69"/>
      <c r="BO69"/>
    </row>
    <row r="70" spans="1:67" x14ac:dyDescent="0.2">
      <c r="A70" t="str">
        <f t="shared" si="0"/>
        <v>0_10_2017</v>
      </c>
      <c r="B70">
        <v>0</v>
      </c>
      <c r="C70">
        <v>10</v>
      </c>
      <c r="D70">
        <v>2017</v>
      </c>
      <c r="E70">
        <f>Sheet1!E69</f>
        <v>1201007994</v>
      </c>
      <c r="F70">
        <f>Sheet1!F69</f>
        <v>999255569.69999897</v>
      </c>
      <c r="G70">
        <f>Sheet1!G69</f>
        <v>942661585.60000002</v>
      </c>
      <c r="H70">
        <f>Sheet1!H69</f>
        <v>-56593984.099998802</v>
      </c>
      <c r="I70">
        <f>Sheet1!I69</f>
        <v>910691450.59420502</v>
      </c>
      <c r="J70">
        <f>Sheet1!J69</f>
        <v>-10264392.0380411</v>
      </c>
      <c r="K70">
        <f>Sheet1!K69</f>
        <v>230935447.40000001</v>
      </c>
      <c r="L70">
        <f>Sheet1!L69</f>
        <v>1.7337943709999999</v>
      </c>
      <c r="M70">
        <f>Sheet1!M69</f>
        <v>29668394.669999901</v>
      </c>
      <c r="N70">
        <f>Sheet1!N69</f>
        <v>2.6928000000000001</v>
      </c>
      <c r="O70">
        <f>Sheet1!O69</f>
        <v>35945.819999999898</v>
      </c>
      <c r="P70">
        <f>Sheet1!P69</f>
        <v>30</v>
      </c>
      <c r="Q70">
        <f>Sheet1!Q69</f>
        <v>0.47605266805906399</v>
      </c>
      <c r="R70">
        <f>Sheet1!R69</f>
        <v>4.5</v>
      </c>
      <c r="S70">
        <f>Sheet1!S69</f>
        <v>8.6999999999999993</v>
      </c>
      <c r="T70">
        <f>Sheet1!T69</f>
        <v>0</v>
      </c>
      <c r="U70">
        <f>Sheet1!U69</f>
        <v>0</v>
      </c>
      <c r="V70">
        <f>Sheet1!V69</f>
        <v>1</v>
      </c>
      <c r="W70">
        <f>Sheet1!W69</f>
        <v>0</v>
      </c>
      <c r="X70">
        <f>Sheet1!Y69</f>
        <v>-11868903.3031689</v>
      </c>
      <c r="Y70">
        <f>Sheet1!X69</f>
        <v>-4104043.1748967101</v>
      </c>
      <c r="Z70">
        <f>Sheet1!Z69</f>
        <v>1691415.5803592801</v>
      </c>
      <c r="AA70">
        <f>Sheet1!AA69</f>
        <v>18319061.272850402</v>
      </c>
      <c r="AB70">
        <f>Sheet1!AB69</f>
        <v>-6913883.1444805805</v>
      </c>
      <c r="AC70">
        <f>Sheet1!AC69</f>
        <v>926818.50638834701</v>
      </c>
      <c r="AD70">
        <f>Sheet1!AD69</f>
        <v>-267622.37149824301</v>
      </c>
      <c r="AE70">
        <f>Sheet1!AE69</f>
        <v>0</v>
      </c>
      <c r="AF70">
        <f>Sheet1!AF69</f>
        <v>-8673261.5869033094</v>
      </c>
      <c r="AG70">
        <f>Sheet1!AG69</f>
        <v>0</v>
      </c>
      <c r="AH70">
        <f>Sheet1!AH69</f>
        <v>0</v>
      </c>
      <c r="AI70">
        <f>Sheet1!AI69</f>
        <v>0</v>
      </c>
      <c r="AJ70">
        <f>Sheet1!AJ69</f>
        <v>0</v>
      </c>
      <c r="AK70">
        <f>Sheet1!AK69</f>
        <v>-10890418.221349699</v>
      </c>
      <c r="AL70">
        <f>Sheet1!AL69</f>
        <v>-11137071.332629099</v>
      </c>
      <c r="AM70">
        <f>Sheet1!AM69</f>
        <v>-45456912.767369702</v>
      </c>
      <c r="AN70">
        <f>Sheet1!AN69</f>
        <v>0</v>
      </c>
      <c r="AO70">
        <f>Sheet1!AO69</f>
        <v>-56593984.099998802</v>
      </c>
      <c r="AP70" s="3"/>
      <c r="AR70" s="3"/>
      <c r="AT70" s="3"/>
      <c r="AV70" s="3"/>
      <c r="AX70" s="3"/>
      <c r="AZ70" s="3"/>
      <c r="BB70" s="3"/>
      <c r="BE70" s="3"/>
      <c r="BG70" s="3"/>
      <c r="BI70" s="3"/>
      <c r="BJ70"/>
      <c r="BK70"/>
      <c r="BL70"/>
      <c r="BM70"/>
      <c r="BN70"/>
      <c r="BO70"/>
    </row>
    <row r="71" spans="1:67" x14ac:dyDescent="0.2">
      <c r="A71" t="str">
        <f t="shared" si="0"/>
        <v>0_10_2018</v>
      </c>
      <c r="B71">
        <v>0</v>
      </c>
      <c r="C71">
        <v>10</v>
      </c>
      <c r="D71">
        <v>2018</v>
      </c>
      <c r="E71">
        <f>Sheet1!E70</f>
        <v>1201007994</v>
      </c>
      <c r="F71">
        <f>Sheet1!F70</f>
        <v>942661585.60000002</v>
      </c>
      <c r="G71">
        <f>Sheet1!G70</f>
        <v>935808062.59999895</v>
      </c>
      <c r="H71">
        <f>Sheet1!H70</f>
        <v>-6853523.0000007097</v>
      </c>
      <c r="I71">
        <f>Sheet1!I70</f>
        <v>858380220.10312903</v>
      </c>
      <c r="J71">
        <f>Sheet1!J70</f>
        <v>-52311230.491075702</v>
      </c>
      <c r="K71">
        <f>Sheet1!K70</f>
        <v>230662401.5</v>
      </c>
      <c r="L71">
        <f>Sheet1!L70</f>
        <v>1.7232403279999999</v>
      </c>
      <c r="M71">
        <f>Sheet1!M70</f>
        <v>29807700.839999899</v>
      </c>
      <c r="N71">
        <f>Sheet1!N70</f>
        <v>2.9199999999999902</v>
      </c>
      <c r="O71">
        <f>Sheet1!O70</f>
        <v>36801.5</v>
      </c>
      <c r="P71">
        <f>Sheet1!P70</f>
        <v>30.01</v>
      </c>
      <c r="Q71">
        <f>Sheet1!Q70</f>
        <v>0.47627332414381301</v>
      </c>
      <c r="R71">
        <f>Sheet1!R70</f>
        <v>4.5999999999999996</v>
      </c>
      <c r="S71">
        <f>Sheet1!S70</f>
        <v>12.309999999999899</v>
      </c>
      <c r="T71">
        <f>Sheet1!T70</f>
        <v>0</v>
      </c>
      <c r="U71">
        <f>Sheet1!U70</f>
        <v>0</v>
      </c>
      <c r="V71">
        <f>Sheet1!V70</f>
        <v>1</v>
      </c>
      <c r="W71">
        <f>Sheet1!W70</f>
        <v>1</v>
      </c>
      <c r="X71">
        <f>Sheet1!Y70</f>
        <v>2558087.2181160101</v>
      </c>
      <c r="Y71">
        <f>Sheet1!X70</f>
        <v>-906124.52942809998</v>
      </c>
      <c r="Z71">
        <f>Sheet1!Z70</f>
        <v>957192.15267646103</v>
      </c>
      <c r="AA71">
        <f>Sheet1!AA70</f>
        <v>13706799.8349951</v>
      </c>
      <c r="AB71">
        <f>Sheet1!AB70</f>
        <v>-8481855.1955178007</v>
      </c>
      <c r="AC71">
        <f>Sheet1!AC70</f>
        <v>72829.634565564702</v>
      </c>
      <c r="AD71">
        <f>Sheet1!AD70</f>
        <v>92554.574390430396</v>
      </c>
      <c r="AE71">
        <f>Sheet1!AE70</f>
        <v>-318758.05365869298</v>
      </c>
      <c r="AF71">
        <f>Sheet1!AF70</f>
        <v>-9582811.2015809193</v>
      </c>
      <c r="AG71">
        <f>Sheet1!AG70</f>
        <v>0</v>
      </c>
      <c r="AH71">
        <f>Sheet1!AH70</f>
        <v>0</v>
      </c>
      <c r="AI71">
        <f>Sheet1!AI70</f>
        <v>0</v>
      </c>
      <c r="AJ71">
        <f>Sheet1!AJ70</f>
        <v>-52172988.629726201</v>
      </c>
      <c r="AK71">
        <f>Sheet1!AK70</f>
        <v>-54075074.1951681</v>
      </c>
      <c r="AL71">
        <f>Sheet1!AL70</f>
        <v>-54147634.138027497</v>
      </c>
      <c r="AM71">
        <f>Sheet1!AM70</f>
        <v>47294111.138026796</v>
      </c>
      <c r="AN71">
        <f>Sheet1!AN70</f>
        <v>0</v>
      </c>
      <c r="AO71">
        <f>Sheet1!AO70</f>
        <v>-6853523.0000007097</v>
      </c>
      <c r="AP71" s="3"/>
      <c r="AR71" s="3"/>
      <c r="AT71" s="3"/>
      <c r="AV71" s="3"/>
      <c r="AX71" s="3"/>
      <c r="AZ71" s="3"/>
      <c r="BB71" s="3"/>
      <c r="BE71" s="3"/>
      <c r="BG71" s="3"/>
      <c r="BI71" s="3"/>
      <c r="BJ71"/>
      <c r="BK71"/>
      <c r="BL71"/>
      <c r="BM71"/>
      <c r="BN71"/>
      <c r="BO71"/>
    </row>
    <row r="72" spans="1:67" x14ac:dyDescent="0.2"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D72"/>
      <c r="AF72"/>
      <c r="AH72"/>
      <c r="AL72"/>
      <c r="AM72"/>
      <c r="AO72"/>
      <c r="AP72" s="3"/>
      <c r="AR72" s="3"/>
      <c r="AT72" s="3"/>
      <c r="AV72" s="3"/>
      <c r="AX72" s="3"/>
      <c r="AZ72" s="3"/>
      <c r="BB72" s="3"/>
      <c r="BE72" s="3"/>
      <c r="BG72" s="3"/>
      <c r="BI72" s="3"/>
      <c r="BJ72"/>
      <c r="BK72"/>
      <c r="BL72"/>
      <c r="BM72"/>
      <c r="BN72"/>
      <c r="BO72"/>
    </row>
    <row r="73" spans="1:67" x14ac:dyDescent="0.2">
      <c r="F73"/>
      <c r="G73"/>
      <c r="H73"/>
      <c r="I73"/>
      <c r="J73"/>
      <c r="K73"/>
      <c r="L73"/>
      <c r="M73"/>
      <c r="N73"/>
      <c r="O73"/>
      <c r="P73"/>
      <c r="Q73"/>
      <c r="AC73" s="3"/>
      <c r="AE73" s="3"/>
      <c r="AG73" s="3"/>
      <c r="AI73" s="3"/>
      <c r="AJ73" s="3"/>
      <c r="AK73" s="3"/>
      <c r="AO7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E73" s="3"/>
      <c r="BG73" s="3"/>
      <c r="BI73" s="3"/>
      <c r="BJ73"/>
      <c r="BK73"/>
      <c r="BL73"/>
      <c r="BM73"/>
      <c r="BN73"/>
    </row>
    <row r="74" spans="1:67" x14ac:dyDescent="0.2">
      <c r="C74" s="1" t="s">
        <v>15</v>
      </c>
      <c r="F74"/>
      <c r="G74"/>
      <c r="H74"/>
      <c r="I74"/>
      <c r="J74"/>
      <c r="K74"/>
      <c r="L74"/>
      <c r="M74"/>
      <c r="N74"/>
      <c r="O74"/>
      <c r="P74"/>
      <c r="Q74"/>
      <c r="AC74" s="3"/>
      <c r="AE74" s="3"/>
      <c r="AG74" s="3"/>
      <c r="AI74" s="3"/>
      <c r="AJ74" s="3"/>
      <c r="AK74" s="3"/>
      <c r="AO74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E74" s="3"/>
      <c r="BG74" s="3"/>
      <c r="BI74" s="3"/>
      <c r="BJ74"/>
      <c r="BK74"/>
      <c r="BL74"/>
      <c r="BM74"/>
      <c r="BN74"/>
    </row>
    <row r="75" spans="1:67" s="6" customFormat="1" ht="51" x14ac:dyDescent="0.2">
      <c r="B75" s="6" t="s">
        <v>0</v>
      </c>
      <c r="C75" s="6" t="s">
        <v>2</v>
      </c>
      <c r="D75" s="6" t="s">
        <v>1</v>
      </c>
      <c r="E75" s="6" t="s">
        <v>62</v>
      </c>
      <c r="F75" s="6" t="s">
        <v>3</v>
      </c>
      <c r="G75" s="6" t="s">
        <v>4</v>
      </c>
      <c r="H75" s="6" t="s">
        <v>5</v>
      </c>
      <c r="I75" s="6" t="s">
        <v>6</v>
      </c>
      <c r="J75" s="6" t="s">
        <v>7</v>
      </c>
      <c r="K75" s="6" t="s">
        <v>8</v>
      </c>
      <c r="L75" s="6" t="s">
        <v>18</v>
      </c>
      <c r="M75" s="6" t="s">
        <v>9</v>
      </c>
      <c r="N75" s="6" t="s">
        <v>17</v>
      </c>
      <c r="O75" s="6" t="s">
        <v>16</v>
      </c>
      <c r="P75" s="6" t="s">
        <v>10</v>
      </c>
      <c r="Q75" s="6" t="s">
        <v>81</v>
      </c>
      <c r="R75" s="6" t="s">
        <v>32</v>
      </c>
      <c r="S75" s="6" t="s">
        <v>82</v>
      </c>
      <c r="T75" s="6" t="s">
        <v>83</v>
      </c>
      <c r="U75" s="6" t="s">
        <v>84</v>
      </c>
      <c r="V75" s="6" t="s">
        <v>49</v>
      </c>
      <c r="W75" s="6" t="s">
        <v>50</v>
      </c>
      <c r="X75" s="6" t="s">
        <v>11</v>
      </c>
      <c r="Y75" s="6" t="s">
        <v>33</v>
      </c>
      <c r="Z75" s="6" t="s">
        <v>12</v>
      </c>
      <c r="AA75" s="6" t="s">
        <v>34</v>
      </c>
      <c r="AB75" s="6" t="s">
        <v>35</v>
      </c>
      <c r="AC75" s="6" t="s">
        <v>13</v>
      </c>
      <c r="AD75" s="6" t="s">
        <v>85</v>
      </c>
      <c r="AE75" s="6" t="s">
        <v>36</v>
      </c>
      <c r="AF75" s="6" t="s">
        <v>86</v>
      </c>
      <c r="AG75" s="6" t="s">
        <v>87</v>
      </c>
      <c r="AH75" s="6" t="s">
        <v>88</v>
      </c>
      <c r="AI75" s="6" t="s">
        <v>51</v>
      </c>
      <c r="AJ75" s="6" t="s">
        <v>52</v>
      </c>
      <c r="AK75" s="6" t="s">
        <v>44</v>
      </c>
      <c r="AL75" s="6" t="s">
        <v>45</v>
      </c>
      <c r="AM75" s="6" t="s">
        <v>46</v>
      </c>
      <c r="AN75" s="6" t="s">
        <v>47</v>
      </c>
      <c r="AO75" s="6" t="s">
        <v>48</v>
      </c>
      <c r="BK75" s="8"/>
      <c r="BL75" s="8"/>
      <c r="BM75" s="8"/>
      <c r="BN75" s="8"/>
      <c r="BO75" s="8"/>
    </row>
    <row r="76" spans="1:67" x14ac:dyDescent="0.2">
      <c r="A76" t="str">
        <f t="shared" ref="A76:A143" si="2">CONCATENATE(B76,"_",C76,"_",D76)</f>
        <v>1_1_2002</v>
      </c>
      <c r="B76">
        <v>1</v>
      </c>
      <c r="C76">
        <v>1</v>
      </c>
      <c r="D76">
        <v>2002</v>
      </c>
      <c r="E76">
        <f>Sheet1!E75</f>
        <v>1069915403.65499</v>
      </c>
      <c r="F76">
        <f>Sheet1!F75</f>
        <v>0</v>
      </c>
      <c r="G76">
        <f>Sheet1!G75</f>
        <v>1069915403.65499</v>
      </c>
      <c r="H76">
        <f>Sheet1!H75</f>
        <v>0</v>
      </c>
      <c r="I76">
        <f>Sheet1!I75</f>
        <v>913348017.29858303</v>
      </c>
      <c r="J76">
        <f>Sheet1!J75</f>
        <v>0</v>
      </c>
      <c r="K76">
        <f>Sheet1!K75</f>
        <v>50740292.217438303</v>
      </c>
      <c r="L76">
        <f>Sheet1!L75</f>
        <v>1.7132453925100699</v>
      </c>
      <c r="M76">
        <f>Sheet1!M75</f>
        <v>8927514.0518831294</v>
      </c>
      <c r="N76">
        <f>Sheet1!N75</f>
        <v>1.94994096951705</v>
      </c>
      <c r="O76">
        <f>Sheet1!O75</f>
        <v>43176.306881081997</v>
      </c>
      <c r="P76">
        <f>Sheet1!P75</f>
        <v>11.1578924248098</v>
      </c>
      <c r="Q76">
        <f>Sheet1!Q75</f>
        <v>0.51516486358284896</v>
      </c>
      <c r="R76">
        <f>Sheet1!R75</f>
        <v>3.9475414957497899</v>
      </c>
      <c r="S76">
        <f>Sheet1!S75</f>
        <v>0</v>
      </c>
      <c r="T76">
        <f>Sheet1!T75</f>
        <v>0</v>
      </c>
      <c r="U76">
        <f>Sheet1!U75</f>
        <v>0</v>
      </c>
      <c r="V76">
        <f>Sheet1!V75</f>
        <v>0</v>
      </c>
      <c r="W76">
        <f>Sheet1!W75</f>
        <v>0</v>
      </c>
      <c r="X76">
        <f>Sheet1!Y75</f>
        <v>0</v>
      </c>
      <c r="Y76">
        <f>Sheet1!X75</f>
        <v>0</v>
      </c>
      <c r="Z76">
        <f>Sheet1!Z75</f>
        <v>0</v>
      </c>
      <c r="AA76">
        <f>Sheet1!AA75</f>
        <v>0</v>
      </c>
      <c r="AB76">
        <f>Sheet1!AB75</f>
        <v>0</v>
      </c>
      <c r="AC76">
        <f>Sheet1!AC75</f>
        <v>0</v>
      </c>
      <c r="AD76">
        <f>Sheet1!AD75</f>
        <v>0</v>
      </c>
      <c r="AE76">
        <f>Sheet1!AE75</f>
        <v>0</v>
      </c>
      <c r="AF76">
        <f>Sheet1!AF75</f>
        <v>0</v>
      </c>
      <c r="AG76">
        <f>Sheet1!AG75</f>
        <v>0</v>
      </c>
      <c r="AH76">
        <f>Sheet1!AH75</f>
        <v>0</v>
      </c>
      <c r="AI76">
        <f>Sheet1!AI75</f>
        <v>0</v>
      </c>
      <c r="AJ76">
        <f>Sheet1!AJ75</f>
        <v>0</v>
      </c>
      <c r="AK76">
        <f>Sheet1!AK75</f>
        <v>0</v>
      </c>
      <c r="AL76">
        <f>Sheet1!AL75</f>
        <v>0</v>
      </c>
      <c r="AM76">
        <f>Sheet1!AM75</f>
        <v>0</v>
      </c>
      <c r="AN76">
        <f>Sheet1!AN75</f>
        <v>1069915403.65499</v>
      </c>
      <c r="AO76">
        <f>Sheet1!AO75</f>
        <v>1069915403.65499</v>
      </c>
      <c r="BJ76"/>
      <c r="BK76"/>
      <c r="BL76"/>
      <c r="BM76"/>
      <c r="BN76"/>
      <c r="BO76"/>
    </row>
    <row r="77" spans="1:67" x14ac:dyDescent="0.2">
      <c r="A77" t="str">
        <f t="shared" si="2"/>
        <v>1_1_2003</v>
      </c>
      <c r="B77">
        <v>1</v>
      </c>
      <c r="C77">
        <v>1</v>
      </c>
      <c r="D77">
        <v>2003</v>
      </c>
      <c r="E77">
        <f>Sheet1!E76</f>
        <v>1069915403.65499</v>
      </c>
      <c r="F77">
        <f>Sheet1!F76</f>
        <v>1069915403.65499</v>
      </c>
      <c r="G77">
        <f>Sheet1!G76</f>
        <v>1280048422.5409999</v>
      </c>
      <c r="H77">
        <f>Sheet1!H76</f>
        <v>-8072855.0139993597</v>
      </c>
      <c r="I77">
        <f>Sheet1!I76</f>
        <v>1222698451.0238299</v>
      </c>
      <c r="J77">
        <f>Sheet1!J76</f>
        <v>85363193.682423994</v>
      </c>
      <c r="K77">
        <f>Sheet1!K76</f>
        <v>55154282.018025398</v>
      </c>
      <c r="L77">
        <f>Sheet1!L76</f>
        <v>1.7044660506167599</v>
      </c>
      <c r="M77">
        <f>Sheet1!M76</f>
        <v>9071937.9912379794</v>
      </c>
      <c r="N77">
        <f>Sheet1!N76</f>
        <v>2.2262163531117101</v>
      </c>
      <c r="O77">
        <f>Sheet1!O76</f>
        <v>42308.368744748099</v>
      </c>
      <c r="P77">
        <f>Sheet1!P76</f>
        <v>10.988696350111701</v>
      </c>
      <c r="Q77">
        <f>Sheet1!Q76</f>
        <v>0.51313382288538001</v>
      </c>
      <c r="R77">
        <f>Sheet1!R76</f>
        <v>3.9475414957497899</v>
      </c>
      <c r="S77">
        <f>Sheet1!S76</f>
        <v>0</v>
      </c>
      <c r="T77">
        <f>Sheet1!T76</f>
        <v>0</v>
      </c>
      <c r="U77">
        <f>Sheet1!U76</f>
        <v>0</v>
      </c>
      <c r="V77">
        <f>Sheet1!V76</f>
        <v>0</v>
      </c>
      <c r="W77">
        <f>Sheet1!W76</f>
        <v>0</v>
      </c>
      <c r="X77">
        <f>Sheet1!Y76</f>
        <v>1221996.6915816099</v>
      </c>
      <c r="Y77">
        <f>Sheet1!X76</f>
        <v>66582118.816367097</v>
      </c>
      <c r="Z77">
        <f>Sheet1!Z76</f>
        <v>4022983.70815785</v>
      </c>
      <c r="AA77">
        <f>Sheet1!AA76</f>
        <v>23229765.799283899</v>
      </c>
      <c r="AB77">
        <f>Sheet1!AB76</f>
        <v>8607775.0323371403</v>
      </c>
      <c r="AC77">
        <f>Sheet1!AC76</f>
        <v>-1396823.46477717</v>
      </c>
      <c r="AD77">
        <f>Sheet1!AD76</f>
        <v>-962552.86811303499</v>
      </c>
      <c r="AE77">
        <f>Sheet1!AE76</f>
        <v>0</v>
      </c>
      <c r="AF77">
        <f>Sheet1!AF76</f>
        <v>0</v>
      </c>
      <c r="AG77">
        <f>Sheet1!AG76</f>
        <v>0</v>
      </c>
      <c r="AH77">
        <f>Sheet1!AH76</f>
        <v>0</v>
      </c>
      <c r="AI77">
        <f>Sheet1!AI76</f>
        <v>0</v>
      </c>
      <c r="AJ77">
        <f>Sheet1!AJ76</f>
        <v>0</v>
      </c>
      <c r="AK77">
        <f>Sheet1!AK76</f>
        <v>101305263.714837</v>
      </c>
      <c r="AL77">
        <f>Sheet1!AL76</f>
        <v>103543460.44250099</v>
      </c>
      <c r="AM77">
        <f>Sheet1!AM76</f>
        <v>-111616315.45649999</v>
      </c>
      <c r="AN77">
        <f>Sheet1!AN76</f>
        <v>0</v>
      </c>
      <c r="AO77">
        <f>Sheet1!AO76</f>
        <v>-8072855.0139993597</v>
      </c>
      <c r="AP77" s="3"/>
      <c r="AR77" s="3"/>
      <c r="AT77" s="3"/>
      <c r="AV77" s="3"/>
      <c r="AX77" s="3"/>
      <c r="AZ77" s="3"/>
      <c r="BB77" s="3"/>
      <c r="BE77" s="3"/>
      <c r="BG77" s="3"/>
      <c r="BI77" s="3"/>
      <c r="BJ77"/>
      <c r="BK77"/>
      <c r="BL77"/>
      <c r="BM77"/>
      <c r="BN77"/>
      <c r="BO77"/>
    </row>
    <row r="78" spans="1:67" x14ac:dyDescent="0.2">
      <c r="A78" t="str">
        <f t="shared" si="2"/>
        <v>1_1_2004</v>
      </c>
      <c r="B78">
        <v>1</v>
      </c>
      <c r="C78">
        <v>1</v>
      </c>
      <c r="D78">
        <v>2004</v>
      </c>
      <c r="E78">
        <f>Sheet1!E77</f>
        <v>1077611290.65499</v>
      </c>
      <c r="F78">
        <f>Sheet1!F77</f>
        <v>1280048422.5409999</v>
      </c>
      <c r="G78">
        <f>Sheet1!G77</f>
        <v>1353575032.98</v>
      </c>
      <c r="H78">
        <f>Sheet1!H77</f>
        <v>65830723.439000197</v>
      </c>
      <c r="I78">
        <f>Sheet1!I77</f>
        <v>1307637824.8923399</v>
      </c>
      <c r="J78">
        <f>Sheet1!J77</f>
        <v>77348906.456886202</v>
      </c>
      <c r="K78">
        <f>Sheet1!K77</f>
        <v>55263206.7339359</v>
      </c>
      <c r="L78">
        <f>Sheet1!L77</f>
        <v>1.70638329413181</v>
      </c>
      <c r="M78">
        <f>Sheet1!M77</f>
        <v>9242271.3628880493</v>
      </c>
      <c r="N78">
        <f>Sheet1!N77</f>
        <v>2.5518910683608498</v>
      </c>
      <c r="O78">
        <f>Sheet1!O77</f>
        <v>41030.5670729212</v>
      </c>
      <c r="P78">
        <f>Sheet1!P77</f>
        <v>10.7946803484576</v>
      </c>
      <c r="Q78">
        <f>Sheet1!Q77</f>
        <v>0.50995663186427798</v>
      </c>
      <c r="R78">
        <f>Sheet1!R77</f>
        <v>3.9400603557051199</v>
      </c>
      <c r="S78">
        <f>Sheet1!S77</f>
        <v>0</v>
      </c>
      <c r="T78">
        <f>Sheet1!T77</f>
        <v>0</v>
      </c>
      <c r="U78">
        <f>Sheet1!U77</f>
        <v>0</v>
      </c>
      <c r="V78">
        <f>Sheet1!V77</f>
        <v>0</v>
      </c>
      <c r="W78">
        <f>Sheet1!W77</f>
        <v>0</v>
      </c>
      <c r="X78">
        <f>Sheet1!Y77</f>
        <v>10767046.2302562</v>
      </c>
      <c r="Y78">
        <f>Sheet1!X77</f>
        <v>23039300.540915102</v>
      </c>
      <c r="Z78">
        <f>Sheet1!Z77</f>
        <v>6037852.8787491899</v>
      </c>
      <c r="AA78">
        <f>Sheet1!AA77</f>
        <v>30005205.047811698</v>
      </c>
      <c r="AB78">
        <f>Sheet1!AB77</f>
        <v>15861700.935492599</v>
      </c>
      <c r="AC78">
        <f>Sheet1!AC77</f>
        <v>-918634.863867276</v>
      </c>
      <c r="AD78">
        <f>Sheet1!AD77</f>
        <v>-845363.44306877698</v>
      </c>
      <c r="AE78">
        <f>Sheet1!AE77</f>
        <v>0</v>
      </c>
      <c r="AF78">
        <f>Sheet1!AF77</f>
        <v>0</v>
      </c>
      <c r="AG78">
        <f>Sheet1!AG77</f>
        <v>0</v>
      </c>
      <c r="AH78">
        <f>Sheet1!AH77</f>
        <v>0</v>
      </c>
      <c r="AI78">
        <f>Sheet1!AI77</f>
        <v>0</v>
      </c>
      <c r="AJ78">
        <f>Sheet1!AJ77</f>
        <v>0</v>
      </c>
      <c r="AK78">
        <f>Sheet1!AK77</f>
        <v>83947107.326288894</v>
      </c>
      <c r="AL78">
        <f>Sheet1!AL77</f>
        <v>87104983.744751304</v>
      </c>
      <c r="AM78">
        <f>Sheet1!AM77</f>
        <v>-21274260.3057511</v>
      </c>
      <c r="AN78">
        <f>Sheet1!AN77</f>
        <v>7695887</v>
      </c>
      <c r="AO78">
        <f>Sheet1!AO77</f>
        <v>73526610.439000204</v>
      </c>
      <c r="AP78" s="3"/>
      <c r="AR78" s="3"/>
      <c r="AT78" s="3"/>
      <c r="AV78" s="3"/>
      <c r="AX78" s="3"/>
      <c r="AZ78" s="3"/>
      <c r="BB78" s="3"/>
      <c r="BE78" s="3"/>
      <c r="BG78" s="3"/>
      <c r="BI78" s="3"/>
      <c r="BJ78"/>
      <c r="BK78"/>
      <c r="BL78"/>
      <c r="BM78"/>
      <c r="BN78"/>
      <c r="BO78"/>
    </row>
    <row r="79" spans="1:67" x14ac:dyDescent="0.2">
      <c r="A79" t="str">
        <f t="shared" si="2"/>
        <v>1_1_2005</v>
      </c>
      <c r="B79">
        <v>1</v>
      </c>
      <c r="C79">
        <v>1</v>
      </c>
      <c r="D79">
        <v>2005</v>
      </c>
      <c r="E79">
        <f>Sheet1!E78</f>
        <v>1119130613.65499</v>
      </c>
      <c r="F79">
        <f>Sheet1!F78</f>
        <v>1353575032.98</v>
      </c>
      <c r="G79">
        <f>Sheet1!G78</f>
        <v>1433053203.59899</v>
      </c>
      <c r="H79">
        <f>Sheet1!H78</f>
        <v>37958847.618998297</v>
      </c>
      <c r="I79">
        <f>Sheet1!I78</f>
        <v>1393767699.1573701</v>
      </c>
      <c r="J79">
        <f>Sheet1!J78</f>
        <v>45477591.479433499</v>
      </c>
      <c r="K79">
        <f>Sheet1!K78</f>
        <v>54028360.394160204</v>
      </c>
      <c r="L79">
        <f>Sheet1!L78</f>
        <v>1.69566201981458</v>
      </c>
      <c r="M79">
        <f>Sheet1!M78</f>
        <v>9248942.3896951694</v>
      </c>
      <c r="N79">
        <f>Sheet1!N78</f>
        <v>3.0219532904527702</v>
      </c>
      <c r="O79">
        <f>Sheet1!O78</f>
        <v>39892.890941942002</v>
      </c>
      <c r="P79">
        <f>Sheet1!P78</f>
        <v>10.446193998783199</v>
      </c>
      <c r="Q79">
        <f>Sheet1!Q78</f>
        <v>0.51102334465351695</v>
      </c>
      <c r="R79">
        <f>Sheet1!R78</f>
        <v>3.9587157425717199</v>
      </c>
      <c r="S79">
        <f>Sheet1!S78</f>
        <v>0</v>
      </c>
      <c r="T79">
        <f>Sheet1!T78</f>
        <v>0</v>
      </c>
      <c r="U79">
        <f>Sheet1!U78</f>
        <v>0</v>
      </c>
      <c r="V79">
        <f>Sheet1!V78</f>
        <v>0</v>
      </c>
      <c r="W79">
        <f>Sheet1!W78</f>
        <v>0</v>
      </c>
      <c r="X79">
        <f>Sheet1!Y78</f>
        <v>-7999138.0745623</v>
      </c>
      <c r="Y79">
        <f>Sheet1!X78</f>
        <v>-2723231.5617937902</v>
      </c>
      <c r="Z79">
        <f>Sheet1!Z78</f>
        <v>6572657.34774647</v>
      </c>
      <c r="AA79">
        <f>Sheet1!AA78</f>
        <v>40576491.374161802</v>
      </c>
      <c r="AB79">
        <f>Sheet1!AB78</f>
        <v>15426054.329865601</v>
      </c>
      <c r="AC79">
        <f>Sheet1!AC78</f>
        <v>-1046909.32996092</v>
      </c>
      <c r="AD79">
        <f>Sheet1!AD78</f>
        <v>-922400.01069950801</v>
      </c>
      <c r="AE79">
        <f>Sheet1!AE78</f>
        <v>0</v>
      </c>
      <c r="AF79">
        <f>Sheet1!AF78</f>
        <v>0</v>
      </c>
      <c r="AG79">
        <f>Sheet1!AG78</f>
        <v>0</v>
      </c>
      <c r="AH79">
        <f>Sheet1!AH78</f>
        <v>0</v>
      </c>
      <c r="AI79">
        <f>Sheet1!AI78</f>
        <v>0</v>
      </c>
      <c r="AJ79">
        <f>Sheet1!AJ78</f>
        <v>0</v>
      </c>
      <c r="AK79">
        <f>Sheet1!AK78</f>
        <v>49883524.074757397</v>
      </c>
      <c r="AL79">
        <f>Sheet1!AL78</f>
        <v>50264923.477743603</v>
      </c>
      <c r="AM79">
        <f>Sheet1!AM78</f>
        <v>-12306075.858745201</v>
      </c>
      <c r="AN79">
        <f>Sheet1!AN78</f>
        <v>41519322.999999903</v>
      </c>
      <c r="AO79">
        <f>Sheet1!AO78</f>
        <v>79478170.6189982</v>
      </c>
      <c r="AP79" s="3"/>
      <c r="AR79" s="3"/>
      <c r="AT79" s="3"/>
      <c r="AV79" s="3"/>
      <c r="AX79" s="3"/>
      <c r="AZ79" s="3"/>
      <c r="BB79" s="3"/>
      <c r="BE79" s="3"/>
      <c r="BG79" s="3"/>
      <c r="BI79" s="3"/>
      <c r="BJ79"/>
      <c r="BK79"/>
      <c r="BL79"/>
      <c r="BM79"/>
      <c r="BN79"/>
      <c r="BO79"/>
    </row>
    <row r="80" spans="1:67" x14ac:dyDescent="0.2">
      <c r="A80" t="str">
        <f t="shared" si="2"/>
        <v>1_1_2006</v>
      </c>
      <c r="B80">
        <v>1</v>
      </c>
      <c r="C80">
        <v>1</v>
      </c>
      <c r="D80">
        <v>2006</v>
      </c>
      <c r="E80">
        <f>Sheet1!E79</f>
        <v>1119130613.65499</v>
      </c>
      <c r="F80">
        <f>Sheet1!F79</f>
        <v>1433053203.59899</v>
      </c>
      <c r="G80">
        <f>Sheet1!G79</f>
        <v>1493228483.316</v>
      </c>
      <c r="H80">
        <f>Sheet1!H79</f>
        <v>60175279.717001699</v>
      </c>
      <c r="I80">
        <f>Sheet1!I79</f>
        <v>1474457785.03986</v>
      </c>
      <c r="J80">
        <f>Sheet1!J79</f>
        <v>80690085.882487595</v>
      </c>
      <c r="K80">
        <f>Sheet1!K79</f>
        <v>56052606.436925203</v>
      </c>
      <c r="L80">
        <f>Sheet1!L79</f>
        <v>1.77182285416152</v>
      </c>
      <c r="M80">
        <f>Sheet1!M79</f>
        <v>9504547.6584742405</v>
      </c>
      <c r="N80">
        <f>Sheet1!N79</f>
        <v>3.3087203668259701</v>
      </c>
      <c r="O80">
        <f>Sheet1!O79</f>
        <v>38228.970289698198</v>
      </c>
      <c r="P80">
        <f>Sheet1!P79</f>
        <v>10.313201742091399</v>
      </c>
      <c r="Q80">
        <f>Sheet1!Q79</f>
        <v>0.50906888542158901</v>
      </c>
      <c r="R80">
        <f>Sheet1!R79</f>
        <v>4.2618133190396499</v>
      </c>
      <c r="S80">
        <f>Sheet1!S79</f>
        <v>0</v>
      </c>
      <c r="T80">
        <f>Sheet1!T79</f>
        <v>0</v>
      </c>
      <c r="U80">
        <f>Sheet1!U79</f>
        <v>0</v>
      </c>
      <c r="V80">
        <f>Sheet1!V79</f>
        <v>0</v>
      </c>
      <c r="W80">
        <f>Sheet1!W79</f>
        <v>0</v>
      </c>
      <c r="X80">
        <f>Sheet1!Y79</f>
        <v>-20309034.154796802</v>
      </c>
      <c r="Y80">
        <f>Sheet1!X79</f>
        <v>49415571.9186415</v>
      </c>
      <c r="Z80">
        <f>Sheet1!Z79</f>
        <v>8894424.0476587992</v>
      </c>
      <c r="AA80">
        <f>Sheet1!AA79</f>
        <v>24553819.3195212</v>
      </c>
      <c r="AB80">
        <f>Sheet1!AB79</f>
        <v>25347818.807434998</v>
      </c>
      <c r="AC80">
        <f>Sheet1!AC79</f>
        <v>-737103.81769276795</v>
      </c>
      <c r="AD80">
        <f>Sheet1!AD79</f>
        <v>-1348998.5399509</v>
      </c>
      <c r="AE80">
        <f>Sheet1!AE79</f>
        <v>-1275791.98657141</v>
      </c>
      <c r="AF80">
        <f>Sheet1!AF79</f>
        <v>0</v>
      </c>
      <c r="AG80">
        <f>Sheet1!AG79</f>
        <v>0</v>
      </c>
      <c r="AH80">
        <f>Sheet1!AH79</f>
        <v>0</v>
      </c>
      <c r="AI80">
        <f>Sheet1!AI79</f>
        <v>0</v>
      </c>
      <c r="AJ80">
        <f>Sheet1!AJ79</f>
        <v>0</v>
      </c>
      <c r="AK80">
        <f>Sheet1!AK79</f>
        <v>84540705.594244793</v>
      </c>
      <c r="AL80">
        <f>Sheet1!AL79</f>
        <v>85421505.264007702</v>
      </c>
      <c r="AM80">
        <f>Sheet1!AM79</f>
        <v>-25246225.547005899</v>
      </c>
      <c r="AN80">
        <f>Sheet1!AN79</f>
        <v>0</v>
      </c>
      <c r="AO80">
        <f>Sheet1!AO79</f>
        <v>60175279.717001699</v>
      </c>
      <c r="AP80" s="3"/>
      <c r="AR80" s="3"/>
      <c r="AT80" s="3"/>
      <c r="AV80" s="3"/>
      <c r="AX80" s="3"/>
      <c r="AZ80" s="3"/>
      <c r="BB80" s="3"/>
      <c r="BE80" s="3"/>
      <c r="BG80" s="3"/>
      <c r="BI80" s="3"/>
      <c r="BJ80"/>
      <c r="BK80"/>
      <c r="BL80"/>
      <c r="BM80"/>
      <c r="BN80"/>
      <c r="BO80"/>
    </row>
    <row r="81" spans="1:67" x14ac:dyDescent="0.2">
      <c r="A81" t="str">
        <f t="shared" si="2"/>
        <v>1_1_2007</v>
      </c>
      <c r="B81">
        <v>1</v>
      </c>
      <c r="C81">
        <v>1</v>
      </c>
      <c r="D81">
        <v>2007</v>
      </c>
      <c r="E81">
        <f>Sheet1!E80</f>
        <v>1119130613.65499</v>
      </c>
      <c r="F81">
        <f>Sheet1!F80</f>
        <v>1493228483.316</v>
      </c>
      <c r="G81">
        <f>Sheet1!G80</f>
        <v>1522929524.6889999</v>
      </c>
      <c r="H81">
        <f>Sheet1!H80</f>
        <v>29701041.372999702</v>
      </c>
      <c r="I81">
        <f>Sheet1!I80</f>
        <v>1544147692.81212</v>
      </c>
      <c r="J81">
        <f>Sheet1!J80</f>
        <v>69689907.772264898</v>
      </c>
      <c r="K81">
        <f>Sheet1!K80</f>
        <v>60015922.491439298</v>
      </c>
      <c r="L81">
        <f>Sheet1!L80</f>
        <v>1.71490815927911</v>
      </c>
      <c r="M81">
        <f>Sheet1!M80</f>
        <v>9569650.1283425204</v>
      </c>
      <c r="N81">
        <f>Sheet1!N80</f>
        <v>3.4804285654891198</v>
      </c>
      <c r="O81">
        <f>Sheet1!O80</f>
        <v>38847.132965487101</v>
      </c>
      <c r="P81">
        <f>Sheet1!P80</f>
        <v>10.0897342228641</v>
      </c>
      <c r="Q81">
        <f>Sheet1!Q80</f>
        <v>0.50292434994072099</v>
      </c>
      <c r="R81">
        <f>Sheet1!R80</f>
        <v>4.4118228256806296</v>
      </c>
      <c r="S81">
        <f>Sheet1!S80</f>
        <v>0</v>
      </c>
      <c r="T81">
        <f>Sheet1!T80</f>
        <v>0</v>
      </c>
      <c r="U81">
        <f>Sheet1!U80</f>
        <v>0</v>
      </c>
      <c r="V81">
        <f>Sheet1!V80</f>
        <v>0</v>
      </c>
      <c r="W81">
        <f>Sheet1!W80</f>
        <v>0</v>
      </c>
      <c r="X81">
        <f>Sheet1!Y80</f>
        <v>6286999.6978544099</v>
      </c>
      <c r="Y81">
        <f>Sheet1!X80</f>
        <v>72999424.3226244</v>
      </c>
      <c r="Z81">
        <f>Sheet1!Z80</f>
        <v>2540760.6861667</v>
      </c>
      <c r="AA81">
        <f>Sheet1!AA80</f>
        <v>13486165.5926311</v>
      </c>
      <c r="AB81">
        <f>Sheet1!AB80</f>
        <v>-7534169.7063666303</v>
      </c>
      <c r="AC81">
        <f>Sheet1!AC80</f>
        <v>-1747539.7944419</v>
      </c>
      <c r="AD81">
        <f>Sheet1!AD80</f>
        <v>-3262357.58303292</v>
      </c>
      <c r="AE81">
        <f>Sheet1!AE80</f>
        <v>-1071846.3349669599</v>
      </c>
      <c r="AF81">
        <f>Sheet1!AF80</f>
        <v>0</v>
      </c>
      <c r="AG81">
        <f>Sheet1!AG80</f>
        <v>0</v>
      </c>
      <c r="AH81">
        <f>Sheet1!AH80</f>
        <v>0</v>
      </c>
      <c r="AI81">
        <f>Sheet1!AI80</f>
        <v>0</v>
      </c>
      <c r="AJ81">
        <f>Sheet1!AJ80</f>
        <v>0</v>
      </c>
      <c r="AK81">
        <f>Sheet1!AK80</f>
        <v>81697436.880468294</v>
      </c>
      <c r="AL81">
        <f>Sheet1!AL80</f>
        <v>80870642.823001206</v>
      </c>
      <c r="AM81">
        <f>Sheet1!AM80</f>
        <v>-51169601.450001404</v>
      </c>
      <c r="AN81">
        <f>Sheet1!AN80</f>
        <v>0</v>
      </c>
      <c r="AO81">
        <f>Sheet1!AO80</f>
        <v>29701041.372999702</v>
      </c>
      <c r="AP81" s="3"/>
      <c r="AR81" s="3"/>
      <c r="AT81" s="3"/>
      <c r="AV81" s="3"/>
      <c r="AX81" s="3"/>
      <c r="AZ81" s="3"/>
      <c r="BB81" s="3"/>
      <c r="BE81" s="3"/>
      <c r="BG81" s="3"/>
      <c r="BI81" s="3"/>
      <c r="BJ81"/>
      <c r="BK81"/>
      <c r="BL81"/>
      <c r="BM81"/>
      <c r="BN81"/>
      <c r="BO81"/>
    </row>
    <row r="82" spans="1:67" x14ac:dyDescent="0.2">
      <c r="A82" t="str">
        <f t="shared" si="2"/>
        <v>1_1_2008</v>
      </c>
      <c r="B82">
        <v>1</v>
      </c>
      <c r="C82">
        <v>1</v>
      </c>
      <c r="D82">
        <v>2008</v>
      </c>
      <c r="E82">
        <f>Sheet1!E81</f>
        <v>1119130613.65499</v>
      </c>
      <c r="F82">
        <f>Sheet1!F81</f>
        <v>1522929524.6889999</v>
      </c>
      <c r="G82">
        <f>Sheet1!G81</f>
        <v>1598394722.8410001</v>
      </c>
      <c r="H82">
        <f>Sheet1!H81</f>
        <v>75465198.152000204</v>
      </c>
      <c r="I82">
        <f>Sheet1!I81</f>
        <v>1594543436.4356301</v>
      </c>
      <c r="J82">
        <f>Sheet1!J81</f>
        <v>50395743.623502299</v>
      </c>
      <c r="K82">
        <f>Sheet1!K81</f>
        <v>61335958.596289001</v>
      </c>
      <c r="L82">
        <f>Sheet1!L81</f>
        <v>1.75427651564215</v>
      </c>
      <c r="M82">
        <f>Sheet1!M81</f>
        <v>9612313.0645603295</v>
      </c>
      <c r="N82">
        <f>Sheet1!N81</f>
        <v>3.9133297615681499</v>
      </c>
      <c r="O82">
        <f>Sheet1!O81</f>
        <v>38780.348703267198</v>
      </c>
      <c r="P82">
        <f>Sheet1!P81</f>
        <v>10.2622266429616</v>
      </c>
      <c r="Q82">
        <f>Sheet1!Q81</f>
        <v>0.50841143251144505</v>
      </c>
      <c r="R82">
        <f>Sheet1!R81</f>
        <v>4.5338942673118501</v>
      </c>
      <c r="S82">
        <f>Sheet1!S81</f>
        <v>0</v>
      </c>
      <c r="T82">
        <f>Sheet1!T81</f>
        <v>0</v>
      </c>
      <c r="U82">
        <f>Sheet1!U81</f>
        <v>0</v>
      </c>
      <c r="V82">
        <f>Sheet1!V81</f>
        <v>0.220852177024078</v>
      </c>
      <c r="W82">
        <f>Sheet1!W81</f>
        <v>0</v>
      </c>
      <c r="X82">
        <f>Sheet1!Y81</f>
        <v>-21509678.021635</v>
      </c>
      <c r="Y82">
        <f>Sheet1!X81</f>
        <v>36899848.627213098</v>
      </c>
      <c r="Z82">
        <f>Sheet1!Z81</f>
        <v>2132056.8919494399</v>
      </c>
      <c r="AA82">
        <f>Sheet1!AA81</f>
        <v>34498259.955857798</v>
      </c>
      <c r="AB82">
        <f>Sheet1!AB81</f>
        <v>553963.06685755996</v>
      </c>
      <c r="AC82">
        <f>Sheet1!AC81</f>
        <v>1693929.46304712</v>
      </c>
      <c r="AD82">
        <f>Sheet1!AD81</f>
        <v>2588660.1226093899</v>
      </c>
      <c r="AE82">
        <f>Sheet1!AE81</f>
        <v>-427345.18644099799</v>
      </c>
      <c r="AF82">
        <f>Sheet1!AF81</f>
        <v>0</v>
      </c>
      <c r="AG82">
        <f>Sheet1!AG81</f>
        <v>0</v>
      </c>
      <c r="AH82">
        <f>Sheet1!AH81</f>
        <v>0</v>
      </c>
      <c r="AI82">
        <f>Sheet1!AI81</f>
        <v>-5624520.1951646199</v>
      </c>
      <c r="AJ82">
        <f>Sheet1!AJ81</f>
        <v>0</v>
      </c>
      <c r="AK82">
        <f>Sheet1!AK81</f>
        <v>50805174.724293798</v>
      </c>
      <c r="AL82">
        <f>Sheet1!AL81</f>
        <v>50303024.042882502</v>
      </c>
      <c r="AM82">
        <f>Sheet1!AM81</f>
        <v>25162174.109117601</v>
      </c>
      <c r="AN82">
        <f>Sheet1!AN81</f>
        <v>0</v>
      </c>
      <c r="AO82">
        <f>Sheet1!AO81</f>
        <v>75465198.152000204</v>
      </c>
      <c r="AP82" s="3"/>
      <c r="AR82" s="3"/>
      <c r="AT82" s="3"/>
      <c r="AV82" s="3"/>
      <c r="AX82" s="3"/>
      <c r="AZ82" s="3"/>
      <c r="BB82" s="3"/>
      <c r="BE82" s="3"/>
      <c r="BG82" s="3"/>
      <c r="BI82" s="3"/>
      <c r="BJ82"/>
      <c r="BK82"/>
      <c r="BL82"/>
      <c r="BM82"/>
      <c r="BN82"/>
      <c r="BO82"/>
    </row>
    <row r="83" spans="1:67" x14ac:dyDescent="0.2">
      <c r="A83" t="str">
        <f t="shared" si="2"/>
        <v>1_1_2009</v>
      </c>
      <c r="B83">
        <v>1</v>
      </c>
      <c r="C83">
        <v>1</v>
      </c>
      <c r="D83">
        <v>2009</v>
      </c>
      <c r="E83">
        <f>Sheet1!E82</f>
        <v>1130478954.65499</v>
      </c>
      <c r="F83">
        <f>Sheet1!F82</f>
        <v>1598394722.8410001</v>
      </c>
      <c r="G83">
        <f>Sheet1!G82</f>
        <v>1579728635.783</v>
      </c>
      <c r="H83">
        <f>Sheet1!H82</f>
        <v>-30014428.057999998</v>
      </c>
      <c r="I83">
        <f>Sheet1!I82</f>
        <v>1510837607.9172599</v>
      </c>
      <c r="J83">
        <f>Sheet1!J82</f>
        <v>-100776053.557785</v>
      </c>
      <c r="K83">
        <f>Sheet1!K82</f>
        <v>60409172.312910497</v>
      </c>
      <c r="L83">
        <f>Sheet1!L82</f>
        <v>1.8584606115959199</v>
      </c>
      <c r="M83">
        <f>Sheet1!M82</f>
        <v>9526119.8759938199</v>
      </c>
      <c r="N83">
        <f>Sheet1!N82</f>
        <v>2.8560679159503901</v>
      </c>
      <c r="O83">
        <f>Sheet1!O82</f>
        <v>36999.023849424702</v>
      </c>
      <c r="P83">
        <f>Sheet1!P82</f>
        <v>10.413560182811199</v>
      </c>
      <c r="Q83">
        <f>Sheet1!Q82</f>
        <v>0.50883375377364204</v>
      </c>
      <c r="R83">
        <f>Sheet1!R82</f>
        <v>4.7033358668609102</v>
      </c>
      <c r="S83">
        <f>Sheet1!S82</f>
        <v>0</v>
      </c>
      <c r="T83">
        <f>Sheet1!T82</f>
        <v>0</v>
      </c>
      <c r="U83">
        <f>Sheet1!U82</f>
        <v>0</v>
      </c>
      <c r="V83">
        <f>Sheet1!V82</f>
        <v>0.218635146972222</v>
      </c>
      <c r="W83">
        <f>Sheet1!W82</f>
        <v>0</v>
      </c>
      <c r="X83">
        <f>Sheet1!Y82</f>
        <v>-47278851.462813698</v>
      </c>
      <c r="Y83">
        <f>Sheet1!X82</f>
        <v>10022495.5568719</v>
      </c>
      <c r="Z83">
        <f>Sheet1!Z82</f>
        <v>-698518.13658209704</v>
      </c>
      <c r="AA83">
        <f>Sheet1!AA82</f>
        <v>-91458929.073896706</v>
      </c>
      <c r="AB83">
        <f>Sheet1!AB82</f>
        <v>26923063.366793301</v>
      </c>
      <c r="AC83">
        <f>Sheet1!AC82</f>
        <v>1636988.8014181301</v>
      </c>
      <c r="AD83">
        <f>Sheet1!AD82</f>
        <v>387772.51700964698</v>
      </c>
      <c r="AE83">
        <f>Sheet1!AE82</f>
        <v>-941336.10894212802</v>
      </c>
      <c r="AF83">
        <f>Sheet1!AF82</f>
        <v>0</v>
      </c>
      <c r="AG83">
        <f>Sheet1!AG82</f>
        <v>0</v>
      </c>
      <c r="AH83">
        <f>Sheet1!AH82</f>
        <v>0</v>
      </c>
      <c r="AI83">
        <f>Sheet1!AI82</f>
        <v>0</v>
      </c>
      <c r="AJ83">
        <f>Sheet1!AJ82</f>
        <v>0</v>
      </c>
      <c r="AK83">
        <f>Sheet1!AK82</f>
        <v>-101407314.540141</v>
      </c>
      <c r="AL83">
        <f>Sheet1!AL82</f>
        <v>-101591111.322203</v>
      </c>
      <c r="AM83">
        <f>Sheet1!AM82</f>
        <v>71576683.264203399</v>
      </c>
      <c r="AN83">
        <f>Sheet1!AN82</f>
        <v>11348341</v>
      </c>
      <c r="AO83">
        <f>Sheet1!AO82</f>
        <v>-18666087.057999998</v>
      </c>
      <c r="AP83" s="3"/>
      <c r="AR83" s="3"/>
      <c r="AT83" s="3"/>
      <c r="AV83" s="3"/>
      <c r="AX83" s="3"/>
      <c r="AZ83" s="3"/>
      <c r="BB83" s="3"/>
      <c r="BE83" s="3"/>
      <c r="BG83" s="3"/>
      <c r="BI83" s="3"/>
      <c r="BJ83"/>
      <c r="BK83"/>
      <c r="BL83"/>
      <c r="BM83"/>
      <c r="BN83"/>
      <c r="BO83"/>
    </row>
    <row r="84" spans="1:67" x14ac:dyDescent="0.2">
      <c r="A84" t="str">
        <f t="shared" si="2"/>
        <v>1_1_2010</v>
      </c>
      <c r="B84">
        <v>1</v>
      </c>
      <c r="C84">
        <v>1</v>
      </c>
      <c r="D84">
        <v>2010</v>
      </c>
      <c r="E84">
        <f>Sheet1!E83</f>
        <v>1130478954.65499</v>
      </c>
      <c r="F84">
        <f>Sheet1!F83</f>
        <v>1579728635.783</v>
      </c>
      <c r="G84">
        <f>Sheet1!G83</f>
        <v>1584263531.9619999</v>
      </c>
      <c r="H84">
        <f>Sheet1!H83</f>
        <v>4534896.1789996196</v>
      </c>
      <c r="I84">
        <f>Sheet1!I83</f>
        <v>1650825349.27704</v>
      </c>
      <c r="J84">
        <f>Sheet1!J83</f>
        <v>139987741.35978401</v>
      </c>
      <c r="K84">
        <f>Sheet1!K83</f>
        <v>60255839.483777203</v>
      </c>
      <c r="L84">
        <f>Sheet1!L83</f>
        <v>1.8734898923527501</v>
      </c>
      <c r="M84">
        <f>Sheet1!M83</f>
        <v>9530398.6481309701</v>
      </c>
      <c r="N84">
        <f>Sheet1!N83</f>
        <v>3.3077109386909598</v>
      </c>
      <c r="O84">
        <f>Sheet1!O83</f>
        <v>36063.126095495798</v>
      </c>
      <c r="P84">
        <f>Sheet1!P83</f>
        <v>10.568447594625001</v>
      </c>
      <c r="Q84">
        <f>Sheet1!Q83</f>
        <v>0.61460024286007497</v>
      </c>
      <c r="R84">
        <f>Sheet1!R83</f>
        <v>4.9602401704302199</v>
      </c>
      <c r="S84">
        <f>Sheet1!S83</f>
        <v>0</v>
      </c>
      <c r="T84">
        <f>Sheet1!T83</f>
        <v>0</v>
      </c>
      <c r="U84">
        <f>Sheet1!U83</f>
        <v>0</v>
      </c>
      <c r="V84">
        <f>Sheet1!V83</f>
        <v>0.23484507391030601</v>
      </c>
      <c r="W84">
        <f>Sheet1!W83</f>
        <v>0</v>
      </c>
      <c r="X84">
        <f>Sheet1!Y83</f>
        <v>-1337981.1514052099</v>
      </c>
      <c r="Y84">
        <f>Sheet1!X83</f>
        <v>53847597.441909403</v>
      </c>
      <c r="Z84">
        <f>Sheet1!Z83</f>
        <v>948454.531887886</v>
      </c>
      <c r="AA84">
        <f>Sheet1!AA83</f>
        <v>43415367.496012203</v>
      </c>
      <c r="AB84">
        <f>Sheet1!AB83</f>
        <v>14713431.313509099</v>
      </c>
      <c r="AC84">
        <f>Sheet1!AC83</f>
        <v>3404808.6735328799</v>
      </c>
      <c r="AD84">
        <f>Sheet1!AD83</f>
        <v>70783941.318179607</v>
      </c>
      <c r="AE84">
        <f>Sheet1!AE83</f>
        <v>-1234710.9677156699</v>
      </c>
      <c r="AF84">
        <f>Sheet1!AF83</f>
        <v>0</v>
      </c>
      <c r="AG84">
        <f>Sheet1!AG83</f>
        <v>0</v>
      </c>
      <c r="AH84">
        <f>Sheet1!AH83</f>
        <v>0</v>
      </c>
      <c r="AI84">
        <f>Sheet1!AI83</f>
        <v>-587549.63337063196</v>
      </c>
      <c r="AJ84">
        <f>Sheet1!AJ83</f>
        <v>0</v>
      </c>
      <c r="AK84">
        <f>Sheet1!AK83</f>
        <v>183953359.02253899</v>
      </c>
      <c r="AL84">
        <f>Sheet1!AL83</f>
        <v>182022947.25875801</v>
      </c>
      <c r="AM84">
        <f>Sheet1!AM83</f>
        <v>-177488051.07975799</v>
      </c>
      <c r="AN84">
        <f>Sheet1!AN83</f>
        <v>0</v>
      </c>
      <c r="AO84">
        <f>Sheet1!AO83</f>
        <v>4534896.1789996196</v>
      </c>
      <c r="AP84" s="3"/>
      <c r="AR84" s="3"/>
      <c r="AT84" s="3"/>
      <c r="AV84" s="3"/>
      <c r="AX84" s="3"/>
      <c r="AZ84" s="3"/>
      <c r="BB84" s="3"/>
      <c r="BE84" s="3"/>
      <c r="BG84" s="3"/>
      <c r="BI84" s="3"/>
      <c r="BJ84"/>
      <c r="BK84"/>
      <c r="BL84"/>
      <c r="BM84"/>
      <c r="BN84"/>
      <c r="BO84"/>
    </row>
    <row r="85" spans="1:67" x14ac:dyDescent="0.2">
      <c r="A85" t="str">
        <f t="shared" si="2"/>
        <v>1_1_2011</v>
      </c>
      <c r="B85">
        <v>1</v>
      </c>
      <c r="C85">
        <v>1</v>
      </c>
      <c r="D85">
        <v>2011</v>
      </c>
      <c r="E85">
        <f>Sheet1!E84</f>
        <v>1130478954.65499</v>
      </c>
      <c r="F85">
        <f>Sheet1!F84</f>
        <v>1584263531.9619999</v>
      </c>
      <c r="G85">
        <f>Sheet1!G84</f>
        <v>1649966415.23</v>
      </c>
      <c r="H85">
        <f>Sheet1!H84</f>
        <v>65702883.268000901</v>
      </c>
      <c r="I85">
        <f>Sheet1!I84</f>
        <v>1727614780.7206199</v>
      </c>
      <c r="J85">
        <f>Sheet1!J84</f>
        <v>76789431.443578497</v>
      </c>
      <c r="K85">
        <f>Sheet1!K84</f>
        <v>60471383.923604198</v>
      </c>
      <c r="L85">
        <f>Sheet1!L84</f>
        <v>1.9203810128677099</v>
      </c>
      <c r="M85">
        <f>Sheet1!M84</f>
        <v>9620539.3330649193</v>
      </c>
      <c r="N85">
        <f>Sheet1!N84</f>
        <v>4.0473630740189597</v>
      </c>
      <c r="O85">
        <f>Sheet1!O84</f>
        <v>35547.958896188902</v>
      </c>
      <c r="P85">
        <f>Sheet1!P84</f>
        <v>10.9351455955576</v>
      </c>
      <c r="Q85">
        <f>Sheet1!Q84</f>
        <v>0.611438348884766</v>
      </c>
      <c r="R85">
        <f>Sheet1!R84</f>
        <v>4.8615837014254204</v>
      </c>
      <c r="S85">
        <f>Sheet1!S84</f>
        <v>0</v>
      </c>
      <c r="T85">
        <f>Sheet1!T84</f>
        <v>0</v>
      </c>
      <c r="U85">
        <f>Sheet1!U84</f>
        <v>0</v>
      </c>
      <c r="V85">
        <f>Sheet1!V84</f>
        <v>0.23484507391030601</v>
      </c>
      <c r="W85">
        <f>Sheet1!W84</f>
        <v>0</v>
      </c>
      <c r="X85">
        <f>Sheet1!Y84</f>
        <v>-6047151.1521808999</v>
      </c>
      <c r="Y85">
        <f>Sheet1!X84</f>
        <v>6628895.3402166404</v>
      </c>
      <c r="Z85">
        <f>Sheet1!Z84</f>
        <v>3539035.4650452798</v>
      </c>
      <c r="AA85">
        <f>Sheet1!AA84</f>
        <v>62688177.240692697</v>
      </c>
      <c r="AB85">
        <f>Sheet1!AB84</f>
        <v>10254519.309489099</v>
      </c>
      <c r="AC85">
        <f>Sheet1!AC84</f>
        <v>3661492.6466120901</v>
      </c>
      <c r="AD85">
        <f>Sheet1!AD84</f>
        <v>-2352243.8358331402</v>
      </c>
      <c r="AE85">
        <f>Sheet1!AE84</f>
        <v>208349.798874753</v>
      </c>
      <c r="AF85">
        <f>Sheet1!AF84</f>
        <v>0</v>
      </c>
      <c r="AG85">
        <f>Sheet1!AG84</f>
        <v>0</v>
      </c>
      <c r="AH85">
        <f>Sheet1!AH84</f>
        <v>0</v>
      </c>
      <c r="AI85">
        <f>Sheet1!AI84</f>
        <v>-4696265.1333990302</v>
      </c>
      <c r="AJ85">
        <f>Sheet1!AJ84</f>
        <v>0</v>
      </c>
      <c r="AK85">
        <f>Sheet1!AK84</f>
        <v>73884809.679517597</v>
      </c>
      <c r="AL85">
        <f>Sheet1!AL84</f>
        <v>74412254.329377994</v>
      </c>
      <c r="AM85">
        <f>Sheet1!AM84</f>
        <v>-8709371.0613770597</v>
      </c>
      <c r="AN85">
        <f>Sheet1!AN84</f>
        <v>0</v>
      </c>
      <c r="AO85">
        <f>Sheet1!AO84</f>
        <v>65702883.268000901</v>
      </c>
      <c r="AP85" s="3"/>
      <c r="AR85" s="3"/>
      <c r="AT85" s="3"/>
      <c r="AV85" s="3"/>
      <c r="AX85" s="3"/>
      <c r="AZ85" s="3"/>
      <c r="BB85" s="3"/>
      <c r="BE85" s="3"/>
      <c r="BG85" s="3"/>
      <c r="BI85" s="3"/>
      <c r="BJ85"/>
      <c r="BK85"/>
      <c r="BL85"/>
      <c r="BM85"/>
      <c r="BN85"/>
      <c r="BO85"/>
    </row>
    <row r="86" spans="1:67" x14ac:dyDescent="0.2">
      <c r="A86" t="str">
        <f t="shared" si="2"/>
        <v>1_1_2012</v>
      </c>
      <c r="B86">
        <v>1</v>
      </c>
      <c r="C86">
        <v>1</v>
      </c>
      <c r="D86">
        <v>2012</v>
      </c>
      <c r="E86">
        <f>Sheet1!E85</f>
        <v>1130478954.65499</v>
      </c>
      <c r="F86">
        <f>Sheet1!F85</f>
        <v>1649966415.23</v>
      </c>
      <c r="G86">
        <f>Sheet1!G85</f>
        <v>1684310468.9199901</v>
      </c>
      <c r="H86">
        <f>Sheet1!H85</f>
        <v>34344053.689999297</v>
      </c>
      <c r="I86">
        <f>Sheet1!I85</f>
        <v>1777455391.4718399</v>
      </c>
      <c r="J86">
        <f>Sheet1!J85</f>
        <v>49840610.751223303</v>
      </c>
      <c r="K86">
        <f>Sheet1!K85</f>
        <v>62544163.9959426</v>
      </c>
      <c r="L86">
        <f>Sheet1!L85</f>
        <v>1.94324876271848</v>
      </c>
      <c r="M86">
        <f>Sheet1!M85</f>
        <v>9731480.2621620595</v>
      </c>
      <c r="N86">
        <f>Sheet1!N85</f>
        <v>4.0754961513705803</v>
      </c>
      <c r="O86">
        <f>Sheet1!O85</f>
        <v>35229.195884779299</v>
      </c>
      <c r="P86">
        <f>Sheet1!P85</f>
        <v>10.860715302098599</v>
      </c>
      <c r="Q86">
        <f>Sheet1!Q85</f>
        <v>0.60637396278762301</v>
      </c>
      <c r="R86">
        <f>Sheet1!R85</f>
        <v>4.9899583171327002</v>
      </c>
      <c r="S86">
        <f>Sheet1!S85</f>
        <v>0</v>
      </c>
      <c r="T86">
        <f>Sheet1!T85</f>
        <v>0</v>
      </c>
      <c r="U86">
        <f>Sheet1!U85</f>
        <v>0.47939053826717998</v>
      </c>
      <c r="V86">
        <f>Sheet1!V85</f>
        <v>0.24165270793861901</v>
      </c>
      <c r="W86">
        <f>Sheet1!W85</f>
        <v>0</v>
      </c>
      <c r="X86">
        <f>Sheet1!Y85</f>
        <v>-3813417.3651686702</v>
      </c>
      <c r="Y86">
        <f>Sheet1!X85</f>
        <v>40997156.195259601</v>
      </c>
      <c r="Z86">
        <f>Sheet1!Z85</f>
        <v>4489312.3264983101</v>
      </c>
      <c r="AA86">
        <f>Sheet1!AA85</f>
        <v>2310864.7533568102</v>
      </c>
      <c r="AB86">
        <f>Sheet1!AB85</f>
        <v>5832452.0791442702</v>
      </c>
      <c r="AC86">
        <f>Sheet1!AC85</f>
        <v>-1438844.71432552</v>
      </c>
      <c r="AD86">
        <f>Sheet1!AD85</f>
        <v>-3255645.1497477102</v>
      </c>
      <c r="AE86">
        <f>Sheet1!AE85</f>
        <v>-335660.623818469</v>
      </c>
      <c r="AF86">
        <f>Sheet1!AF85</f>
        <v>0</v>
      </c>
      <c r="AG86">
        <f>Sheet1!AG85</f>
        <v>0</v>
      </c>
      <c r="AH86">
        <f>Sheet1!AH85</f>
        <v>4083604.4214521199</v>
      </c>
      <c r="AI86">
        <f>Sheet1!AI85</f>
        <v>-213466.29080494601</v>
      </c>
      <c r="AJ86">
        <f>Sheet1!AJ85</f>
        <v>0</v>
      </c>
      <c r="AK86">
        <f>Sheet1!AK85</f>
        <v>48656355.631845698</v>
      </c>
      <c r="AL86">
        <f>Sheet1!AL85</f>
        <v>49510402.218247697</v>
      </c>
      <c r="AM86">
        <f>Sheet1!AM85</f>
        <v>-15166348.528248301</v>
      </c>
      <c r="AN86">
        <f>Sheet1!AN85</f>
        <v>0</v>
      </c>
      <c r="AO86">
        <f>Sheet1!AO85</f>
        <v>34344053.689999297</v>
      </c>
      <c r="AP86" s="3"/>
      <c r="AR86" s="3"/>
      <c r="AT86" s="3"/>
      <c r="AV86" s="3"/>
      <c r="AX86" s="3"/>
      <c r="AZ86" s="3"/>
      <c r="BB86" s="3"/>
      <c r="BE86" s="3"/>
      <c r="BG86" s="3"/>
      <c r="BI86" s="3"/>
      <c r="BJ86"/>
      <c r="BK86"/>
      <c r="BL86"/>
      <c r="BM86"/>
      <c r="BN86"/>
      <c r="BO86"/>
    </row>
    <row r="87" spans="1:67" x14ac:dyDescent="0.2">
      <c r="A87" t="str">
        <f t="shared" si="2"/>
        <v>1_1_2013</v>
      </c>
      <c r="B87">
        <v>1</v>
      </c>
      <c r="C87">
        <v>1</v>
      </c>
      <c r="D87">
        <v>2013</v>
      </c>
      <c r="E87">
        <f>Sheet1!E86</f>
        <v>1130478954.65499</v>
      </c>
      <c r="F87">
        <f>Sheet1!F86</f>
        <v>1684310468.9199901</v>
      </c>
      <c r="G87">
        <f>Sheet1!G86</f>
        <v>1692923428.03</v>
      </c>
      <c r="H87">
        <f>Sheet1!H86</f>
        <v>8612959.1100002695</v>
      </c>
      <c r="I87">
        <f>Sheet1!I86</f>
        <v>1752720961.2427599</v>
      </c>
      <c r="J87">
        <f>Sheet1!J86</f>
        <v>-24734430.229085401</v>
      </c>
      <c r="K87">
        <f>Sheet1!K86</f>
        <v>64149944.898357898</v>
      </c>
      <c r="L87">
        <f>Sheet1!L86</f>
        <v>2.0471116864122898</v>
      </c>
      <c r="M87">
        <f>Sheet1!M86</f>
        <v>9831671.8609471098</v>
      </c>
      <c r="N87">
        <f>Sheet1!N86</f>
        <v>3.91448150992098</v>
      </c>
      <c r="O87">
        <f>Sheet1!O86</f>
        <v>35423.164633613</v>
      </c>
      <c r="P87">
        <f>Sheet1!P86</f>
        <v>10.495174327331201</v>
      </c>
      <c r="Q87">
        <f>Sheet1!Q86</f>
        <v>0.60739651584565202</v>
      </c>
      <c r="R87">
        <f>Sheet1!R86</f>
        <v>4.9717457537165304</v>
      </c>
      <c r="S87">
        <f>Sheet1!S86</f>
        <v>0</v>
      </c>
      <c r="T87">
        <f>Sheet1!T86</f>
        <v>0</v>
      </c>
      <c r="U87">
        <f>Sheet1!U86</f>
        <v>1.5644317104608001</v>
      </c>
      <c r="V87">
        <f>Sheet1!V86</f>
        <v>0.24165270793861901</v>
      </c>
      <c r="W87">
        <f>Sheet1!W86</f>
        <v>0</v>
      </c>
      <c r="X87">
        <f>Sheet1!Y86</f>
        <v>-50703413.2124236</v>
      </c>
      <c r="Y87">
        <f>Sheet1!X86</f>
        <v>38188481.818789698</v>
      </c>
      <c r="Z87">
        <f>Sheet1!Z86</f>
        <v>4067532.0049948599</v>
      </c>
      <c r="AA87">
        <f>Sheet1!AA86</f>
        <v>-12946604.671329699</v>
      </c>
      <c r="AB87">
        <f>Sheet1!AB86</f>
        <v>-5565318.7011073502</v>
      </c>
      <c r="AC87">
        <f>Sheet1!AC86</f>
        <v>-4336080.9131812602</v>
      </c>
      <c r="AD87">
        <f>Sheet1!AD86</f>
        <v>625267.20141265006</v>
      </c>
      <c r="AE87">
        <f>Sheet1!AE86</f>
        <v>-16928.8642910622</v>
      </c>
      <c r="AF87">
        <f>Sheet1!AF86</f>
        <v>0</v>
      </c>
      <c r="AG87">
        <f>Sheet1!AG86</f>
        <v>0</v>
      </c>
      <c r="AH87">
        <f>Sheet1!AH86</f>
        <v>9480095.5788392201</v>
      </c>
      <c r="AI87">
        <f>Sheet1!AI86</f>
        <v>0</v>
      </c>
      <c r="AJ87">
        <f>Sheet1!AJ86</f>
        <v>0</v>
      </c>
      <c r="AK87">
        <f>Sheet1!AK86</f>
        <v>-21206969.758296601</v>
      </c>
      <c r="AL87">
        <f>Sheet1!AL86</f>
        <v>-22125544.306005899</v>
      </c>
      <c r="AM87">
        <f>Sheet1!AM86</f>
        <v>30738503.4160062</v>
      </c>
      <c r="AN87">
        <f>Sheet1!AN86</f>
        <v>0</v>
      </c>
      <c r="AO87">
        <f>Sheet1!AO86</f>
        <v>8612959.1100002695</v>
      </c>
      <c r="AP87" s="3"/>
      <c r="AR87" s="3"/>
      <c r="AT87" s="3"/>
      <c r="AV87" s="3"/>
      <c r="AX87" s="3"/>
      <c r="AZ87" s="3"/>
      <c r="BB87" s="3"/>
      <c r="BE87" s="3"/>
      <c r="BG87" s="3"/>
      <c r="BI87" s="3"/>
      <c r="BJ87"/>
      <c r="BK87"/>
      <c r="BL87"/>
      <c r="BM87"/>
      <c r="BN87"/>
      <c r="BO87"/>
    </row>
    <row r="88" spans="1:67" x14ac:dyDescent="0.2">
      <c r="A88" t="str">
        <f t="shared" si="2"/>
        <v>1_1_2014</v>
      </c>
      <c r="B88">
        <v>1</v>
      </c>
      <c r="C88">
        <v>1</v>
      </c>
      <c r="D88">
        <v>2014</v>
      </c>
      <c r="E88">
        <f>Sheet1!E87</f>
        <v>1130478954.65499</v>
      </c>
      <c r="F88">
        <f>Sheet1!F87</f>
        <v>1692923428.03</v>
      </c>
      <c r="G88">
        <f>Sheet1!G87</f>
        <v>1741056553.21</v>
      </c>
      <c r="H88">
        <f>Sheet1!H87</f>
        <v>48133125.180000402</v>
      </c>
      <c r="I88">
        <f>Sheet1!I87</f>
        <v>1799844778.2711999</v>
      </c>
      <c r="J88">
        <f>Sheet1!J87</f>
        <v>47123817.0284409</v>
      </c>
      <c r="K88">
        <f>Sheet1!K87</f>
        <v>66334626.904356197</v>
      </c>
      <c r="L88">
        <f>Sheet1!L87</f>
        <v>2.0098047572428701</v>
      </c>
      <c r="M88">
        <f>Sheet1!M87</f>
        <v>9944286.1046056096</v>
      </c>
      <c r="N88">
        <f>Sheet1!N87</f>
        <v>3.7062733072537202</v>
      </c>
      <c r="O88">
        <f>Sheet1!O87</f>
        <v>35472.472469794498</v>
      </c>
      <c r="P88">
        <f>Sheet1!P87</f>
        <v>10.4158816772782</v>
      </c>
      <c r="Q88">
        <f>Sheet1!Q87</f>
        <v>0.60563503531072505</v>
      </c>
      <c r="R88">
        <f>Sheet1!R87</f>
        <v>5.1626358429116497</v>
      </c>
      <c r="S88">
        <f>Sheet1!S87</f>
        <v>0</v>
      </c>
      <c r="T88">
        <f>Sheet1!T87</f>
        <v>0</v>
      </c>
      <c r="U88">
        <f>Sheet1!U87</f>
        <v>2.7176321141342998</v>
      </c>
      <c r="V88">
        <f>Sheet1!V87</f>
        <v>0.51450530123800797</v>
      </c>
      <c r="W88">
        <f>Sheet1!W87</f>
        <v>0</v>
      </c>
      <c r="X88">
        <f>Sheet1!Y87</f>
        <v>10121977.8963638</v>
      </c>
      <c r="Y88">
        <f>Sheet1!X87</f>
        <v>52730638.6447047</v>
      </c>
      <c r="Z88">
        <f>Sheet1!Z87</f>
        <v>4799736.3582005398</v>
      </c>
      <c r="AA88">
        <f>Sheet1!AA87</f>
        <v>-17754759.5463496</v>
      </c>
      <c r="AB88">
        <f>Sheet1!AB87</f>
        <v>-3364023.2207936798</v>
      </c>
      <c r="AC88">
        <f>Sheet1!AC87</f>
        <v>-489712.31404604402</v>
      </c>
      <c r="AD88">
        <f>Sheet1!AD87</f>
        <v>-962734.86801647604</v>
      </c>
      <c r="AE88">
        <f>Sheet1!AE87</f>
        <v>-1391971.4696971099</v>
      </c>
      <c r="AF88">
        <f>Sheet1!AF87</f>
        <v>0</v>
      </c>
      <c r="AG88">
        <f>Sheet1!AG87</f>
        <v>0</v>
      </c>
      <c r="AH88">
        <f>Sheet1!AH87</f>
        <v>10127509.7055621</v>
      </c>
      <c r="AI88">
        <f>Sheet1!AI87</f>
        <v>-7994729.5067173103</v>
      </c>
      <c r="AJ88">
        <f>Sheet1!AJ87</f>
        <v>0</v>
      </c>
      <c r="AK88">
        <f>Sheet1!AK87</f>
        <v>45821931.679210998</v>
      </c>
      <c r="AL88">
        <f>Sheet1!AL87</f>
        <v>46155470.893477097</v>
      </c>
      <c r="AM88">
        <f>Sheet1!AM87</f>
        <v>1977654.2865233</v>
      </c>
      <c r="AN88">
        <f>Sheet1!AN87</f>
        <v>0</v>
      </c>
      <c r="AO88">
        <f>Sheet1!AO87</f>
        <v>48133125.180000402</v>
      </c>
      <c r="AP88" s="3"/>
      <c r="AR88" s="3"/>
      <c r="AT88" s="3"/>
      <c r="AV88" s="3"/>
      <c r="AX88" s="3"/>
      <c r="AZ88" s="3"/>
      <c r="BB88" s="3"/>
      <c r="BE88" s="3"/>
      <c r="BG88" s="3"/>
      <c r="BI88" s="3"/>
      <c r="BJ88"/>
      <c r="BK88"/>
      <c r="BL88"/>
      <c r="BM88"/>
      <c r="BN88"/>
      <c r="BO88"/>
    </row>
    <row r="89" spans="1:67" x14ac:dyDescent="0.2">
      <c r="A89" t="str">
        <f t="shared" si="2"/>
        <v>1_1_2015</v>
      </c>
      <c r="B89">
        <v>1</v>
      </c>
      <c r="C89">
        <v>1</v>
      </c>
      <c r="D89">
        <v>2015</v>
      </c>
      <c r="E89">
        <f>Sheet1!E88</f>
        <v>1130478954.65499</v>
      </c>
      <c r="F89">
        <f>Sheet1!F88</f>
        <v>1741056553.21</v>
      </c>
      <c r="G89">
        <f>Sheet1!G88</f>
        <v>1722971062.70999</v>
      </c>
      <c r="H89">
        <f>Sheet1!H88</f>
        <v>-18085490.500001099</v>
      </c>
      <c r="I89">
        <f>Sheet1!I88</f>
        <v>1672836799.6138101</v>
      </c>
      <c r="J89">
        <f>Sheet1!J88</f>
        <v>-127007978.657388</v>
      </c>
      <c r="K89">
        <f>Sheet1!K88</f>
        <v>67341929.946226507</v>
      </c>
      <c r="L89">
        <f>Sheet1!L88</f>
        <v>2.1480085343219502</v>
      </c>
      <c r="M89">
        <f>Sheet1!M88</f>
        <v>10044532.471716</v>
      </c>
      <c r="N89">
        <f>Sheet1!N88</f>
        <v>2.7522707560303901</v>
      </c>
      <c r="O89">
        <f>Sheet1!O88</f>
        <v>36492.934960084698</v>
      </c>
      <c r="P89">
        <f>Sheet1!P88</f>
        <v>10.408388655963201</v>
      </c>
      <c r="Q89">
        <f>Sheet1!Q88</f>
        <v>0.60684175658487305</v>
      </c>
      <c r="R89">
        <f>Sheet1!R88</f>
        <v>5.2243917667142297</v>
      </c>
      <c r="S89">
        <f>Sheet1!S88</f>
        <v>0</v>
      </c>
      <c r="T89">
        <f>Sheet1!T88</f>
        <v>0</v>
      </c>
      <c r="U89">
        <f>Sheet1!U88</f>
        <v>4.5459969450739104</v>
      </c>
      <c r="V89">
        <f>Sheet1!V88</f>
        <v>0.88405971369276803</v>
      </c>
      <c r="W89">
        <f>Sheet1!W88</f>
        <v>0</v>
      </c>
      <c r="X89">
        <f>Sheet1!Y88</f>
        <v>-49614960.227078401</v>
      </c>
      <c r="Y89">
        <f>Sheet1!X88</f>
        <v>26505877.812637702</v>
      </c>
      <c r="Z89">
        <f>Sheet1!Z88</f>
        <v>4445092.6549810702</v>
      </c>
      <c r="AA89">
        <f>Sheet1!AA88</f>
        <v>-94365285.345929205</v>
      </c>
      <c r="AB89">
        <f>Sheet1!AB88</f>
        <v>-19479279.3348931</v>
      </c>
      <c r="AC89">
        <f>Sheet1!AC88</f>
        <v>-160652.12243420799</v>
      </c>
      <c r="AD89">
        <f>Sheet1!AD88</f>
        <v>803518.99827702797</v>
      </c>
      <c r="AE89">
        <f>Sheet1!AE88</f>
        <v>-183784.28350121999</v>
      </c>
      <c r="AF89">
        <f>Sheet1!AF88</f>
        <v>0</v>
      </c>
      <c r="AG89">
        <f>Sheet1!AG88</f>
        <v>0</v>
      </c>
      <c r="AH89">
        <f>Sheet1!AH88</f>
        <v>16438050.799138</v>
      </c>
      <c r="AI89">
        <f>Sheet1!AI88</f>
        <v>-10232845.813701</v>
      </c>
      <c r="AJ89">
        <f>Sheet1!AJ88</f>
        <v>0</v>
      </c>
      <c r="AK89">
        <f>Sheet1!AK88</f>
        <v>-125844266.86250301</v>
      </c>
      <c r="AL89">
        <f>Sheet1!AL88</f>
        <v>-124792148.310313</v>
      </c>
      <c r="AM89">
        <f>Sheet1!AM88</f>
        <v>106706657.810312</v>
      </c>
      <c r="AN89">
        <f>Sheet1!AN88</f>
        <v>0</v>
      </c>
      <c r="AO89">
        <f>Sheet1!AO88</f>
        <v>-18085490.500001099</v>
      </c>
      <c r="AP89" s="3"/>
      <c r="AR89" s="3"/>
      <c r="AT89" s="3"/>
      <c r="AV89" s="3"/>
      <c r="AX89" s="3"/>
      <c r="AZ89" s="3"/>
      <c r="BB89" s="3"/>
      <c r="BE89" s="3"/>
      <c r="BG89" s="3"/>
      <c r="BI89" s="3"/>
      <c r="BJ89"/>
      <c r="BK89"/>
      <c r="BL89"/>
      <c r="BM89"/>
      <c r="BN89"/>
      <c r="BO89"/>
    </row>
    <row r="90" spans="1:67" x14ac:dyDescent="0.2">
      <c r="A90" t="str">
        <f t="shared" si="2"/>
        <v>1_1_2016</v>
      </c>
      <c r="B90">
        <v>1</v>
      </c>
      <c r="C90">
        <v>1</v>
      </c>
      <c r="D90">
        <v>2016</v>
      </c>
      <c r="E90">
        <f>Sheet1!E89</f>
        <v>1130478954.65499</v>
      </c>
      <c r="F90">
        <f>Sheet1!F89</f>
        <v>1722971062.70999</v>
      </c>
      <c r="G90">
        <f>Sheet1!G89</f>
        <v>1698078950.2549901</v>
      </c>
      <c r="H90">
        <f>Sheet1!H89</f>
        <v>-24892112.454999998</v>
      </c>
      <c r="I90">
        <f>Sheet1!I89</f>
        <v>1663127354.7506299</v>
      </c>
      <c r="J90">
        <f>Sheet1!J89</f>
        <v>-9709444.86318326</v>
      </c>
      <c r="K90">
        <f>Sheet1!K89</f>
        <v>67431393.704826698</v>
      </c>
      <c r="L90">
        <f>Sheet1!L89</f>
        <v>2.1979585764538498</v>
      </c>
      <c r="M90">
        <f>Sheet1!M89</f>
        <v>10119272.3188044</v>
      </c>
      <c r="N90">
        <f>Sheet1!N89</f>
        <v>2.4446802606930902</v>
      </c>
      <c r="O90">
        <f>Sheet1!O89</f>
        <v>37241.745014053602</v>
      </c>
      <c r="P90">
        <f>Sheet1!P89</f>
        <v>10.3220241782684</v>
      </c>
      <c r="Q90">
        <f>Sheet1!Q89</f>
        <v>0.60611659684576302</v>
      </c>
      <c r="R90">
        <f>Sheet1!R89</f>
        <v>5.7710911001053704</v>
      </c>
      <c r="S90">
        <f>Sheet1!S89</f>
        <v>0</v>
      </c>
      <c r="T90">
        <f>Sheet1!T89</f>
        <v>0</v>
      </c>
      <c r="U90">
        <f>Sheet1!U89</f>
        <v>8.1360468886469395</v>
      </c>
      <c r="V90">
        <f>Sheet1!V89</f>
        <v>0.99390711634335305</v>
      </c>
      <c r="W90">
        <f>Sheet1!W89</f>
        <v>0</v>
      </c>
      <c r="X90">
        <f>Sheet1!Y89</f>
        <v>-15817503.483904</v>
      </c>
      <c r="Y90">
        <f>Sheet1!X89</f>
        <v>33636804.767697297</v>
      </c>
      <c r="Z90">
        <f>Sheet1!Z89</f>
        <v>3348558.6932749799</v>
      </c>
      <c r="AA90">
        <f>Sheet1!AA89</f>
        <v>-35171993.724588402</v>
      </c>
      <c r="AB90">
        <f>Sheet1!AB89</f>
        <v>-14230375.0831708</v>
      </c>
      <c r="AC90">
        <f>Sheet1!AC89</f>
        <v>-1320355.72934669</v>
      </c>
      <c r="AD90">
        <f>Sheet1!AD89</f>
        <v>-381587.48874177499</v>
      </c>
      <c r="AE90">
        <f>Sheet1!AE89</f>
        <v>-2906926.0269241901</v>
      </c>
      <c r="AF90">
        <f>Sheet1!AF89</f>
        <v>0</v>
      </c>
      <c r="AG90">
        <f>Sheet1!AG89</f>
        <v>0</v>
      </c>
      <c r="AH90">
        <f>Sheet1!AH89</f>
        <v>31891893.420676298</v>
      </c>
      <c r="AI90">
        <f>Sheet1!AI89</f>
        <v>-3686956.9574476602</v>
      </c>
      <c r="AJ90">
        <f>Sheet1!AJ89</f>
        <v>0</v>
      </c>
      <c r="AK90">
        <f>Sheet1!AK89</f>
        <v>-4638441.61247495</v>
      </c>
      <c r="AL90">
        <f>Sheet1!AL89</f>
        <v>-6219703.3080766797</v>
      </c>
      <c r="AM90">
        <f>Sheet1!AM89</f>
        <v>-18672409.1469233</v>
      </c>
      <c r="AN90">
        <f>Sheet1!AN89</f>
        <v>0</v>
      </c>
      <c r="AO90">
        <f>Sheet1!AO89</f>
        <v>-24892112.454999998</v>
      </c>
      <c r="AP90" s="3"/>
      <c r="AR90" s="3"/>
      <c r="AT90" s="3"/>
      <c r="AV90" s="3"/>
      <c r="AX90" s="3"/>
      <c r="AZ90" s="3"/>
      <c r="BB90" s="3"/>
      <c r="BE90" s="3"/>
      <c r="BG90" s="3"/>
      <c r="BI90" s="3"/>
      <c r="BJ90"/>
      <c r="BK90"/>
      <c r="BL90"/>
      <c r="BM90"/>
      <c r="BN90"/>
      <c r="BO90"/>
    </row>
    <row r="91" spans="1:67" x14ac:dyDescent="0.2">
      <c r="A91" t="str">
        <f t="shared" si="2"/>
        <v>1_1_2017</v>
      </c>
      <c r="B91">
        <v>1</v>
      </c>
      <c r="C91">
        <v>1</v>
      </c>
      <c r="D91">
        <v>2017</v>
      </c>
      <c r="E91">
        <f>Sheet1!E90</f>
        <v>1130478954.65499</v>
      </c>
      <c r="F91">
        <f>Sheet1!F90</f>
        <v>1698078950.2549901</v>
      </c>
      <c r="G91">
        <f>Sheet1!G90</f>
        <v>1666633095.7720001</v>
      </c>
      <c r="H91">
        <f>Sheet1!H90</f>
        <v>-31445854.4829996</v>
      </c>
      <c r="I91">
        <f>Sheet1!I90</f>
        <v>1769197750.4618001</v>
      </c>
      <c r="J91">
        <f>Sheet1!J90</f>
        <v>106070395.711171</v>
      </c>
      <c r="K91">
        <f>Sheet1!K90</f>
        <v>69637255.902626693</v>
      </c>
      <c r="L91">
        <f>Sheet1!L90</f>
        <v>2.1221890707178699</v>
      </c>
      <c r="M91">
        <f>Sheet1!M90</f>
        <v>10218716.4376808</v>
      </c>
      <c r="N91">
        <f>Sheet1!N90</f>
        <v>2.6597006120118398</v>
      </c>
      <c r="O91">
        <f>Sheet1!O90</f>
        <v>38015.126245243002</v>
      </c>
      <c r="P91">
        <f>Sheet1!P90</f>
        <v>10.167529453104001</v>
      </c>
      <c r="Q91">
        <f>Sheet1!Q90</f>
        <v>0.60421645592204398</v>
      </c>
      <c r="R91">
        <f>Sheet1!R90</f>
        <v>5.9311235289497599</v>
      </c>
      <c r="S91">
        <f>Sheet1!S90</f>
        <v>0</v>
      </c>
      <c r="T91">
        <f>Sheet1!T90</f>
        <v>0</v>
      </c>
      <c r="U91">
        <f>Sheet1!U90</f>
        <v>12.590584836242799</v>
      </c>
      <c r="V91">
        <f>Sheet1!V90</f>
        <v>0.99390711634335305</v>
      </c>
      <c r="W91">
        <f>Sheet1!W90</f>
        <v>0</v>
      </c>
      <c r="X91">
        <f>Sheet1!Y90</f>
        <v>12057835.2015885</v>
      </c>
      <c r="Y91">
        <f>Sheet1!X90</f>
        <v>42605604.806546301</v>
      </c>
      <c r="Z91">
        <f>Sheet1!Z90</f>
        <v>4097091.8600971601</v>
      </c>
      <c r="AA91">
        <f>Sheet1!AA90</f>
        <v>25052277.511754099</v>
      </c>
      <c r="AB91">
        <f>Sheet1!AB90</f>
        <v>-14394713.4248813</v>
      </c>
      <c r="AC91">
        <f>Sheet1!AC90</f>
        <v>-2186711.6871622899</v>
      </c>
      <c r="AD91">
        <f>Sheet1!AD90</f>
        <v>-1262700.9029221199</v>
      </c>
      <c r="AE91">
        <f>Sheet1!AE90</f>
        <v>-860390.28792660497</v>
      </c>
      <c r="AF91">
        <f>Sheet1!AF90</f>
        <v>0</v>
      </c>
      <c r="AG91">
        <f>Sheet1!AG90</f>
        <v>0</v>
      </c>
      <c r="AH91">
        <f>Sheet1!AH90</f>
        <v>39015035.731192604</v>
      </c>
      <c r="AI91">
        <f>Sheet1!AI90</f>
        <v>0</v>
      </c>
      <c r="AJ91">
        <f>Sheet1!AJ90</f>
        <v>0</v>
      </c>
      <c r="AK91">
        <f>Sheet1!AK90</f>
        <v>104123328.808286</v>
      </c>
      <c r="AL91">
        <f>Sheet1!AL90</f>
        <v>106037668.47633</v>
      </c>
      <c r="AM91">
        <f>Sheet1!AM90</f>
        <v>-137483522.95932901</v>
      </c>
      <c r="AN91">
        <f>Sheet1!AN90</f>
        <v>0</v>
      </c>
      <c r="AO91">
        <f>Sheet1!AO90</f>
        <v>-31445854.4829996</v>
      </c>
      <c r="AP91" s="3"/>
      <c r="AR91" s="3"/>
      <c r="AT91" s="3"/>
      <c r="AV91" s="3"/>
      <c r="AX91" s="3"/>
      <c r="AZ91" s="3"/>
      <c r="BB91" s="3"/>
      <c r="BE91" s="3"/>
      <c r="BG91" s="3"/>
      <c r="BI91" s="3"/>
      <c r="BJ91"/>
      <c r="BK91"/>
      <c r="BL91"/>
      <c r="BM91"/>
      <c r="BN91"/>
      <c r="BO91"/>
    </row>
    <row r="92" spans="1:67" x14ac:dyDescent="0.2">
      <c r="A92" t="str">
        <f t="shared" si="2"/>
        <v>1_1_2018</v>
      </c>
      <c r="B92">
        <v>1</v>
      </c>
      <c r="C92">
        <v>1</v>
      </c>
      <c r="D92">
        <v>2018</v>
      </c>
      <c r="E92">
        <f>Sheet1!E91</f>
        <v>1130478954.65499</v>
      </c>
      <c r="F92">
        <f>Sheet1!F91</f>
        <v>1666633095.7720001</v>
      </c>
      <c r="G92">
        <f>Sheet1!G91</f>
        <v>1636184633.7979901</v>
      </c>
      <c r="H92">
        <f>Sheet1!H91</f>
        <v>-30448461.9740007</v>
      </c>
      <c r="I92">
        <f>Sheet1!I91</f>
        <v>1793243427.9111099</v>
      </c>
      <c r="J92">
        <f>Sheet1!J91</f>
        <v>24045677.4493085</v>
      </c>
      <c r="K92">
        <f>Sheet1!K91</f>
        <v>70621306.110453904</v>
      </c>
      <c r="L92">
        <f>Sheet1!L91</f>
        <v>2.0770714924310698</v>
      </c>
      <c r="M92">
        <f>Sheet1!M91</f>
        <v>10291699.890126601</v>
      </c>
      <c r="N92">
        <f>Sheet1!N91</f>
        <v>2.9329873699500002</v>
      </c>
      <c r="O92">
        <f>Sheet1!O91</f>
        <v>38881.041747275602</v>
      </c>
      <c r="P92">
        <f>Sheet1!P91</f>
        <v>10.033631511663399</v>
      </c>
      <c r="Q92">
        <f>Sheet1!Q91</f>
        <v>0.60568888765740103</v>
      </c>
      <c r="R92">
        <f>Sheet1!R91</f>
        <v>6.1878226839308299</v>
      </c>
      <c r="S92">
        <f>Sheet1!S91</f>
        <v>0</v>
      </c>
      <c r="T92">
        <f>Sheet1!T91</f>
        <v>0</v>
      </c>
      <c r="U92">
        <f>Sheet1!U91</f>
        <v>17.8013023366277</v>
      </c>
      <c r="V92">
        <f>Sheet1!V91</f>
        <v>1</v>
      </c>
      <c r="W92">
        <f>Sheet1!W91</f>
        <v>0.57219218117369197</v>
      </c>
      <c r="X92">
        <f>Sheet1!Y91</f>
        <v>829580.24635452195</v>
      </c>
      <c r="Y92">
        <f>Sheet1!X91</f>
        <v>15903146.504393701</v>
      </c>
      <c r="Z92">
        <f>Sheet1!Z91</f>
        <v>3575101.9479604401</v>
      </c>
      <c r="AA92">
        <f>Sheet1!AA91</f>
        <v>29993419.973751001</v>
      </c>
      <c r="AB92">
        <f>Sheet1!AB91</f>
        <v>-15214105.4029177</v>
      </c>
      <c r="AC92">
        <f>Sheet1!AC91</f>
        <v>-1876449.5358392501</v>
      </c>
      <c r="AD92">
        <f>Sheet1!AD91</f>
        <v>921227.08727915399</v>
      </c>
      <c r="AE92">
        <f>Sheet1!AE91</f>
        <v>-1336795.91820998</v>
      </c>
      <c r="AF92">
        <f>Sheet1!AF91</f>
        <v>0</v>
      </c>
      <c r="AG92">
        <f>Sheet1!AG91</f>
        <v>0</v>
      </c>
      <c r="AH92">
        <f>Sheet1!AH91</f>
        <v>44787287.9025032</v>
      </c>
      <c r="AI92">
        <f>Sheet1!AI91</f>
        <v>-171287.811962629</v>
      </c>
      <c r="AJ92">
        <f>Sheet1!AJ91</f>
        <v>-58154435.5619919</v>
      </c>
      <c r="AK92">
        <f>Sheet1!AK91</f>
        <v>19256689.4313205</v>
      </c>
      <c r="AL92">
        <f>Sheet1!AL91</f>
        <v>17675237.1283447</v>
      </c>
      <c r="AM92">
        <f>Sheet1!AM91</f>
        <v>-48123699.1023454</v>
      </c>
      <c r="AN92">
        <f>Sheet1!AN91</f>
        <v>0</v>
      </c>
      <c r="AO92">
        <f>Sheet1!AO91</f>
        <v>-30448461.974000599</v>
      </c>
      <c r="AP92" s="3"/>
      <c r="AR92" s="3"/>
      <c r="AT92" s="3"/>
      <c r="AV92" s="3"/>
      <c r="AX92" s="3"/>
      <c r="AZ92" s="3"/>
      <c r="BB92" s="3"/>
      <c r="BE92" s="3"/>
      <c r="BG92" s="3"/>
      <c r="BI92" s="3"/>
      <c r="BJ92"/>
      <c r="BK92"/>
      <c r="BL92"/>
      <c r="BM92"/>
      <c r="BN92"/>
      <c r="BO92"/>
    </row>
    <row r="93" spans="1:67" x14ac:dyDescent="0.2">
      <c r="A93" t="str">
        <f t="shared" si="2"/>
        <v>1_2_2002</v>
      </c>
      <c r="B93">
        <v>1</v>
      </c>
      <c r="C93">
        <v>2</v>
      </c>
      <c r="D93">
        <v>2002</v>
      </c>
      <c r="E93">
        <f>Sheet1!E92</f>
        <v>47549753.656399898</v>
      </c>
      <c r="F93">
        <f>Sheet1!F92</f>
        <v>0</v>
      </c>
      <c r="G93">
        <f>Sheet1!G92</f>
        <v>47549753.656399898</v>
      </c>
      <c r="H93">
        <f>Sheet1!H92</f>
        <v>0</v>
      </c>
      <c r="I93">
        <f>Sheet1!I92</f>
        <v>39797304.653030902</v>
      </c>
      <c r="J93">
        <f>Sheet1!J92</f>
        <v>0</v>
      </c>
      <c r="K93">
        <f>Sheet1!K92</f>
        <v>2962620.5000872598</v>
      </c>
      <c r="L93">
        <f>Sheet1!L92</f>
        <v>1.2225813885152299</v>
      </c>
      <c r="M93">
        <f>Sheet1!M92</f>
        <v>2768260.23772333</v>
      </c>
      <c r="N93">
        <f>Sheet1!N92</f>
        <v>1.9579725613818899</v>
      </c>
      <c r="O93">
        <f>Sheet1!O92</f>
        <v>35534.3786964147</v>
      </c>
      <c r="P93">
        <f>Sheet1!P92</f>
        <v>7.6732557818507896</v>
      </c>
      <c r="Q93">
        <f>Sheet1!Q92</f>
        <v>0.32365849183725298</v>
      </c>
      <c r="R93">
        <f>Sheet1!R92</f>
        <v>3.5450752847825</v>
      </c>
      <c r="S93">
        <f>Sheet1!S92</f>
        <v>0</v>
      </c>
      <c r="T93">
        <f>Sheet1!T92</f>
        <v>0</v>
      </c>
      <c r="U93">
        <f>Sheet1!U92</f>
        <v>0</v>
      </c>
      <c r="V93">
        <f>Sheet1!V92</f>
        <v>0.31426638102022397</v>
      </c>
      <c r="W93">
        <f>Sheet1!W92</f>
        <v>0</v>
      </c>
      <c r="X93">
        <f>Sheet1!Y92</f>
        <v>0</v>
      </c>
      <c r="Y93">
        <f>Sheet1!X92</f>
        <v>0</v>
      </c>
      <c r="Z93">
        <f>Sheet1!Z92</f>
        <v>0</v>
      </c>
      <c r="AA93">
        <f>Sheet1!AA92</f>
        <v>0</v>
      </c>
      <c r="AB93">
        <f>Sheet1!AB92</f>
        <v>0</v>
      </c>
      <c r="AC93">
        <f>Sheet1!AC92</f>
        <v>0</v>
      </c>
      <c r="AD93">
        <f>Sheet1!AD92</f>
        <v>0</v>
      </c>
      <c r="AE93">
        <f>Sheet1!AE92</f>
        <v>0</v>
      </c>
      <c r="AF93">
        <f>Sheet1!AF92</f>
        <v>0</v>
      </c>
      <c r="AG93">
        <f>Sheet1!AG92</f>
        <v>0</v>
      </c>
      <c r="AH93">
        <f>Sheet1!AH92</f>
        <v>0</v>
      </c>
      <c r="AI93">
        <f>Sheet1!AI92</f>
        <v>0</v>
      </c>
      <c r="AJ93">
        <f>Sheet1!AJ92</f>
        <v>0</v>
      </c>
      <c r="AK93">
        <f>Sheet1!AK92</f>
        <v>0</v>
      </c>
      <c r="AL93">
        <f>Sheet1!AL92</f>
        <v>0</v>
      </c>
      <c r="AM93">
        <f>Sheet1!AM92</f>
        <v>0</v>
      </c>
      <c r="AN93">
        <f>Sheet1!AN92</f>
        <v>47549753.656399898</v>
      </c>
      <c r="AO93">
        <f>Sheet1!AO92</f>
        <v>47549753.656399898</v>
      </c>
      <c r="AP93" s="3"/>
      <c r="AR93" s="3"/>
      <c r="AT93" s="3"/>
      <c r="AV93" s="3"/>
      <c r="AX93" s="3"/>
      <c r="AZ93" s="3"/>
      <c r="BB93" s="3"/>
      <c r="BE93" s="3"/>
      <c r="BG93" s="3"/>
      <c r="BI93" s="3"/>
      <c r="BJ93"/>
      <c r="BK93"/>
      <c r="BL93"/>
      <c r="BM93"/>
      <c r="BN93"/>
      <c r="BO93"/>
    </row>
    <row r="94" spans="1:67" x14ac:dyDescent="0.2">
      <c r="A94" t="str">
        <f t="shared" si="2"/>
        <v>1_2_2003</v>
      </c>
      <c r="B94">
        <v>1</v>
      </c>
      <c r="C94">
        <v>2</v>
      </c>
      <c r="D94">
        <v>2003</v>
      </c>
      <c r="E94">
        <f>Sheet1!E93</f>
        <v>47549753.656399898</v>
      </c>
      <c r="F94">
        <f>Sheet1!F93</f>
        <v>47549753.656399898</v>
      </c>
      <c r="G94">
        <f>Sheet1!G93</f>
        <v>47844293.070099898</v>
      </c>
      <c r="H94">
        <f>Sheet1!H93</f>
        <v>294539.41369997902</v>
      </c>
      <c r="I94">
        <f>Sheet1!I93</f>
        <v>44305495.017232999</v>
      </c>
      <c r="J94">
        <f>Sheet1!J93</f>
        <v>4508190.3642020598</v>
      </c>
      <c r="K94">
        <f>Sheet1!K93</f>
        <v>3069353.1406493001</v>
      </c>
      <c r="L94">
        <f>Sheet1!L93</f>
        <v>0.95578036703482006</v>
      </c>
      <c r="M94">
        <f>Sheet1!M93</f>
        <v>2812675.2337543401</v>
      </c>
      <c r="N94">
        <f>Sheet1!N93</f>
        <v>2.2250245379575899</v>
      </c>
      <c r="O94">
        <f>Sheet1!O93</f>
        <v>34842.317326516903</v>
      </c>
      <c r="P94">
        <f>Sheet1!P93</f>
        <v>7.7166917665435504</v>
      </c>
      <c r="Q94">
        <f>Sheet1!Q93</f>
        <v>0.32225018377211101</v>
      </c>
      <c r="R94">
        <f>Sheet1!R93</f>
        <v>3.5450752847825</v>
      </c>
      <c r="S94">
        <f>Sheet1!S93</f>
        <v>0</v>
      </c>
      <c r="T94">
        <f>Sheet1!T93</f>
        <v>0</v>
      </c>
      <c r="U94">
        <f>Sheet1!U93</f>
        <v>0</v>
      </c>
      <c r="V94">
        <f>Sheet1!V93</f>
        <v>0.31426638102022397</v>
      </c>
      <c r="W94">
        <f>Sheet1!W93</f>
        <v>0</v>
      </c>
      <c r="X94">
        <f>Sheet1!Y93</f>
        <v>4264328.5908241402</v>
      </c>
      <c r="Y94">
        <f>Sheet1!X93</f>
        <v>1016630.64584947</v>
      </c>
      <c r="Z94">
        <f>Sheet1!Z93</f>
        <v>187797.09635776901</v>
      </c>
      <c r="AA94">
        <f>Sheet1!AA93</f>
        <v>997888.31663757097</v>
      </c>
      <c r="AB94">
        <f>Sheet1!AB93</f>
        <v>353189.986663491</v>
      </c>
      <c r="AC94">
        <f>Sheet1!AC93</f>
        <v>16070.6969003173</v>
      </c>
      <c r="AD94">
        <f>Sheet1!AD93</f>
        <v>-29724.856590204701</v>
      </c>
      <c r="AE94">
        <f>Sheet1!AE93</f>
        <v>0</v>
      </c>
      <c r="AF94">
        <f>Sheet1!AF93</f>
        <v>0</v>
      </c>
      <c r="AG94">
        <f>Sheet1!AG93</f>
        <v>0</v>
      </c>
      <c r="AH94">
        <f>Sheet1!AH93</f>
        <v>0</v>
      </c>
      <c r="AI94">
        <f>Sheet1!AI93</f>
        <v>0</v>
      </c>
      <c r="AJ94">
        <f>Sheet1!AJ93</f>
        <v>0</v>
      </c>
      <c r="AK94">
        <f>Sheet1!AK93</f>
        <v>6806180.4766425602</v>
      </c>
      <c r="AL94">
        <f>Sheet1!AL93</f>
        <v>7216277.7290672297</v>
      </c>
      <c r="AM94">
        <f>Sheet1!AM93</f>
        <v>-6921738.3153672498</v>
      </c>
      <c r="AN94">
        <f>Sheet1!AN93</f>
        <v>0</v>
      </c>
      <c r="AO94">
        <f>Sheet1!AO93</f>
        <v>294539.41369997902</v>
      </c>
      <c r="AP94" s="3"/>
      <c r="AR94" s="3"/>
      <c r="AT94" s="3"/>
      <c r="AV94" s="3"/>
      <c r="AX94" s="3"/>
      <c r="AZ94" s="3"/>
      <c r="BB94" s="3"/>
      <c r="BE94" s="3"/>
      <c r="BG94" s="3"/>
      <c r="BI94" s="3"/>
      <c r="BJ94"/>
      <c r="BK94"/>
      <c r="BL94"/>
      <c r="BM94"/>
      <c r="BN94"/>
      <c r="BO94"/>
    </row>
    <row r="95" spans="1:67" x14ac:dyDescent="0.2">
      <c r="A95" t="str">
        <f t="shared" si="2"/>
        <v>1_2_2004</v>
      </c>
      <c r="B95">
        <v>1</v>
      </c>
      <c r="C95">
        <v>2</v>
      </c>
      <c r="D95">
        <v>2004</v>
      </c>
      <c r="E95">
        <f>Sheet1!E94</f>
        <v>47549753.656399898</v>
      </c>
      <c r="F95">
        <f>Sheet1!F94</f>
        <v>47844293.070099898</v>
      </c>
      <c r="G95">
        <f>Sheet1!G94</f>
        <v>53311258.5578999</v>
      </c>
      <c r="H95">
        <f>Sheet1!H94</f>
        <v>5466965.4878000198</v>
      </c>
      <c r="I95">
        <f>Sheet1!I94</f>
        <v>47919453.1356529</v>
      </c>
      <c r="J95">
        <f>Sheet1!J94</f>
        <v>3613958.1184198698</v>
      </c>
      <c r="K95">
        <f>Sheet1!K94</f>
        <v>2965571.8303362099</v>
      </c>
      <c r="L95">
        <f>Sheet1!L94</f>
        <v>0.88658036250347905</v>
      </c>
      <c r="M95">
        <f>Sheet1!M94</f>
        <v>2858440.0301405299</v>
      </c>
      <c r="N95">
        <f>Sheet1!N94</f>
        <v>2.5315490838163099</v>
      </c>
      <c r="O95">
        <f>Sheet1!O94</f>
        <v>33861.2735675445</v>
      </c>
      <c r="P95">
        <f>Sheet1!P94</f>
        <v>7.7638551506308602</v>
      </c>
      <c r="Q95">
        <f>Sheet1!Q94</f>
        <v>0.31847007369969399</v>
      </c>
      <c r="R95">
        <f>Sheet1!R94</f>
        <v>3.5450752847825</v>
      </c>
      <c r="S95">
        <f>Sheet1!S94</f>
        <v>0</v>
      </c>
      <c r="T95">
        <f>Sheet1!T94</f>
        <v>0</v>
      </c>
      <c r="U95">
        <f>Sheet1!U94</f>
        <v>0</v>
      </c>
      <c r="V95">
        <f>Sheet1!V94</f>
        <v>0.31426638102022397</v>
      </c>
      <c r="W95">
        <f>Sheet1!W94</f>
        <v>0</v>
      </c>
      <c r="X95">
        <f>Sheet1!Y94</f>
        <v>1208760.1490180001</v>
      </c>
      <c r="Y95">
        <f>Sheet1!X94</f>
        <v>1268654.1062280899</v>
      </c>
      <c r="Z95">
        <f>Sheet1!Z94</f>
        <v>203546.60511292401</v>
      </c>
      <c r="AA95">
        <f>Sheet1!AA94</f>
        <v>1062769.7868655799</v>
      </c>
      <c r="AB95">
        <f>Sheet1!AB94</f>
        <v>508701.36232050299</v>
      </c>
      <c r="AC95">
        <f>Sheet1!AC94</f>
        <v>17044.007465422899</v>
      </c>
      <c r="AD95">
        <f>Sheet1!AD94</f>
        <v>-82525.951861010195</v>
      </c>
      <c r="AE95">
        <f>Sheet1!AE94</f>
        <v>0</v>
      </c>
      <c r="AF95">
        <f>Sheet1!AF94</f>
        <v>0</v>
      </c>
      <c r="AG95">
        <f>Sheet1!AG94</f>
        <v>0</v>
      </c>
      <c r="AH95">
        <f>Sheet1!AH94</f>
        <v>0</v>
      </c>
      <c r="AI95">
        <f>Sheet1!AI94</f>
        <v>0</v>
      </c>
      <c r="AJ95">
        <f>Sheet1!AJ94</f>
        <v>0</v>
      </c>
      <c r="AK95">
        <f>Sheet1!AK94</f>
        <v>4186950.0651495098</v>
      </c>
      <c r="AL95">
        <f>Sheet1!AL94</f>
        <v>4309597.3227171199</v>
      </c>
      <c r="AM95">
        <f>Sheet1!AM94</f>
        <v>1157368.1650828901</v>
      </c>
      <c r="AN95">
        <f>Sheet1!AN94</f>
        <v>0</v>
      </c>
      <c r="AO95">
        <f>Sheet1!AO94</f>
        <v>5466965.4878000198</v>
      </c>
      <c r="AP95" s="3"/>
      <c r="AR95" s="3"/>
      <c r="AT95" s="3"/>
      <c r="AV95" s="3"/>
      <c r="AX95" s="3"/>
      <c r="AZ95" s="3"/>
      <c r="BB95" s="3"/>
      <c r="BE95" s="3"/>
      <c r="BG95" s="3"/>
      <c r="BI95" s="3"/>
      <c r="BJ95"/>
      <c r="BK95"/>
      <c r="BL95"/>
      <c r="BM95"/>
      <c r="BN95"/>
      <c r="BO95"/>
    </row>
    <row r="96" spans="1:67" x14ac:dyDescent="0.2">
      <c r="A96" t="str">
        <f t="shared" si="2"/>
        <v>1_2_2005</v>
      </c>
      <c r="B96">
        <v>1</v>
      </c>
      <c r="C96">
        <v>2</v>
      </c>
      <c r="D96">
        <v>2005</v>
      </c>
      <c r="E96">
        <f>Sheet1!E95</f>
        <v>47549753.656399898</v>
      </c>
      <c r="F96">
        <f>Sheet1!F95</f>
        <v>53311258.5578999</v>
      </c>
      <c r="G96">
        <f>Sheet1!G95</f>
        <v>60584375.922999904</v>
      </c>
      <c r="H96">
        <f>Sheet1!H95</f>
        <v>7273117.3650999703</v>
      </c>
      <c r="I96">
        <f>Sheet1!I95</f>
        <v>54131418.522095598</v>
      </c>
      <c r="J96">
        <f>Sheet1!J95</f>
        <v>6211965.3864427898</v>
      </c>
      <c r="K96">
        <f>Sheet1!K95</f>
        <v>3115605.8997516301</v>
      </c>
      <c r="L96">
        <f>Sheet1!L95</f>
        <v>0.84302778047465199</v>
      </c>
      <c r="M96">
        <f>Sheet1!M95</f>
        <v>2911574.78442924</v>
      </c>
      <c r="N96">
        <f>Sheet1!N95</f>
        <v>2.9875062627911002</v>
      </c>
      <c r="O96">
        <f>Sheet1!O95</f>
        <v>32998.760173915798</v>
      </c>
      <c r="P96">
        <f>Sheet1!P95</f>
        <v>7.7861149615416103</v>
      </c>
      <c r="Q96">
        <f>Sheet1!Q95</f>
        <v>0.31471551542530701</v>
      </c>
      <c r="R96">
        <f>Sheet1!R95</f>
        <v>3.5450752847825</v>
      </c>
      <c r="S96">
        <f>Sheet1!S95</f>
        <v>0</v>
      </c>
      <c r="T96">
        <f>Sheet1!T95</f>
        <v>0</v>
      </c>
      <c r="U96">
        <f>Sheet1!U95</f>
        <v>0</v>
      </c>
      <c r="V96">
        <f>Sheet1!V95</f>
        <v>0.31426638102022397</v>
      </c>
      <c r="W96">
        <f>Sheet1!W95</f>
        <v>0</v>
      </c>
      <c r="X96">
        <f>Sheet1!Y95</f>
        <v>771982.827503687</v>
      </c>
      <c r="Y96">
        <f>Sheet1!X95</f>
        <v>3311583.2643109602</v>
      </c>
      <c r="Z96">
        <f>Sheet1!Z95</f>
        <v>257199.28732306499</v>
      </c>
      <c r="AA96">
        <f>Sheet1!AA95</f>
        <v>1579367.00231903</v>
      </c>
      <c r="AB96">
        <f>Sheet1!AB95</f>
        <v>497148.142750956</v>
      </c>
      <c r="AC96">
        <f>Sheet1!AC95</f>
        <v>9163.0532998633098</v>
      </c>
      <c r="AD96">
        <f>Sheet1!AD95</f>
        <v>-89082.153750122801</v>
      </c>
      <c r="AE96">
        <f>Sheet1!AE95</f>
        <v>0</v>
      </c>
      <c r="AF96">
        <f>Sheet1!AF95</f>
        <v>0</v>
      </c>
      <c r="AG96">
        <f>Sheet1!AG95</f>
        <v>0</v>
      </c>
      <c r="AH96">
        <f>Sheet1!AH95</f>
        <v>0</v>
      </c>
      <c r="AI96">
        <f>Sheet1!AI95</f>
        <v>0</v>
      </c>
      <c r="AJ96">
        <f>Sheet1!AJ95</f>
        <v>0</v>
      </c>
      <c r="AK96">
        <f>Sheet1!AK95</f>
        <v>6337361.4237574497</v>
      </c>
      <c r="AL96">
        <f>Sheet1!AL95</f>
        <v>6562018.4872155804</v>
      </c>
      <c r="AM96">
        <f>Sheet1!AM95</f>
        <v>711098.87788439495</v>
      </c>
      <c r="AN96">
        <f>Sheet1!AN95</f>
        <v>0</v>
      </c>
      <c r="AO96">
        <f>Sheet1!AO95</f>
        <v>7273117.3650999703</v>
      </c>
      <c r="AP96" s="3"/>
      <c r="AR96" s="3"/>
      <c r="AT96" s="3"/>
      <c r="AV96" s="3"/>
      <c r="AX96" s="3"/>
      <c r="AZ96" s="3"/>
      <c r="BB96" s="3"/>
      <c r="BE96" s="3"/>
      <c r="BG96" s="3"/>
      <c r="BI96" s="3"/>
      <c r="BJ96"/>
      <c r="BK96"/>
      <c r="BL96"/>
      <c r="BM96"/>
      <c r="BN96"/>
      <c r="BO96"/>
    </row>
    <row r="97" spans="1:67" x14ac:dyDescent="0.2">
      <c r="A97" t="str">
        <f t="shared" si="2"/>
        <v>1_2_2006</v>
      </c>
      <c r="B97">
        <v>1</v>
      </c>
      <c r="C97">
        <v>2</v>
      </c>
      <c r="D97">
        <v>2006</v>
      </c>
      <c r="E97">
        <f>Sheet1!E96</f>
        <v>48222862.656399898</v>
      </c>
      <c r="F97">
        <f>Sheet1!F96</f>
        <v>60584375.922999904</v>
      </c>
      <c r="G97">
        <f>Sheet1!G96</f>
        <v>67601348.815999895</v>
      </c>
      <c r="H97">
        <f>Sheet1!H96</f>
        <v>6343863.8929999899</v>
      </c>
      <c r="I97">
        <f>Sheet1!I96</f>
        <v>60035517.778149098</v>
      </c>
      <c r="J97">
        <f>Sheet1!J96</f>
        <v>5584520.1038958104</v>
      </c>
      <c r="K97">
        <f>Sheet1!K96</f>
        <v>3332052.5592704001</v>
      </c>
      <c r="L97">
        <f>Sheet1!L96</f>
        <v>0.932955283911311</v>
      </c>
      <c r="M97">
        <f>Sheet1!M96</f>
        <v>2950352.4954894101</v>
      </c>
      <c r="N97">
        <f>Sheet1!N96</f>
        <v>3.27644463528868</v>
      </c>
      <c r="O97">
        <f>Sheet1!O96</f>
        <v>31639.586665481002</v>
      </c>
      <c r="P97">
        <f>Sheet1!P96</f>
        <v>7.86420353767324</v>
      </c>
      <c r="Q97">
        <f>Sheet1!Q96</f>
        <v>0.31734521195759202</v>
      </c>
      <c r="R97">
        <f>Sheet1!R96</f>
        <v>3.59256659245648</v>
      </c>
      <c r="S97">
        <f>Sheet1!S96</f>
        <v>0</v>
      </c>
      <c r="T97">
        <f>Sheet1!T96</f>
        <v>0</v>
      </c>
      <c r="U97">
        <f>Sheet1!U96</f>
        <v>0</v>
      </c>
      <c r="V97">
        <f>Sheet1!V96</f>
        <v>0.30987975779195598</v>
      </c>
      <c r="W97">
        <f>Sheet1!W96</f>
        <v>0</v>
      </c>
      <c r="X97">
        <f>Sheet1!Y96</f>
        <v>515159.69938445702</v>
      </c>
      <c r="Y97">
        <f>Sheet1!X96</f>
        <v>3443889.6906143501</v>
      </c>
      <c r="Z97">
        <f>Sheet1!Z96</f>
        <v>334413.92349701002</v>
      </c>
      <c r="AA97">
        <f>Sheet1!AA96</f>
        <v>1019007.81820114</v>
      </c>
      <c r="AB97">
        <f>Sheet1!AB96</f>
        <v>946422.22136311303</v>
      </c>
      <c r="AC97">
        <f>Sheet1!AC96</f>
        <v>51724.286285384602</v>
      </c>
      <c r="AD97">
        <f>Sheet1!AD96</f>
        <v>-1422.7151943797001</v>
      </c>
      <c r="AE97">
        <f>Sheet1!AE96</f>
        <v>-14231.2399833454</v>
      </c>
      <c r="AF97">
        <f>Sheet1!AF96</f>
        <v>0</v>
      </c>
      <c r="AG97">
        <f>Sheet1!AG96</f>
        <v>0</v>
      </c>
      <c r="AH97">
        <f>Sheet1!AH96</f>
        <v>0</v>
      </c>
      <c r="AI97">
        <f>Sheet1!AI96</f>
        <v>0</v>
      </c>
      <c r="AJ97">
        <f>Sheet1!AJ96</f>
        <v>0</v>
      </c>
      <c r="AK97">
        <f>Sheet1!AK96</f>
        <v>6294963.6841677399</v>
      </c>
      <c r="AL97">
        <f>Sheet1!AL96</f>
        <v>6476463.8044326697</v>
      </c>
      <c r="AM97">
        <f>Sheet1!AM96</f>
        <v>-132599.91143268501</v>
      </c>
      <c r="AN97">
        <f>Sheet1!AN96</f>
        <v>673108.99999999895</v>
      </c>
      <c r="AO97">
        <f>Sheet1!AO96</f>
        <v>7016972.8929999899</v>
      </c>
      <c r="AP97" s="3"/>
      <c r="AR97" s="3"/>
      <c r="AT97" s="3"/>
      <c r="AV97" s="3"/>
      <c r="AX97" s="3"/>
      <c r="AZ97" s="3"/>
      <c r="BB97" s="3"/>
      <c r="BE97" s="3"/>
      <c r="BG97" s="3"/>
      <c r="BI97" s="3"/>
      <c r="BJ97"/>
      <c r="BK97"/>
      <c r="BL97"/>
      <c r="BM97"/>
      <c r="BN97"/>
      <c r="BO97"/>
    </row>
    <row r="98" spans="1:67" x14ac:dyDescent="0.2">
      <c r="A98" t="str">
        <f t="shared" si="2"/>
        <v>1_2_2007</v>
      </c>
      <c r="B98">
        <v>1</v>
      </c>
      <c r="C98">
        <v>2</v>
      </c>
      <c r="D98">
        <v>2007</v>
      </c>
      <c r="E98">
        <f>Sheet1!E97</f>
        <v>50040839.145399898</v>
      </c>
      <c r="F98">
        <f>Sheet1!F97</f>
        <v>67601348.815999895</v>
      </c>
      <c r="G98">
        <f>Sheet1!G97</f>
        <v>73316847.371399999</v>
      </c>
      <c r="H98">
        <f>Sheet1!H97</f>
        <v>3897522.06640012</v>
      </c>
      <c r="I98">
        <f>Sheet1!I97</f>
        <v>65076106.9207059</v>
      </c>
      <c r="J98">
        <f>Sheet1!J97</f>
        <v>2729495.7638297798</v>
      </c>
      <c r="K98">
        <f>Sheet1!K97</f>
        <v>3688771.5562192402</v>
      </c>
      <c r="L98">
        <f>Sheet1!L97</f>
        <v>1.04404322200226</v>
      </c>
      <c r="M98">
        <f>Sheet1!M97</f>
        <v>2910074.4030182702</v>
      </c>
      <c r="N98">
        <f>Sheet1!N97</f>
        <v>3.4745397782099099</v>
      </c>
      <c r="O98">
        <f>Sheet1!O97</f>
        <v>31981.679489931601</v>
      </c>
      <c r="P98">
        <f>Sheet1!P97</f>
        <v>7.6491680847406398</v>
      </c>
      <c r="Q98">
        <f>Sheet1!Q97</f>
        <v>0.315810317776761</v>
      </c>
      <c r="R98">
        <f>Sheet1!R97</f>
        <v>3.9449465481141202</v>
      </c>
      <c r="S98">
        <f>Sheet1!S97</f>
        <v>0</v>
      </c>
      <c r="T98">
        <f>Sheet1!T97</f>
        <v>0</v>
      </c>
      <c r="U98">
        <f>Sheet1!U97</f>
        <v>0</v>
      </c>
      <c r="V98">
        <f>Sheet1!V97</f>
        <v>0.29862187076000801</v>
      </c>
      <c r="W98">
        <f>Sheet1!W97</f>
        <v>0</v>
      </c>
      <c r="X98">
        <f>Sheet1!Y97</f>
        <v>-1477086.5946388501</v>
      </c>
      <c r="Y98">
        <f>Sheet1!X97</f>
        <v>4742752.8773398399</v>
      </c>
      <c r="Z98">
        <f>Sheet1!Z97</f>
        <v>103722.094910581</v>
      </c>
      <c r="AA98">
        <f>Sheet1!AA97</f>
        <v>775643.70650563703</v>
      </c>
      <c r="AB98">
        <f>Sheet1!AB97</f>
        <v>-392934.41227897402</v>
      </c>
      <c r="AC98">
        <f>Sheet1!AC97</f>
        <v>-135804.59320195601</v>
      </c>
      <c r="AD98">
        <f>Sheet1!AD97</f>
        <v>-159815.75408274401</v>
      </c>
      <c r="AE98">
        <f>Sheet1!AE97</f>
        <v>-78540.036058480095</v>
      </c>
      <c r="AF98">
        <f>Sheet1!AF97</f>
        <v>0</v>
      </c>
      <c r="AG98">
        <f>Sheet1!AG97</f>
        <v>0</v>
      </c>
      <c r="AH98">
        <f>Sheet1!AH97</f>
        <v>0</v>
      </c>
      <c r="AI98">
        <f>Sheet1!AI97</f>
        <v>0</v>
      </c>
      <c r="AJ98">
        <f>Sheet1!AJ97</f>
        <v>0</v>
      </c>
      <c r="AK98">
        <f>Sheet1!AK97</f>
        <v>3377937.2884950498</v>
      </c>
      <c r="AL98">
        <f>Sheet1!AL97</f>
        <v>3404751.0355872102</v>
      </c>
      <c r="AM98">
        <f>Sheet1!AM97</f>
        <v>492771.03081290598</v>
      </c>
      <c r="AN98">
        <f>Sheet1!AN97</f>
        <v>1817976.4890000001</v>
      </c>
      <c r="AO98">
        <f>Sheet1!AO97</f>
        <v>5715498.5554001201</v>
      </c>
      <c r="AP98" s="3"/>
      <c r="AR98" s="3"/>
      <c r="AT98" s="3"/>
      <c r="AV98" s="3"/>
      <c r="AX98" s="3"/>
      <c r="AZ98" s="3"/>
      <c r="BB98" s="3"/>
      <c r="BE98" s="3"/>
      <c r="BG98" s="3"/>
      <c r="BI98" s="3"/>
      <c r="BJ98"/>
      <c r="BK98"/>
      <c r="BL98"/>
      <c r="BM98"/>
      <c r="BN98"/>
      <c r="BO98"/>
    </row>
    <row r="99" spans="1:67" x14ac:dyDescent="0.2">
      <c r="A99" t="str">
        <f t="shared" si="2"/>
        <v>1_2_2008</v>
      </c>
      <c r="B99">
        <v>1</v>
      </c>
      <c r="C99">
        <v>2</v>
      </c>
      <c r="D99">
        <v>2008</v>
      </c>
      <c r="E99">
        <f>Sheet1!E98</f>
        <v>54527477.7383999</v>
      </c>
      <c r="F99">
        <f>Sheet1!F98</f>
        <v>73316847.371399999</v>
      </c>
      <c r="G99">
        <f>Sheet1!G98</f>
        <v>87176871.449200004</v>
      </c>
      <c r="H99">
        <f>Sheet1!H98</f>
        <v>9373385.4847999308</v>
      </c>
      <c r="I99">
        <f>Sheet1!I98</f>
        <v>79533627.935501307</v>
      </c>
      <c r="J99">
        <f>Sheet1!J98</f>
        <v>10702504.658072799</v>
      </c>
      <c r="K99">
        <f>Sheet1!K98</f>
        <v>3844795.9643561202</v>
      </c>
      <c r="L99">
        <f>Sheet1!L98</f>
        <v>0.99848738827849204</v>
      </c>
      <c r="M99">
        <f>Sheet1!M98</f>
        <v>2878055.1955216499</v>
      </c>
      <c r="N99">
        <f>Sheet1!N98</f>
        <v>3.86625305752669</v>
      </c>
      <c r="O99">
        <f>Sheet1!O98</f>
        <v>31978.221566709599</v>
      </c>
      <c r="P99">
        <f>Sheet1!P98</f>
        <v>7.62997524432022</v>
      </c>
      <c r="Q99">
        <f>Sheet1!Q98</f>
        <v>0.29848100991354698</v>
      </c>
      <c r="R99">
        <f>Sheet1!R98</f>
        <v>3.9786946315963201</v>
      </c>
      <c r="S99">
        <f>Sheet1!S98</f>
        <v>0</v>
      </c>
      <c r="T99">
        <f>Sheet1!T98</f>
        <v>0</v>
      </c>
      <c r="U99">
        <f>Sheet1!U98</f>
        <v>0</v>
      </c>
      <c r="V99">
        <f>Sheet1!V98</f>
        <v>0.27405061851002199</v>
      </c>
      <c r="W99">
        <f>Sheet1!W98</f>
        <v>0</v>
      </c>
      <c r="X99">
        <f>Sheet1!Y98</f>
        <v>-586613.80247345299</v>
      </c>
      <c r="Y99">
        <f>Sheet1!X98</f>
        <v>9461095.6490903292</v>
      </c>
      <c r="Z99">
        <f>Sheet1!Z98</f>
        <v>21949.160641893599</v>
      </c>
      <c r="AA99">
        <f>Sheet1!AA98</f>
        <v>1491903.28158007</v>
      </c>
      <c r="AB99">
        <f>Sheet1!AB98</f>
        <v>276807.48511271802</v>
      </c>
      <c r="AC99">
        <f>Sheet1!AC98</f>
        <v>90795.453880252302</v>
      </c>
      <c r="AD99">
        <f>Sheet1!AD98</f>
        <v>-18981.562845604101</v>
      </c>
      <c r="AE99">
        <f>Sheet1!AE98</f>
        <v>3395.3556254842201</v>
      </c>
      <c r="AF99">
        <f>Sheet1!AF98</f>
        <v>0</v>
      </c>
      <c r="AG99">
        <f>Sheet1!AG98</f>
        <v>0</v>
      </c>
      <c r="AH99">
        <f>Sheet1!AH98</f>
        <v>0</v>
      </c>
      <c r="AI99">
        <f>Sheet1!AI98</f>
        <v>0</v>
      </c>
      <c r="AJ99">
        <f>Sheet1!AJ98</f>
        <v>0</v>
      </c>
      <c r="AK99">
        <f>Sheet1!AK98</f>
        <v>10740351.0206117</v>
      </c>
      <c r="AL99">
        <f>Sheet1!AL98</f>
        <v>10666807.889330201</v>
      </c>
      <c r="AM99">
        <f>Sheet1!AM98</f>
        <v>-1293422.40453029</v>
      </c>
      <c r="AN99">
        <f>Sheet1!AN98</f>
        <v>4486638.5929999901</v>
      </c>
      <c r="AO99">
        <f>Sheet1!AO98</f>
        <v>13860024.0777999</v>
      </c>
      <c r="AP99" s="3"/>
      <c r="AR99" s="3"/>
      <c r="AT99" s="3"/>
      <c r="AV99" s="3"/>
      <c r="AX99" s="3"/>
      <c r="AZ99" s="3"/>
      <c r="BB99" s="3"/>
      <c r="BE99" s="3"/>
      <c r="BG99" s="3"/>
      <c r="BI99" s="3"/>
      <c r="BJ99"/>
      <c r="BK99"/>
      <c r="BL99"/>
      <c r="BM99"/>
      <c r="BN99"/>
      <c r="BO99"/>
    </row>
    <row r="100" spans="1:67" x14ac:dyDescent="0.2">
      <c r="A100" t="str">
        <f t="shared" si="2"/>
        <v>1_2_2009</v>
      </c>
      <c r="B100">
        <v>1</v>
      </c>
      <c r="C100">
        <v>2</v>
      </c>
      <c r="D100">
        <v>2009</v>
      </c>
      <c r="E100">
        <f>Sheet1!E99</f>
        <v>55878564.7383999</v>
      </c>
      <c r="F100">
        <f>Sheet1!F99</f>
        <v>87176871.449200004</v>
      </c>
      <c r="G100">
        <f>Sheet1!G99</f>
        <v>78474456.006999999</v>
      </c>
      <c r="H100">
        <f>Sheet1!H99</f>
        <v>-10053502.442199901</v>
      </c>
      <c r="I100">
        <f>Sheet1!I99</f>
        <v>73322701.850854307</v>
      </c>
      <c r="J100">
        <f>Sheet1!J99</f>
        <v>-6934129.0816005198</v>
      </c>
      <c r="K100">
        <f>Sheet1!K99</f>
        <v>3737945.6825557002</v>
      </c>
      <c r="L100">
        <f>Sheet1!L99</f>
        <v>1.2345932732828899</v>
      </c>
      <c r="M100">
        <f>Sheet1!M99</f>
        <v>2816597.3206021301</v>
      </c>
      <c r="N100">
        <f>Sheet1!N99</f>
        <v>2.8003474431259998</v>
      </c>
      <c r="O100">
        <f>Sheet1!O99</f>
        <v>30658.1258135028</v>
      </c>
      <c r="P100">
        <f>Sheet1!P99</f>
        <v>7.8913992920648903</v>
      </c>
      <c r="Q100">
        <f>Sheet1!Q99</f>
        <v>0.30620162939447698</v>
      </c>
      <c r="R100">
        <f>Sheet1!R99</f>
        <v>4.06131456868013</v>
      </c>
      <c r="S100">
        <f>Sheet1!S99</f>
        <v>0</v>
      </c>
      <c r="T100">
        <f>Sheet1!T99</f>
        <v>0</v>
      </c>
      <c r="U100">
        <f>Sheet1!U99</f>
        <v>0</v>
      </c>
      <c r="V100">
        <f>Sheet1!V99</f>
        <v>0.26742435261102698</v>
      </c>
      <c r="W100">
        <f>Sheet1!W99</f>
        <v>0</v>
      </c>
      <c r="X100">
        <f>Sheet1!Y99</f>
        <v>-5235664.1168806599</v>
      </c>
      <c r="Y100">
        <f>Sheet1!X99</f>
        <v>469039.30284007301</v>
      </c>
      <c r="Z100">
        <f>Sheet1!Z99</f>
        <v>-118119.699938499</v>
      </c>
      <c r="AA100">
        <f>Sheet1!AA99</f>
        <v>-5032594.18518533</v>
      </c>
      <c r="AB100">
        <f>Sheet1!AB99</f>
        <v>1323646.47808535</v>
      </c>
      <c r="AC100">
        <f>Sheet1!AC99</f>
        <v>225184.450698609</v>
      </c>
      <c r="AD100">
        <f>Sheet1!AD99</f>
        <v>199380.14481206299</v>
      </c>
      <c r="AE100">
        <f>Sheet1!AE99</f>
        <v>-21579.657391833702</v>
      </c>
      <c r="AF100">
        <f>Sheet1!AF99</f>
        <v>0</v>
      </c>
      <c r="AG100">
        <f>Sheet1!AG99</f>
        <v>0</v>
      </c>
      <c r="AH100">
        <f>Sheet1!AH99</f>
        <v>0</v>
      </c>
      <c r="AI100">
        <f>Sheet1!AI99</f>
        <v>0</v>
      </c>
      <c r="AJ100">
        <f>Sheet1!AJ99</f>
        <v>0</v>
      </c>
      <c r="AK100">
        <f>Sheet1!AK99</f>
        <v>-8190707.2829602202</v>
      </c>
      <c r="AL100">
        <f>Sheet1!AL99</f>
        <v>-7936716.0765941702</v>
      </c>
      <c r="AM100">
        <f>Sheet1!AM99</f>
        <v>-2116786.3656058102</v>
      </c>
      <c r="AN100">
        <f>Sheet1!AN99</f>
        <v>1351087</v>
      </c>
      <c r="AO100">
        <f>Sheet1!AO99</f>
        <v>-8702415.4421999902</v>
      </c>
      <c r="AP100" s="3"/>
      <c r="AR100" s="3"/>
      <c r="AT100" s="3"/>
      <c r="AV100" s="3"/>
      <c r="AX100" s="3"/>
      <c r="AZ100" s="3"/>
      <c r="BB100" s="3"/>
      <c r="BE100" s="3"/>
      <c r="BG100" s="3"/>
      <c r="BI100" s="3"/>
      <c r="BJ100"/>
      <c r="BK100"/>
      <c r="BL100"/>
      <c r="BM100"/>
      <c r="BN100"/>
      <c r="BO100"/>
    </row>
    <row r="101" spans="1:67" x14ac:dyDescent="0.2">
      <c r="A101" t="str">
        <f t="shared" si="2"/>
        <v>1_2_2010</v>
      </c>
      <c r="B101">
        <v>1</v>
      </c>
      <c r="C101">
        <v>2</v>
      </c>
      <c r="D101">
        <v>2010</v>
      </c>
      <c r="E101">
        <f>Sheet1!E100</f>
        <v>55878564.7383999</v>
      </c>
      <c r="F101">
        <f>Sheet1!F100</f>
        <v>78474456.006999999</v>
      </c>
      <c r="G101">
        <f>Sheet1!G100</f>
        <v>74495052.898399904</v>
      </c>
      <c r="H101">
        <f>Sheet1!H100</f>
        <v>-3979403.10860004</v>
      </c>
      <c r="I101">
        <f>Sheet1!I100</f>
        <v>75565381.728007197</v>
      </c>
      <c r="J101">
        <f>Sheet1!J100</f>
        <v>2242679.87715289</v>
      </c>
      <c r="K101">
        <f>Sheet1!K100</f>
        <v>3599620.50895643</v>
      </c>
      <c r="L101">
        <f>Sheet1!L100</f>
        <v>1.23567459637387</v>
      </c>
      <c r="M101">
        <f>Sheet1!M100</f>
        <v>2828939.49203094</v>
      </c>
      <c r="N101">
        <f>Sheet1!N100</f>
        <v>3.2686559408490101</v>
      </c>
      <c r="O101">
        <f>Sheet1!O100</f>
        <v>29918.1121651791</v>
      </c>
      <c r="P101">
        <f>Sheet1!P100</f>
        <v>7.9052768420741701</v>
      </c>
      <c r="Q101">
        <f>Sheet1!Q100</f>
        <v>0.30764173834334202</v>
      </c>
      <c r="R101">
        <f>Sheet1!R100</f>
        <v>4.0152183255164298</v>
      </c>
      <c r="S101">
        <f>Sheet1!S100</f>
        <v>0</v>
      </c>
      <c r="T101">
        <f>Sheet1!T100</f>
        <v>0</v>
      </c>
      <c r="U101">
        <f>Sheet1!U100</f>
        <v>0</v>
      </c>
      <c r="V101">
        <f>Sheet1!V100</f>
        <v>0.26742435261102698</v>
      </c>
      <c r="W101">
        <f>Sheet1!W100</f>
        <v>0</v>
      </c>
      <c r="X101">
        <f>Sheet1!Y100</f>
        <v>-502173.60462836799</v>
      </c>
      <c r="Y101">
        <f>Sheet1!X100</f>
        <v>690420.50649012998</v>
      </c>
      <c r="Z101">
        <f>Sheet1!Z100</f>
        <v>46774.012787565203</v>
      </c>
      <c r="AA101">
        <f>Sheet1!AA100</f>
        <v>2231464.9671704201</v>
      </c>
      <c r="AB101">
        <f>Sheet1!AB100</f>
        <v>754246.47219376301</v>
      </c>
      <c r="AC101">
        <f>Sheet1!AC100</f>
        <v>27468.372682513898</v>
      </c>
      <c r="AD101">
        <f>Sheet1!AD100</f>
        <v>82122.913653783893</v>
      </c>
      <c r="AE101">
        <f>Sheet1!AE100</f>
        <v>20635.066936349998</v>
      </c>
      <c r="AF101">
        <f>Sheet1!AF100</f>
        <v>0</v>
      </c>
      <c r="AG101">
        <f>Sheet1!AG100</f>
        <v>0</v>
      </c>
      <c r="AH101">
        <f>Sheet1!AH100</f>
        <v>0</v>
      </c>
      <c r="AI101">
        <f>Sheet1!AI100</f>
        <v>0</v>
      </c>
      <c r="AJ101">
        <f>Sheet1!AJ100</f>
        <v>0</v>
      </c>
      <c r="AK101">
        <f>Sheet1!AK100</f>
        <v>3350958.70728616</v>
      </c>
      <c r="AL101">
        <f>Sheet1!AL100</f>
        <v>3636226.45393374</v>
      </c>
      <c r="AM101">
        <f>Sheet1!AM100</f>
        <v>-7615629.5625337902</v>
      </c>
      <c r="AN101">
        <f>Sheet1!AN100</f>
        <v>0</v>
      </c>
      <c r="AO101">
        <f>Sheet1!AO100</f>
        <v>-3979403.10860004</v>
      </c>
      <c r="AP101" s="3"/>
      <c r="AR101" s="3"/>
      <c r="AT101" s="3"/>
      <c r="AV101" s="3"/>
      <c r="AX101" s="3"/>
      <c r="AZ101" s="3"/>
      <c r="BB101" s="3"/>
      <c r="BE101" s="3"/>
      <c r="BG101" s="3"/>
      <c r="BI101" s="3"/>
      <c r="BJ101"/>
      <c r="BK101"/>
      <c r="BL101"/>
      <c r="BM101"/>
      <c r="BN101"/>
      <c r="BO101"/>
    </row>
    <row r="102" spans="1:67" x14ac:dyDescent="0.2">
      <c r="A102" t="str">
        <f t="shared" si="2"/>
        <v>1_2_2011</v>
      </c>
      <c r="B102">
        <v>1</v>
      </c>
      <c r="C102">
        <v>2</v>
      </c>
      <c r="D102">
        <v>2011</v>
      </c>
      <c r="E102">
        <f>Sheet1!E101</f>
        <v>56347892.7383999</v>
      </c>
      <c r="F102">
        <f>Sheet1!F101</f>
        <v>74495052.898399904</v>
      </c>
      <c r="G102">
        <f>Sheet1!G101</f>
        <v>79082697.598599896</v>
      </c>
      <c r="H102">
        <f>Sheet1!H101</f>
        <v>4118316.7002000101</v>
      </c>
      <c r="I102">
        <f>Sheet1!I101</f>
        <v>83888014.133922294</v>
      </c>
      <c r="J102">
        <f>Sheet1!J101</f>
        <v>7619445.6484282697</v>
      </c>
      <c r="K102">
        <f>Sheet1!K101</f>
        <v>3824630.4857204198</v>
      </c>
      <c r="L102">
        <f>Sheet1!L101</f>
        <v>1.25736272321364</v>
      </c>
      <c r="M102">
        <f>Sheet1!M101</f>
        <v>2841861.0807875302</v>
      </c>
      <c r="N102">
        <f>Sheet1!N101</f>
        <v>3.9951573831001301</v>
      </c>
      <c r="O102">
        <f>Sheet1!O101</f>
        <v>29378.869675310299</v>
      </c>
      <c r="P102">
        <f>Sheet1!P101</f>
        <v>8.3377556875276699</v>
      </c>
      <c r="Q102">
        <f>Sheet1!Q101</f>
        <v>0.30396342371055102</v>
      </c>
      <c r="R102">
        <f>Sheet1!R101</f>
        <v>4.0727010211682302</v>
      </c>
      <c r="S102">
        <f>Sheet1!S101</f>
        <v>0</v>
      </c>
      <c r="T102">
        <f>Sheet1!T101</f>
        <v>0</v>
      </c>
      <c r="U102">
        <f>Sheet1!U101</f>
        <v>0</v>
      </c>
      <c r="V102">
        <f>Sheet1!V101</f>
        <v>0.26519694479748301</v>
      </c>
      <c r="W102">
        <f>Sheet1!W101</f>
        <v>0</v>
      </c>
      <c r="X102">
        <f>Sheet1!Y101</f>
        <v>-804799.94924757502</v>
      </c>
      <c r="Y102">
        <f>Sheet1!X101</f>
        <v>4597415.0848413398</v>
      </c>
      <c r="Z102">
        <f>Sheet1!Z101</f>
        <v>103504.73298205101</v>
      </c>
      <c r="AA102">
        <f>Sheet1!AA101</f>
        <v>2869121.24391536</v>
      </c>
      <c r="AB102">
        <f>Sheet1!AB101</f>
        <v>608863.26744340104</v>
      </c>
      <c r="AC102">
        <f>Sheet1!AC101</f>
        <v>271089.16684904002</v>
      </c>
      <c r="AD102">
        <f>Sheet1!AD101</f>
        <v>-146355.830120017</v>
      </c>
      <c r="AE102">
        <f>Sheet1!AE101</f>
        <v>-24613.090701031098</v>
      </c>
      <c r="AF102">
        <f>Sheet1!AF101</f>
        <v>0</v>
      </c>
      <c r="AG102">
        <f>Sheet1!AG101</f>
        <v>0</v>
      </c>
      <c r="AH102">
        <f>Sheet1!AH101</f>
        <v>0</v>
      </c>
      <c r="AI102">
        <f>Sheet1!AI101</f>
        <v>0</v>
      </c>
      <c r="AJ102">
        <f>Sheet1!AJ101</f>
        <v>0</v>
      </c>
      <c r="AK102">
        <f>Sheet1!AK101</f>
        <v>7474224.6259625703</v>
      </c>
      <c r="AL102">
        <f>Sheet1!AL101</f>
        <v>7605438.5427056001</v>
      </c>
      <c r="AM102">
        <f>Sheet1!AM101</f>
        <v>-3487121.8425055798</v>
      </c>
      <c r="AN102">
        <f>Sheet1!AN101</f>
        <v>469328</v>
      </c>
      <c r="AO102">
        <f>Sheet1!AO101</f>
        <v>4587644.7002000101</v>
      </c>
      <c r="AP102" s="3"/>
      <c r="AR102" s="3"/>
      <c r="AT102" s="3"/>
      <c r="AV102" s="3"/>
      <c r="AX102" s="3"/>
      <c r="AZ102" s="3"/>
      <c r="BB102" s="3"/>
      <c r="BE102" s="3"/>
      <c r="BG102" s="3"/>
      <c r="BI102" s="3"/>
      <c r="BJ102"/>
      <c r="BK102"/>
      <c r="BL102"/>
      <c r="BM102"/>
      <c r="BN102"/>
      <c r="BO102"/>
    </row>
    <row r="103" spans="1:67" x14ac:dyDescent="0.2">
      <c r="A103" t="str">
        <f t="shared" si="2"/>
        <v>1_2_2012</v>
      </c>
      <c r="B103">
        <v>1</v>
      </c>
      <c r="C103">
        <v>2</v>
      </c>
      <c r="D103">
        <v>2012</v>
      </c>
      <c r="E103">
        <f>Sheet1!E102</f>
        <v>57999202.7383999</v>
      </c>
      <c r="F103">
        <f>Sheet1!F102</f>
        <v>79082697.598599896</v>
      </c>
      <c r="G103">
        <f>Sheet1!G102</f>
        <v>86028458.231399998</v>
      </c>
      <c r="H103">
        <f>Sheet1!H102</f>
        <v>5294450.6328000501</v>
      </c>
      <c r="I103">
        <f>Sheet1!I102</f>
        <v>92155041.494281903</v>
      </c>
      <c r="J103">
        <f>Sheet1!J102</f>
        <v>6414926.1657560105</v>
      </c>
      <c r="K103">
        <f>Sheet1!K102</f>
        <v>4088068.0343569699</v>
      </c>
      <c r="L103">
        <f>Sheet1!L102</f>
        <v>1.2171979060267299</v>
      </c>
      <c r="M103">
        <f>Sheet1!M102</f>
        <v>2851080.6311976798</v>
      </c>
      <c r="N103">
        <f>Sheet1!N102</f>
        <v>4.0069159149387801</v>
      </c>
      <c r="O103">
        <f>Sheet1!O102</f>
        <v>29030.290235902899</v>
      </c>
      <c r="P103">
        <f>Sheet1!P102</f>
        <v>8.3433745771335595</v>
      </c>
      <c r="Q103">
        <f>Sheet1!Q102</f>
        <v>0.29882329225592202</v>
      </c>
      <c r="R103">
        <f>Sheet1!R102</f>
        <v>4.4038903254470103</v>
      </c>
      <c r="S103">
        <f>Sheet1!S102</f>
        <v>0</v>
      </c>
      <c r="T103">
        <f>Sheet1!T102</f>
        <v>0</v>
      </c>
      <c r="U103">
        <f>Sheet1!U102</f>
        <v>0</v>
      </c>
      <c r="V103">
        <f>Sheet1!V102</f>
        <v>0.33500335652262098</v>
      </c>
      <c r="W103">
        <f>Sheet1!W102</f>
        <v>0</v>
      </c>
      <c r="X103">
        <f>Sheet1!Y102</f>
        <v>521629.69299814099</v>
      </c>
      <c r="Y103">
        <f>Sheet1!X102</f>
        <v>5543120.1609049197</v>
      </c>
      <c r="Z103">
        <f>Sheet1!Z102</f>
        <v>165599.70652869099</v>
      </c>
      <c r="AA103">
        <f>Sheet1!AA102</f>
        <v>47712.709767467597</v>
      </c>
      <c r="AB103">
        <f>Sheet1!AB102</f>
        <v>416313.60614254599</v>
      </c>
      <c r="AC103">
        <f>Sheet1!AC102</f>
        <v>3021.7261400495699</v>
      </c>
      <c r="AD103">
        <f>Sheet1!AD102</f>
        <v>-292574.86568608403</v>
      </c>
      <c r="AE103">
        <f>Sheet1!AE102</f>
        <v>-75322.499142859393</v>
      </c>
      <c r="AF103">
        <f>Sheet1!AF102</f>
        <v>0</v>
      </c>
      <c r="AG103">
        <f>Sheet1!AG102</f>
        <v>0</v>
      </c>
      <c r="AH103">
        <f>Sheet1!AH102</f>
        <v>0</v>
      </c>
      <c r="AI103">
        <f>Sheet1!AI102</f>
        <v>-85462.134555949</v>
      </c>
      <c r="AJ103">
        <f>Sheet1!AJ102</f>
        <v>0</v>
      </c>
      <c r="AK103">
        <f>Sheet1!AK102</f>
        <v>6244038.1030969201</v>
      </c>
      <c r="AL103">
        <f>Sheet1!AL102</f>
        <v>6089586.2246809602</v>
      </c>
      <c r="AM103">
        <f>Sheet1!AM102</f>
        <v>-795135.59188091103</v>
      </c>
      <c r="AN103">
        <f>Sheet1!AN102</f>
        <v>1651310</v>
      </c>
      <c r="AO103">
        <f>Sheet1!AO102</f>
        <v>6945760.6328000501</v>
      </c>
      <c r="AP103" s="3"/>
      <c r="AR103" s="3"/>
      <c r="AT103" s="3"/>
      <c r="AV103" s="3"/>
      <c r="AX103" s="3"/>
      <c r="AZ103" s="3"/>
      <c r="BB103" s="3"/>
      <c r="BE103" s="3"/>
      <c r="BG103" s="3"/>
      <c r="BI103" s="3"/>
      <c r="BJ103"/>
      <c r="BK103"/>
      <c r="BL103"/>
      <c r="BM103"/>
      <c r="BN103"/>
      <c r="BO103"/>
    </row>
    <row r="104" spans="1:67" x14ac:dyDescent="0.2">
      <c r="A104" t="str">
        <f t="shared" si="2"/>
        <v>1_2_2013</v>
      </c>
      <c r="B104">
        <v>1</v>
      </c>
      <c r="C104">
        <v>2</v>
      </c>
      <c r="D104">
        <v>2013</v>
      </c>
      <c r="E104">
        <f>Sheet1!E103</f>
        <v>57999202.7383999</v>
      </c>
      <c r="F104">
        <f>Sheet1!F103</f>
        <v>86028458.231399998</v>
      </c>
      <c r="G104">
        <f>Sheet1!G103</f>
        <v>90347608.020399898</v>
      </c>
      <c r="H104">
        <f>Sheet1!H103</f>
        <v>4319149.7889999403</v>
      </c>
      <c r="I104">
        <f>Sheet1!I103</f>
        <v>98009538.859676093</v>
      </c>
      <c r="J104">
        <f>Sheet1!J103</f>
        <v>5854497.36539427</v>
      </c>
      <c r="K104">
        <f>Sheet1!K103</f>
        <v>4798329.2393447803</v>
      </c>
      <c r="L104">
        <f>Sheet1!L103</f>
        <v>1.30899698730202</v>
      </c>
      <c r="M104">
        <f>Sheet1!M103</f>
        <v>2894332.6095672701</v>
      </c>
      <c r="N104">
        <f>Sheet1!N103</f>
        <v>3.8571358582175499</v>
      </c>
      <c r="O104">
        <f>Sheet1!O103</f>
        <v>29658.135093688401</v>
      </c>
      <c r="P104">
        <f>Sheet1!P103</f>
        <v>8.1750308649797105</v>
      </c>
      <c r="Q104">
        <f>Sheet1!Q103</f>
        <v>0.29765423135138103</v>
      </c>
      <c r="R104">
        <f>Sheet1!R103</f>
        <v>4.3651136396911099</v>
      </c>
      <c r="S104">
        <f>Sheet1!S103</f>
        <v>0</v>
      </c>
      <c r="T104">
        <f>Sheet1!T103</f>
        <v>0</v>
      </c>
      <c r="U104">
        <f>Sheet1!U103</f>
        <v>6.2805703280266995E-2</v>
      </c>
      <c r="V104">
        <f>Sheet1!V103</f>
        <v>0.50384216275877203</v>
      </c>
      <c r="W104">
        <f>Sheet1!W103</f>
        <v>0</v>
      </c>
      <c r="X104">
        <f>Sheet1!Y103</f>
        <v>-2047031.9925692701</v>
      </c>
      <c r="Y104">
        <f>Sheet1!X103</f>
        <v>9220279.0153009109</v>
      </c>
      <c r="Z104">
        <f>Sheet1!Z103</f>
        <v>246538.14656478399</v>
      </c>
      <c r="AA104">
        <f>Sheet1!AA103</f>
        <v>-629257.30999588605</v>
      </c>
      <c r="AB104">
        <f>Sheet1!AB103</f>
        <v>-684899.24118918402</v>
      </c>
      <c r="AC104">
        <f>Sheet1!AC103</f>
        <v>-109303.87269875201</v>
      </c>
      <c r="AD104">
        <f>Sheet1!AD103</f>
        <v>-58262.394408529603</v>
      </c>
      <c r="AE104">
        <f>Sheet1!AE103</f>
        <v>-5000.0930550224002</v>
      </c>
      <c r="AF104">
        <f>Sheet1!AF103</f>
        <v>0</v>
      </c>
      <c r="AG104">
        <f>Sheet1!AG103</f>
        <v>0</v>
      </c>
      <c r="AH104">
        <f>Sheet1!AH103</f>
        <v>28968.564020883801</v>
      </c>
      <c r="AI104">
        <f>Sheet1!AI103</f>
        <v>-389201.844194784</v>
      </c>
      <c r="AJ104">
        <f>Sheet1!AJ103</f>
        <v>0</v>
      </c>
      <c r="AK104">
        <f>Sheet1!AK103</f>
        <v>5572828.9777751397</v>
      </c>
      <c r="AL104">
        <f>Sheet1!AL103</f>
        <v>5096869.8785958895</v>
      </c>
      <c r="AM104">
        <f>Sheet1!AM103</f>
        <v>-777720.089595948</v>
      </c>
      <c r="AN104">
        <f>Sheet1!AN103</f>
        <v>0</v>
      </c>
      <c r="AO104">
        <f>Sheet1!AO103</f>
        <v>4319149.7889999403</v>
      </c>
      <c r="AP104" s="3"/>
      <c r="AR104" s="3"/>
      <c r="AT104" s="3"/>
      <c r="AV104" s="3"/>
      <c r="AX104" s="3"/>
      <c r="AZ104" s="3"/>
      <c r="BB104" s="3"/>
      <c r="BE104" s="3"/>
      <c r="BG104" s="3"/>
      <c r="BI104" s="3"/>
      <c r="BJ104"/>
      <c r="BK104"/>
      <c r="BL104"/>
      <c r="BM104"/>
      <c r="BN104"/>
      <c r="BO104"/>
    </row>
    <row r="105" spans="1:67" x14ac:dyDescent="0.2">
      <c r="A105" t="str">
        <f t="shared" si="2"/>
        <v>1_2_2014</v>
      </c>
      <c r="B105">
        <v>1</v>
      </c>
      <c r="C105">
        <v>2</v>
      </c>
      <c r="D105">
        <v>2014</v>
      </c>
      <c r="E105">
        <f>Sheet1!E104</f>
        <v>57999202.7383999</v>
      </c>
      <c r="F105">
        <f>Sheet1!F104</f>
        <v>90347608.020399898</v>
      </c>
      <c r="G105">
        <f>Sheet1!G104</f>
        <v>89102602.080799907</v>
      </c>
      <c r="H105">
        <f>Sheet1!H104</f>
        <v>-1245005.9396000199</v>
      </c>
      <c r="I105">
        <f>Sheet1!I104</f>
        <v>99295536.488786995</v>
      </c>
      <c r="J105">
        <f>Sheet1!J104</f>
        <v>1285997.6291108001</v>
      </c>
      <c r="K105">
        <f>Sheet1!K104</f>
        <v>4839542.5733484896</v>
      </c>
      <c r="L105">
        <f>Sheet1!L104</f>
        <v>1.32112853057285</v>
      </c>
      <c r="M105">
        <f>Sheet1!M104</f>
        <v>2921395.1197115602</v>
      </c>
      <c r="N105">
        <f>Sheet1!N104</f>
        <v>3.64784124185049</v>
      </c>
      <c r="O105">
        <f>Sheet1!O104</f>
        <v>29624.502444110902</v>
      </c>
      <c r="P105">
        <f>Sheet1!P104</f>
        <v>8.1832711991368097</v>
      </c>
      <c r="Q105">
        <f>Sheet1!Q104</f>
        <v>0.29631663467332803</v>
      </c>
      <c r="R105">
        <f>Sheet1!R104</f>
        <v>4.4176928743615296</v>
      </c>
      <c r="S105">
        <f>Sheet1!S104</f>
        <v>0</v>
      </c>
      <c r="T105">
        <f>Sheet1!T104</f>
        <v>0</v>
      </c>
      <c r="U105">
        <f>Sheet1!U104</f>
        <v>0.43022103696117697</v>
      </c>
      <c r="V105">
        <f>Sheet1!V104</f>
        <v>0.50513611157973304</v>
      </c>
      <c r="W105">
        <f>Sheet1!W104</f>
        <v>0</v>
      </c>
      <c r="X105">
        <f>Sheet1!Y104</f>
        <v>144040.23738168299</v>
      </c>
      <c r="Y105">
        <f>Sheet1!X104</f>
        <v>1969215.5203698699</v>
      </c>
      <c r="Z105">
        <f>Sheet1!Z104</f>
        <v>210285.71205201501</v>
      </c>
      <c r="AA105">
        <f>Sheet1!AA104</f>
        <v>-939757.543935408</v>
      </c>
      <c r="AB105">
        <f>Sheet1!AB104</f>
        <v>-75500.979678293996</v>
      </c>
      <c r="AC105">
        <f>Sheet1!AC104</f>
        <v>-5896.7384370793498</v>
      </c>
      <c r="AD105">
        <f>Sheet1!AD104</f>
        <v>-61053.616793663998</v>
      </c>
      <c r="AE105">
        <f>Sheet1!AE104</f>
        <v>-20463.607072680599</v>
      </c>
      <c r="AF105">
        <f>Sheet1!AF104</f>
        <v>0</v>
      </c>
      <c r="AG105">
        <f>Sheet1!AG104</f>
        <v>0</v>
      </c>
      <c r="AH105">
        <f>Sheet1!AH104</f>
        <v>154655.383621899</v>
      </c>
      <c r="AI105">
        <f>Sheet1!AI104</f>
        <v>-5871.5668440400004</v>
      </c>
      <c r="AJ105">
        <f>Sheet1!AJ104</f>
        <v>0</v>
      </c>
      <c r="AK105">
        <f>Sheet1!AK104</f>
        <v>1369652.8006643001</v>
      </c>
      <c r="AL105">
        <f>Sheet1!AL104</f>
        <v>1328862.2956786801</v>
      </c>
      <c r="AM105">
        <f>Sheet1!AM104</f>
        <v>-2573868.2352787</v>
      </c>
      <c r="AN105">
        <f>Sheet1!AN104</f>
        <v>0</v>
      </c>
      <c r="AO105">
        <f>Sheet1!AO104</f>
        <v>-1245005.9396000199</v>
      </c>
      <c r="AP105" s="3"/>
      <c r="AR105" s="3"/>
      <c r="AT105" s="3"/>
      <c r="AV105" s="3"/>
      <c r="AX105" s="3"/>
      <c r="AZ105" s="3"/>
      <c r="BB105" s="3"/>
      <c r="BE105" s="3"/>
      <c r="BG105" s="3"/>
      <c r="BI105" s="3"/>
      <c r="BJ105"/>
      <c r="BK105"/>
      <c r="BL105"/>
      <c r="BM105"/>
      <c r="BN105"/>
      <c r="BO105"/>
    </row>
    <row r="106" spans="1:67" x14ac:dyDescent="0.2">
      <c r="A106" t="str">
        <f t="shared" si="2"/>
        <v>1_2_2015</v>
      </c>
      <c r="B106">
        <v>1</v>
      </c>
      <c r="C106">
        <v>2</v>
      </c>
      <c r="D106">
        <v>2015</v>
      </c>
      <c r="E106">
        <f>Sheet1!E105</f>
        <v>59954803.892599903</v>
      </c>
      <c r="F106">
        <f>Sheet1!F105</f>
        <v>89102602.080799907</v>
      </c>
      <c r="G106">
        <f>Sheet1!G105</f>
        <v>89928537.186599895</v>
      </c>
      <c r="H106">
        <f>Sheet1!H105</f>
        <v>-1129666.04839999</v>
      </c>
      <c r="I106">
        <f>Sheet1!I105</f>
        <v>93983450.169311807</v>
      </c>
      <c r="J106">
        <f>Sheet1!J105</f>
        <v>-7086472.2091367301</v>
      </c>
      <c r="K106">
        <f>Sheet1!K105</f>
        <v>4765521.44666385</v>
      </c>
      <c r="L106">
        <f>Sheet1!L105</f>
        <v>1.3499546323814899</v>
      </c>
      <c r="M106">
        <f>Sheet1!M105</f>
        <v>2936998.1427718098</v>
      </c>
      <c r="N106">
        <f>Sheet1!N105</f>
        <v>2.6821814435822802</v>
      </c>
      <c r="O106">
        <f>Sheet1!O105</f>
        <v>30998.550182906001</v>
      </c>
      <c r="P106">
        <f>Sheet1!P105</f>
        <v>7.93096682581632</v>
      </c>
      <c r="Q106">
        <f>Sheet1!Q105</f>
        <v>0.29502797816107101</v>
      </c>
      <c r="R106">
        <f>Sheet1!R105</f>
        <v>4.5759399541427204</v>
      </c>
      <c r="S106">
        <f>Sheet1!S105</f>
        <v>0</v>
      </c>
      <c r="T106">
        <f>Sheet1!T105</f>
        <v>0</v>
      </c>
      <c r="U106">
        <f>Sheet1!U105</f>
        <v>0.73242446183562504</v>
      </c>
      <c r="V106">
        <f>Sheet1!V105</f>
        <v>0.66144129521362105</v>
      </c>
      <c r="W106">
        <f>Sheet1!W105</f>
        <v>0</v>
      </c>
      <c r="X106">
        <f>Sheet1!Y105</f>
        <v>-762849.17950945895</v>
      </c>
      <c r="Y106">
        <f>Sheet1!X105</f>
        <v>980227.169669108</v>
      </c>
      <c r="Z106">
        <f>Sheet1!Z105</f>
        <v>231980.050919912</v>
      </c>
      <c r="AA106">
        <f>Sheet1!AA105</f>
        <v>-4954354.5485637598</v>
      </c>
      <c r="AB106">
        <f>Sheet1!AB105</f>
        <v>-1732026.93591852</v>
      </c>
      <c r="AC106">
        <f>Sheet1!AC105</f>
        <v>-149973.35413647501</v>
      </c>
      <c r="AD106">
        <f>Sheet1!AD105</f>
        <v>-26048.174182746301</v>
      </c>
      <c r="AE106">
        <f>Sheet1!AE105</f>
        <v>-53318.907634879397</v>
      </c>
      <c r="AF106">
        <f>Sheet1!AF105</f>
        <v>0</v>
      </c>
      <c r="AG106">
        <f>Sheet1!AG105</f>
        <v>0</v>
      </c>
      <c r="AH106">
        <f>Sheet1!AH105</f>
        <v>148155.09701212999</v>
      </c>
      <c r="AI106">
        <f>Sheet1!AI105</f>
        <v>-203375.47821912399</v>
      </c>
      <c r="AJ106">
        <f>Sheet1!AJ105</f>
        <v>0</v>
      </c>
      <c r="AK106">
        <f>Sheet1!AK105</f>
        <v>-6521584.2605638197</v>
      </c>
      <c r="AL106">
        <f>Sheet1!AL105</f>
        <v>-6413749.7356490204</v>
      </c>
      <c r="AM106">
        <f>Sheet1!AM105</f>
        <v>5284083.6872490197</v>
      </c>
      <c r="AN106">
        <f>Sheet1!AN105</f>
        <v>1955601.15419999</v>
      </c>
      <c r="AO106">
        <f>Sheet1!AO105</f>
        <v>825935.10580000095</v>
      </c>
      <c r="AP106" s="3"/>
      <c r="AR106" s="3"/>
      <c r="AT106" s="3"/>
      <c r="AV106" s="3"/>
      <c r="AX106" s="3"/>
      <c r="AZ106" s="3"/>
      <c r="BB106" s="3"/>
      <c r="BE106" s="3"/>
      <c r="BG106" s="3"/>
      <c r="BI106" s="3"/>
      <c r="BJ106"/>
      <c r="BK106"/>
      <c r="BL106"/>
      <c r="BM106"/>
      <c r="BN106"/>
      <c r="BO106"/>
    </row>
    <row r="107" spans="1:67" x14ac:dyDescent="0.2">
      <c r="A107" t="str">
        <f t="shared" si="2"/>
        <v>1_2_2016</v>
      </c>
      <c r="B107">
        <v>1</v>
      </c>
      <c r="C107">
        <v>2</v>
      </c>
      <c r="D107">
        <v>2016</v>
      </c>
      <c r="E107">
        <f>Sheet1!E106</f>
        <v>59954803.892599903</v>
      </c>
      <c r="F107">
        <f>Sheet1!F106</f>
        <v>89928537.186599895</v>
      </c>
      <c r="G107">
        <f>Sheet1!G106</f>
        <v>88374005.039000005</v>
      </c>
      <c r="H107">
        <f>Sheet1!H106</f>
        <v>-1554532.14759994</v>
      </c>
      <c r="I107">
        <f>Sheet1!I106</f>
        <v>94887926.1580237</v>
      </c>
      <c r="J107">
        <f>Sheet1!J106</f>
        <v>904475.98871190601</v>
      </c>
      <c r="K107">
        <f>Sheet1!K106</f>
        <v>4835019.0981903896</v>
      </c>
      <c r="L107">
        <f>Sheet1!L106</f>
        <v>1.3038394225710599</v>
      </c>
      <c r="M107">
        <f>Sheet1!M106</f>
        <v>2960109.6406231201</v>
      </c>
      <c r="N107">
        <f>Sheet1!N106</f>
        <v>2.3778430296347701</v>
      </c>
      <c r="O107">
        <f>Sheet1!O106</f>
        <v>31757.833233439898</v>
      </c>
      <c r="P107">
        <f>Sheet1!P106</f>
        <v>7.4506480071250198</v>
      </c>
      <c r="Q107">
        <f>Sheet1!Q106</f>
        <v>0.292298684347084</v>
      </c>
      <c r="R107">
        <f>Sheet1!R106</f>
        <v>5.25010338809982</v>
      </c>
      <c r="S107">
        <f>Sheet1!S106</f>
        <v>0</v>
      </c>
      <c r="T107">
        <f>Sheet1!T106</f>
        <v>0</v>
      </c>
      <c r="U107">
        <f>Sheet1!U106</f>
        <v>1.3142999889160101</v>
      </c>
      <c r="V107">
        <f>Sheet1!V106</f>
        <v>0.76115912000560404</v>
      </c>
      <c r="W107">
        <f>Sheet1!W106</f>
        <v>0</v>
      </c>
      <c r="X107">
        <f>Sheet1!Y106</f>
        <v>1432334.2914477601</v>
      </c>
      <c r="Y107">
        <f>Sheet1!X106</f>
        <v>2385309.0813849</v>
      </c>
      <c r="Z107">
        <f>Sheet1!Z106</f>
        <v>203365.71027415799</v>
      </c>
      <c r="AA107">
        <f>Sheet1!AA106</f>
        <v>-1844644.0854669199</v>
      </c>
      <c r="AB107">
        <f>Sheet1!AB106</f>
        <v>-687029.42896901199</v>
      </c>
      <c r="AC107">
        <f>Sheet1!AC106</f>
        <v>-216804.78654363399</v>
      </c>
      <c r="AD107">
        <f>Sheet1!AD106</f>
        <v>-125162.649702922</v>
      </c>
      <c r="AE107">
        <f>Sheet1!AE106</f>
        <v>-202451.55056045999</v>
      </c>
      <c r="AF107">
        <f>Sheet1!AF106</f>
        <v>0</v>
      </c>
      <c r="AG107">
        <f>Sheet1!AG106</f>
        <v>0</v>
      </c>
      <c r="AH107">
        <f>Sheet1!AH106</f>
        <v>265806.36188023502</v>
      </c>
      <c r="AI107">
        <f>Sheet1!AI106</f>
        <v>-150827.89935598301</v>
      </c>
      <c r="AJ107">
        <f>Sheet1!AJ106</f>
        <v>0</v>
      </c>
      <c r="AK107">
        <f>Sheet1!AK106</f>
        <v>1059895.0443881101</v>
      </c>
      <c r="AL107">
        <f>Sheet1!AL106</f>
        <v>1062971.83753446</v>
      </c>
      <c r="AM107">
        <f>Sheet1!AM106</f>
        <v>-2617503.9851344</v>
      </c>
      <c r="AN107">
        <f>Sheet1!AN106</f>
        <v>0</v>
      </c>
      <c r="AO107">
        <f>Sheet1!AO106</f>
        <v>-1554532.14759994</v>
      </c>
      <c r="AP107" s="3"/>
      <c r="AR107" s="3"/>
      <c r="AT107" s="3"/>
      <c r="AV107" s="3"/>
      <c r="AX107" s="3"/>
      <c r="AZ107" s="3"/>
      <c r="BB107" s="3"/>
      <c r="BE107" s="3"/>
      <c r="BG107" s="3"/>
      <c r="BI107" s="3"/>
      <c r="BJ107"/>
      <c r="BK107"/>
      <c r="BL107"/>
      <c r="BM107"/>
      <c r="BN107"/>
      <c r="BO107"/>
    </row>
    <row r="108" spans="1:67" x14ac:dyDescent="0.2">
      <c r="A108" t="str">
        <f t="shared" si="2"/>
        <v>1_2_2017</v>
      </c>
      <c r="B108">
        <v>1</v>
      </c>
      <c r="C108">
        <v>2</v>
      </c>
      <c r="D108">
        <v>2017</v>
      </c>
      <c r="E108">
        <f>Sheet1!E107</f>
        <v>62012126.892599903</v>
      </c>
      <c r="F108">
        <f>Sheet1!F107</f>
        <v>88374005.039000005</v>
      </c>
      <c r="G108">
        <f>Sheet1!G107</f>
        <v>87984651.085199997</v>
      </c>
      <c r="H108">
        <f>Sheet1!H107</f>
        <v>-2446676.9538000198</v>
      </c>
      <c r="I108">
        <f>Sheet1!I107</f>
        <v>98548073.481399596</v>
      </c>
      <c r="J108">
        <f>Sheet1!J107</f>
        <v>1591027.3967581601</v>
      </c>
      <c r="K108">
        <f>Sheet1!K107</f>
        <v>4670677.4249586305</v>
      </c>
      <c r="L108">
        <f>Sheet1!L107</f>
        <v>1.2843094815982901</v>
      </c>
      <c r="M108">
        <f>Sheet1!M107</f>
        <v>2992316.8399586198</v>
      </c>
      <c r="N108">
        <f>Sheet1!N107</f>
        <v>2.58893744114846</v>
      </c>
      <c r="O108">
        <f>Sheet1!O107</f>
        <v>31621.217277827302</v>
      </c>
      <c r="P108">
        <f>Sheet1!P107</f>
        <v>7.29527298015529</v>
      </c>
      <c r="Q108">
        <f>Sheet1!Q107</f>
        <v>0.28997382154851697</v>
      </c>
      <c r="R108">
        <f>Sheet1!R107</f>
        <v>5.4703172634760904</v>
      </c>
      <c r="S108">
        <f>Sheet1!S107</f>
        <v>0</v>
      </c>
      <c r="T108">
        <f>Sheet1!T107</f>
        <v>0</v>
      </c>
      <c r="U108">
        <f>Sheet1!U107</f>
        <v>2.0364129055626199</v>
      </c>
      <c r="V108">
        <f>Sheet1!V107</f>
        <v>0.81040131878135802</v>
      </c>
      <c r="W108">
        <f>Sheet1!W107</f>
        <v>0</v>
      </c>
      <c r="X108">
        <f>Sheet1!Y107</f>
        <v>-178600.43794378301</v>
      </c>
      <c r="Y108">
        <f>Sheet1!X107</f>
        <v>569380.97739531298</v>
      </c>
      <c r="Z108">
        <f>Sheet1!Z107</f>
        <v>211389.51798086401</v>
      </c>
      <c r="AA108">
        <f>Sheet1!AA107</f>
        <v>1346676.0029426899</v>
      </c>
      <c r="AB108">
        <f>Sheet1!AB107</f>
        <v>135547.56811064799</v>
      </c>
      <c r="AC108">
        <f>Sheet1!AC107</f>
        <v>-169966.30316212599</v>
      </c>
      <c r="AD108">
        <f>Sheet1!AD107</f>
        <v>-87730.213732508098</v>
      </c>
      <c r="AE108">
        <f>Sheet1!AE107</f>
        <v>-95510.803712677807</v>
      </c>
      <c r="AF108">
        <f>Sheet1!AF107</f>
        <v>0</v>
      </c>
      <c r="AG108">
        <f>Sheet1!AG107</f>
        <v>0</v>
      </c>
      <c r="AH108">
        <f>Sheet1!AH107</f>
        <v>323873.96042527998</v>
      </c>
      <c r="AI108">
        <f>Sheet1!AI107</f>
        <v>-201243.297080483</v>
      </c>
      <c r="AJ108">
        <f>Sheet1!AJ107</f>
        <v>0</v>
      </c>
      <c r="AK108">
        <f>Sheet1!AK107</f>
        <v>1853816.97122322</v>
      </c>
      <c r="AL108">
        <f>Sheet1!AL107</f>
        <v>1904752.1193705101</v>
      </c>
      <c r="AM108">
        <f>Sheet1!AM107</f>
        <v>-4351429.0731705297</v>
      </c>
      <c r="AN108">
        <f>Sheet1!AN107</f>
        <v>2057323</v>
      </c>
      <c r="AO108">
        <f>Sheet1!AO107</f>
        <v>-389353.95380001998</v>
      </c>
      <c r="AP108" s="3"/>
      <c r="AR108" s="3"/>
      <c r="AT108" s="3"/>
      <c r="AV108" s="3"/>
      <c r="AX108" s="3"/>
      <c r="AZ108" s="3"/>
      <c r="BB108" s="3"/>
      <c r="BE108" s="3"/>
      <c r="BG108" s="3"/>
      <c r="BI108" s="3"/>
      <c r="BJ108"/>
      <c r="BK108"/>
      <c r="BL108"/>
      <c r="BM108"/>
      <c r="BN108"/>
      <c r="BO108"/>
    </row>
    <row r="109" spans="1:67" x14ac:dyDescent="0.2">
      <c r="A109" t="str">
        <f t="shared" si="2"/>
        <v>1_2_2018</v>
      </c>
      <c r="B109">
        <v>1</v>
      </c>
      <c r="C109">
        <v>2</v>
      </c>
      <c r="D109">
        <v>2018</v>
      </c>
      <c r="E109">
        <f>Sheet1!E108</f>
        <v>62079679.877399899</v>
      </c>
      <c r="F109">
        <f>Sheet1!F108</f>
        <v>87984651.085199997</v>
      </c>
      <c r="G109">
        <f>Sheet1!G108</f>
        <v>86796528.468199894</v>
      </c>
      <c r="H109">
        <f>Sheet1!H108</f>
        <v>-1255675.6018000101</v>
      </c>
      <c r="I109">
        <f>Sheet1!I108</f>
        <v>102041626.40989099</v>
      </c>
      <c r="J109">
        <f>Sheet1!J108</f>
        <v>3425999.9436916099</v>
      </c>
      <c r="K109">
        <f>Sheet1!K108</f>
        <v>4711448.7649383796</v>
      </c>
      <c r="L109">
        <f>Sheet1!L108</f>
        <v>1.26586607517489</v>
      </c>
      <c r="M109">
        <f>Sheet1!M108</f>
        <v>3015744.4941639798</v>
      </c>
      <c r="N109">
        <f>Sheet1!N108</f>
        <v>2.8728320563110699</v>
      </c>
      <c r="O109">
        <f>Sheet1!O108</f>
        <v>31758.584871931998</v>
      </c>
      <c r="P109">
        <f>Sheet1!P108</f>
        <v>7.0949716059104304</v>
      </c>
      <c r="Q109">
        <f>Sheet1!Q108</f>
        <v>0.29219186593364799</v>
      </c>
      <c r="R109">
        <f>Sheet1!R108</f>
        <v>5.79903350338535</v>
      </c>
      <c r="S109">
        <f>Sheet1!S108</f>
        <v>0</v>
      </c>
      <c r="T109">
        <f>Sheet1!T108</f>
        <v>0</v>
      </c>
      <c r="U109">
        <f>Sheet1!U108</f>
        <v>2.8790566557786699</v>
      </c>
      <c r="V109">
        <f>Sheet1!V108</f>
        <v>0.84257587959054803</v>
      </c>
      <c r="W109">
        <f>Sheet1!W108</f>
        <v>0.54244263891990796</v>
      </c>
      <c r="X109">
        <f>Sheet1!Y108</f>
        <v>661560.21268234297</v>
      </c>
      <c r="Y109">
        <f>Sheet1!X108</f>
        <v>2992482.95024064</v>
      </c>
      <c r="Z109">
        <f>Sheet1!Z108</f>
        <v>188697.605538431</v>
      </c>
      <c r="AA109">
        <f>Sheet1!AA108</f>
        <v>1677174.14549968</v>
      </c>
      <c r="AB109">
        <f>Sheet1!AB108</f>
        <v>-199301.60107492999</v>
      </c>
      <c r="AC109">
        <f>Sheet1!AC108</f>
        <v>-180409.11471134101</v>
      </c>
      <c r="AD109">
        <f>Sheet1!AD108</f>
        <v>98769.950420185705</v>
      </c>
      <c r="AE109">
        <f>Sheet1!AE108</f>
        <v>-119988.087090403</v>
      </c>
      <c r="AF109">
        <f>Sheet1!AF108</f>
        <v>0</v>
      </c>
      <c r="AG109">
        <f>Sheet1!AG108</f>
        <v>0</v>
      </c>
      <c r="AH109">
        <f>Sheet1!AH108</f>
        <v>379217.118542301</v>
      </c>
      <c r="AI109">
        <f>Sheet1!AI108</f>
        <v>-42982.362691002098</v>
      </c>
      <c r="AJ109">
        <f>Sheet1!AJ108</f>
        <v>-2778949.9686095901</v>
      </c>
      <c r="AK109">
        <f>Sheet1!AK108</f>
        <v>2676270.84874631</v>
      </c>
      <c r="AL109">
        <f>Sheet1!AL108</f>
        <v>2952656.67362436</v>
      </c>
      <c r="AM109">
        <f>Sheet1!AM108</f>
        <v>-4208332.2754243799</v>
      </c>
      <c r="AN109">
        <f>Sheet1!AN108</f>
        <v>67552.984799999904</v>
      </c>
      <c r="AO109">
        <f>Sheet1!AO108</f>
        <v>-1188122.6170000201</v>
      </c>
      <c r="AP109" s="3"/>
      <c r="AR109" s="3"/>
      <c r="AT109" s="3"/>
      <c r="AV109" s="3"/>
      <c r="AX109" s="3"/>
      <c r="AZ109" s="3"/>
      <c r="BB109" s="3"/>
      <c r="BE109" s="3"/>
      <c r="BG109" s="3"/>
      <c r="BI109" s="3"/>
      <c r="BJ109"/>
      <c r="BK109"/>
      <c r="BL109"/>
      <c r="BM109"/>
      <c r="BN109"/>
      <c r="BO109"/>
    </row>
    <row r="110" spans="1:67" x14ac:dyDescent="0.2">
      <c r="A110" t="str">
        <f t="shared" ref="A110:A126" si="3">CONCATENATE(B110,"_",C110,"_",D110)</f>
        <v>1_3_2002</v>
      </c>
      <c r="B110">
        <v>1</v>
      </c>
      <c r="C110">
        <v>3</v>
      </c>
      <c r="D110">
        <v>2002</v>
      </c>
      <c r="E110">
        <f>Sheet1!E109</f>
        <v>2028458449</v>
      </c>
      <c r="F110">
        <f>Sheet1!F109</f>
        <v>0</v>
      </c>
      <c r="G110">
        <f>Sheet1!G109</f>
        <v>2028458449</v>
      </c>
      <c r="H110">
        <f>Sheet1!H109</f>
        <v>0</v>
      </c>
      <c r="I110">
        <f>Sheet1!I109</f>
        <v>2109970719.06968</v>
      </c>
      <c r="J110">
        <f>Sheet1!J109</f>
        <v>0</v>
      </c>
      <c r="K110">
        <f>Sheet1!K109</f>
        <v>474570591.5</v>
      </c>
      <c r="L110">
        <f>Sheet1!L109</f>
        <v>1.7610024580000001</v>
      </c>
      <c r="M110">
        <f>Sheet1!M109</f>
        <v>25697520.3899999</v>
      </c>
      <c r="N110">
        <f>Sheet1!N109</f>
        <v>1.974</v>
      </c>
      <c r="O110">
        <f>Sheet1!O109</f>
        <v>42439.074999999903</v>
      </c>
      <c r="P110">
        <f>Sheet1!P109</f>
        <v>31.71</v>
      </c>
      <c r="Q110">
        <f>Sheet1!Q109</f>
        <v>0.50002661492511502</v>
      </c>
      <c r="R110">
        <f>Sheet1!R109</f>
        <v>3.5</v>
      </c>
      <c r="S110">
        <f>Sheet1!S109</f>
        <v>0</v>
      </c>
      <c r="T110">
        <f>Sheet1!T109</f>
        <v>0</v>
      </c>
      <c r="U110">
        <f>Sheet1!U109</f>
        <v>0</v>
      </c>
      <c r="V110">
        <f>Sheet1!V109</f>
        <v>0</v>
      </c>
      <c r="W110">
        <f>Sheet1!W109</f>
        <v>0</v>
      </c>
      <c r="X110">
        <f>Sheet1!Y109</f>
        <v>0</v>
      </c>
      <c r="Y110">
        <f>Sheet1!X109</f>
        <v>0</v>
      </c>
      <c r="Z110">
        <f>Sheet1!Z109</f>
        <v>0</v>
      </c>
      <c r="AA110">
        <f>Sheet1!AA109</f>
        <v>0</v>
      </c>
      <c r="AB110">
        <f>Sheet1!AB109</f>
        <v>0</v>
      </c>
      <c r="AC110">
        <f>Sheet1!AC109</f>
        <v>0</v>
      </c>
      <c r="AD110">
        <f>Sheet1!AD109</f>
        <v>0</v>
      </c>
      <c r="AE110">
        <f>Sheet1!AE109</f>
        <v>0</v>
      </c>
      <c r="AF110">
        <f>Sheet1!AF109</f>
        <v>0</v>
      </c>
      <c r="AG110">
        <f>Sheet1!AG109</f>
        <v>0</v>
      </c>
      <c r="AH110">
        <f>Sheet1!AH109</f>
        <v>0</v>
      </c>
      <c r="AI110">
        <f>Sheet1!AI109</f>
        <v>0</v>
      </c>
      <c r="AJ110">
        <f>Sheet1!AJ109</f>
        <v>0</v>
      </c>
      <c r="AK110">
        <f>Sheet1!AK109</f>
        <v>0</v>
      </c>
      <c r="AL110">
        <f>Sheet1!AL109</f>
        <v>0</v>
      </c>
      <c r="AM110">
        <f>Sheet1!AM109</f>
        <v>0</v>
      </c>
      <c r="AN110">
        <f>Sheet1!AN109</f>
        <v>2028458449</v>
      </c>
      <c r="AO110">
        <f>Sheet1!AO109</f>
        <v>2028458449</v>
      </c>
      <c r="AP110" s="3"/>
      <c r="AR110" s="3"/>
      <c r="AT110" s="3"/>
      <c r="AV110" s="3"/>
      <c r="AX110" s="3"/>
      <c r="AZ110" s="3"/>
      <c r="BB110" s="3"/>
      <c r="BE110" s="3"/>
      <c r="BG110" s="3"/>
      <c r="BI110" s="3"/>
      <c r="BJ110"/>
      <c r="BK110"/>
      <c r="BL110"/>
      <c r="BM110"/>
      <c r="BN110"/>
      <c r="BO110"/>
    </row>
    <row r="111" spans="1:67" x14ac:dyDescent="0.2">
      <c r="A111" t="str">
        <f t="shared" si="3"/>
        <v>1_3_2003</v>
      </c>
      <c r="B111">
        <v>1</v>
      </c>
      <c r="C111">
        <v>3</v>
      </c>
      <c r="D111">
        <v>2003</v>
      </c>
      <c r="E111">
        <f>Sheet1!E110</f>
        <v>2028458449</v>
      </c>
      <c r="F111">
        <f>Sheet1!F110</f>
        <v>2028458449</v>
      </c>
      <c r="G111">
        <f>Sheet1!G110</f>
        <v>1999850729.99999</v>
      </c>
      <c r="H111">
        <f>Sheet1!H110</f>
        <v>-28607719.0000019</v>
      </c>
      <c r="I111">
        <f>Sheet1!I110</f>
        <v>2195602512.7515998</v>
      </c>
      <c r="J111">
        <f>Sheet1!J110</f>
        <v>85631793.681915</v>
      </c>
      <c r="K111">
        <f>Sheet1!K110</f>
        <v>503552796.69999999</v>
      </c>
      <c r="L111">
        <f>Sheet1!L110</f>
        <v>1.9292153139999999</v>
      </c>
      <c r="M111">
        <f>Sheet1!M110</f>
        <v>26042245.269999899</v>
      </c>
      <c r="N111">
        <f>Sheet1!N110</f>
        <v>2.2467999999999901</v>
      </c>
      <c r="O111">
        <f>Sheet1!O110</f>
        <v>41148.635000000002</v>
      </c>
      <c r="P111">
        <f>Sheet1!P110</f>
        <v>31.36</v>
      </c>
      <c r="Q111">
        <f>Sheet1!Q110</f>
        <v>0.49949664564947699</v>
      </c>
      <c r="R111">
        <f>Sheet1!R110</f>
        <v>3.5</v>
      </c>
      <c r="S111">
        <f>Sheet1!S110</f>
        <v>0</v>
      </c>
      <c r="T111">
        <f>Sheet1!T110</f>
        <v>0</v>
      </c>
      <c r="U111">
        <f>Sheet1!U110</f>
        <v>0</v>
      </c>
      <c r="V111">
        <f>Sheet1!V110</f>
        <v>0</v>
      </c>
      <c r="W111">
        <f>Sheet1!W110</f>
        <v>0</v>
      </c>
      <c r="X111">
        <f>Sheet1!Y110</f>
        <v>-82331274.103275999</v>
      </c>
      <c r="Y111">
        <f>Sheet1!X110</f>
        <v>100139586.345025</v>
      </c>
      <c r="Z111">
        <f>Sheet1!Z110</f>
        <v>5864648.5651124204</v>
      </c>
      <c r="AA111">
        <f>Sheet1!AA110</f>
        <v>43501833.659662597</v>
      </c>
      <c r="AB111">
        <f>Sheet1!AB110</f>
        <v>24207953.335233498</v>
      </c>
      <c r="AC111">
        <f>Sheet1!AC110</f>
        <v>-5477503.6531634098</v>
      </c>
      <c r="AD111">
        <f>Sheet1!AD110</f>
        <v>-478267.04406825302</v>
      </c>
      <c r="AE111">
        <f>Sheet1!AE110</f>
        <v>0</v>
      </c>
      <c r="AF111">
        <f>Sheet1!AF110</f>
        <v>0</v>
      </c>
      <c r="AG111">
        <f>Sheet1!AG110</f>
        <v>0</v>
      </c>
      <c r="AH111">
        <f>Sheet1!AH110</f>
        <v>0</v>
      </c>
      <c r="AI111">
        <f>Sheet1!AI110</f>
        <v>0</v>
      </c>
      <c r="AJ111">
        <f>Sheet1!AJ110</f>
        <v>0</v>
      </c>
      <c r="AK111">
        <f>Sheet1!AK110</f>
        <v>85426977.104525998</v>
      </c>
      <c r="AL111">
        <f>Sheet1!AL110</f>
        <v>82323671.047763005</v>
      </c>
      <c r="AM111">
        <f>Sheet1!AM110</f>
        <v>-110931390.047764</v>
      </c>
      <c r="AN111">
        <f>Sheet1!AN110</f>
        <v>0</v>
      </c>
      <c r="AO111">
        <f>Sheet1!AO110</f>
        <v>-28607719.0000019</v>
      </c>
      <c r="AP111" s="3"/>
      <c r="AR111" s="3"/>
      <c r="AT111" s="3"/>
      <c r="AV111" s="3"/>
      <c r="AX111" s="3"/>
      <c r="AZ111" s="3"/>
      <c r="BB111" s="3"/>
      <c r="BE111" s="3"/>
      <c r="BG111" s="3"/>
      <c r="BI111" s="3"/>
      <c r="BJ111"/>
      <c r="BK111"/>
      <c r="BL111"/>
      <c r="BM111"/>
      <c r="BN111"/>
      <c r="BO111"/>
    </row>
    <row r="112" spans="1:67" x14ac:dyDescent="0.2">
      <c r="A112" t="str">
        <f t="shared" si="3"/>
        <v>1_3_2004</v>
      </c>
      <c r="B112">
        <v>1</v>
      </c>
      <c r="C112">
        <v>3</v>
      </c>
      <c r="D112">
        <v>2004</v>
      </c>
      <c r="E112">
        <f>Sheet1!E111</f>
        <v>2028458449</v>
      </c>
      <c r="F112">
        <f>Sheet1!F111</f>
        <v>1999850729.99999</v>
      </c>
      <c r="G112">
        <f>Sheet1!G111</f>
        <v>2115153451.99999</v>
      </c>
      <c r="H112">
        <f>Sheet1!H111</f>
        <v>115302722</v>
      </c>
      <c r="I112">
        <f>Sheet1!I111</f>
        <v>2361518742.3916998</v>
      </c>
      <c r="J112">
        <f>Sheet1!J111</f>
        <v>165916229.64010099</v>
      </c>
      <c r="K112">
        <f>Sheet1!K111</f>
        <v>521860484</v>
      </c>
      <c r="L112">
        <f>Sheet1!L111</f>
        <v>1.9019918869999899</v>
      </c>
      <c r="M112">
        <f>Sheet1!M111</f>
        <v>26563773.749999899</v>
      </c>
      <c r="N112">
        <f>Sheet1!N111</f>
        <v>2.5669</v>
      </c>
      <c r="O112">
        <f>Sheet1!O111</f>
        <v>39531.589999999997</v>
      </c>
      <c r="P112">
        <f>Sheet1!P111</f>
        <v>31</v>
      </c>
      <c r="Q112">
        <f>Sheet1!Q111</f>
        <v>0.49415983310371703</v>
      </c>
      <c r="R112">
        <f>Sheet1!R111</f>
        <v>3.5</v>
      </c>
      <c r="S112">
        <f>Sheet1!S111</f>
        <v>0</v>
      </c>
      <c r="T112">
        <f>Sheet1!T111</f>
        <v>0</v>
      </c>
      <c r="U112">
        <f>Sheet1!U111</f>
        <v>0</v>
      </c>
      <c r="V112">
        <f>Sheet1!V111</f>
        <v>0</v>
      </c>
      <c r="W112">
        <f>Sheet1!W111</f>
        <v>0</v>
      </c>
      <c r="X112">
        <f>Sheet1!Y111</f>
        <v>13125462.318050601</v>
      </c>
      <c r="Y112">
        <f>Sheet1!X111</f>
        <v>58906919.566789299</v>
      </c>
      <c r="Z112">
        <f>Sheet1!Z111</f>
        <v>8609576.5629584901</v>
      </c>
      <c r="AA112">
        <f>Sheet1!AA111</f>
        <v>45984860.085198499</v>
      </c>
      <c r="AB112">
        <f>Sheet1!AB111</f>
        <v>31041500.154603399</v>
      </c>
      <c r="AC112">
        <f>Sheet1!AC111</f>
        <v>-5554331.9158413401</v>
      </c>
      <c r="AD112">
        <f>Sheet1!AD111</f>
        <v>-4743171.7319466798</v>
      </c>
      <c r="AE112">
        <f>Sheet1!AE111</f>
        <v>0</v>
      </c>
      <c r="AF112">
        <f>Sheet1!AF111</f>
        <v>0</v>
      </c>
      <c r="AG112">
        <f>Sheet1!AG111</f>
        <v>0</v>
      </c>
      <c r="AH112">
        <f>Sheet1!AH111</f>
        <v>0</v>
      </c>
      <c r="AI112">
        <f>Sheet1!AI111</f>
        <v>0</v>
      </c>
      <c r="AJ112">
        <f>Sheet1!AJ111</f>
        <v>0</v>
      </c>
      <c r="AK112">
        <f>Sheet1!AK111</f>
        <v>147370815.039812</v>
      </c>
      <c r="AL112">
        <f>Sheet1!AL111</f>
        <v>151123753.519835</v>
      </c>
      <c r="AM112">
        <f>Sheet1!AM111</f>
        <v>-35821031.519835502</v>
      </c>
      <c r="AN112">
        <f>Sheet1!AN111</f>
        <v>0</v>
      </c>
      <c r="AO112">
        <f>Sheet1!AO111</f>
        <v>115302722</v>
      </c>
      <c r="AP112" s="3"/>
      <c r="AR112" s="3"/>
      <c r="AT112" s="3"/>
      <c r="AV112" s="3"/>
      <c r="AX112" s="3"/>
      <c r="AZ112" s="3"/>
      <c r="BB112" s="3"/>
      <c r="BE112" s="3"/>
      <c r="BG112" s="3"/>
      <c r="BI112" s="3"/>
      <c r="BJ112"/>
      <c r="BK112"/>
      <c r="BL112"/>
      <c r="BM112"/>
      <c r="BN112"/>
      <c r="BO112"/>
    </row>
    <row r="113" spans="1:67" x14ac:dyDescent="0.2">
      <c r="A113" t="str">
        <f t="shared" si="3"/>
        <v>1_3_2005</v>
      </c>
      <c r="B113">
        <v>1</v>
      </c>
      <c r="C113">
        <v>3</v>
      </c>
      <c r="D113">
        <v>2005</v>
      </c>
      <c r="E113">
        <f>Sheet1!E112</f>
        <v>2028458449</v>
      </c>
      <c r="F113">
        <f>Sheet1!F112</f>
        <v>2115153451.99999</v>
      </c>
      <c r="G113">
        <f>Sheet1!G112</f>
        <v>2507212522.99999</v>
      </c>
      <c r="H113">
        <f>Sheet1!H112</f>
        <v>392059070.99999601</v>
      </c>
      <c r="I113">
        <f>Sheet1!I112</f>
        <v>2683171721.4321599</v>
      </c>
      <c r="J113">
        <f>Sheet1!J112</f>
        <v>321652979.04045999</v>
      </c>
      <c r="K113">
        <f>Sheet1!K112</f>
        <v>527998936.69999999</v>
      </c>
      <c r="L113">
        <f>Sheet1!L112</f>
        <v>1.608699594</v>
      </c>
      <c r="M113">
        <f>Sheet1!M112</f>
        <v>27081157.499999899</v>
      </c>
      <c r="N113">
        <f>Sheet1!N112</f>
        <v>3.0314999999999901</v>
      </c>
      <c r="O113">
        <f>Sheet1!O112</f>
        <v>38116.919999999896</v>
      </c>
      <c r="P113">
        <f>Sheet1!P112</f>
        <v>30.68</v>
      </c>
      <c r="Q113">
        <f>Sheet1!Q112</f>
        <v>0.49018125488386599</v>
      </c>
      <c r="R113">
        <f>Sheet1!R112</f>
        <v>3.5</v>
      </c>
      <c r="S113">
        <f>Sheet1!S112</f>
        <v>0</v>
      </c>
      <c r="T113">
        <f>Sheet1!T112</f>
        <v>0</v>
      </c>
      <c r="U113">
        <f>Sheet1!U112</f>
        <v>0</v>
      </c>
      <c r="V113">
        <f>Sheet1!V112</f>
        <v>0</v>
      </c>
      <c r="W113">
        <f>Sheet1!W112</f>
        <v>0</v>
      </c>
      <c r="X113">
        <f>Sheet1!Y112</f>
        <v>163932667.846717</v>
      </c>
      <c r="Y113">
        <f>Sheet1!X112</f>
        <v>20202699.6816612</v>
      </c>
      <c r="Z113">
        <f>Sheet1!Z112</f>
        <v>8858118.2582080904</v>
      </c>
      <c r="AA113">
        <f>Sheet1!AA112</f>
        <v>63552725.358916998</v>
      </c>
      <c r="AB113">
        <f>Sheet1!AB112</f>
        <v>29822107.248957101</v>
      </c>
      <c r="AC113">
        <f>Sheet1!AC112</f>
        <v>-5222647.0955971004</v>
      </c>
      <c r="AD113">
        <f>Sheet1!AD112</f>
        <v>-3741022.2029398698</v>
      </c>
      <c r="AE113">
        <f>Sheet1!AE112</f>
        <v>0</v>
      </c>
      <c r="AF113">
        <f>Sheet1!AF112</f>
        <v>0</v>
      </c>
      <c r="AG113">
        <f>Sheet1!AG112</f>
        <v>0</v>
      </c>
      <c r="AH113">
        <f>Sheet1!AH112</f>
        <v>0</v>
      </c>
      <c r="AI113">
        <f>Sheet1!AI112</f>
        <v>0</v>
      </c>
      <c r="AJ113">
        <f>Sheet1!AJ112</f>
        <v>0</v>
      </c>
      <c r="AK113">
        <f>Sheet1!AK112</f>
        <v>277404649.09592301</v>
      </c>
      <c r="AL113">
        <f>Sheet1!AL112</f>
        <v>288096552.760988</v>
      </c>
      <c r="AM113">
        <f>Sheet1!AM112</f>
        <v>103962518.23900799</v>
      </c>
      <c r="AN113">
        <f>Sheet1!AN112</f>
        <v>0</v>
      </c>
      <c r="AO113">
        <f>Sheet1!AO112</f>
        <v>392059070.99999601</v>
      </c>
      <c r="AP113" s="3"/>
      <c r="AR113" s="3"/>
      <c r="AT113" s="3"/>
      <c r="AV113" s="3"/>
      <c r="AX113" s="3"/>
      <c r="AZ113" s="3"/>
      <c r="BB113" s="3"/>
      <c r="BE113" s="3"/>
      <c r="BG113" s="3"/>
      <c r="BI113" s="3"/>
      <c r="BJ113"/>
      <c r="BK113"/>
      <c r="BL113"/>
      <c r="BM113"/>
      <c r="BN113"/>
      <c r="BO113"/>
    </row>
    <row r="114" spans="1:67" x14ac:dyDescent="0.2">
      <c r="A114" t="str">
        <f t="shared" si="3"/>
        <v>1_3_2006</v>
      </c>
      <c r="B114">
        <v>1</v>
      </c>
      <c r="C114">
        <v>3</v>
      </c>
      <c r="D114">
        <v>2006</v>
      </c>
      <c r="E114">
        <f>Sheet1!E113</f>
        <v>2028458449</v>
      </c>
      <c r="F114">
        <f>Sheet1!F113</f>
        <v>2507212522.99999</v>
      </c>
      <c r="G114">
        <f>Sheet1!G113</f>
        <v>2603647774.99999</v>
      </c>
      <c r="H114">
        <f>Sheet1!H113</f>
        <v>96435252.000002801</v>
      </c>
      <c r="I114">
        <f>Sheet1!I113</f>
        <v>2863846136.1072898</v>
      </c>
      <c r="J114">
        <f>Sheet1!J113</f>
        <v>180674414.675125</v>
      </c>
      <c r="K114">
        <f>Sheet1!K113</f>
        <v>539962610.09999895</v>
      </c>
      <c r="L114">
        <f>Sheet1!L113</f>
        <v>1.587646779</v>
      </c>
      <c r="M114">
        <f>Sheet1!M113</f>
        <v>27655014.75</v>
      </c>
      <c r="N114">
        <f>Sheet1!N113</f>
        <v>3.3499999999999899</v>
      </c>
      <c r="O114">
        <f>Sheet1!O113</f>
        <v>36028.75</v>
      </c>
      <c r="P114">
        <f>Sheet1!P113</f>
        <v>30.18</v>
      </c>
      <c r="Q114">
        <f>Sheet1!Q113</f>
        <v>0.49297116336448898</v>
      </c>
      <c r="R114">
        <f>Sheet1!R113</f>
        <v>3.7</v>
      </c>
      <c r="S114">
        <f>Sheet1!S113</f>
        <v>0</v>
      </c>
      <c r="T114">
        <f>Sheet1!T113</f>
        <v>0</v>
      </c>
      <c r="U114">
        <f>Sheet1!U113</f>
        <v>0</v>
      </c>
      <c r="V114">
        <f>Sheet1!V113</f>
        <v>0</v>
      </c>
      <c r="W114">
        <f>Sheet1!W113</f>
        <v>0</v>
      </c>
      <c r="X114">
        <f>Sheet1!Y113</f>
        <v>14274049.354346501</v>
      </c>
      <c r="Y114">
        <f>Sheet1!X113</f>
        <v>46083796.122665197</v>
      </c>
      <c r="Z114">
        <f>Sheet1!Z113</f>
        <v>11416095.623458801</v>
      </c>
      <c r="AA114">
        <f>Sheet1!AA113</f>
        <v>46519507.306211799</v>
      </c>
      <c r="AB114">
        <f>Sheet1!AB113</f>
        <v>54862673.383828998</v>
      </c>
      <c r="AC114">
        <f>Sheet1!AC113</f>
        <v>-9666253.1574157402</v>
      </c>
      <c r="AD114">
        <f>Sheet1!AD113</f>
        <v>3114264.8239938598</v>
      </c>
      <c r="AE114">
        <f>Sheet1!AE113</f>
        <v>-1695325.3927928701</v>
      </c>
      <c r="AF114">
        <f>Sheet1!AF113</f>
        <v>0</v>
      </c>
      <c r="AG114">
        <f>Sheet1!AG113</f>
        <v>0</v>
      </c>
      <c r="AH114">
        <f>Sheet1!AH113</f>
        <v>0</v>
      </c>
      <c r="AI114">
        <f>Sheet1!AI113</f>
        <v>0</v>
      </c>
      <c r="AJ114">
        <f>Sheet1!AJ113</f>
        <v>0</v>
      </c>
      <c r="AK114">
        <f>Sheet1!AK113</f>
        <v>164908808.06429601</v>
      </c>
      <c r="AL114">
        <f>Sheet1!AL113</f>
        <v>168826002.242369</v>
      </c>
      <c r="AM114">
        <f>Sheet1!AM113</f>
        <v>-72390750.242366195</v>
      </c>
      <c r="AN114">
        <f>Sheet1!AN113</f>
        <v>0</v>
      </c>
      <c r="AO114">
        <f>Sheet1!AO113</f>
        <v>96435252.000002801</v>
      </c>
      <c r="AP114" s="3"/>
      <c r="AR114" s="3"/>
      <c r="AT114" s="3"/>
      <c r="AV114" s="3"/>
      <c r="AX114" s="3"/>
      <c r="AZ114" s="3"/>
      <c r="BB114" s="3"/>
      <c r="BE114" s="3"/>
      <c r="BG114" s="3"/>
      <c r="BI114" s="3"/>
      <c r="BJ114"/>
      <c r="BK114"/>
      <c r="BL114"/>
      <c r="BM114"/>
      <c r="BN114"/>
      <c r="BO114"/>
    </row>
    <row r="115" spans="1:67" x14ac:dyDescent="0.2">
      <c r="A115" t="str">
        <f t="shared" si="3"/>
        <v>1_3_2007</v>
      </c>
      <c r="B115">
        <v>1</v>
      </c>
      <c r="C115">
        <v>3</v>
      </c>
      <c r="D115">
        <v>2007</v>
      </c>
      <c r="E115">
        <f>Sheet1!E114</f>
        <v>2028458449</v>
      </c>
      <c r="F115">
        <f>Sheet1!F114</f>
        <v>2603647774.99999</v>
      </c>
      <c r="G115">
        <f>Sheet1!G114</f>
        <v>2751026060</v>
      </c>
      <c r="H115">
        <f>Sheet1!H114</f>
        <v>147378285.00000399</v>
      </c>
      <c r="I115">
        <f>Sheet1!I114</f>
        <v>2927555623.73105</v>
      </c>
      <c r="J115">
        <f>Sheet1!J114</f>
        <v>63709487.623767301</v>
      </c>
      <c r="K115">
        <f>Sheet1!K114</f>
        <v>543107372.799999</v>
      </c>
      <c r="L115">
        <f>Sheet1!L114</f>
        <v>1.5239354949999999</v>
      </c>
      <c r="M115">
        <f>Sheet1!M114</f>
        <v>27714120</v>
      </c>
      <c r="N115">
        <f>Sheet1!N114</f>
        <v>3.4605999999999901</v>
      </c>
      <c r="O115">
        <f>Sheet1!O114</f>
        <v>36660.58</v>
      </c>
      <c r="P115">
        <f>Sheet1!P114</f>
        <v>30.4</v>
      </c>
      <c r="Q115">
        <f>Sheet1!Q114</f>
        <v>0.48830547590354001</v>
      </c>
      <c r="R115">
        <f>Sheet1!R114</f>
        <v>3.6</v>
      </c>
      <c r="S115">
        <f>Sheet1!S114</f>
        <v>0</v>
      </c>
      <c r="T115">
        <f>Sheet1!T114</f>
        <v>0</v>
      </c>
      <c r="U115">
        <f>Sheet1!U114</f>
        <v>0</v>
      </c>
      <c r="V115">
        <f>Sheet1!V114</f>
        <v>0</v>
      </c>
      <c r="W115">
        <f>Sheet1!W114</f>
        <v>0</v>
      </c>
      <c r="X115">
        <f>Sheet1!Y114</f>
        <v>45874587.589526698</v>
      </c>
      <c r="Y115">
        <f>Sheet1!X114</f>
        <v>12319958.655616</v>
      </c>
      <c r="Z115">
        <f>Sheet1!Z114</f>
        <v>1204579.2676561601</v>
      </c>
      <c r="AA115">
        <f>Sheet1!AA114</f>
        <v>15853400.4256064</v>
      </c>
      <c r="AB115">
        <f>Sheet1!AB114</f>
        <v>-17332253.031512301</v>
      </c>
      <c r="AC115">
        <f>Sheet1!AC114</f>
        <v>4429039.8046459602</v>
      </c>
      <c r="AD115">
        <f>Sheet1!AD114</f>
        <v>-5399480.9575119298</v>
      </c>
      <c r="AE115">
        <f>Sheet1!AE114</f>
        <v>880713.12574523198</v>
      </c>
      <c r="AF115">
        <f>Sheet1!AF114</f>
        <v>0</v>
      </c>
      <c r="AG115">
        <f>Sheet1!AG114</f>
        <v>0</v>
      </c>
      <c r="AH115">
        <f>Sheet1!AH114</f>
        <v>0</v>
      </c>
      <c r="AI115">
        <f>Sheet1!AI114</f>
        <v>0</v>
      </c>
      <c r="AJ115">
        <f>Sheet1!AJ114</f>
        <v>0</v>
      </c>
      <c r="AK115">
        <f>Sheet1!AK114</f>
        <v>57830544.879772298</v>
      </c>
      <c r="AL115">
        <f>Sheet1!AL114</f>
        <v>57921081.585577697</v>
      </c>
      <c r="AM115">
        <f>Sheet1!AM114</f>
        <v>89457203.414426997</v>
      </c>
      <c r="AN115">
        <f>Sheet1!AN114</f>
        <v>0</v>
      </c>
      <c r="AO115">
        <f>Sheet1!AO114</f>
        <v>147378285.00000399</v>
      </c>
      <c r="AP115" s="3"/>
      <c r="AR115" s="3"/>
      <c r="AT115" s="3"/>
      <c r="AV115" s="3"/>
      <c r="AX115" s="3"/>
      <c r="AZ115" s="3"/>
      <c r="BB115" s="3"/>
      <c r="BE115" s="3"/>
      <c r="BG115" s="3"/>
      <c r="BI115" s="3"/>
      <c r="BJ115"/>
      <c r="BK115"/>
      <c r="BL115"/>
      <c r="BM115"/>
      <c r="BN115"/>
      <c r="BO115"/>
    </row>
    <row r="116" spans="1:67" x14ac:dyDescent="0.2">
      <c r="A116" t="str">
        <f t="shared" si="3"/>
        <v>1_3_2008</v>
      </c>
      <c r="B116">
        <v>1</v>
      </c>
      <c r="C116">
        <v>3</v>
      </c>
      <c r="D116">
        <v>2008</v>
      </c>
      <c r="E116">
        <f>Sheet1!E115</f>
        <v>2028458449</v>
      </c>
      <c r="F116">
        <f>Sheet1!F115</f>
        <v>2751026060</v>
      </c>
      <c r="G116">
        <f>Sheet1!G115</f>
        <v>2818659238.99999</v>
      </c>
      <c r="H116">
        <f>Sheet1!H115</f>
        <v>67633178.999994695</v>
      </c>
      <c r="I116">
        <f>Sheet1!I115</f>
        <v>3046675795.5128198</v>
      </c>
      <c r="J116">
        <f>Sheet1!J115</f>
        <v>119120171.781764</v>
      </c>
      <c r="K116">
        <f>Sheet1!K115</f>
        <v>558408346.89999902</v>
      </c>
      <c r="L116">
        <f>Sheet1!L115</f>
        <v>1.54893287999999</v>
      </c>
      <c r="M116">
        <f>Sheet1!M115</f>
        <v>27956797.669999901</v>
      </c>
      <c r="N116">
        <f>Sheet1!N115</f>
        <v>3.9195000000000002</v>
      </c>
      <c r="O116">
        <f>Sheet1!O115</f>
        <v>36716.94</v>
      </c>
      <c r="P116">
        <f>Sheet1!P115</f>
        <v>30.42</v>
      </c>
      <c r="Q116">
        <f>Sheet1!Q115</f>
        <v>0.48698388494219103</v>
      </c>
      <c r="R116">
        <f>Sheet1!R115</f>
        <v>3.7</v>
      </c>
      <c r="S116">
        <f>Sheet1!S115</f>
        <v>0</v>
      </c>
      <c r="T116">
        <f>Sheet1!T115</f>
        <v>0</v>
      </c>
      <c r="U116">
        <f>Sheet1!U115</f>
        <v>0</v>
      </c>
      <c r="V116">
        <f>Sheet1!V115</f>
        <v>0</v>
      </c>
      <c r="W116">
        <f>Sheet1!W115</f>
        <v>0</v>
      </c>
      <c r="X116">
        <f>Sheet1!Y115</f>
        <v>-18929927.565335698</v>
      </c>
      <c r="Y116">
        <f>Sheet1!X115</f>
        <v>62839618.404466301</v>
      </c>
      <c r="Z116">
        <f>Sheet1!Z115</f>
        <v>5201197.4057631698</v>
      </c>
      <c r="AA116">
        <f>Sheet1!AA115</f>
        <v>65910154.257971503</v>
      </c>
      <c r="AB116">
        <f>Sheet1!AB115</f>
        <v>-1623142.0743013599</v>
      </c>
      <c r="AC116">
        <f>Sheet1!AC115</f>
        <v>425102.63579074002</v>
      </c>
      <c r="AD116">
        <f>Sheet1!AD115</f>
        <v>-1617219.35982803</v>
      </c>
      <c r="AE116">
        <f>Sheet1!AE115</f>
        <v>-930250.81943038397</v>
      </c>
      <c r="AF116">
        <f>Sheet1!AF115</f>
        <v>0</v>
      </c>
      <c r="AG116">
        <f>Sheet1!AG115</f>
        <v>0</v>
      </c>
      <c r="AH116">
        <f>Sheet1!AH115</f>
        <v>0</v>
      </c>
      <c r="AI116">
        <f>Sheet1!AI115</f>
        <v>0</v>
      </c>
      <c r="AJ116">
        <f>Sheet1!AJ115</f>
        <v>0</v>
      </c>
      <c r="AK116">
        <f>Sheet1!AK115</f>
        <v>111275532.885096</v>
      </c>
      <c r="AL116">
        <f>Sheet1!AL115</f>
        <v>111937308.444943</v>
      </c>
      <c r="AM116">
        <f>Sheet1!AM115</f>
        <v>-44304129.444948703</v>
      </c>
      <c r="AN116">
        <f>Sheet1!AN115</f>
        <v>0</v>
      </c>
      <c r="AO116">
        <f>Sheet1!AO115</f>
        <v>67633178.999994695</v>
      </c>
      <c r="AP116" s="3"/>
      <c r="AR116" s="3"/>
      <c r="AT116" s="3"/>
      <c r="AV116" s="3"/>
      <c r="AX116" s="3"/>
      <c r="AZ116" s="3"/>
      <c r="BB116" s="3"/>
      <c r="BE116" s="3"/>
      <c r="BG116" s="3"/>
      <c r="BI116" s="3"/>
      <c r="BJ116"/>
      <c r="BK116"/>
      <c r="BL116"/>
      <c r="BM116"/>
      <c r="BN116"/>
      <c r="BO116"/>
    </row>
    <row r="117" spans="1:67" x14ac:dyDescent="0.2">
      <c r="A117" t="str">
        <f t="shared" si="3"/>
        <v>1_3_2009</v>
      </c>
      <c r="B117">
        <v>1</v>
      </c>
      <c r="C117">
        <v>3</v>
      </c>
      <c r="D117">
        <v>2009</v>
      </c>
      <c r="E117">
        <f>Sheet1!E116</f>
        <v>2028458449</v>
      </c>
      <c r="F117">
        <f>Sheet1!F116</f>
        <v>2818659238.99999</v>
      </c>
      <c r="G117">
        <f>Sheet1!G116</f>
        <v>2717269399.99999</v>
      </c>
      <c r="H117">
        <f>Sheet1!H116</f>
        <v>-101389838.999999</v>
      </c>
      <c r="I117">
        <f>Sheet1!I116</f>
        <v>2852794841.3821301</v>
      </c>
      <c r="J117">
        <f>Sheet1!J116</f>
        <v>-193880954.130683</v>
      </c>
      <c r="K117">
        <f>Sheet1!K116</f>
        <v>562176551.29999995</v>
      </c>
      <c r="L117">
        <f>Sheet1!L116</f>
        <v>1.632493051</v>
      </c>
      <c r="M117">
        <f>Sheet1!M116</f>
        <v>27734538</v>
      </c>
      <c r="N117">
        <f>Sheet1!N116</f>
        <v>2.84309999999999</v>
      </c>
      <c r="O117">
        <f>Sheet1!O116</f>
        <v>35494.29</v>
      </c>
      <c r="P117">
        <f>Sheet1!P116</f>
        <v>30.61</v>
      </c>
      <c r="Q117">
        <f>Sheet1!Q116</f>
        <v>0.48475607204041099</v>
      </c>
      <c r="R117">
        <f>Sheet1!R116</f>
        <v>3.9</v>
      </c>
      <c r="S117">
        <f>Sheet1!S116</f>
        <v>0</v>
      </c>
      <c r="T117">
        <f>Sheet1!T116</f>
        <v>0</v>
      </c>
      <c r="U117">
        <f>Sheet1!U116</f>
        <v>0</v>
      </c>
      <c r="V117">
        <f>Sheet1!V116</f>
        <v>0</v>
      </c>
      <c r="W117">
        <f>Sheet1!W116</f>
        <v>0</v>
      </c>
      <c r="X117">
        <f>Sheet1!Y116</f>
        <v>-62985467.798732899</v>
      </c>
      <c r="Y117">
        <f>Sheet1!X116</f>
        <v>15452209.0081519</v>
      </c>
      <c r="Z117">
        <f>Sheet1!Z116</f>
        <v>-4870086.5100928703</v>
      </c>
      <c r="AA117">
        <f>Sheet1!AA116</f>
        <v>-163354624.01643199</v>
      </c>
      <c r="AB117">
        <f>Sheet1!AB116</f>
        <v>36914047.825374797</v>
      </c>
      <c r="AC117">
        <f>Sheet1!AC116</f>
        <v>4140478.2276606802</v>
      </c>
      <c r="AD117">
        <f>Sheet1!AD116</f>
        <v>-2792614.0025418699</v>
      </c>
      <c r="AE117">
        <f>Sheet1!AE116</f>
        <v>-1905919.23806649</v>
      </c>
      <c r="AF117">
        <f>Sheet1!AF116</f>
        <v>0</v>
      </c>
      <c r="AG117">
        <f>Sheet1!AG116</f>
        <v>0</v>
      </c>
      <c r="AH117">
        <f>Sheet1!AH116</f>
        <v>0</v>
      </c>
      <c r="AI117">
        <f>Sheet1!AI116</f>
        <v>0</v>
      </c>
      <c r="AJ117">
        <f>Sheet1!AJ116</f>
        <v>0</v>
      </c>
      <c r="AK117">
        <f>Sheet1!AK116</f>
        <v>-179401976.50467899</v>
      </c>
      <c r="AL117">
        <f>Sheet1!AL116</f>
        <v>-179370690.97783601</v>
      </c>
      <c r="AM117">
        <f>Sheet1!AM116</f>
        <v>77980851.977837294</v>
      </c>
      <c r="AN117">
        <f>Sheet1!AN116</f>
        <v>0</v>
      </c>
      <c r="AO117">
        <f>Sheet1!AO116</f>
        <v>-101389838.999999</v>
      </c>
      <c r="AP117" s="3"/>
      <c r="AR117" s="3"/>
      <c r="AT117" s="3"/>
      <c r="AV117" s="3"/>
      <c r="AX117" s="3"/>
      <c r="AZ117" s="3"/>
      <c r="BB117" s="3"/>
      <c r="BE117" s="3"/>
      <c r="BG117" s="3"/>
      <c r="BI117" s="3"/>
      <c r="BJ117"/>
      <c r="BK117"/>
      <c r="BL117"/>
      <c r="BM117"/>
      <c r="BN117"/>
      <c r="BO117"/>
    </row>
    <row r="118" spans="1:67" x14ac:dyDescent="0.2">
      <c r="A118" t="str">
        <f t="shared" si="3"/>
        <v>1_3_2010</v>
      </c>
      <c r="B118">
        <v>1</v>
      </c>
      <c r="C118">
        <v>3</v>
      </c>
      <c r="D118">
        <v>2010</v>
      </c>
      <c r="E118">
        <f>Sheet1!E117</f>
        <v>2028458449</v>
      </c>
      <c r="F118">
        <f>Sheet1!F117</f>
        <v>2717269399.99999</v>
      </c>
      <c r="G118">
        <f>Sheet1!G117</f>
        <v>2812782058</v>
      </c>
      <c r="H118">
        <f>Sheet1!H117</f>
        <v>95512658.000002801</v>
      </c>
      <c r="I118">
        <f>Sheet1!I117</f>
        <v>2911521072.1089401</v>
      </c>
      <c r="J118">
        <f>Sheet1!J117</f>
        <v>58726230.726807103</v>
      </c>
      <c r="K118">
        <f>Sheet1!K117</f>
        <v>552453534.09999895</v>
      </c>
      <c r="L118">
        <f>Sheet1!L117</f>
        <v>1.6339541179999999</v>
      </c>
      <c r="M118">
        <f>Sheet1!M117</f>
        <v>27553600.749999899</v>
      </c>
      <c r="N118">
        <f>Sheet1!N117</f>
        <v>3.2889999999999899</v>
      </c>
      <c r="O118">
        <f>Sheet1!O117</f>
        <v>35213</v>
      </c>
      <c r="P118">
        <f>Sheet1!P117</f>
        <v>30.93</v>
      </c>
      <c r="Q118">
        <f>Sheet1!Q117</f>
        <v>0.49441012262664702</v>
      </c>
      <c r="R118">
        <f>Sheet1!R117</f>
        <v>3.9</v>
      </c>
      <c r="S118">
        <f>Sheet1!S117</f>
        <v>0</v>
      </c>
      <c r="T118">
        <f>Sheet1!T117</f>
        <v>0</v>
      </c>
      <c r="U118">
        <f>Sheet1!U117</f>
        <v>0</v>
      </c>
      <c r="V118">
        <f>Sheet1!V117</f>
        <v>0</v>
      </c>
      <c r="W118">
        <f>Sheet1!W117</f>
        <v>0</v>
      </c>
      <c r="X118">
        <f>Sheet1!Y117</f>
        <v>-1056109.4929800499</v>
      </c>
      <c r="Y118">
        <f>Sheet1!X117</f>
        <v>-38265459.515480302</v>
      </c>
      <c r="Z118">
        <f>Sheet1!Z117</f>
        <v>-3850495.2867809101</v>
      </c>
      <c r="AA118">
        <f>Sheet1!AA117</f>
        <v>73084998.880560398</v>
      </c>
      <c r="AB118">
        <f>Sheet1!AB117</f>
        <v>8318988.8074892303</v>
      </c>
      <c r="AC118">
        <f>Sheet1!AC117</f>
        <v>6725973.7176583204</v>
      </c>
      <c r="AD118">
        <f>Sheet1!AD117</f>
        <v>11697154.079657</v>
      </c>
      <c r="AE118">
        <f>Sheet1!AE117</f>
        <v>0</v>
      </c>
      <c r="AF118">
        <f>Sheet1!AF117</f>
        <v>0</v>
      </c>
      <c r="AG118">
        <f>Sheet1!AG117</f>
        <v>0</v>
      </c>
      <c r="AH118">
        <f>Sheet1!AH117</f>
        <v>0</v>
      </c>
      <c r="AI118">
        <f>Sheet1!AI117</f>
        <v>0</v>
      </c>
      <c r="AJ118">
        <f>Sheet1!AJ117</f>
        <v>0</v>
      </c>
      <c r="AK118">
        <f>Sheet1!AK117</f>
        <v>56655051.1901237</v>
      </c>
      <c r="AL118">
        <f>Sheet1!AL117</f>
        <v>55936370.683417402</v>
      </c>
      <c r="AM118">
        <f>Sheet1!AM117</f>
        <v>39576287.316585302</v>
      </c>
      <c r="AN118">
        <f>Sheet1!AN117</f>
        <v>0</v>
      </c>
      <c r="AO118">
        <f>Sheet1!AO117</f>
        <v>95512658.000002801</v>
      </c>
      <c r="AP118" s="3"/>
      <c r="AR118" s="3"/>
      <c r="AT118" s="3"/>
      <c r="AV118" s="3"/>
      <c r="AX118" s="3"/>
      <c r="AZ118" s="3"/>
      <c r="BB118" s="3"/>
      <c r="BE118" s="3"/>
      <c r="BG118" s="3"/>
      <c r="BI118" s="3"/>
      <c r="BJ118"/>
      <c r="BK118"/>
      <c r="BL118"/>
      <c r="BM118"/>
      <c r="BN118"/>
      <c r="BO118"/>
    </row>
    <row r="119" spans="1:67" x14ac:dyDescent="0.2">
      <c r="A119" t="str">
        <f t="shared" si="3"/>
        <v>1_3_2011</v>
      </c>
      <c r="B119">
        <v>1</v>
      </c>
      <c r="C119">
        <v>3</v>
      </c>
      <c r="D119">
        <v>2011</v>
      </c>
      <c r="E119">
        <f>Sheet1!E118</f>
        <v>2028458449</v>
      </c>
      <c r="F119">
        <f>Sheet1!F118</f>
        <v>2812782058</v>
      </c>
      <c r="G119">
        <f>Sheet1!G118</f>
        <v>2875478446.99999</v>
      </c>
      <c r="H119">
        <f>Sheet1!H118</f>
        <v>62696388.999994203</v>
      </c>
      <c r="I119">
        <f>Sheet1!I118</f>
        <v>2949409250.0035501</v>
      </c>
      <c r="J119">
        <f>Sheet1!J118</f>
        <v>37888177.894604199</v>
      </c>
      <c r="K119">
        <f>Sheet1!K118</f>
        <v>542784230.60000002</v>
      </c>
      <c r="L119">
        <f>Sheet1!L118</f>
        <v>1.739298416</v>
      </c>
      <c r="M119">
        <f>Sheet1!M118</f>
        <v>27682634.670000002</v>
      </c>
      <c r="N119">
        <f>Sheet1!N118</f>
        <v>4.0655999999999999</v>
      </c>
      <c r="O119">
        <f>Sheet1!O118</f>
        <v>34147.68</v>
      </c>
      <c r="P119">
        <f>Sheet1!P118</f>
        <v>31.299999999999901</v>
      </c>
      <c r="Q119">
        <f>Sheet1!Q118</f>
        <v>0.49182096061092501</v>
      </c>
      <c r="R119">
        <f>Sheet1!R118</f>
        <v>3.9</v>
      </c>
      <c r="S119">
        <f>Sheet1!S118</f>
        <v>0</v>
      </c>
      <c r="T119">
        <f>Sheet1!T118</f>
        <v>0</v>
      </c>
      <c r="U119">
        <f>Sheet1!U118</f>
        <v>0</v>
      </c>
      <c r="V119">
        <f>Sheet1!V118</f>
        <v>0</v>
      </c>
      <c r="W119">
        <f>Sheet1!W118</f>
        <v>0</v>
      </c>
      <c r="X119">
        <f>Sheet1!Y118</f>
        <v>-76229189.970760196</v>
      </c>
      <c r="Y119">
        <f>Sheet1!X118</f>
        <v>-40085743.861764602</v>
      </c>
      <c r="Z119">
        <f>Sheet1!Z118</f>
        <v>2848595.16739055</v>
      </c>
      <c r="AA119">
        <f>Sheet1!AA118</f>
        <v>115484692.258719</v>
      </c>
      <c r="AB119">
        <f>Sheet1!AB118</f>
        <v>33395171.559723701</v>
      </c>
      <c r="AC119">
        <f>Sheet1!AC118</f>
        <v>8051822.9051763304</v>
      </c>
      <c r="AD119">
        <f>Sheet1!AD118</f>
        <v>-3238545.6635511201</v>
      </c>
      <c r="AE119">
        <f>Sheet1!AE118</f>
        <v>0</v>
      </c>
      <c r="AF119">
        <f>Sheet1!AF118</f>
        <v>0</v>
      </c>
      <c r="AG119">
        <f>Sheet1!AG118</f>
        <v>0</v>
      </c>
      <c r="AH119">
        <f>Sheet1!AH118</f>
        <v>0</v>
      </c>
      <c r="AI119">
        <f>Sheet1!AI118</f>
        <v>0</v>
      </c>
      <c r="AJ119">
        <f>Sheet1!AJ118</f>
        <v>0</v>
      </c>
      <c r="AK119">
        <f>Sheet1!AK118</f>
        <v>40226802.394933999</v>
      </c>
      <c r="AL119">
        <f>Sheet1!AL118</f>
        <v>36603268.309873402</v>
      </c>
      <c r="AM119">
        <f>Sheet1!AM118</f>
        <v>26093120.690120801</v>
      </c>
      <c r="AN119">
        <f>Sheet1!AN118</f>
        <v>0</v>
      </c>
      <c r="AO119">
        <f>Sheet1!AO118</f>
        <v>62696388.999994203</v>
      </c>
      <c r="AP119" s="3"/>
      <c r="AR119" s="3"/>
      <c r="AT119" s="3"/>
      <c r="AV119" s="3"/>
      <c r="AX119" s="3"/>
      <c r="AZ119" s="3"/>
      <c r="BB119" s="3"/>
      <c r="BE119" s="3"/>
      <c r="BG119" s="3"/>
      <c r="BI119" s="3"/>
      <c r="BJ119"/>
      <c r="BK119"/>
      <c r="BL119"/>
      <c r="BM119"/>
      <c r="BN119"/>
      <c r="BO119"/>
    </row>
    <row r="120" spans="1:67" x14ac:dyDescent="0.2">
      <c r="A120" t="str">
        <f t="shared" si="3"/>
        <v>1_3_2012</v>
      </c>
      <c r="B120">
        <v>1</v>
      </c>
      <c r="C120">
        <v>3</v>
      </c>
      <c r="D120">
        <v>2012</v>
      </c>
      <c r="E120">
        <f>Sheet1!E119</f>
        <v>2028458449</v>
      </c>
      <c r="F120">
        <f>Sheet1!F119</f>
        <v>2875478446.99999</v>
      </c>
      <c r="G120">
        <f>Sheet1!G119</f>
        <v>2929500930.99999</v>
      </c>
      <c r="H120">
        <f>Sheet1!H119</f>
        <v>54022483.999999501</v>
      </c>
      <c r="I120">
        <f>Sheet1!I119</f>
        <v>2988059151.6361098</v>
      </c>
      <c r="J120">
        <f>Sheet1!J119</f>
        <v>38649901.632561199</v>
      </c>
      <c r="K120">
        <f>Sheet1!K119</f>
        <v>542311539.39999902</v>
      </c>
      <c r="L120">
        <f>Sheet1!L119</f>
        <v>1.6964752679999999</v>
      </c>
      <c r="M120">
        <f>Sheet1!M119</f>
        <v>27909105.420000002</v>
      </c>
      <c r="N120">
        <f>Sheet1!N119</f>
        <v>4.1093000000000002</v>
      </c>
      <c r="O120">
        <f>Sheet1!O119</f>
        <v>33963.31</v>
      </c>
      <c r="P120">
        <f>Sheet1!P119</f>
        <v>31.51</v>
      </c>
      <c r="Q120">
        <f>Sheet1!Q119</f>
        <v>0.478498674131415</v>
      </c>
      <c r="R120">
        <f>Sheet1!R119</f>
        <v>4.0999999999999996</v>
      </c>
      <c r="S120">
        <f>Sheet1!S119</f>
        <v>0</v>
      </c>
      <c r="T120">
        <f>Sheet1!T119</f>
        <v>0</v>
      </c>
      <c r="U120">
        <f>Sheet1!U119</f>
        <v>0.34999999999999898</v>
      </c>
      <c r="V120">
        <f>Sheet1!V119</f>
        <v>0</v>
      </c>
      <c r="W120">
        <f>Sheet1!W119</f>
        <v>0</v>
      </c>
      <c r="X120">
        <f>Sheet1!Y119</f>
        <v>31918604.3003668</v>
      </c>
      <c r="Y120">
        <f>Sheet1!X119</f>
        <v>-2035798.39434073</v>
      </c>
      <c r="Z120">
        <f>Sheet1!Z119</f>
        <v>5080330.4247307898</v>
      </c>
      <c r="AA120">
        <f>Sheet1!AA119</f>
        <v>5978111.6823218996</v>
      </c>
      <c r="AB120">
        <f>Sheet1!AB119</f>
        <v>5987106.7678610897</v>
      </c>
      <c r="AC120">
        <f>Sheet1!AC119</f>
        <v>4668929.3407032704</v>
      </c>
      <c r="AD120">
        <f>Sheet1!AD119</f>
        <v>-16994453.2137185</v>
      </c>
      <c r="AE120">
        <f>Sheet1!AE119</f>
        <v>-1944339.21452924</v>
      </c>
      <c r="AF120">
        <f>Sheet1!AF119</f>
        <v>0</v>
      </c>
      <c r="AG120">
        <f>Sheet1!AG119</f>
        <v>0</v>
      </c>
      <c r="AH120">
        <f>Sheet1!AH119</f>
        <v>5030587.5131929703</v>
      </c>
      <c r="AI120">
        <f>Sheet1!AI119</f>
        <v>0</v>
      </c>
      <c r="AJ120">
        <f>Sheet1!AJ119</f>
        <v>0</v>
      </c>
      <c r="AK120">
        <f>Sheet1!AK119</f>
        <v>37689079.206588298</v>
      </c>
      <c r="AL120">
        <f>Sheet1!AL119</f>
        <v>37681091.263603598</v>
      </c>
      <c r="AM120">
        <f>Sheet1!AM119</f>
        <v>16341392.7363958</v>
      </c>
      <c r="AN120">
        <f>Sheet1!AN119</f>
        <v>0</v>
      </c>
      <c r="AO120">
        <f>Sheet1!AO119</f>
        <v>54022483.999999501</v>
      </c>
      <c r="AP120" s="3"/>
      <c r="AR120" s="3"/>
      <c r="AT120" s="3"/>
      <c r="AV120" s="3"/>
      <c r="AX120" s="3"/>
      <c r="AZ120" s="3"/>
      <c r="BB120" s="3"/>
      <c r="BE120" s="3"/>
      <c r="BG120" s="3"/>
      <c r="BI120" s="3"/>
      <c r="BJ120"/>
      <c r="BK120"/>
      <c r="BL120"/>
      <c r="BM120"/>
      <c r="BN120"/>
      <c r="BO120"/>
    </row>
    <row r="121" spans="1:67" x14ac:dyDescent="0.2">
      <c r="A121" t="str">
        <f t="shared" si="3"/>
        <v>1_3_2013</v>
      </c>
      <c r="B121">
        <v>1</v>
      </c>
      <c r="C121">
        <v>3</v>
      </c>
      <c r="D121">
        <v>2013</v>
      </c>
      <c r="E121">
        <f>Sheet1!E120</f>
        <v>2028458449</v>
      </c>
      <c r="F121">
        <f>Sheet1!F120</f>
        <v>2929500930.99999</v>
      </c>
      <c r="G121">
        <f>Sheet1!G120</f>
        <v>3028731445.99999</v>
      </c>
      <c r="H121">
        <f>Sheet1!H120</f>
        <v>99230515.0000038</v>
      </c>
      <c r="I121">
        <f>Sheet1!I120</f>
        <v>2915140475.0967798</v>
      </c>
      <c r="J121">
        <f>Sheet1!J120</f>
        <v>-72918676.539327607</v>
      </c>
      <c r="K121">
        <f>Sheet1!K120</f>
        <v>554417452.20000005</v>
      </c>
      <c r="L121">
        <f>Sheet1!L120</f>
        <v>1.75772764399999</v>
      </c>
      <c r="M121">
        <f>Sheet1!M120</f>
        <v>28818049.079999998</v>
      </c>
      <c r="N121">
        <f>Sheet1!N120</f>
        <v>3.9420000000000002</v>
      </c>
      <c r="O121">
        <f>Sheet1!O120</f>
        <v>33700.32</v>
      </c>
      <c r="P121">
        <f>Sheet1!P120</f>
        <v>29.93</v>
      </c>
      <c r="Q121">
        <f>Sheet1!Q120</f>
        <v>0.478248521277432</v>
      </c>
      <c r="R121">
        <f>Sheet1!R120</f>
        <v>4.2</v>
      </c>
      <c r="S121">
        <f>Sheet1!S120</f>
        <v>0</v>
      </c>
      <c r="T121">
        <f>Sheet1!T120</f>
        <v>0</v>
      </c>
      <c r="U121">
        <f>Sheet1!U120</f>
        <v>1.1199999999999899</v>
      </c>
      <c r="V121">
        <f>Sheet1!V120</f>
        <v>1</v>
      </c>
      <c r="W121">
        <f>Sheet1!W120</f>
        <v>0</v>
      </c>
      <c r="X121">
        <f>Sheet1!Y120</f>
        <v>-45740305.563439198</v>
      </c>
      <c r="Y121">
        <f>Sheet1!X120</f>
        <v>53049508.282848403</v>
      </c>
      <c r="Z121">
        <f>Sheet1!Z120</f>
        <v>20411721.262480199</v>
      </c>
      <c r="AA121">
        <f>Sheet1!AA120</f>
        <v>-23486030.431774698</v>
      </c>
      <c r="AB121">
        <f>Sheet1!AB120</f>
        <v>8762123.9016498495</v>
      </c>
      <c r="AC121">
        <f>Sheet1!AC120</f>
        <v>-35541712.6948983</v>
      </c>
      <c r="AD121">
        <f>Sheet1!AD120</f>
        <v>-326046.68155864498</v>
      </c>
      <c r="AE121">
        <f>Sheet1!AE120</f>
        <v>-990601.53635360801</v>
      </c>
      <c r="AF121">
        <f>Sheet1!AF120</f>
        <v>0</v>
      </c>
      <c r="AG121">
        <f>Sheet1!AG120</f>
        <v>0</v>
      </c>
      <c r="AH121">
        <f>Sheet1!AH120</f>
        <v>11287053.9332361</v>
      </c>
      <c r="AI121">
        <f>Sheet1!AI120</f>
        <v>-57967716.564027503</v>
      </c>
      <c r="AJ121">
        <f>Sheet1!AJ120</f>
        <v>0</v>
      </c>
      <c r="AK121">
        <f>Sheet1!AK120</f>
        <v>-70542006.091837496</v>
      </c>
      <c r="AL121">
        <f>Sheet1!AL120</f>
        <v>-71489659.330299094</v>
      </c>
      <c r="AM121">
        <f>Sheet1!AM120</f>
        <v>170720174.330302</v>
      </c>
      <c r="AN121">
        <f>Sheet1!AN120</f>
        <v>0</v>
      </c>
      <c r="AO121">
        <f>Sheet1!AO120</f>
        <v>99230515.0000038</v>
      </c>
      <c r="AP121" s="3"/>
      <c r="AR121" s="3"/>
      <c r="AT121" s="3"/>
      <c r="AV121" s="3"/>
      <c r="AX121" s="3"/>
      <c r="AZ121" s="3"/>
      <c r="BB121" s="3"/>
      <c r="BE121" s="3"/>
      <c r="BG121" s="3"/>
      <c r="BI121" s="3"/>
      <c r="BJ121"/>
      <c r="BK121"/>
      <c r="BL121"/>
      <c r="BM121"/>
      <c r="BN121"/>
      <c r="BO121"/>
    </row>
    <row r="122" spans="1:67" x14ac:dyDescent="0.2">
      <c r="A122" t="str">
        <f t="shared" si="3"/>
        <v>1_3_2014</v>
      </c>
      <c r="B122">
        <v>1</v>
      </c>
      <c r="C122">
        <v>3</v>
      </c>
      <c r="D122">
        <v>2014</v>
      </c>
      <c r="E122">
        <f>Sheet1!E121</f>
        <v>2028458449</v>
      </c>
      <c r="F122">
        <f>Sheet1!F121</f>
        <v>3028731445.99999</v>
      </c>
      <c r="G122">
        <f>Sheet1!G121</f>
        <v>3137384053.99999</v>
      </c>
      <c r="H122">
        <f>Sheet1!H121</f>
        <v>108652607.999998</v>
      </c>
      <c r="I122">
        <f>Sheet1!I121</f>
        <v>2950734707.5101099</v>
      </c>
      <c r="J122">
        <f>Sheet1!J121</f>
        <v>35594232.413335301</v>
      </c>
      <c r="K122">
        <f>Sheet1!K121</f>
        <v>561346639.09999895</v>
      </c>
      <c r="L122">
        <f>Sheet1!L121</f>
        <v>1.7485859420000001</v>
      </c>
      <c r="M122">
        <f>Sheet1!M121</f>
        <v>29110612.079999998</v>
      </c>
      <c r="N122">
        <f>Sheet1!N121</f>
        <v>3.75239999999999</v>
      </c>
      <c r="O122">
        <f>Sheet1!O121</f>
        <v>33580.799999999901</v>
      </c>
      <c r="P122">
        <f>Sheet1!P121</f>
        <v>30.2</v>
      </c>
      <c r="Q122">
        <f>Sheet1!Q121</f>
        <v>0.47765666406466001</v>
      </c>
      <c r="R122">
        <f>Sheet1!R121</f>
        <v>4.2</v>
      </c>
      <c r="S122">
        <f>Sheet1!S121</f>
        <v>0</v>
      </c>
      <c r="T122">
        <f>Sheet1!T121</f>
        <v>0</v>
      </c>
      <c r="U122">
        <f>Sheet1!U121</f>
        <v>1.8799999999999899</v>
      </c>
      <c r="V122">
        <f>Sheet1!V121</f>
        <v>1</v>
      </c>
      <c r="W122">
        <f>Sheet1!W121</f>
        <v>0</v>
      </c>
      <c r="X122">
        <f>Sheet1!Y121</f>
        <v>7054086.6727356398</v>
      </c>
      <c r="Y122">
        <f>Sheet1!X121</f>
        <v>30735447.796484299</v>
      </c>
      <c r="Z122">
        <f>Sheet1!Z121</f>
        <v>6635289.55106897</v>
      </c>
      <c r="AA122">
        <f>Sheet1!AA121</f>
        <v>-28512163.5188866</v>
      </c>
      <c r="AB122">
        <f>Sheet1!AB121</f>
        <v>4137003.6302393898</v>
      </c>
      <c r="AC122">
        <f>Sheet1!AC121</f>
        <v>6324309.3960763495</v>
      </c>
      <c r="AD122">
        <f>Sheet1!AD121</f>
        <v>-797490.24487342604</v>
      </c>
      <c r="AE122">
        <f>Sheet1!AE121</f>
        <v>0</v>
      </c>
      <c r="AF122">
        <f>Sheet1!AF121</f>
        <v>0</v>
      </c>
      <c r="AG122">
        <f>Sheet1!AG121</f>
        <v>0</v>
      </c>
      <c r="AH122">
        <f>Sheet1!AH121</f>
        <v>11517540.3420731</v>
      </c>
      <c r="AI122">
        <f>Sheet1!AI121</f>
        <v>0</v>
      </c>
      <c r="AJ122">
        <f>Sheet1!AJ121</f>
        <v>0</v>
      </c>
      <c r="AK122">
        <f>Sheet1!AK121</f>
        <v>37094023.624917701</v>
      </c>
      <c r="AL122">
        <f>Sheet1!AL121</f>
        <v>36981192.476812802</v>
      </c>
      <c r="AM122">
        <f>Sheet1!AM121</f>
        <v>71671415.5231857</v>
      </c>
      <c r="AN122">
        <f>Sheet1!AN121</f>
        <v>0</v>
      </c>
      <c r="AO122">
        <f>Sheet1!AO121</f>
        <v>108652607.999998</v>
      </c>
      <c r="AP122" s="3"/>
      <c r="AR122" s="3"/>
      <c r="AT122" s="3"/>
      <c r="AV122" s="3"/>
      <c r="AX122" s="3"/>
      <c r="AZ122" s="3"/>
      <c r="BB122" s="3"/>
      <c r="BE122" s="3"/>
      <c r="BG122" s="3"/>
      <c r="BI122" s="3"/>
      <c r="BJ122"/>
      <c r="BK122"/>
      <c r="BL122"/>
      <c r="BM122"/>
      <c r="BN122"/>
      <c r="BO122"/>
    </row>
    <row r="123" spans="1:67" x14ac:dyDescent="0.2">
      <c r="A123" t="str">
        <f t="shared" si="3"/>
        <v>1_3_2015</v>
      </c>
      <c r="B123">
        <v>1</v>
      </c>
      <c r="C123">
        <v>3</v>
      </c>
      <c r="D123">
        <v>2015</v>
      </c>
      <c r="E123">
        <f>Sheet1!E122</f>
        <v>2028458449</v>
      </c>
      <c r="F123">
        <f>Sheet1!F122</f>
        <v>3137384053.99999</v>
      </c>
      <c r="G123">
        <f>Sheet1!G122</f>
        <v>3049980992.99999</v>
      </c>
      <c r="H123">
        <f>Sheet1!H122</f>
        <v>-87403061.000001401</v>
      </c>
      <c r="I123">
        <f>Sheet1!I122</f>
        <v>2693201254.75142</v>
      </c>
      <c r="J123">
        <f>Sheet1!J122</f>
        <v>-257533452.758697</v>
      </c>
      <c r="K123">
        <f>Sheet1!K122</f>
        <v>562540968.5</v>
      </c>
      <c r="L123">
        <f>Sheet1!L122</f>
        <v>1.8840690440000001</v>
      </c>
      <c r="M123">
        <f>Sheet1!M122</f>
        <v>29378317.829999901</v>
      </c>
      <c r="N123">
        <f>Sheet1!N122</f>
        <v>2.7029999999999998</v>
      </c>
      <c r="O123">
        <f>Sheet1!O122</f>
        <v>34173.339999999902</v>
      </c>
      <c r="P123">
        <f>Sheet1!P122</f>
        <v>30.17</v>
      </c>
      <c r="Q123">
        <f>Sheet1!Q122</f>
        <v>0.47613347078784202</v>
      </c>
      <c r="R123">
        <f>Sheet1!R122</f>
        <v>4.0999999999999996</v>
      </c>
      <c r="S123">
        <f>Sheet1!S122</f>
        <v>0</v>
      </c>
      <c r="T123">
        <f>Sheet1!T122</f>
        <v>0</v>
      </c>
      <c r="U123">
        <f>Sheet1!U122</f>
        <v>3.14</v>
      </c>
      <c r="V123">
        <f>Sheet1!V122</f>
        <v>1</v>
      </c>
      <c r="W123">
        <f>Sheet1!W122</f>
        <v>0</v>
      </c>
      <c r="X123">
        <f>Sheet1!Y122</f>
        <v>-103999710.74228901</v>
      </c>
      <c r="Y123">
        <f>Sheet1!X122</f>
        <v>5425168.9718534797</v>
      </c>
      <c r="Z123">
        <f>Sheet1!Z122</f>
        <v>6228445.8907577796</v>
      </c>
      <c r="AA123">
        <f>Sheet1!AA122</f>
        <v>-183668510.36003</v>
      </c>
      <c r="AB123">
        <f>Sheet1!AB122</f>
        <v>-21012761.171894599</v>
      </c>
      <c r="AC123">
        <f>Sheet1!AC122</f>
        <v>-727066.53818936099</v>
      </c>
      <c r="AD123">
        <f>Sheet1!AD122</f>
        <v>-2125594.3650973099</v>
      </c>
      <c r="AE123">
        <f>Sheet1!AE122</f>
        <v>1061255.4214871</v>
      </c>
      <c r="AF123">
        <f>Sheet1!AF122</f>
        <v>0</v>
      </c>
      <c r="AG123">
        <f>Sheet1!AG122</f>
        <v>0</v>
      </c>
      <c r="AH123">
        <f>Sheet1!AH122</f>
        <v>19804610.301573701</v>
      </c>
      <c r="AI123">
        <f>Sheet1!AI122</f>
        <v>0</v>
      </c>
      <c r="AJ123">
        <f>Sheet1!AJ122</f>
        <v>0</v>
      </c>
      <c r="AK123">
        <f>Sheet1!AK122</f>
        <v>-279014162.591829</v>
      </c>
      <c r="AL123">
        <f>Sheet1!AL122</f>
        <v>-273823785.64912897</v>
      </c>
      <c r="AM123">
        <f>Sheet1!AM122</f>
        <v>186420724.64912799</v>
      </c>
      <c r="AN123">
        <f>Sheet1!AN122</f>
        <v>0</v>
      </c>
      <c r="AO123">
        <f>Sheet1!AO122</f>
        <v>-87403061.000001401</v>
      </c>
      <c r="AP123" s="3"/>
      <c r="AR123" s="3"/>
      <c r="AT123" s="3"/>
      <c r="AV123" s="3"/>
      <c r="AX123" s="3"/>
      <c r="AZ123" s="3"/>
      <c r="BB123" s="3"/>
      <c r="BE123" s="3"/>
      <c r="BG123" s="3"/>
      <c r="BI123" s="3"/>
      <c r="BJ123"/>
      <c r="BK123"/>
      <c r="BL123"/>
      <c r="BM123"/>
      <c r="BN123"/>
      <c r="BO123"/>
    </row>
    <row r="124" spans="1:67" x14ac:dyDescent="0.2">
      <c r="A124" t="str">
        <f t="shared" si="3"/>
        <v>1_3_2016</v>
      </c>
      <c r="B124">
        <v>1</v>
      </c>
      <c r="C124">
        <v>3</v>
      </c>
      <c r="D124">
        <v>2016</v>
      </c>
      <c r="E124">
        <f>Sheet1!E123</f>
        <v>2028458449</v>
      </c>
      <c r="F124">
        <f>Sheet1!F123</f>
        <v>3049980992.99999</v>
      </c>
      <c r="G124">
        <f>Sheet1!G123</f>
        <v>3072351667.99999</v>
      </c>
      <c r="H124">
        <f>Sheet1!H123</f>
        <v>22370675.000002801</v>
      </c>
      <c r="I124">
        <f>Sheet1!I123</f>
        <v>2626720305.2378302</v>
      </c>
      <c r="J124">
        <f>Sheet1!J123</f>
        <v>-66480949.513584599</v>
      </c>
      <c r="K124">
        <f>Sheet1!K123</f>
        <v>562018756.29999995</v>
      </c>
      <c r="L124">
        <f>Sheet1!L123</f>
        <v>1.8938954429999999</v>
      </c>
      <c r="M124">
        <f>Sheet1!M123</f>
        <v>29437697.499999899</v>
      </c>
      <c r="N124">
        <f>Sheet1!N123</f>
        <v>2.4255</v>
      </c>
      <c r="O124">
        <f>Sheet1!O123</f>
        <v>35302.049999999901</v>
      </c>
      <c r="P124">
        <f>Sheet1!P123</f>
        <v>29.88</v>
      </c>
      <c r="Q124">
        <f>Sheet1!Q123</f>
        <v>0.476654671743657</v>
      </c>
      <c r="R124">
        <f>Sheet1!R123</f>
        <v>4.5</v>
      </c>
      <c r="S124">
        <f>Sheet1!S123</f>
        <v>0</v>
      </c>
      <c r="T124">
        <f>Sheet1!T123</f>
        <v>0</v>
      </c>
      <c r="U124">
        <f>Sheet1!U123</f>
        <v>5.62</v>
      </c>
      <c r="V124">
        <f>Sheet1!V123</f>
        <v>1</v>
      </c>
      <c r="W124">
        <f>Sheet1!W123</f>
        <v>0</v>
      </c>
      <c r="X124">
        <f>Sheet1!Y123</f>
        <v>-7259520.9436806096</v>
      </c>
      <c r="Y124">
        <f>Sheet1!X123</f>
        <v>-2301795.2030421998</v>
      </c>
      <c r="Z124">
        <f>Sheet1!Z123</f>
        <v>1334531.0424977101</v>
      </c>
      <c r="AA124">
        <f>Sheet1!AA123</f>
        <v>-56904568.631388299</v>
      </c>
      <c r="AB124">
        <f>Sheet1!AB123</f>
        <v>-37840759.811614901</v>
      </c>
      <c r="AC124">
        <f>Sheet1!AC123</f>
        <v>-6825653.8668791195</v>
      </c>
      <c r="AD124">
        <f>Sheet1!AD123</f>
        <v>707387.768183026</v>
      </c>
      <c r="AE124">
        <f>Sheet1!AE123</f>
        <v>-4123273.9656098899</v>
      </c>
      <c r="AF124">
        <f>Sheet1!AF123</f>
        <v>0</v>
      </c>
      <c r="AG124">
        <f>Sheet1!AG123</f>
        <v>0</v>
      </c>
      <c r="AH124">
        <f>Sheet1!AH123</f>
        <v>38010360.676548801</v>
      </c>
      <c r="AI124">
        <f>Sheet1!AI123</f>
        <v>0</v>
      </c>
      <c r="AJ124">
        <f>Sheet1!AJ123</f>
        <v>0</v>
      </c>
      <c r="AK124">
        <f>Sheet1!AK123</f>
        <v>-75203292.934985504</v>
      </c>
      <c r="AL124">
        <f>Sheet1!AL123</f>
        <v>-75287961.512456894</v>
      </c>
      <c r="AM124">
        <f>Sheet1!AM123</f>
        <v>97658636.512459695</v>
      </c>
      <c r="AN124">
        <f>Sheet1!AN123</f>
        <v>0</v>
      </c>
      <c r="AO124">
        <f>Sheet1!AO123</f>
        <v>22370675.000002801</v>
      </c>
      <c r="AP124" s="3"/>
      <c r="AR124" s="3"/>
      <c r="AT124" s="3"/>
      <c r="AV124" s="3"/>
      <c r="AX124" s="3"/>
      <c r="AZ124" s="3"/>
      <c r="BB124" s="3"/>
      <c r="BE124" s="3"/>
      <c r="BG124" s="3"/>
      <c r="BI124" s="3"/>
      <c r="BJ124"/>
      <c r="BK124"/>
      <c r="BL124"/>
      <c r="BM124"/>
      <c r="BN124"/>
      <c r="BO124"/>
    </row>
    <row r="125" spans="1:67" x14ac:dyDescent="0.2">
      <c r="A125" t="str">
        <f t="shared" si="3"/>
        <v>1_3_2017</v>
      </c>
      <c r="B125">
        <v>1</v>
      </c>
      <c r="C125">
        <v>3</v>
      </c>
      <c r="D125">
        <v>2017</v>
      </c>
      <c r="E125">
        <f>Sheet1!E124</f>
        <v>2028458449</v>
      </c>
      <c r="F125">
        <f>Sheet1!F124</f>
        <v>3072351667.99999</v>
      </c>
      <c r="G125">
        <f>Sheet1!G124</f>
        <v>3093336562</v>
      </c>
      <c r="H125">
        <f>Sheet1!H124</f>
        <v>20984894.000001401</v>
      </c>
      <c r="I125">
        <f>Sheet1!I124</f>
        <v>2713940964.0578098</v>
      </c>
      <c r="J125">
        <f>Sheet1!J124</f>
        <v>87220658.819974393</v>
      </c>
      <c r="K125">
        <f>Sheet1!K124</f>
        <v>565251751.29999995</v>
      </c>
      <c r="L125">
        <f>Sheet1!L124</f>
        <v>1.89783476999999</v>
      </c>
      <c r="M125">
        <f>Sheet1!M124</f>
        <v>29668394.669999901</v>
      </c>
      <c r="N125">
        <f>Sheet1!N124</f>
        <v>2.6928000000000001</v>
      </c>
      <c r="O125">
        <f>Sheet1!O124</f>
        <v>35945.819999999898</v>
      </c>
      <c r="P125">
        <f>Sheet1!P124</f>
        <v>30</v>
      </c>
      <c r="Q125">
        <f>Sheet1!Q124</f>
        <v>0.47605266805906399</v>
      </c>
      <c r="R125">
        <f>Sheet1!R124</f>
        <v>4.5</v>
      </c>
      <c r="S125">
        <f>Sheet1!S124</f>
        <v>0</v>
      </c>
      <c r="T125">
        <f>Sheet1!T124</f>
        <v>0</v>
      </c>
      <c r="U125">
        <f>Sheet1!U124</f>
        <v>8.6999999999999993</v>
      </c>
      <c r="V125">
        <f>Sheet1!V124</f>
        <v>1</v>
      </c>
      <c r="W125">
        <f>Sheet1!W124</f>
        <v>0</v>
      </c>
      <c r="X125">
        <f>Sheet1!Y124</f>
        <v>-2926752.5832429901</v>
      </c>
      <c r="Y125">
        <f>Sheet1!X124</f>
        <v>14359220.7023379</v>
      </c>
      <c r="Z125">
        <f>Sheet1!Z124</f>
        <v>5200494.8855658602</v>
      </c>
      <c r="AA125">
        <f>Sheet1!AA124</f>
        <v>56324528.1432193</v>
      </c>
      <c r="AB125">
        <f>Sheet1!AB124</f>
        <v>-21257705.2912292</v>
      </c>
      <c r="AC125">
        <f>Sheet1!AC124</f>
        <v>2849633.7377337799</v>
      </c>
      <c r="AD125">
        <f>Sheet1!AD124</f>
        <v>-822842.58842169598</v>
      </c>
      <c r="AE125">
        <f>Sheet1!AE124</f>
        <v>0</v>
      </c>
      <c r="AF125">
        <f>Sheet1!AF124</f>
        <v>0</v>
      </c>
      <c r="AG125">
        <f>Sheet1!AG124</f>
        <v>0</v>
      </c>
      <c r="AH125">
        <f>Sheet1!AH124</f>
        <v>47624124.189364299</v>
      </c>
      <c r="AI125">
        <f>Sheet1!AI124</f>
        <v>0</v>
      </c>
      <c r="AJ125">
        <f>Sheet1!AJ124</f>
        <v>0</v>
      </c>
      <c r="AK125">
        <f>Sheet1!AK124</f>
        <v>101350701.195327</v>
      </c>
      <c r="AL125">
        <f>Sheet1!AL124</f>
        <v>102017917.96227901</v>
      </c>
      <c r="AM125">
        <f>Sheet1!AM124</f>
        <v>-81033023.962277696</v>
      </c>
      <c r="AN125">
        <f>Sheet1!AN124</f>
        <v>0</v>
      </c>
      <c r="AO125">
        <f>Sheet1!AO124</f>
        <v>20984894.000001401</v>
      </c>
      <c r="AP125" s="3"/>
      <c r="AR125" s="3"/>
      <c r="AT125" s="3"/>
      <c r="AV125" s="3"/>
      <c r="AX125" s="3"/>
      <c r="AZ125" s="3"/>
      <c r="BB125" s="3"/>
      <c r="BE125" s="3"/>
      <c r="BG125" s="3"/>
      <c r="BI125" s="3"/>
      <c r="BJ125"/>
      <c r="BK125"/>
      <c r="BL125"/>
      <c r="BM125"/>
      <c r="BN125"/>
      <c r="BO125"/>
    </row>
    <row r="126" spans="1:67" x14ac:dyDescent="0.2">
      <c r="A126" t="str">
        <f t="shared" si="3"/>
        <v>1_3_2018</v>
      </c>
      <c r="B126">
        <v>1</v>
      </c>
      <c r="C126">
        <v>3</v>
      </c>
      <c r="D126">
        <v>2018</v>
      </c>
      <c r="E126">
        <f>Sheet1!E125</f>
        <v>2028458449</v>
      </c>
      <c r="F126">
        <f>Sheet1!F125</f>
        <v>3093336562</v>
      </c>
      <c r="G126">
        <f>Sheet1!G125</f>
        <v>3028681761</v>
      </c>
      <c r="H126">
        <f>Sheet1!H125</f>
        <v>-64654800.999999002</v>
      </c>
      <c r="I126">
        <f>Sheet1!I125</f>
        <v>2573520399.5503802</v>
      </c>
      <c r="J126">
        <f>Sheet1!J125</f>
        <v>-140420564.50742301</v>
      </c>
      <c r="K126">
        <f>Sheet1!K125</f>
        <v>560645667.79999995</v>
      </c>
      <c r="L126">
        <f>Sheet1!L125</f>
        <v>1.9555512669999999</v>
      </c>
      <c r="M126">
        <f>Sheet1!M125</f>
        <v>29807700.839999899</v>
      </c>
      <c r="N126">
        <f>Sheet1!N125</f>
        <v>2.9199999999999902</v>
      </c>
      <c r="O126">
        <f>Sheet1!O125</f>
        <v>36801.5</v>
      </c>
      <c r="P126">
        <f>Sheet1!P125</f>
        <v>30.01</v>
      </c>
      <c r="Q126">
        <f>Sheet1!Q125</f>
        <v>0.47627332414381301</v>
      </c>
      <c r="R126">
        <f>Sheet1!R125</f>
        <v>4.5999999999999996</v>
      </c>
      <c r="S126">
        <f>Sheet1!S125</f>
        <v>0</v>
      </c>
      <c r="T126">
        <f>Sheet1!T125</f>
        <v>0</v>
      </c>
      <c r="U126">
        <f>Sheet1!U125</f>
        <v>12.31</v>
      </c>
      <c r="V126">
        <f>Sheet1!V125</f>
        <v>1</v>
      </c>
      <c r="W126">
        <f>Sheet1!W125</f>
        <v>1</v>
      </c>
      <c r="X126">
        <f>Sheet1!Y125</f>
        <v>-42446845.250734001</v>
      </c>
      <c r="Y126">
        <f>Sheet1!X125</f>
        <v>-20506334.449909098</v>
      </c>
      <c r="Z126">
        <f>Sheet1!Z125</f>
        <v>3141018.5033147102</v>
      </c>
      <c r="AA126">
        <f>Sheet1!AA125</f>
        <v>44978755.605723299</v>
      </c>
      <c r="AB126">
        <f>Sheet1!AB125</f>
        <v>-27833140.9603214</v>
      </c>
      <c r="AC126">
        <f>Sheet1!AC125</f>
        <v>238989.871699679</v>
      </c>
      <c r="AD126">
        <f>Sheet1!AD125</f>
        <v>303717.10624023899</v>
      </c>
      <c r="AE126">
        <f>Sheet1!AE125</f>
        <v>-1046002.04026219</v>
      </c>
      <c r="AF126">
        <f>Sheet1!AF125</f>
        <v>0</v>
      </c>
      <c r="AG126">
        <f>Sheet1!AG125</f>
        <v>0</v>
      </c>
      <c r="AH126">
        <f>Sheet1!AH125</f>
        <v>56275077.802364998</v>
      </c>
      <c r="AI126">
        <f>Sheet1!AI125</f>
        <v>0</v>
      </c>
      <c r="AJ126">
        <f>Sheet1!AJ125</f>
        <v>-171205250.900745</v>
      </c>
      <c r="AK126">
        <f>Sheet1!AK125</f>
        <v>-158100014.71262801</v>
      </c>
      <c r="AL126">
        <f>Sheet1!AL125</f>
        <v>-160050668.75074399</v>
      </c>
      <c r="AM126">
        <f>Sheet1!AM125</f>
        <v>95395867.750745803</v>
      </c>
      <c r="AN126">
        <f>Sheet1!AN125</f>
        <v>0</v>
      </c>
      <c r="AO126">
        <f>Sheet1!AO125</f>
        <v>-64654800.999999002</v>
      </c>
      <c r="AP126" s="3"/>
      <c r="AR126" s="3"/>
      <c r="AT126" s="3"/>
      <c r="AV126" s="3"/>
      <c r="AX126" s="3"/>
      <c r="AZ126" s="3"/>
      <c r="BB126" s="3"/>
      <c r="BE126" s="3"/>
      <c r="BG126" s="3"/>
      <c r="BI126" s="3"/>
      <c r="BJ126"/>
      <c r="BK126"/>
      <c r="BL126"/>
      <c r="BM126"/>
      <c r="BN126"/>
      <c r="BO126"/>
    </row>
    <row r="127" spans="1:67" x14ac:dyDescent="0.2">
      <c r="A127" t="str">
        <f t="shared" si="2"/>
        <v>1_10_2002</v>
      </c>
      <c r="B127">
        <v>1</v>
      </c>
      <c r="C127">
        <v>10</v>
      </c>
      <c r="D127">
        <v>2002</v>
      </c>
      <c r="E127" t="e">
        <f>Sheet1!#REF!</f>
        <v>#REF!</v>
      </c>
      <c r="F127" t="e">
        <f>Sheet1!#REF!</f>
        <v>#REF!</v>
      </c>
      <c r="G127" t="e">
        <f>Sheet1!#REF!</f>
        <v>#REF!</v>
      </c>
      <c r="H127" t="e">
        <f>Sheet1!#REF!</f>
        <v>#REF!</v>
      </c>
      <c r="I127" t="e">
        <f>Sheet1!#REF!</f>
        <v>#REF!</v>
      </c>
      <c r="J127" t="e">
        <f>Sheet1!#REF!</f>
        <v>#REF!</v>
      </c>
      <c r="K127" t="e">
        <f>Sheet1!#REF!</f>
        <v>#REF!</v>
      </c>
      <c r="L127" t="e">
        <f>Sheet1!#REF!</f>
        <v>#REF!</v>
      </c>
      <c r="M127" t="e">
        <f>Sheet1!#REF!</f>
        <v>#REF!</v>
      </c>
      <c r="N127" t="e">
        <f>Sheet1!#REF!</f>
        <v>#REF!</v>
      </c>
      <c r="O127" t="e">
        <f>Sheet1!#REF!</f>
        <v>#REF!</v>
      </c>
      <c r="P127" t="e">
        <f>Sheet1!#REF!</f>
        <v>#REF!</v>
      </c>
      <c r="Q127" t="e">
        <f>Sheet1!#REF!</f>
        <v>#REF!</v>
      </c>
      <c r="R127" t="e">
        <f>Sheet1!#REF!</f>
        <v>#REF!</v>
      </c>
      <c r="S127" t="e">
        <f>Sheet1!#REF!</f>
        <v>#REF!</v>
      </c>
      <c r="T127" t="e">
        <f>Sheet1!#REF!</f>
        <v>#REF!</v>
      </c>
      <c r="U127" t="e">
        <f>Sheet1!#REF!</f>
        <v>#REF!</v>
      </c>
      <c r="V127" t="e">
        <f>Sheet1!#REF!</f>
        <v>#REF!</v>
      </c>
      <c r="W127" t="e">
        <f>Sheet1!#REF!</f>
        <v>#REF!</v>
      </c>
      <c r="X127" t="e">
        <f>Sheet1!#REF!</f>
        <v>#REF!</v>
      </c>
      <c r="Y127" t="e">
        <f>Sheet1!#REF!</f>
        <v>#REF!</v>
      </c>
      <c r="Z127" t="e">
        <f>Sheet1!#REF!</f>
        <v>#REF!</v>
      </c>
      <c r="AA127" t="e">
        <f>Sheet1!#REF!</f>
        <v>#REF!</v>
      </c>
      <c r="AB127" t="e">
        <f>Sheet1!#REF!</f>
        <v>#REF!</v>
      </c>
      <c r="AC127" t="e">
        <f>Sheet1!#REF!</f>
        <v>#REF!</v>
      </c>
      <c r="AD127" t="e">
        <f>Sheet1!#REF!</f>
        <v>#REF!</v>
      </c>
      <c r="AE127" t="e">
        <f>Sheet1!#REF!</f>
        <v>#REF!</v>
      </c>
      <c r="AF127" t="e">
        <f>Sheet1!#REF!</f>
        <v>#REF!</v>
      </c>
      <c r="AG127" t="e">
        <f>Sheet1!#REF!</f>
        <v>#REF!</v>
      </c>
      <c r="AH127" t="e">
        <f>Sheet1!#REF!</f>
        <v>#REF!</v>
      </c>
      <c r="AI127" t="e">
        <f>Sheet1!#REF!</f>
        <v>#REF!</v>
      </c>
      <c r="AJ127" t="e">
        <f>Sheet1!#REF!</f>
        <v>#REF!</v>
      </c>
      <c r="AK127" t="e">
        <f>Sheet1!#REF!</f>
        <v>#REF!</v>
      </c>
      <c r="AL127" t="e">
        <f>Sheet1!#REF!</f>
        <v>#REF!</v>
      </c>
      <c r="AM127" t="e">
        <f>Sheet1!#REF!</f>
        <v>#REF!</v>
      </c>
      <c r="AN127" t="e">
        <f>Sheet1!#REF!</f>
        <v>#REF!</v>
      </c>
      <c r="AO127" t="e">
        <f>Sheet1!#REF!</f>
        <v>#REF!</v>
      </c>
      <c r="AP127" s="3"/>
      <c r="AR127" s="3"/>
      <c r="AT127" s="3"/>
      <c r="AV127" s="3"/>
      <c r="AX127" s="3"/>
      <c r="AZ127" s="3"/>
      <c r="BB127" s="3"/>
      <c r="BE127" s="3"/>
      <c r="BG127" s="3"/>
      <c r="BI127" s="3"/>
      <c r="BJ127"/>
      <c r="BK127"/>
      <c r="BL127"/>
      <c r="BM127"/>
      <c r="BN127"/>
      <c r="BO127"/>
    </row>
    <row r="128" spans="1:67" x14ac:dyDescent="0.2">
      <c r="A128" t="str">
        <f t="shared" si="2"/>
        <v>1_10_2003</v>
      </c>
      <c r="B128">
        <v>1</v>
      </c>
      <c r="C128">
        <v>10</v>
      </c>
      <c r="D128">
        <v>2003</v>
      </c>
      <c r="E128" t="e">
        <f>Sheet1!#REF!</f>
        <v>#REF!</v>
      </c>
      <c r="F128" t="e">
        <f>Sheet1!#REF!</f>
        <v>#REF!</v>
      </c>
      <c r="G128" t="e">
        <f>Sheet1!#REF!</f>
        <v>#REF!</v>
      </c>
      <c r="H128" t="e">
        <f>Sheet1!#REF!</f>
        <v>#REF!</v>
      </c>
      <c r="I128" t="e">
        <f>Sheet1!#REF!</f>
        <v>#REF!</v>
      </c>
      <c r="J128" t="e">
        <f>Sheet1!#REF!</f>
        <v>#REF!</v>
      </c>
      <c r="K128" t="e">
        <f>Sheet1!#REF!</f>
        <v>#REF!</v>
      </c>
      <c r="L128" t="e">
        <f>Sheet1!#REF!</f>
        <v>#REF!</v>
      </c>
      <c r="M128" t="e">
        <f>Sheet1!#REF!</f>
        <v>#REF!</v>
      </c>
      <c r="N128" t="e">
        <f>Sheet1!#REF!</f>
        <v>#REF!</v>
      </c>
      <c r="O128" t="e">
        <f>Sheet1!#REF!</f>
        <v>#REF!</v>
      </c>
      <c r="P128" t="e">
        <f>Sheet1!#REF!</f>
        <v>#REF!</v>
      </c>
      <c r="Q128" t="e">
        <f>Sheet1!#REF!</f>
        <v>#REF!</v>
      </c>
      <c r="R128" t="e">
        <f>Sheet1!#REF!</f>
        <v>#REF!</v>
      </c>
      <c r="S128" t="e">
        <f>Sheet1!#REF!</f>
        <v>#REF!</v>
      </c>
      <c r="T128" t="e">
        <f>Sheet1!#REF!</f>
        <v>#REF!</v>
      </c>
      <c r="U128" t="e">
        <f>Sheet1!#REF!</f>
        <v>#REF!</v>
      </c>
      <c r="V128" t="e">
        <f>Sheet1!#REF!</f>
        <v>#REF!</v>
      </c>
      <c r="W128" t="e">
        <f>Sheet1!#REF!</f>
        <v>#REF!</v>
      </c>
      <c r="X128" t="e">
        <f>Sheet1!#REF!</f>
        <v>#REF!</v>
      </c>
      <c r="Y128" t="e">
        <f>Sheet1!#REF!</f>
        <v>#REF!</v>
      </c>
      <c r="Z128" t="e">
        <f>Sheet1!#REF!</f>
        <v>#REF!</v>
      </c>
      <c r="AA128" t="e">
        <f>Sheet1!#REF!</f>
        <v>#REF!</v>
      </c>
      <c r="AB128" t="e">
        <f>Sheet1!#REF!</f>
        <v>#REF!</v>
      </c>
      <c r="AC128" t="e">
        <f>Sheet1!#REF!</f>
        <v>#REF!</v>
      </c>
      <c r="AD128" t="e">
        <f>Sheet1!#REF!</f>
        <v>#REF!</v>
      </c>
      <c r="AE128" t="e">
        <f>Sheet1!#REF!</f>
        <v>#REF!</v>
      </c>
      <c r="AF128" t="e">
        <f>Sheet1!#REF!</f>
        <v>#REF!</v>
      </c>
      <c r="AG128" t="e">
        <f>Sheet1!#REF!</f>
        <v>#REF!</v>
      </c>
      <c r="AH128" t="e">
        <f>Sheet1!#REF!</f>
        <v>#REF!</v>
      </c>
      <c r="AI128" t="e">
        <f>Sheet1!#REF!</f>
        <v>#REF!</v>
      </c>
      <c r="AJ128" t="e">
        <f>Sheet1!#REF!</f>
        <v>#REF!</v>
      </c>
      <c r="AK128" t="e">
        <f>Sheet1!#REF!</f>
        <v>#REF!</v>
      </c>
      <c r="AL128" t="e">
        <f>Sheet1!#REF!</f>
        <v>#REF!</v>
      </c>
      <c r="AM128" t="e">
        <f>Sheet1!#REF!</f>
        <v>#REF!</v>
      </c>
      <c r="AN128" t="e">
        <f>Sheet1!#REF!</f>
        <v>#REF!</v>
      </c>
      <c r="AO128" t="e">
        <f>Sheet1!#REF!</f>
        <v>#REF!</v>
      </c>
      <c r="AP128" s="3"/>
      <c r="AR128" s="3"/>
      <c r="AT128" s="3"/>
      <c r="AV128" s="3"/>
      <c r="AX128" s="3"/>
      <c r="AZ128" s="3"/>
      <c r="BB128" s="3"/>
      <c r="BE128" s="3"/>
      <c r="BG128" s="3"/>
      <c r="BI128" s="3"/>
      <c r="BJ128"/>
      <c r="BK128"/>
      <c r="BL128"/>
      <c r="BM128"/>
      <c r="BN128"/>
      <c r="BO128"/>
    </row>
    <row r="129" spans="1:67" x14ac:dyDescent="0.2">
      <c r="A129" t="str">
        <f t="shared" si="2"/>
        <v>1_10_2004</v>
      </c>
      <c r="B129">
        <v>1</v>
      </c>
      <c r="C129">
        <v>10</v>
      </c>
      <c r="D129">
        <v>2004</v>
      </c>
      <c r="E129" t="e">
        <f>Sheet1!#REF!</f>
        <v>#REF!</v>
      </c>
      <c r="F129" t="e">
        <f>Sheet1!#REF!</f>
        <v>#REF!</v>
      </c>
      <c r="G129" t="e">
        <f>Sheet1!#REF!</f>
        <v>#REF!</v>
      </c>
      <c r="H129" t="e">
        <f>Sheet1!#REF!</f>
        <v>#REF!</v>
      </c>
      <c r="I129" t="e">
        <f>Sheet1!#REF!</f>
        <v>#REF!</v>
      </c>
      <c r="J129" t="e">
        <f>Sheet1!#REF!</f>
        <v>#REF!</v>
      </c>
      <c r="K129" t="e">
        <f>Sheet1!#REF!</f>
        <v>#REF!</v>
      </c>
      <c r="L129" t="e">
        <f>Sheet1!#REF!</f>
        <v>#REF!</v>
      </c>
      <c r="M129" t="e">
        <f>Sheet1!#REF!</f>
        <v>#REF!</v>
      </c>
      <c r="N129" t="e">
        <f>Sheet1!#REF!</f>
        <v>#REF!</v>
      </c>
      <c r="O129" t="e">
        <f>Sheet1!#REF!</f>
        <v>#REF!</v>
      </c>
      <c r="P129" t="e">
        <f>Sheet1!#REF!</f>
        <v>#REF!</v>
      </c>
      <c r="Q129" t="e">
        <f>Sheet1!#REF!</f>
        <v>#REF!</v>
      </c>
      <c r="R129" t="e">
        <f>Sheet1!#REF!</f>
        <v>#REF!</v>
      </c>
      <c r="S129" t="e">
        <f>Sheet1!#REF!</f>
        <v>#REF!</v>
      </c>
      <c r="T129" t="e">
        <f>Sheet1!#REF!</f>
        <v>#REF!</v>
      </c>
      <c r="U129" t="e">
        <f>Sheet1!#REF!</f>
        <v>#REF!</v>
      </c>
      <c r="V129" t="e">
        <f>Sheet1!#REF!</f>
        <v>#REF!</v>
      </c>
      <c r="W129" t="e">
        <f>Sheet1!#REF!</f>
        <v>#REF!</v>
      </c>
      <c r="X129" t="e">
        <f>Sheet1!#REF!</f>
        <v>#REF!</v>
      </c>
      <c r="Y129" t="e">
        <f>Sheet1!#REF!</f>
        <v>#REF!</v>
      </c>
      <c r="Z129" t="e">
        <f>Sheet1!#REF!</f>
        <v>#REF!</v>
      </c>
      <c r="AA129" t="e">
        <f>Sheet1!#REF!</f>
        <v>#REF!</v>
      </c>
      <c r="AB129" t="e">
        <f>Sheet1!#REF!</f>
        <v>#REF!</v>
      </c>
      <c r="AC129" t="e">
        <f>Sheet1!#REF!</f>
        <v>#REF!</v>
      </c>
      <c r="AD129" t="e">
        <f>Sheet1!#REF!</f>
        <v>#REF!</v>
      </c>
      <c r="AE129" t="e">
        <f>Sheet1!#REF!</f>
        <v>#REF!</v>
      </c>
      <c r="AF129" t="e">
        <f>Sheet1!#REF!</f>
        <v>#REF!</v>
      </c>
      <c r="AG129" t="e">
        <f>Sheet1!#REF!</f>
        <v>#REF!</v>
      </c>
      <c r="AH129" t="e">
        <f>Sheet1!#REF!</f>
        <v>#REF!</v>
      </c>
      <c r="AI129" t="e">
        <f>Sheet1!#REF!</f>
        <v>#REF!</v>
      </c>
      <c r="AJ129" t="e">
        <f>Sheet1!#REF!</f>
        <v>#REF!</v>
      </c>
      <c r="AK129" t="e">
        <f>Sheet1!#REF!</f>
        <v>#REF!</v>
      </c>
      <c r="AL129" t="e">
        <f>Sheet1!#REF!</f>
        <v>#REF!</v>
      </c>
      <c r="AM129" t="e">
        <f>Sheet1!#REF!</f>
        <v>#REF!</v>
      </c>
      <c r="AN129" t="e">
        <f>Sheet1!#REF!</f>
        <v>#REF!</v>
      </c>
      <c r="AO129" t="e">
        <f>Sheet1!#REF!</f>
        <v>#REF!</v>
      </c>
      <c r="AP129" s="3"/>
      <c r="AR129" s="3"/>
      <c r="AT129" s="3"/>
      <c r="AV129" s="3"/>
      <c r="AX129" s="3"/>
      <c r="AZ129" s="3"/>
      <c r="BB129" s="3"/>
      <c r="BE129" s="3"/>
      <c r="BG129" s="3"/>
      <c r="BI129" s="3"/>
      <c r="BJ129"/>
      <c r="BK129"/>
      <c r="BL129"/>
      <c r="BM129"/>
      <c r="BN129"/>
      <c r="BO129"/>
    </row>
    <row r="130" spans="1:67" x14ac:dyDescent="0.2">
      <c r="A130" t="str">
        <f t="shared" si="2"/>
        <v>1_10_2005</v>
      </c>
      <c r="B130">
        <v>1</v>
      </c>
      <c r="C130">
        <v>10</v>
      </c>
      <c r="D130">
        <v>2005</v>
      </c>
      <c r="E130" t="e">
        <f>Sheet1!#REF!</f>
        <v>#REF!</v>
      </c>
      <c r="F130" t="e">
        <f>Sheet1!#REF!</f>
        <v>#REF!</v>
      </c>
      <c r="G130" t="e">
        <f>Sheet1!#REF!</f>
        <v>#REF!</v>
      </c>
      <c r="H130" t="e">
        <f>Sheet1!#REF!</f>
        <v>#REF!</v>
      </c>
      <c r="I130" t="e">
        <f>Sheet1!#REF!</f>
        <v>#REF!</v>
      </c>
      <c r="J130" t="e">
        <f>Sheet1!#REF!</f>
        <v>#REF!</v>
      </c>
      <c r="K130" t="e">
        <f>Sheet1!#REF!</f>
        <v>#REF!</v>
      </c>
      <c r="L130" t="e">
        <f>Sheet1!#REF!</f>
        <v>#REF!</v>
      </c>
      <c r="M130" t="e">
        <f>Sheet1!#REF!</f>
        <v>#REF!</v>
      </c>
      <c r="N130" t="e">
        <f>Sheet1!#REF!</f>
        <v>#REF!</v>
      </c>
      <c r="O130" t="e">
        <f>Sheet1!#REF!</f>
        <v>#REF!</v>
      </c>
      <c r="P130" t="e">
        <f>Sheet1!#REF!</f>
        <v>#REF!</v>
      </c>
      <c r="Q130" t="e">
        <f>Sheet1!#REF!</f>
        <v>#REF!</v>
      </c>
      <c r="R130" t="e">
        <f>Sheet1!#REF!</f>
        <v>#REF!</v>
      </c>
      <c r="S130" t="e">
        <f>Sheet1!#REF!</f>
        <v>#REF!</v>
      </c>
      <c r="T130" t="e">
        <f>Sheet1!#REF!</f>
        <v>#REF!</v>
      </c>
      <c r="U130" t="e">
        <f>Sheet1!#REF!</f>
        <v>#REF!</v>
      </c>
      <c r="V130" t="e">
        <f>Sheet1!#REF!</f>
        <v>#REF!</v>
      </c>
      <c r="W130" t="e">
        <f>Sheet1!#REF!</f>
        <v>#REF!</v>
      </c>
      <c r="X130" t="e">
        <f>Sheet1!#REF!</f>
        <v>#REF!</v>
      </c>
      <c r="Y130" t="e">
        <f>Sheet1!#REF!</f>
        <v>#REF!</v>
      </c>
      <c r="Z130" t="e">
        <f>Sheet1!#REF!</f>
        <v>#REF!</v>
      </c>
      <c r="AA130" t="e">
        <f>Sheet1!#REF!</f>
        <v>#REF!</v>
      </c>
      <c r="AB130" t="e">
        <f>Sheet1!#REF!</f>
        <v>#REF!</v>
      </c>
      <c r="AC130" t="e">
        <f>Sheet1!#REF!</f>
        <v>#REF!</v>
      </c>
      <c r="AD130" t="e">
        <f>Sheet1!#REF!</f>
        <v>#REF!</v>
      </c>
      <c r="AE130" t="e">
        <f>Sheet1!#REF!</f>
        <v>#REF!</v>
      </c>
      <c r="AF130" t="e">
        <f>Sheet1!#REF!</f>
        <v>#REF!</v>
      </c>
      <c r="AG130" t="e">
        <f>Sheet1!#REF!</f>
        <v>#REF!</v>
      </c>
      <c r="AH130" t="e">
        <f>Sheet1!#REF!</f>
        <v>#REF!</v>
      </c>
      <c r="AI130" t="e">
        <f>Sheet1!#REF!</f>
        <v>#REF!</v>
      </c>
      <c r="AJ130" t="e">
        <f>Sheet1!#REF!</f>
        <v>#REF!</v>
      </c>
      <c r="AK130" t="e">
        <f>Sheet1!#REF!</f>
        <v>#REF!</v>
      </c>
      <c r="AL130" t="e">
        <f>Sheet1!#REF!</f>
        <v>#REF!</v>
      </c>
      <c r="AM130" t="e">
        <f>Sheet1!#REF!</f>
        <v>#REF!</v>
      </c>
      <c r="AN130" t="e">
        <f>Sheet1!#REF!</f>
        <v>#REF!</v>
      </c>
      <c r="AO130" t="e">
        <f>Sheet1!#REF!</f>
        <v>#REF!</v>
      </c>
      <c r="AP130" s="3"/>
      <c r="AR130" s="3"/>
      <c r="AT130" s="3"/>
      <c r="AV130" s="3"/>
      <c r="AX130" s="3"/>
      <c r="AZ130" s="3"/>
      <c r="BB130" s="3"/>
      <c r="BE130" s="3"/>
      <c r="BG130" s="3"/>
      <c r="BI130" s="3"/>
      <c r="BJ130"/>
      <c r="BK130"/>
      <c r="BL130"/>
      <c r="BM130"/>
      <c r="BN130"/>
      <c r="BO130"/>
    </row>
    <row r="131" spans="1:67" x14ac:dyDescent="0.2">
      <c r="A131" t="str">
        <f t="shared" si="2"/>
        <v>1_10_2006</v>
      </c>
      <c r="B131">
        <v>1</v>
      </c>
      <c r="C131">
        <v>10</v>
      </c>
      <c r="D131">
        <v>2006</v>
      </c>
      <c r="E131" t="e">
        <f>Sheet1!#REF!</f>
        <v>#REF!</v>
      </c>
      <c r="F131" t="e">
        <f>Sheet1!#REF!</f>
        <v>#REF!</v>
      </c>
      <c r="G131" t="e">
        <f>Sheet1!#REF!</f>
        <v>#REF!</v>
      </c>
      <c r="H131" t="e">
        <f>Sheet1!#REF!</f>
        <v>#REF!</v>
      </c>
      <c r="I131" t="e">
        <f>Sheet1!#REF!</f>
        <v>#REF!</v>
      </c>
      <c r="J131" t="e">
        <f>Sheet1!#REF!</f>
        <v>#REF!</v>
      </c>
      <c r="K131" t="e">
        <f>Sheet1!#REF!</f>
        <v>#REF!</v>
      </c>
      <c r="L131" t="e">
        <f>Sheet1!#REF!</f>
        <v>#REF!</v>
      </c>
      <c r="M131" t="e">
        <f>Sheet1!#REF!</f>
        <v>#REF!</v>
      </c>
      <c r="N131" t="e">
        <f>Sheet1!#REF!</f>
        <v>#REF!</v>
      </c>
      <c r="O131" t="e">
        <f>Sheet1!#REF!</f>
        <v>#REF!</v>
      </c>
      <c r="P131" t="e">
        <f>Sheet1!#REF!</f>
        <v>#REF!</v>
      </c>
      <c r="Q131" t="e">
        <f>Sheet1!#REF!</f>
        <v>#REF!</v>
      </c>
      <c r="R131" t="e">
        <f>Sheet1!#REF!</f>
        <v>#REF!</v>
      </c>
      <c r="S131" t="e">
        <f>Sheet1!#REF!</f>
        <v>#REF!</v>
      </c>
      <c r="T131" t="e">
        <f>Sheet1!#REF!</f>
        <v>#REF!</v>
      </c>
      <c r="U131" t="e">
        <f>Sheet1!#REF!</f>
        <v>#REF!</v>
      </c>
      <c r="V131" t="e">
        <f>Sheet1!#REF!</f>
        <v>#REF!</v>
      </c>
      <c r="W131" t="e">
        <f>Sheet1!#REF!</f>
        <v>#REF!</v>
      </c>
      <c r="X131" t="e">
        <f>Sheet1!#REF!</f>
        <v>#REF!</v>
      </c>
      <c r="Y131" t="e">
        <f>Sheet1!#REF!</f>
        <v>#REF!</v>
      </c>
      <c r="Z131" t="e">
        <f>Sheet1!#REF!</f>
        <v>#REF!</v>
      </c>
      <c r="AA131" t="e">
        <f>Sheet1!#REF!</f>
        <v>#REF!</v>
      </c>
      <c r="AB131" t="e">
        <f>Sheet1!#REF!</f>
        <v>#REF!</v>
      </c>
      <c r="AC131" t="e">
        <f>Sheet1!#REF!</f>
        <v>#REF!</v>
      </c>
      <c r="AD131" t="e">
        <f>Sheet1!#REF!</f>
        <v>#REF!</v>
      </c>
      <c r="AE131" t="e">
        <f>Sheet1!#REF!</f>
        <v>#REF!</v>
      </c>
      <c r="AF131" t="e">
        <f>Sheet1!#REF!</f>
        <v>#REF!</v>
      </c>
      <c r="AG131" t="e">
        <f>Sheet1!#REF!</f>
        <v>#REF!</v>
      </c>
      <c r="AH131" t="e">
        <f>Sheet1!#REF!</f>
        <v>#REF!</v>
      </c>
      <c r="AI131" t="e">
        <f>Sheet1!#REF!</f>
        <v>#REF!</v>
      </c>
      <c r="AJ131" t="e">
        <f>Sheet1!#REF!</f>
        <v>#REF!</v>
      </c>
      <c r="AK131" t="e">
        <f>Sheet1!#REF!</f>
        <v>#REF!</v>
      </c>
      <c r="AL131" t="e">
        <f>Sheet1!#REF!</f>
        <v>#REF!</v>
      </c>
      <c r="AM131" t="e">
        <f>Sheet1!#REF!</f>
        <v>#REF!</v>
      </c>
      <c r="AN131" t="e">
        <f>Sheet1!#REF!</f>
        <v>#REF!</v>
      </c>
      <c r="AO131" t="e">
        <f>Sheet1!#REF!</f>
        <v>#REF!</v>
      </c>
      <c r="AP131" s="3"/>
      <c r="AR131" s="3"/>
      <c r="AT131" s="3"/>
      <c r="AV131" s="3"/>
      <c r="AX131" s="3"/>
      <c r="AZ131" s="3"/>
      <c r="BB131" s="3"/>
      <c r="BE131" s="3"/>
      <c r="BG131" s="3"/>
      <c r="BI131" s="3"/>
      <c r="BJ131"/>
      <c r="BK131"/>
      <c r="BL131"/>
      <c r="BM131"/>
      <c r="BN131"/>
      <c r="BO131"/>
    </row>
    <row r="132" spans="1:67" x14ac:dyDescent="0.2">
      <c r="A132" t="str">
        <f t="shared" si="2"/>
        <v>1_10_2007</v>
      </c>
      <c r="B132">
        <v>1</v>
      </c>
      <c r="C132">
        <v>10</v>
      </c>
      <c r="D132">
        <v>2007</v>
      </c>
      <c r="E132" t="e">
        <f>Sheet1!#REF!</f>
        <v>#REF!</v>
      </c>
      <c r="F132" t="e">
        <f>Sheet1!#REF!</f>
        <v>#REF!</v>
      </c>
      <c r="G132" t="e">
        <f>Sheet1!#REF!</f>
        <v>#REF!</v>
      </c>
      <c r="H132" t="e">
        <f>Sheet1!#REF!</f>
        <v>#REF!</v>
      </c>
      <c r="I132" t="e">
        <f>Sheet1!#REF!</f>
        <v>#REF!</v>
      </c>
      <c r="J132" t="e">
        <f>Sheet1!#REF!</f>
        <v>#REF!</v>
      </c>
      <c r="K132" t="e">
        <f>Sheet1!#REF!</f>
        <v>#REF!</v>
      </c>
      <c r="L132" t="e">
        <f>Sheet1!#REF!</f>
        <v>#REF!</v>
      </c>
      <c r="M132" t="e">
        <f>Sheet1!#REF!</f>
        <v>#REF!</v>
      </c>
      <c r="N132" t="e">
        <f>Sheet1!#REF!</f>
        <v>#REF!</v>
      </c>
      <c r="O132" t="e">
        <f>Sheet1!#REF!</f>
        <v>#REF!</v>
      </c>
      <c r="P132" t="e">
        <f>Sheet1!#REF!</f>
        <v>#REF!</v>
      </c>
      <c r="Q132" t="e">
        <f>Sheet1!#REF!</f>
        <v>#REF!</v>
      </c>
      <c r="R132" t="e">
        <f>Sheet1!#REF!</f>
        <v>#REF!</v>
      </c>
      <c r="S132" t="e">
        <f>Sheet1!#REF!</f>
        <v>#REF!</v>
      </c>
      <c r="T132" t="e">
        <f>Sheet1!#REF!</f>
        <v>#REF!</v>
      </c>
      <c r="U132" t="e">
        <f>Sheet1!#REF!</f>
        <v>#REF!</v>
      </c>
      <c r="V132" t="e">
        <f>Sheet1!#REF!</f>
        <v>#REF!</v>
      </c>
      <c r="W132" t="e">
        <f>Sheet1!#REF!</f>
        <v>#REF!</v>
      </c>
      <c r="X132" t="e">
        <f>Sheet1!#REF!</f>
        <v>#REF!</v>
      </c>
      <c r="Y132" t="e">
        <f>Sheet1!#REF!</f>
        <v>#REF!</v>
      </c>
      <c r="Z132" t="e">
        <f>Sheet1!#REF!</f>
        <v>#REF!</v>
      </c>
      <c r="AA132" t="e">
        <f>Sheet1!#REF!</f>
        <v>#REF!</v>
      </c>
      <c r="AB132" t="e">
        <f>Sheet1!#REF!</f>
        <v>#REF!</v>
      </c>
      <c r="AC132" t="e">
        <f>Sheet1!#REF!</f>
        <v>#REF!</v>
      </c>
      <c r="AD132" t="e">
        <f>Sheet1!#REF!</f>
        <v>#REF!</v>
      </c>
      <c r="AE132" t="e">
        <f>Sheet1!#REF!</f>
        <v>#REF!</v>
      </c>
      <c r="AF132" t="e">
        <f>Sheet1!#REF!</f>
        <v>#REF!</v>
      </c>
      <c r="AG132" t="e">
        <f>Sheet1!#REF!</f>
        <v>#REF!</v>
      </c>
      <c r="AH132" t="e">
        <f>Sheet1!#REF!</f>
        <v>#REF!</v>
      </c>
      <c r="AI132" t="e">
        <f>Sheet1!#REF!</f>
        <v>#REF!</v>
      </c>
      <c r="AJ132" t="e">
        <f>Sheet1!#REF!</f>
        <v>#REF!</v>
      </c>
      <c r="AK132" t="e">
        <f>Sheet1!#REF!</f>
        <v>#REF!</v>
      </c>
      <c r="AL132" t="e">
        <f>Sheet1!#REF!</f>
        <v>#REF!</v>
      </c>
      <c r="AM132" t="e">
        <f>Sheet1!#REF!</f>
        <v>#REF!</v>
      </c>
      <c r="AN132" t="e">
        <f>Sheet1!#REF!</f>
        <v>#REF!</v>
      </c>
      <c r="AO132" t="e">
        <f>Sheet1!#REF!</f>
        <v>#REF!</v>
      </c>
      <c r="AP132" s="3"/>
      <c r="AR132" s="3"/>
      <c r="AT132" s="3"/>
      <c r="AV132" s="3"/>
      <c r="AX132" s="3"/>
      <c r="AZ132" s="3"/>
      <c r="BB132" s="3"/>
      <c r="BE132" s="3"/>
      <c r="BG132" s="3"/>
      <c r="BI132" s="3"/>
      <c r="BJ132"/>
      <c r="BK132"/>
      <c r="BL132"/>
      <c r="BM132"/>
      <c r="BN132"/>
      <c r="BO132"/>
    </row>
    <row r="133" spans="1:67" x14ac:dyDescent="0.2">
      <c r="A133" t="str">
        <f t="shared" si="2"/>
        <v>1_10_2008</v>
      </c>
      <c r="B133">
        <v>1</v>
      </c>
      <c r="C133">
        <v>10</v>
      </c>
      <c r="D133">
        <v>2008</v>
      </c>
      <c r="E133" t="e">
        <f>Sheet1!#REF!</f>
        <v>#REF!</v>
      </c>
      <c r="F133" t="e">
        <f>Sheet1!#REF!</f>
        <v>#REF!</v>
      </c>
      <c r="G133" t="e">
        <f>Sheet1!#REF!</f>
        <v>#REF!</v>
      </c>
      <c r="H133" t="e">
        <f>Sheet1!#REF!</f>
        <v>#REF!</v>
      </c>
      <c r="I133" t="e">
        <f>Sheet1!#REF!</f>
        <v>#REF!</v>
      </c>
      <c r="J133" t="e">
        <f>Sheet1!#REF!</f>
        <v>#REF!</v>
      </c>
      <c r="K133" t="e">
        <f>Sheet1!#REF!</f>
        <v>#REF!</v>
      </c>
      <c r="L133" t="e">
        <f>Sheet1!#REF!</f>
        <v>#REF!</v>
      </c>
      <c r="M133" t="e">
        <f>Sheet1!#REF!</f>
        <v>#REF!</v>
      </c>
      <c r="N133" t="e">
        <f>Sheet1!#REF!</f>
        <v>#REF!</v>
      </c>
      <c r="O133" t="e">
        <f>Sheet1!#REF!</f>
        <v>#REF!</v>
      </c>
      <c r="P133" t="e">
        <f>Sheet1!#REF!</f>
        <v>#REF!</v>
      </c>
      <c r="Q133" t="e">
        <f>Sheet1!#REF!</f>
        <v>#REF!</v>
      </c>
      <c r="R133" t="e">
        <f>Sheet1!#REF!</f>
        <v>#REF!</v>
      </c>
      <c r="S133" t="e">
        <f>Sheet1!#REF!</f>
        <v>#REF!</v>
      </c>
      <c r="T133" t="e">
        <f>Sheet1!#REF!</f>
        <v>#REF!</v>
      </c>
      <c r="U133" t="e">
        <f>Sheet1!#REF!</f>
        <v>#REF!</v>
      </c>
      <c r="V133" t="e">
        <f>Sheet1!#REF!</f>
        <v>#REF!</v>
      </c>
      <c r="W133" t="e">
        <f>Sheet1!#REF!</f>
        <v>#REF!</v>
      </c>
      <c r="X133" t="e">
        <f>Sheet1!#REF!</f>
        <v>#REF!</v>
      </c>
      <c r="Y133" t="e">
        <f>Sheet1!#REF!</f>
        <v>#REF!</v>
      </c>
      <c r="Z133" t="e">
        <f>Sheet1!#REF!</f>
        <v>#REF!</v>
      </c>
      <c r="AA133" t="e">
        <f>Sheet1!#REF!</f>
        <v>#REF!</v>
      </c>
      <c r="AB133" t="e">
        <f>Sheet1!#REF!</f>
        <v>#REF!</v>
      </c>
      <c r="AC133" t="e">
        <f>Sheet1!#REF!</f>
        <v>#REF!</v>
      </c>
      <c r="AD133" t="e">
        <f>Sheet1!#REF!</f>
        <v>#REF!</v>
      </c>
      <c r="AE133" t="e">
        <f>Sheet1!#REF!</f>
        <v>#REF!</v>
      </c>
      <c r="AF133" t="e">
        <f>Sheet1!#REF!</f>
        <v>#REF!</v>
      </c>
      <c r="AG133" t="e">
        <f>Sheet1!#REF!</f>
        <v>#REF!</v>
      </c>
      <c r="AH133" t="e">
        <f>Sheet1!#REF!</f>
        <v>#REF!</v>
      </c>
      <c r="AI133" t="e">
        <f>Sheet1!#REF!</f>
        <v>#REF!</v>
      </c>
      <c r="AJ133" t="e">
        <f>Sheet1!#REF!</f>
        <v>#REF!</v>
      </c>
      <c r="AK133" t="e">
        <f>Sheet1!#REF!</f>
        <v>#REF!</v>
      </c>
      <c r="AL133" t="e">
        <f>Sheet1!#REF!</f>
        <v>#REF!</v>
      </c>
      <c r="AM133" t="e">
        <f>Sheet1!#REF!</f>
        <v>#REF!</v>
      </c>
      <c r="AN133" t="e">
        <f>Sheet1!#REF!</f>
        <v>#REF!</v>
      </c>
      <c r="AO133" t="e">
        <f>Sheet1!#REF!</f>
        <v>#REF!</v>
      </c>
      <c r="AP133" s="3"/>
      <c r="AR133" s="3"/>
      <c r="AT133" s="3"/>
      <c r="AV133" s="3"/>
      <c r="AX133" s="3"/>
      <c r="AZ133" s="3"/>
      <c r="BB133" s="3"/>
      <c r="BE133" s="3"/>
      <c r="BG133" s="3"/>
      <c r="BI133" s="3"/>
      <c r="BJ133"/>
      <c r="BK133"/>
      <c r="BL133"/>
      <c r="BM133"/>
      <c r="BN133"/>
      <c r="BO133"/>
    </row>
    <row r="134" spans="1:67" x14ac:dyDescent="0.2">
      <c r="A134" t="str">
        <f t="shared" si="2"/>
        <v>1_10_2009</v>
      </c>
      <c r="B134">
        <v>1</v>
      </c>
      <c r="C134">
        <v>10</v>
      </c>
      <c r="D134">
        <v>2009</v>
      </c>
      <c r="E134" t="e">
        <f>Sheet1!#REF!</f>
        <v>#REF!</v>
      </c>
      <c r="F134" t="e">
        <f>Sheet1!#REF!</f>
        <v>#REF!</v>
      </c>
      <c r="G134" t="e">
        <f>Sheet1!#REF!</f>
        <v>#REF!</v>
      </c>
      <c r="H134" t="e">
        <f>Sheet1!#REF!</f>
        <v>#REF!</v>
      </c>
      <c r="I134" t="e">
        <f>Sheet1!#REF!</f>
        <v>#REF!</v>
      </c>
      <c r="J134" t="e">
        <f>Sheet1!#REF!</f>
        <v>#REF!</v>
      </c>
      <c r="K134" t="e">
        <f>Sheet1!#REF!</f>
        <v>#REF!</v>
      </c>
      <c r="L134" t="e">
        <f>Sheet1!#REF!</f>
        <v>#REF!</v>
      </c>
      <c r="M134" t="e">
        <f>Sheet1!#REF!</f>
        <v>#REF!</v>
      </c>
      <c r="N134" t="e">
        <f>Sheet1!#REF!</f>
        <v>#REF!</v>
      </c>
      <c r="O134" t="e">
        <f>Sheet1!#REF!</f>
        <v>#REF!</v>
      </c>
      <c r="P134" t="e">
        <f>Sheet1!#REF!</f>
        <v>#REF!</v>
      </c>
      <c r="Q134" t="e">
        <f>Sheet1!#REF!</f>
        <v>#REF!</v>
      </c>
      <c r="R134" t="e">
        <f>Sheet1!#REF!</f>
        <v>#REF!</v>
      </c>
      <c r="S134" t="e">
        <f>Sheet1!#REF!</f>
        <v>#REF!</v>
      </c>
      <c r="T134" t="e">
        <f>Sheet1!#REF!</f>
        <v>#REF!</v>
      </c>
      <c r="U134" t="e">
        <f>Sheet1!#REF!</f>
        <v>#REF!</v>
      </c>
      <c r="V134" t="e">
        <f>Sheet1!#REF!</f>
        <v>#REF!</v>
      </c>
      <c r="W134" t="e">
        <f>Sheet1!#REF!</f>
        <v>#REF!</v>
      </c>
      <c r="X134" t="e">
        <f>Sheet1!#REF!</f>
        <v>#REF!</v>
      </c>
      <c r="Y134" t="e">
        <f>Sheet1!#REF!</f>
        <v>#REF!</v>
      </c>
      <c r="Z134" t="e">
        <f>Sheet1!#REF!</f>
        <v>#REF!</v>
      </c>
      <c r="AA134" t="e">
        <f>Sheet1!#REF!</f>
        <v>#REF!</v>
      </c>
      <c r="AB134" t="e">
        <f>Sheet1!#REF!</f>
        <v>#REF!</v>
      </c>
      <c r="AC134" t="e">
        <f>Sheet1!#REF!</f>
        <v>#REF!</v>
      </c>
      <c r="AD134" t="e">
        <f>Sheet1!#REF!</f>
        <v>#REF!</v>
      </c>
      <c r="AE134" t="e">
        <f>Sheet1!#REF!</f>
        <v>#REF!</v>
      </c>
      <c r="AF134" t="e">
        <f>Sheet1!#REF!</f>
        <v>#REF!</v>
      </c>
      <c r="AG134" t="e">
        <f>Sheet1!#REF!</f>
        <v>#REF!</v>
      </c>
      <c r="AH134" t="e">
        <f>Sheet1!#REF!</f>
        <v>#REF!</v>
      </c>
      <c r="AI134" t="e">
        <f>Sheet1!#REF!</f>
        <v>#REF!</v>
      </c>
      <c r="AJ134" t="e">
        <f>Sheet1!#REF!</f>
        <v>#REF!</v>
      </c>
      <c r="AK134" t="e">
        <f>Sheet1!#REF!</f>
        <v>#REF!</v>
      </c>
      <c r="AL134" t="e">
        <f>Sheet1!#REF!</f>
        <v>#REF!</v>
      </c>
      <c r="AM134" t="e">
        <f>Sheet1!#REF!</f>
        <v>#REF!</v>
      </c>
      <c r="AN134" t="e">
        <f>Sheet1!#REF!</f>
        <v>#REF!</v>
      </c>
      <c r="AO134" t="e">
        <f>Sheet1!#REF!</f>
        <v>#REF!</v>
      </c>
      <c r="AP134" s="3"/>
      <c r="AR134" s="3"/>
      <c r="AT134" s="3"/>
      <c r="AV134" s="3"/>
      <c r="AX134" s="3"/>
      <c r="AZ134" s="3"/>
      <c r="BB134" s="3"/>
      <c r="BE134" s="3"/>
      <c r="BG134" s="3"/>
      <c r="BI134" s="3"/>
      <c r="BJ134"/>
      <c r="BK134"/>
      <c r="BL134"/>
      <c r="BM134"/>
      <c r="BN134"/>
      <c r="BO134"/>
    </row>
    <row r="135" spans="1:67" x14ac:dyDescent="0.2">
      <c r="A135" t="str">
        <f t="shared" si="2"/>
        <v>1_10_2010</v>
      </c>
      <c r="B135">
        <v>1</v>
      </c>
      <c r="C135">
        <v>10</v>
      </c>
      <c r="D135">
        <v>2010</v>
      </c>
      <c r="E135" t="e">
        <f>Sheet1!#REF!</f>
        <v>#REF!</v>
      </c>
      <c r="F135" t="e">
        <f>Sheet1!#REF!</f>
        <v>#REF!</v>
      </c>
      <c r="G135" t="e">
        <f>Sheet1!#REF!</f>
        <v>#REF!</v>
      </c>
      <c r="H135" t="e">
        <f>Sheet1!#REF!</f>
        <v>#REF!</v>
      </c>
      <c r="I135" t="e">
        <f>Sheet1!#REF!</f>
        <v>#REF!</v>
      </c>
      <c r="J135" t="e">
        <f>Sheet1!#REF!</f>
        <v>#REF!</v>
      </c>
      <c r="K135" t="e">
        <f>Sheet1!#REF!</f>
        <v>#REF!</v>
      </c>
      <c r="L135" t="e">
        <f>Sheet1!#REF!</f>
        <v>#REF!</v>
      </c>
      <c r="M135" t="e">
        <f>Sheet1!#REF!</f>
        <v>#REF!</v>
      </c>
      <c r="N135" t="e">
        <f>Sheet1!#REF!</f>
        <v>#REF!</v>
      </c>
      <c r="O135" t="e">
        <f>Sheet1!#REF!</f>
        <v>#REF!</v>
      </c>
      <c r="P135" t="e">
        <f>Sheet1!#REF!</f>
        <v>#REF!</v>
      </c>
      <c r="Q135" t="e">
        <f>Sheet1!#REF!</f>
        <v>#REF!</v>
      </c>
      <c r="R135" t="e">
        <f>Sheet1!#REF!</f>
        <v>#REF!</v>
      </c>
      <c r="S135" t="e">
        <f>Sheet1!#REF!</f>
        <v>#REF!</v>
      </c>
      <c r="T135" t="e">
        <f>Sheet1!#REF!</f>
        <v>#REF!</v>
      </c>
      <c r="U135" t="e">
        <f>Sheet1!#REF!</f>
        <v>#REF!</v>
      </c>
      <c r="V135" t="e">
        <f>Sheet1!#REF!</f>
        <v>#REF!</v>
      </c>
      <c r="W135" t="e">
        <f>Sheet1!#REF!</f>
        <v>#REF!</v>
      </c>
      <c r="X135" t="e">
        <f>Sheet1!#REF!</f>
        <v>#REF!</v>
      </c>
      <c r="Y135" t="e">
        <f>Sheet1!#REF!</f>
        <v>#REF!</v>
      </c>
      <c r="Z135" t="e">
        <f>Sheet1!#REF!</f>
        <v>#REF!</v>
      </c>
      <c r="AA135" t="e">
        <f>Sheet1!#REF!</f>
        <v>#REF!</v>
      </c>
      <c r="AB135" t="e">
        <f>Sheet1!#REF!</f>
        <v>#REF!</v>
      </c>
      <c r="AC135" t="e">
        <f>Sheet1!#REF!</f>
        <v>#REF!</v>
      </c>
      <c r="AD135" t="e">
        <f>Sheet1!#REF!</f>
        <v>#REF!</v>
      </c>
      <c r="AE135" t="e">
        <f>Sheet1!#REF!</f>
        <v>#REF!</v>
      </c>
      <c r="AF135" t="e">
        <f>Sheet1!#REF!</f>
        <v>#REF!</v>
      </c>
      <c r="AG135" t="e">
        <f>Sheet1!#REF!</f>
        <v>#REF!</v>
      </c>
      <c r="AH135" t="e">
        <f>Sheet1!#REF!</f>
        <v>#REF!</v>
      </c>
      <c r="AI135" t="e">
        <f>Sheet1!#REF!</f>
        <v>#REF!</v>
      </c>
      <c r="AJ135" t="e">
        <f>Sheet1!#REF!</f>
        <v>#REF!</v>
      </c>
      <c r="AK135" t="e">
        <f>Sheet1!#REF!</f>
        <v>#REF!</v>
      </c>
      <c r="AL135" t="e">
        <f>Sheet1!#REF!</f>
        <v>#REF!</v>
      </c>
      <c r="AM135" t="e">
        <f>Sheet1!#REF!</f>
        <v>#REF!</v>
      </c>
      <c r="AN135" t="e">
        <f>Sheet1!#REF!</f>
        <v>#REF!</v>
      </c>
      <c r="AO135" t="e">
        <f>Sheet1!#REF!</f>
        <v>#REF!</v>
      </c>
      <c r="AP135" s="3"/>
      <c r="AR135" s="3"/>
      <c r="AT135" s="3"/>
      <c r="AV135" s="3"/>
      <c r="AX135" s="3"/>
      <c r="AZ135" s="3"/>
      <c r="BB135" s="3"/>
      <c r="BE135" s="3"/>
      <c r="BG135" s="3"/>
      <c r="BI135" s="3"/>
      <c r="BJ135"/>
      <c r="BK135"/>
      <c r="BL135"/>
      <c r="BM135"/>
      <c r="BN135"/>
      <c r="BO135"/>
    </row>
    <row r="136" spans="1:67" x14ac:dyDescent="0.2">
      <c r="A136" t="str">
        <f t="shared" si="2"/>
        <v>1_10_2011</v>
      </c>
      <c r="B136">
        <v>1</v>
      </c>
      <c r="C136">
        <v>10</v>
      </c>
      <c r="D136">
        <v>2011</v>
      </c>
      <c r="E136" t="e">
        <f>Sheet1!#REF!</f>
        <v>#REF!</v>
      </c>
      <c r="F136" t="e">
        <f>Sheet1!#REF!</f>
        <v>#REF!</v>
      </c>
      <c r="G136" t="e">
        <f>Sheet1!#REF!</f>
        <v>#REF!</v>
      </c>
      <c r="H136" t="e">
        <f>Sheet1!#REF!</f>
        <v>#REF!</v>
      </c>
      <c r="I136" t="e">
        <f>Sheet1!#REF!</f>
        <v>#REF!</v>
      </c>
      <c r="J136" t="e">
        <f>Sheet1!#REF!</f>
        <v>#REF!</v>
      </c>
      <c r="K136" t="e">
        <f>Sheet1!#REF!</f>
        <v>#REF!</v>
      </c>
      <c r="L136" t="e">
        <f>Sheet1!#REF!</f>
        <v>#REF!</v>
      </c>
      <c r="M136" t="e">
        <f>Sheet1!#REF!</f>
        <v>#REF!</v>
      </c>
      <c r="N136" t="e">
        <f>Sheet1!#REF!</f>
        <v>#REF!</v>
      </c>
      <c r="O136" t="e">
        <f>Sheet1!#REF!</f>
        <v>#REF!</v>
      </c>
      <c r="P136" t="e">
        <f>Sheet1!#REF!</f>
        <v>#REF!</v>
      </c>
      <c r="Q136" t="e">
        <f>Sheet1!#REF!</f>
        <v>#REF!</v>
      </c>
      <c r="R136" t="e">
        <f>Sheet1!#REF!</f>
        <v>#REF!</v>
      </c>
      <c r="S136" t="e">
        <f>Sheet1!#REF!</f>
        <v>#REF!</v>
      </c>
      <c r="T136" t="e">
        <f>Sheet1!#REF!</f>
        <v>#REF!</v>
      </c>
      <c r="U136" t="e">
        <f>Sheet1!#REF!</f>
        <v>#REF!</v>
      </c>
      <c r="V136" t="e">
        <f>Sheet1!#REF!</f>
        <v>#REF!</v>
      </c>
      <c r="W136" t="e">
        <f>Sheet1!#REF!</f>
        <v>#REF!</v>
      </c>
      <c r="X136" t="e">
        <f>Sheet1!#REF!</f>
        <v>#REF!</v>
      </c>
      <c r="Y136" t="e">
        <f>Sheet1!#REF!</f>
        <v>#REF!</v>
      </c>
      <c r="Z136" t="e">
        <f>Sheet1!#REF!</f>
        <v>#REF!</v>
      </c>
      <c r="AA136" t="e">
        <f>Sheet1!#REF!</f>
        <v>#REF!</v>
      </c>
      <c r="AB136" t="e">
        <f>Sheet1!#REF!</f>
        <v>#REF!</v>
      </c>
      <c r="AC136" t="e">
        <f>Sheet1!#REF!</f>
        <v>#REF!</v>
      </c>
      <c r="AD136" t="e">
        <f>Sheet1!#REF!</f>
        <v>#REF!</v>
      </c>
      <c r="AE136" t="e">
        <f>Sheet1!#REF!</f>
        <v>#REF!</v>
      </c>
      <c r="AF136" t="e">
        <f>Sheet1!#REF!</f>
        <v>#REF!</v>
      </c>
      <c r="AG136" t="e">
        <f>Sheet1!#REF!</f>
        <v>#REF!</v>
      </c>
      <c r="AH136" t="e">
        <f>Sheet1!#REF!</f>
        <v>#REF!</v>
      </c>
      <c r="AI136" t="e">
        <f>Sheet1!#REF!</f>
        <v>#REF!</v>
      </c>
      <c r="AJ136" t="e">
        <f>Sheet1!#REF!</f>
        <v>#REF!</v>
      </c>
      <c r="AK136" t="e">
        <f>Sheet1!#REF!</f>
        <v>#REF!</v>
      </c>
      <c r="AL136" t="e">
        <f>Sheet1!#REF!</f>
        <v>#REF!</v>
      </c>
      <c r="AM136" t="e">
        <f>Sheet1!#REF!</f>
        <v>#REF!</v>
      </c>
      <c r="AN136" t="e">
        <f>Sheet1!#REF!</f>
        <v>#REF!</v>
      </c>
      <c r="AO136" t="e">
        <f>Sheet1!#REF!</f>
        <v>#REF!</v>
      </c>
      <c r="AP136" s="3"/>
      <c r="AR136" s="3"/>
      <c r="AT136" s="3"/>
      <c r="AV136" s="3"/>
      <c r="AX136" s="3"/>
      <c r="AZ136" s="3"/>
      <c r="BB136" s="3"/>
      <c r="BE136" s="3"/>
      <c r="BG136" s="3"/>
      <c r="BI136" s="3"/>
      <c r="BJ136"/>
      <c r="BK136"/>
      <c r="BL136"/>
      <c r="BM136"/>
      <c r="BN136"/>
      <c r="BO136"/>
    </row>
    <row r="137" spans="1:67" x14ac:dyDescent="0.2">
      <c r="A137" t="str">
        <f t="shared" si="2"/>
        <v>1_10_2012</v>
      </c>
      <c r="B137">
        <v>1</v>
      </c>
      <c r="C137">
        <v>10</v>
      </c>
      <c r="D137">
        <v>2012</v>
      </c>
      <c r="E137" t="e">
        <f>Sheet1!#REF!</f>
        <v>#REF!</v>
      </c>
      <c r="F137" t="e">
        <f>Sheet1!#REF!</f>
        <v>#REF!</v>
      </c>
      <c r="G137" t="e">
        <f>Sheet1!#REF!</f>
        <v>#REF!</v>
      </c>
      <c r="H137" t="e">
        <f>Sheet1!#REF!</f>
        <v>#REF!</v>
      </c>
      <c r="I137" t="e">
        <f>Sheet1!#REF!</f>
        <v>#REF!</v>
      </c>
      <c r="J137" t="e">
        <f>Sheet1!#REF!</f>
        <v>#REF!</v>
      </c>
      <c r="K137" t="e">
        <f>Sheet1!#REF!</f>
        <v>#REF!</v>
      </c>
      <c r="L137" t="e">
        <f>Sheet1!#REF!</f>
        <v>#REF!</v>
      </c>
      <c r="M137" t="e">
        <f>Sheet1!#REF!</f>
        <v>#REF!</v>
      </c>
      <c r="N137" t="e">
        <f>Sheet1!#REF!</f>
        <v>#REF!</v>
      </c>
      <c r="O137" t="e">
        <f>Sheet1!#REF!</f>
        <v>#REF!</v>
      </c>
      <c r="P137" t="e">
        <f>Sheet1!#REF!</f>
        <v>#REF!</v>
      </c>
      <c r="Q137" t="e">
        <f>Sheet1!#REF!</f>
        <v>#REF!</v>
      </c>
      <c r="R137" t="e">
        <f>Sheet1!#REF!</f>
        <v>#REF!</v>
      </c>
      <c r="S137" t="e">
        <f>Sheet1!#REF!</f>
        <v>#REF!</v>
      </c>
      <c r="T137" t="e">
        <f>Sheet1!#REF!</f>
        <v>#REF!</v>
      </c>
      <c r="U137" t="e">
        <f>Sheet1!#REF!</f>
        <v>#REF!</v>
      </c>
      <c r="V137" t="e">
        <f>Sheet1!#REF!</f>
        <v>#REF!</v>
      </c>
      <c r="W137" t="e">
        <f>Sheet1!#REF!</f>
        <v>#REF!</v>
      </c>
      <c r="X137" t="e">
        <f>Sheet1!#REF!</f>
        <v>#REF!</v>
      </c>
      <c r="Y137" t="e">
        <f>Sheet1!#REF!</f>
        <v>#REF!</v>
      </c>
      <c r="Z137" t="e">
        <f>Sheet1!#REF!</f>
        <v>#REF!</v>
      </c>
      <c r="AA137" t="e">
        <f>Sheet1!#REF!</f>
        <v>#REF!</v>
      </c>
      <c r="AB137" t="e">
        <f>Sheet1!#REF!</f>
        <v>#REF!</v>
      </c>
      <c r="AC137" t="e">
        <f>Sheet1!#REF!</f>
        <v>#REF!</v>
      </c>
      <c r="AD137" t="e">
        <f>Sheet1!#REF!</f>
        <v>#REF!</v>
      </c>
      <c r="AE137" t="e">
        <f>Sheet1!#REF!</f>
        <v>#REF!</v>
      </c>
      <c r="AF137" t="e">
        <f>Sheet1!#REF!</f>
        <v>#REF!</v>
      </c>
      <c r="AG137" t="e">
        <f>Sheet1!#REF!</f>
        <v>#REF!</v>
      </c>
      <c r="AH137" t="e">
        <f>Sheet1!#REF!</f>
        <v>#REF!</v>
      </c>
      <c r="AI137" t="e">
        <f>Sheet1!#REF!</f>
        <v>#REF!</v>
      </c>
      <c r="AJ137" t="e">
        <f>Sheet1!#REF!</f>
        <v>#REF!</v>
      </c>
      <c r="AK137" t="e">
        <f>Sheet1!#REF!</f>
        <v>#REF!</v>
      </c>
      <c r="AL137" t="e">
        <f>Sheet1!#REF!</f>
        <v>#REF!</v>
      </c>
      <c r="AM137" t="e">
        <f>Sheet1!#REF!</f>
        <v>#REF!</v>
      </c>
      <c r="AN137" t="e">
        <f>Sheet1!#REF!</f>
        <v>#REF!</v>
      </c>
      <c r="AO137" t="e">
        <f>Sheet1!#REF!</f>
        <v>#REF!</v>
      </c>
      <c r="AP137" s="3"/>
      <c r="AR137" s="3"/>
      <c r="AT137" s="3"/>
      <c r="AV137" s="3"/>
      <c r="AX137" s="3"/>
      <c r="AZ137" s="3"/>
      <c r="BB137" s="3"/>
      <c r="BE137" s="3"/>
      <c r="BG137" s="3"/>
      <c r="BI137" s="3"/>
      <c r="BJ137"/>
      <c r="BK137"/>
      <c r="BL137"/>
      <c r="BM137"/>
      <c r="BN137"/>
      <c r="BO137"/>
    </row>
    <row r="138" spans="1:67" x14ac:dyDescent="0.2">
      <c r="A138" t="str">
        <f t="shared" si="2"/>
        <v>1_10_2013</v>
      </c>
      <c r="B138">
        <v>1</v>
      </c>
      <c r="C138">
        <v>10</v>
      </c>
      <c r="D138">
        <v>2013</v>
      </c>
      <c r="E138" t="e">
        <f>Sheet1!#REF!</f>
        <v>#REF!</v>
      </c>
      <c r="F138" t="e">
        <f>Sheet1!#REF!</f>
        <v>#REF!</v>
      </c>
      <c r="G138" t="e">
        <f>Sheet1!#REF!</f>
        <v>#REF!</v>
      </c>
      <c r="H138" t="e">
        <f>Sheet1!#REF!</f>
        <v>#REF!</v>
      </c>
      <c r="I138" t="e">
        <f>Sheet1!#REF!</f>
        <v>#REF!</v>
      </c>
      <c r="J138" t="e">
        <f>Sheet1!#REF!</f>
        <v>#REF!</v>
      </c>
      <c r="K138" t="e">
        <f>Sheet1!#REF!</f>
        <v>#REF!</v>
      </c>
      <c r="L138" t="e">
        <f>Sheet1!#REF!</f>
        <v>#REF!</v>
      </c>
      <c r="M138" t="e">
        <f>Sheet1!#REF!</f>
        <v>#REF!</v>
      </c>
      <c r="N138" t="e">
        <f>Sheet1!#REF!</f>
        <v>#REF!</v>
      </c>
      <c r="O138" t="e">
        <f>Sheet1!#REF!</f>
        <v>#REF!</v>
      </c>
      <c r="P138" t="e">
        <f>Sheet1!#REF!</f>
        <v>#REF!</v>
      </c>
      <c r="Q138" t="e">
        <f>Sheet1!#REF!</f>
        <v>#REF!</v>
      </c>
      <c r="R138" t="e">
        <f>Sheet1!#REF!</f>
        <v>#REF!</v>
      </c>
      <c r="S138" t="e">
        <f>Sheet1!#REF!</f>
        <v>#REF!</v>
      </c>
      <c r="T138" t="e">
        <f>Sheet1!#REF!</f>
        <v>#REF!</v>
      </c>
      <c r="U138" t="e">
        <f>Sheet1!#REF!</f>
        <v>#REF!</v>
      </c>
      <c r="V138" t="e">
        <f>Sheet1!#REF!</f>
        <v>#REF!</v>
      </c>
      <c r="W138" t="e">
        <f>Sheet1!#REF!</f>
        <v>#REF!</v>
      </c>
      <c r="X138" t="e">
        <f>Sheet1!#REF!</f>
        <v>#REF!</v>
      </c>
      <c r="Y138" t="e">
        <f>Sheet1!#REF!</f>
        <v>#REF!</v>
      </c>
      <c r="Z138" t="e">
        <f>Sheet1!#REF!</f>
        <v>#REF!</v>
      </c>
      <c r="AA138" t="e">
        <f>Sheet1!#REF!</f>
        <v>#REF!</v>
      </c>
      <c r="AB138" t="e">
        <f>Sheet1!#REF!</f>
        <v>#REF!</v>
      </c>
      <c r="AC138" t="e">
        <f>Sheet1!#REF!</f>
        <v>#REF!</v>
      </c>
      <c r="AD138" t="e">
        <f>Sheet1!#REF!</f>
        <v>#REF!</v>
      </c>
      <c r="AE138" t="e">
        <f>Sheet1!#REF!</f>
        <v>#REF!</v>
      </c>
      <c r="AF138" t="e">
        <f>Sheet1!#REF!</f>
        <v>#REF!</v>
      </c>
      <c r="AG138" t="e">
        <f>Sheet1!#REF!</f>
        <v>#REF!</v>
      </c>
      <c r="AH138" t="e">
        <f>Sheet1!#REF!</f>
        <v>#REF!</v>
      </c>
      <c r="AI138" t="e">
        <f>Sheet1!#REF!</f>
        <v>#REF!</v>
      </c>
      <c r="AJ138" t="e">
        <f>Sheet1!#REF!</f>
        <v>#REF!</v>
      </c>
      <c r="AK138" t="e">
        <f>Sheet1!#REF!</f>
        <v>#REF!</v>
      </c>
      <c r="AL138" t="e">
        <f>Sheet1!#REF!</f>
        <v>#REF!</v>
      </c>
      <c r="AM138" t="e">
        <f>Sheet1!#REF!</f>
        <v>#REF!</v>
      </c>
      <c r="AN138" t="e">
        <f>Sheet1!#REF!</f>
        <v>#REF!</v>
      </c>
      <c r="AO138" t="e">
        <f>Sheet1!#REF!</f>
        <v>#REF!</v>
      </c>
      <c r="AP138" s="3"/>
      <c r="AR138" s="3"/>
      <c r="AT138" s="3"/>
      <c r="AV138" s="3"/>
      <c r="AX138" s="3"/>
      <c r="AZ138" s="3"/>
      <c r="BB138" s="3"/>
      <c r="BE138" s="3"/>
      <c r="BG138" s="3"/>
      <c r="BI138" s="3"/>
      <c r="BJ138"/>
      <c r="BK138"/>
      <c r="BL138"/>
      <c r="BM138"/>
      <c r="BN138"/>
      <c r="BO138"/>
    </row>
    <row r="139" spans="1:67" x14ac:dyDescent="0.2">
      <c r="A139" t="str">
        <f t="shared" si="2"/>
        <v>1_10_2014</v>
      </c>
      <c r="B139">
        <v>1</v>
      </c>
      <c r="C139">
        <v>10</v>
      </c>
      <c r="D139">
        <v>2014</v>
      </c>
      <c r="E139" t="e">
        <f>Sheet1!#REF!</f>
        <v>#REF!</v>
      </c>
      <c r="F139" t="e">
        <f>Sheet1!#REF!</f>
        <v>#REF!</v>
      </c>
      <c r="G139" t="e">
        <f>Sheet1!#REF!</f>
        <v>#REF!</v>
      </c>
      <c r="H139" t="e">
        <f>Sheet1!#REF!</f>
        <v>#REF!</v>
      </c>
      <c r="I139" t="e">
        <f>Sheet1!#REF!</f>
        <v>#REF!</v>
      </c>
      <c r="J139" t="e">
        <f>Sheet1!#REF!</f>
        <v>#REF!</v>
      </c>
      <c r="K139" t="e">
        <f>Sheet1!#REF!</f>
        <v>#REF!</v>
      </c>
      <c r="L139" t="e">
        <f>Sheet1!#REF!</f>
        <v>#REF!</v>
      </c>
      <c r="M139" t="e">
        <f>Sheet1!#REF!</f>
        <v>#REF!</v>
      </c>
      <c r="N139" t="e">
        <f>Sheet1!#REF!</f>
        <v>#REF!</v>
      </c>
      <c r="O139" t="e">
        <f>Sheet1!#REF!</f>
        <v>#REF!</v>
      </c>
      <c r="P139" t="e">
        <f>Sheet1!#REF!</f>
        <v>#REF!</v>
      </c>
      <c r="Q139" t="e">
        <f>Sheet1!#REF!</f>
        <v>#REF!</v>
      </c>
      <c r="R139" t="e">
        <f>Sheet1!#REF!</f>
        <v>#REF!</v>
      </c>
      <c r="S139" t="e">
        <f>Sheet1!#REF!</f>
        <v>#REF!</v>
      </c>
      <c r="T139" t="e">
        <f>Sheet1!#REF!</f>
        <v>#REF!</v>
      </c>
      <c r="U139" t="e">
        <f>Sheet1!#REF!</f>
        <v>#REF!</v>
      </c>
      <c r="V139" t="e">
        <f>Sheet1!#REF!</f>
        <v>#REF!</v>
      </c>
      <c r="W139" t="e">
        <f>Sheet1!#REF!</f>
        <v>#REF!</v>
      </c>
      <c r="X139" t="e">
        <f>Sheet1!#REF!</f>
        <v>#REF!</v>
      </c>
      <c r="Y139" t="e">
        <f>Sheet1!#REF!</f>
        <v>#REF!</v>
      </c>
      <c r="Z139" t="e">
        <f>Sheet1!#REF!</f>
        <v>#REF!</v>
      </c>
      <c r="AA139" t="e">
        <f>Sheet1!#REF!</f>
        <v>#REF!</v>
      </c>
      <c r="AB139" t="e">
        <f>Sheet1!#REF!</f>
        <v>#REF!</v>
      </c>
      <c r="AC139" t="e">
        <f>Sheet1!#REF!</f>
        <v>#REF!</v>
      </c>
      <c r="AD139" t="e">
        <f>Sheet1!#REF!</f>
        <v>#REF!</v>
      </c>
      <c r="AE139" t="e">
        <f>Sheet1!#REF!</f>
        <v>#REF!</v>
      </c>
      <c r="AF139" t="e">
        <f>Sheet1!#REF!</f>
        <v>#REF!</v>
      </c>
      <c r="AG139" t="e">
        <f>Sheet1!#REF!</f>
        <v>#REF!</v>
      </c>
      <c r="AH139" t="e">
        <f>Sheet1!#REF!</f>
        <v>#REF!</v>
      </c>
      <c r="AI139" t="e">
        <f>Sheet1!#REF!</f>
        <v>#REF!</v>
      </c>
      <c r="AJ139" t="e">
        <f>Sheet1!#REF!</f>
        <v>#REF!</v>
      </c>
      <c r="AK139" t="e">
        <f>Sheet1!#REF!</f>
        <v>#REF!</v>
      </c>
      <c r="AL139" t="e">
        <f>Sheet1!#REF!</f>
        <v>#REF!</v>
      </c>
      <c r="AM139" t="e">
        <f>Sheet1!#REF!</f>
        <v>#REF!</v>
      </c>
      <c r="AN139" t="e">
        <f>Sheet1!#REF!</f>
        <v>#REF!</v>
      </c>
      <c r="AO139" t="e">
        <f>Sheet1!#REF!</f>
        <v>#REF!</v>
      </c>
      <c r="AP139" s="3"/>
      <c r="AR139" s="3"/>
      <c r="AT139" s="3"/>
      <c r="AV139" s="3"/>
      <c r="AX139" s="3"/>
      <c r="AZ139" s="3"/>
      <c r="BB139" s="3"/>
      <c r="BE139" s="3"/>
      <c r="BG139" s="3"/>
      <c r="BI139" s="3"/>
      <c r="BJ139"/>
      <c r="BK139"/>
      <c r="BL139"/>
      <c r="BM139"/>
      <c r="BN139"/>
      <c r="BO139"/>
    </row>
    <row r="140" spans="1:67" x14ac:dyDescent="0.2">
      <c r="A140" t="str">
        <f t="shared" si="2"/>
        <v>1_10_2015</v>
      </c>
      <c r="B140">
        <v>1</v>
      </c>
      <c r="C140">
        <v>10</v>
      </c>
      <c r="D140">
        <v>2015</v>
      </c>
      <c r="E140" t="e">
        <f>Sheet1!#REF!</f>
        <v>#REF!</v>
      </c>
      <c r="F140" t="e">
        <f>Sheet1!#REF!</f>
        <v>#REF!</v>
      </c>
      <c r="G140" t="e">
        <f>Sheet1!#REF!</f>
        <v>#REF!</v>
      </c>
      <c r="H140" t="e">
        <f>Sheet1!#REF!</f>
        <v>#REF!</v>
      </c>
      <c r="I140" t="e">
        <f>Sheet1!#REF!</f>
        <v>#REF!</v>
      </c>
      <c r="J140" t="e">
        <f>Sheet1!#REF!</f>
        <v>#REF!</v>
      </c>
      <c r="K140" t="e">
        <f>Sheet1!#REF!</f>
        <v>#REF!</v>
      </c>
      <c r="L140" t="e">
        <f>Sheet1!#REF!</f>
        <v>#REF!</v>
      </c>
      <c r="M140" t="e">
        <f>Sheet1!#REF!</f>
        <v>#REF!</v>
      </c>
      <c r="N140" t="e">
        <f>Sheet1!#REF!</f>
        <v>#REF!</v>
      </c>
      <c r="O140" t="e">
        <f>Sheet1!#REF!</f>
        <v>#REF!</v>
      </c>
      <c r="P140" t="e">
        <f>Sheet1!#REF!</f>
        <v>#REF!</v>
      </c>
      <c r="Q140" t="e">
        <f>Sheet1!#REF!</f>
        <v>#REF!</v>
      </c>
      <c r="R140" t="e">
        <f>Sheet1!#REF!</f>
        <v>#REF!</v>
      </c>
      <c r="S140" t="e">
        <f>Sheet1!#REF!</f>
        <v>#REF!</v>
      </c>
      <c r="T140" t="e">
        <f>Sheet1!#REF!</f>
        <v>#REF!</v>
      </c>
      <c r="U140" t="e">
        <f>Sheet1!#REF!</f>
        <v>#REF!</v>
      </c>
      <c r="V140" t="e">
        <f>Sheet1!#REF!</f>
        <v>#REF!</v>
      </c>
      <c r="W140" t="e">
        <f>Sheet1!#REF!</f>
        <v>#REF!</v>
      </c>
      <c r="X140" t="e">
        <f>Sheet1!#REF!</f>
        <v>#REF!</v>
      </c>
      <c r="Y140" t="e">
        <f>Sheet1!#REF!</f>
        <v>#REF!</v>
      </c>
      <c r="Z140" t="e">
        <f>Sheet1!#REF!</f>
        <v>#REF!</v>
      </c>
      <c r="AA140" t="e">
        <f>Sheet1!#REF!</f>
        <v>#REF!</v>
      </c>
      <c r="AB140" t="e">
        <f>Sheet1!#REF!</f>
        <v>#REF!</v>
      </c>
      <c r="AC140" t="e">
        <f>Sheet1!#REF!</f>
        <v>#REF!</v>
      </c>
      <c r="AD140" t="e">
        <f>Sheet1!#REF!</f>
        <v>#REF!</v>
      </c>
      <c r="AE140" t="e">
        <f>Sheet1!#REF!</f>
        <v>#REF!</v>
      </c>
      <c r="AF140" t="e">
        <f>Sheet1!#REF!</f>
        <v>#REF!</v>
      </c>
      <c r="AG140" t="e">
        <f>Sheet1!#REF!</f>
        <v>#REF!</v>
      </c>
      <c r="AH140" t="e">
        <f>Sheet1!#REF!</f>
        <v>#REF!</v>
      </c>
      <c r="AI140" t="e">
        <f>Sheet1!#REF!</f>
        <v>#REF!</v>
      </c>
      <c r="AJ140" t="e">
        <f>Sheet1!#REF!</f>
        <v>#REF!</v>
      </c>
      <c r="AK140" t="e">
        <f>Sheet1!#REF!</f>
        <v>#REF!</v>
      </c>
      <c r="AL140" t="e">
        <f>Sheet1!#REF!</f>
        <v>#REF!</v>
      </c>
      <c r="AM140" t="e">
        <f>Sheet1!#REF!</f>
        <v>#REF!</v>
      </c>
      <c r="AN140" t="e">
        <f>Sheet1!#REF!</f>
        <v>#REF!</v>
      </c>
      <c r="AO140" t="e">
        <f>Sheet1!#REF!</f>
        <v>#REF!</v>
      </c>
      <c r="AP140" s="3"/>
      <c r="AR140" s="3"/>
      <c r="AT140" s="3"/>
      <c r="AV140" s="3"/>
      <c r="AX140" s="3"/>
      <c r="AZ140" s="3"/>
      <c r="BB140" s="3"/>
      <c r="BE140" s="3"/>
      <c r="BG140" s="3"/>
      <c r="BI140" s="3"/>
      <c r="BJ140"/>
      <c r="BK140"/>
      <c r="BL140"/>
      <c r="BM140"/>
      <c r="BN140"/>
      <c r="BO140"/>
    </row>
    <row r="141" spans="1:67" x14ac:dyDescent="0.2">
      <c r="A141" t="str">
        <f t="shared" si="2"/>
        <v>1_10_2016</v>
      </c>
      <c r="B141">
        <v>1</v>
      </c>
      <c r="C141">
        <v>10</v>
      </c>
      <c r="D141">
        <v>2016</v>
      </c>
      <c r="E141" t="e">
        <f>Sheet1!#REF!</f>
        <v>#REF!</v>
      </c>
      <c r="F141" t="e">
        <f>Sheet1!#REF!</f>
        <v>#REF!</v>
      </c>
      <c r="G141" t="e">
        <f>Sheet1!#REF!</f>
        <v>#REF!</v>
      </c>
      <c r="H141" t="e">
        <f>Sheet1!#REF!</f>
        <v>#REF!</v>
      </c>
      <c r="I141" t="e">
        <f>Sheet1!#REF!</f>
        <v>#REF!</v>
      </c>
      <c r="J141" t="e">
        <f>Sheet1!#REF!</f>
        <v>#REF!</v>
      </c>
      <c r="K141" t="e">
        <f>Sheet1!#REF!</f>
        <v>#REF!</v>
      </c>
      <c r="L141" t="e">
        <f>Sheet1!#REF!</f>
        <v>#REF!</v>
      </c>
      <c r="M141" t="e">
        <f>Sheet1!#REF!</f>
        <v>#REF!</v>
      </c>
      <c r="N141" t="e">
        <f>Sheet1!#REF!</f>
        <v>#REF!</v>
      </c>
      <c r="O141" t="e">
        <f>Sheet1!#REF!</f>
        <v>#REF!</v>
      </c>
      <c r="P141" t="e">
        <f>Sheet1!#REF!</f>
        <v>#REF!</v>
      </c>
      <c r="Q141" t="e">
        <f>Sheet1!#REF!</f>
        <v>#REF!</v>
      </c>
      <c r="R141" t="e">
        <f>Sheet1!#REF!</f>
        <v>#REF!</v>
      </c>
      <c r="S141" t="e">
        <f>Sheet1!#REF!</f>
        <v>#REF!</v>
      </c>
      <c r="T141" t="e">
        <f>Sheet1!#REF!</f>
        <v>#REF!</v>
      </c>
      <c r="U141" t="e">
        <f>Sheet1!#REF!</f>
        <v>#REF!</v>
      </c>
      <c r="V141" t="e">
        <f>Sheet1!#REF!</f>
        <v>#REF!</v>
      </c>
      <c r="W141" t="e">
        <f>Sheet1!#REF!</f>
        <v>#REF!</v>
      </c>
      <c r="X141" t="e">
        <f>Sheet1!#REF!</f>
        <v>#REF!</v>
      </c>
      <c r="Y141" t="e">
        <f>Sheet1!#REF!</f>
        <v>#REF!</v>
      </c>
      <c r="Z141" t="e">
        <f>Sheet1!#REF!</f>
        <v>#REF!</v>
      </c>
      <c r="AA141" t="e">
        <f>Sheet1!#REF!</f>
        <v>#REF!</v>
      </c>
      <c r="AB141" t="e">
        <f>Sheet1!#REF!</f>
        <v>#REF!</v>
      </c>
      <c r="AC141" t="e">
        <f>Sheet1!#REF!</f>
        <v>#REF!</v>
      </c>
      <c r="AD141" t="e">
        <f>Sheet1!#REF!</f>
        <v>#REF!</v>
      </c>
      <c r="AE141" t="e">
        <f>Sheet1!#REF!</f>
        <v>#REF!</v>
      </c>
      <c r="AF141" t="e">
        <f>Sheet1!#REF!</f>
        <v>#REF!</v>
      </c>
      <c r="AG141" t="e">
        <f>Sheet1!#REF!</f>
        <v>#REF!</v>
      </c>
      <c r="AH141" t="e">
        <f>Sheet1!#REF!</f>
        <v>#REF!</v>
      </c>
      <c r="AI141" t="e">
        <f>Sheet1!#REF!</f>
        <v>#REF!</v>
      </c>
      <c r="AJ141" t="e">
        <f>Sheet1!#REF!</f>
        <v>#REF!</v>
      </c>
      <c r="AK141" t="e">
        <f>Sheet1!#REF!</f>
        <v>#REF!</v>
      </c>
      <c r="AL141" t="e">
        <f>Sheet1!#REF!</f>
        <v>#REF!</v>
      </c>
      <c r="AM141" t="e">
        <f>Sheet1!#REF!</f>
        <v>#REF!</v>
      </c>
      <c r="AN141" t="e">
        <f>Sheet1!#REF!</f>
        <v>#REF!</v>
      </c>
      <c r="AO141" t="e">
        <f>Sheet1!#REF!</f>
        <v>#REF!</v>
      </c>
      <c r="AP141" s="3"/>
      <c r="AR141" s="3"/>
      <c r="AT141" s="3"/>
      <c r="AV141" s="3"/>
      <c r="AX141" s="3"/>
      <c r="AZ141" s="3"/>
      <c r="BB141" s="3"/>
      <c r="BE141" s="3"/>
      <c r="BG141" s="3"/>
      <c r="BI141" s="3"/>
      <c r="BJ141"/>
      <c r="BK141"/>
      <c r="BL141"/>
      <c r="BM141"/>
      <c r="BN141"/>
      <c r="BO141"/>
    </row>
    <row r="142" spans="1:67" x14ac:dyDescent="0.2">
      <c r="A142" t="str">
        <f t="shared" si="2"/>
        <v>1_10_2017</v>
      </c>
      <c r="B142">
        <v>1</v>
      </c>
      <c r="C142">
        <v>10</v>
      </c>
      <c r="D142">
        <v>2017</v>
      </c>
      <c r="E142" t="e">
        <f>Sheet1!#REF!</f>
        <v>#REF!</v>
      </c>
      <c r="F142" t="e">
        <f>Sheet1!#REF!</f>
        <v>#REF!</v>
      </c>
      <c r="G142" t="e">
        <f>Sheet1!#REF!</f>
        <v>#REF!</v>
      </c>
      <c r="H142" t="e">
        <f>Sheet1!#REF!</f>
        <v>#REF!</v>
      </c>
      <c r="I142" t="e">
        <f>Sheet1!#REF!</f>
        <v>#REF!</v>
      </c>
      <c r="J142" t="e">
        <f>Sheet1!#REF!</f>
        <v>#REF!</v>
      </c>
      <c r="K142" t="e">
        <f>Sheet1!#REF!</f>
        <v>#REF!</v>
      </c>
      <c r="L142" t="e">
        <f>Sheet1!#REF!</f>
        <v>#REF!</v>
      </c>
      <c r="M142" t="e">
        <f>Sheet1!#REF!</f>
        <v>#REF!</v>
      </c>
      <c r="N142" t="e">
        <f>Sheet1!#REF!</f>
        <v>#REF!</v>
      </c>
      <c r="O142" t="e">
        <f>Sheet1!#REF!</f>
        <v>#REF!</v>
      </c>
      <c r="P142" t="e">
        <f>Sheet1!#REF!</f>
        <v>#REF!</v>
      </c>
      <c r="Q142" t="e">
        <f>Sheet1!#REF!</f>
        <v>#REF!</v>
      </c>
      <c r="R142" t="e">
        <f>Sheet1!#REF!</f>
        <v>#REF!</v>
      </c>
      <c r="S142" t="e">
        <f>Sheet1!#REF!</f>
        <v>#REF!</v>
      </c>
      <c r="T142" t="e">
        <f>Sheet1!#REF!</f>
        <v>#REF!</v>
      </c>
      <c r="U142" t="e">
        <f>Sheet1!#REF!</f>
        <v>#REF!</v>
      </c>
      <c r="V142" t="e">
        <f>Sheet1!#REF!</f>
        <v>#REF!</v>
      </c>
      <c r="W142" t="e">
        <f>Sheet1!#REF!</f>
        <v>#REF!</v>
      </c>
      <c r="X142" t="e">
        <f>Sheet1!#REF!</f>
        <v>#REF!</v>
      </c>
      <c r="Y142" t="e">
        <f>Sheet1!#REF!</f>
        <v>#REF!</v>
      </c>
      <c r="Z142" t="e">
        <f>Sheet1!#REF!</f>
        <v>#REF!</v>
      </c>
      <c r="AA142" t="e">
        <f>Sheet1!#REF!</f>
        <v>#REF!</v>
      </c>
      <c r="AB142" t="e">
        <f>Sheet1!#REF!</f>
        <v>#REF!</v>
      </c>
      <c r="AC142" t="e">
        <f>Sheet1!#REF!</f>
        <v>#REF!</v>
      </c>
      <c r="AD142" t="e">
        <f>Sheet1!#REF!</f>
        <v>#REF!</v>
      </c>
      <c r="AE142" t="e">
        <f>Sheet1!#REF!</f>
        <v>#REF!</v>
      </c>
      <c r="AF142" t="e">
        <f>Sheet1!#REF!</f>
        <v>#REF!</v>
      </c>
      <c r="AG142" t="e">
        <f>Sheet1!#REF!</f>
        <v>#REF!</v>
      </c>
      <c r="AH142" t="e">
        <f>Sheet1!#REF!</f>
        <v>#REF!</v>
      </c>
      <c r="AI142" t="e">
        <f>Sheet1!#REF!</f>
        <v>#REF!</v>
      </c>
      <c r="AJ142" t="e">
        <f>Sheet1!#REF!</f>
        <v>#REF!</v>
      </c>
      <c r="AK142" t="e">
        <f>Sheet1!#REF!</f>
        <v>#REF!</v>
      </c>
      <c r="AL142" t="e">
        <f>Sheet1!#REF!</f>
        <v>#REF!</v>
      </c>
      <c r="AM142" t="e">
        <f>Sheet1!#REF!</f>
        <v>#REF!</v>
      </c>
      <c r="AN142" t="e">
        <f>Sheet1!#REF!</f>
        <v>#REF!</v>
      </c>
      <c r="AO142" t="e">
        <f>Sheet1!#REF!</f>
        <v>#REF!</v>
      </c>
      <c r="AP142" s="3"/>
      <c r="AR142" s="3"/>
      <c r="AT142" s="3"/>
      <c r="AV142" s="3"/>
      <c r="AX142" s="3"/>
      <c r="AZ142" s="3"/>
      <c r="BB142" s="3"/>
      <c r="BE142" s="3"/>
      <c r="BG142" s="3"/>
      <c r="BI142" s="3"/>
      <c r="BJ142"/>
      <c r="BK142"/>
      <c r="BL142"/>
      <c r="BM142"/>
      <c r="BN142"/>
      <c r="BO142"/>
    </row>
    <row r="143" spans="1:67" x14ac:dyDescent="0.2">
      <c r="A143" t="str">
        <f t="shared" si="2"/>
        <v>1_10_2018</v>
      </c>
      <c r="B143">
        <v>1</v>
      </c>
      <c r="C143">
        <v>10</v>
      </c>
      <c r="D143">
        <v>2018</v>
      </c>
      <c r="E143" t="e">
        <f>Sheet1!#REF!</f>
        <v>#REF!</v>
      </c>
      <c r="F143" t="e">
        <f>Sheet1!#REF!</f>
        <v>#REF!</v>
      </c>
      <c r="G143" t="e">
        <f>Sheet1!#REF!</f>
        <v>#REF!</v>
      </c>
      <c r="H143" t="e">
        <f>Sheet1!#REF!</f>
        <v>#REF!</v>
      </c>
      <c r="I143" t="e">
        <f>Sheet1!#REF!</f>
        <v>#REF!</v>
      </c>
      <c r="J143" t="e">
        <f>Sheet1!#REF!</f>
        <v>#REF!</v>
      </c>
      <c r="K143" t="e">
        <f>Sheet1!#REF!</f>
        <v>#REF!</v>
      </c>
      <c r="L143" t="e">
        <f>Sheet1!#REF!</f>
        <v>#REF!</v>
      </c>
      <c r="M143" t="e">
        <f>Sheet1!#REF!</f>
        <v>#REF!</v>
      </c>
      <c r="N143" t="e">
        <f>Sheet1!#REF!</f>
        <v>#REF!</v>
      </c>
      <c r="O143" t="e">
        <f>Sheet1!#REF!</f>
        <v>#REF!</v>
      </c>
      <c r="P143" t="e">
        <f>Sheet1!#REF!</f>
        <v>#REF!</v>
      </c>
      <c r="Q143" t="e">
        <f>Sheet1!#REF!</f>
        <v>#REF!</v>
      </c>
      <c r="R143" t="e">
        <f>Sheet1!#REF!</f>
        <v>#REF!</v>
      </c>
      <c r="S143" t="e">
        <f>Sheet1!#REF!</f>
        <v>#REF!</v>
      </c>
      <c r="T143" t="e">
        <f>Sheet1!#REF!</f>
        <v>#REF!</v>
      </c>
      <c r="U143" t="e">
        <f>Sheet1!#REF!</f>
        <v>#REF!</v>
      </c>
      <c r="V143" t="e">
        <f>Sheet1!#REF!</f>
        <v>#REF!</v>
      </c>
      <c r="W143" t="e">
        <f>Sheet1!#REF!</f>
        <v>#REF!</v>
      </c>
      <c r="X143" t="e">
        <f>Sheet1!#REF!</f>
        <v>#REF!</v>
      </c>
      <c r="Y143" t="e">
        <f>Sheet1!#REF!</f>
        <v>#REF!</v>
      </c>
      <c r="Z143" t="e">
        <f>Sheet1!#REF!</f>
        <v>#REF!</v>
      </c>
      <c r="AA143" t="e">
        <f>Sheet1!#REF!</f>
        <v>#REF!</v>
      </c>
      <c r="AB143" t="e">
        <f>Sheet1!#REF!</f>
        <v>#REF!</v>
      </c>
      <c r="AC143" t="e">
        <f>Sheet1!#REF!</f>
        <v>#REF!</v>
      </c>
      <c r="AD143" t="e">
        <f>Sheet1!#REF!</f>
        <v>#REF!</v>
      </c>
      <c r="AE143" t="e">
        <f>Sheet1!#REF!</f>
        <v>#REF!</v>
      </c>
      <c r="AF143" t="e">
        <f>Sheet1!#REF!</f>
        <v>#REF!</v>
      </c>
      <c r="AG143" t="e">
        <f>Sheet1!#REF!</f>
        <v>#REF!</v>
      </c>
      <c r="AH143" t="e">
        <f>Sheet1!#REF!</f>
        <v>#REF!</v>
      </c>
      <c r="AI143" t="e">
        <f>Sheet1!#REF!</f>
        <v>#REF!</v>
      </c>
      <c r="AJ143" t="e">
        <f>Sheet1!#REF!</f>
        <v>#REF!</v>
      </c>
      <c r="AK143" t="e">
        <f>Sheet1!#REF!</f>
        <v>#REF!</v>
      </c>
      <c r="AL143" t="e">
        <f>Sheet1!#REF!</f>
        <v>#REF!</v>
      </c>
      <c r="AM143" t="e">
        <f>Sheet1!#REF!</f>
        <v>#REF!</v>
      </c>
      <c r="AN143" t="e">
        <f>Sheet1!#REF!</f>
        <v>#REF!</v>
      </c>
      <c r="AO143" t="e">
        <f>Sheet1!#REF!</f>
        <v>#REF!</v>
      </c>
      <c r="AP143" s="3"/>
      <c r="AR143" s="3"/>
      <c r="AT143" s="3"/>
      <c r="AV143" s="3"/>
      <c r="AX143" s="3"/>
      <c r="AZ143" s="3"/>
      <c r="BB143" s="3"/>
      <c r="BE143" s="3"/>
      <c r="BG143" s="3"/>
      <c r="BI143" s="3"/>
      <c r="BJ143"/>
      <c r="BK143"/>
      <c r="BL143"/>
      <c r="BM143"/>
      <c r="BN143"/>
      <c r="BO143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8BE1B-2ADD-344C-9110-FC9921B784BF}">
  <dimension ref="A1:AO125"/>
  <sheetViews>
    <sheetView tabSelected="1" workbookViewId="0">
      <pane ySplit="2" topLeftCell="A3" activePane="bottomLeft" state="frozen"/>
      <selection pane="bottomLeft" activeCell="K22" sqref="K22"/>
    </sheetView>
  </sheetViews>
  <sheetFormatPr baseColWidth="10" defaultRowHeight="16" x14ac:dyDescent="0.2"/>
  <cols>
    <col min="1" max="1" width="15.83203125" customWidth="1"/>
    <col min="4" max="4" width="16.83203125" customWidth="1"/>
    <col min="5" max="5" width="15.33203125" customWidth="1"/>
  </cols>
  <sheetData>
    <row r="1" spans="1:41" x14ac:dyDescent="0.2"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</row>
    <row r="2" spans="1:41" s="6" customFormat="1" ht="85" x14ac:dyDescent="0.2">
      <c r="A2" s="6" t="s">
        <v>78</v>
      </c>
      <c r="B2" s="6" t="s">
        <v>0</v>
      </c>
      <c r="C2" s="6" t="s">
        <v>1</v>
      </c>
      <c r="D2" s="6" t="s">
        <v>2</v>
      </c>
      <c r="E2" s="6" t="s">
        <v>62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18</v>
      </c>
      <c r="M2" s="6" t="s">
        <v>9</v>
      </c>
      <c r="N2" s="6" t="s">
        <v>17</v>
      </c>
      <c r="O2" s="6" t="s">
        <v>16</v>
      </c>
      <c r="P2" s="6" t="s">
        <v>10</v>
      </c>
      <c r="Q2" s="6" t="s">
        <v>81</v>
      </c>
      <c r="R2" s="6" t="s">
        <v>32</v>
      </c>
      <c r="S2" s="6" t="s">
        <v>82</v>
      </c>
      <c r="T2" s="6" t="s">
        <v>83</v>
      </c>
      <c r="U2" s="6" t="s">
        <v>84</v>
      </c>
      <c r="V2" s="6" t="s">
        <v>49</v>
      </c>
      <c r="W2" s="6" t="s">
        <v>50</v>
      </c>
      <c r="X2" s="6" t="s">
        <v>11</v>
      </c>
      <c r="Y2" s="6" t="s">
        <v>33</v>
      </c>
      <c r="Z2" s="6" t="s">
        <v>12</v>
      </c>
      <c r="AA2" s="6" t="s">
        <v>34</v>
      </c>
      <c r="AB2" s="6" t="s">
        <v>35</v>
      </c>
      <c r="AC2" s="6" t="s">
        <v>13</v>
      </c>
      <c r="AD2" s="6" t="s">
        <v>85</v>
      </c>
      <c r="AE2" s="6" t="s">
        <v>36</v>
      </c>
      <c r="AF2" s="6" t="s">
        <v>86</v>
      </c>
      <c r="AG2" s="6" t="s">
        <v>87</v>
      </c>
      <c r="AH2" s="6" t="s">
        <v>88</v>
      </c>
      <c r="AI2" s="6" t="s">
        <v>51</v>
      </c>
      <c r="AJ2" s="6" t="s">
        <v>52</v>
      </c>
      <c r="AK2" s="6" t="s">
        <v>44</v>
      </c>
      <c r="AL2" s="6" t="s">
        <v>45</v>
      </c>
      <c r="AM2" s="6" t="s">
        <v>46</v>
      </c>
      <c r="AN2" s="6" t="s">
        <v>47</v>
      </c>
      <c r="AO2" s="6" t="s">
        <v>48</v>
      </c>
    </row>
    <row r="3" spans="1:41" x14ac:dyDescent="0.2">
      <c r="A3">
        <v>1</v>
      </c>
      <c r="B3">
        <v>0</v>
      </c>
      <c r="C3">
        <v>2002</v>
      </c>
      <c r="D3">
        <v>180</v>
      </c>
      <c r="E3">
        <v>2067895160.7899899</v>
      </c>
      <c r="F3">
        <v>0</v>
      </c>
      <c r="G3">
        <v>2067895160.7899899</v>
      </c>
      <c r="H3">
        <v>0</v>
      </c>
      <c r="I3">
        <v>1824837942.0338399</v>
      </c>
      <c r="J3">
        <v>0</v>
      </c>
      <c r="K3">
        <v>72621594.589365199</v>
      </c>
      <c r="L3">
        <v>0.92578524274789398</v>
      </c>
      <c r="M3">
        <v>9853400.5136202294</v>
      </c>
      <c r="N3">
        <v>1.9978760312339701</v>
      </c>
      <c r="O3">
        <v>39168.652422814099</v>
      </c>
      <c r="P3">
        <v>9.8912357800950197</v>
      </c>
      <c r="Q3">
        <v>0.60317428756237301</v>
      </c>
      <c r="R3">
        <v>3.9553254151744701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2067895160.7899899</v>
      </c>
      <c r="AO3">
        <v>2067895160.7899899</v>
      </c>
    </row>
    <row r="4" spans="1:41" x14ac:dyDescent="0.2">
      <c r="A4">
        <v>1</v>
      </c>
      <c r="B4">
        <v>0</v>
      </c>
      <c r="C4">
        <v>2003</v>
      </c>
      <c r="D4">
        <v>180</v>
      </c>
      <c r="E4">
        <v>2067895160.7899899</v>
      </c>
      <c r="F4">
        <v>2067895160.7899899</v>
      </c>
      <c r="G4">
        <v>2107511663.5</v>
      </c>
      <c r="H4">
        <v>-71367838.589998499</v>
      </c>
      <c r="I4">
        <v>2013078286.1605301</v>
      </c>
      <c r="J4">
        <v>74454350.896396801</v>
      </c>
      <c r="K4">
        <v>72761018.9929111</v>
      </c>
      <c r="L4">
        <v>0.92023420053312299</v>
      </c>
      <c r="M4">
        <v>9993603.6694206093</v>
      </c>
      <c r="N4">
        <v>2.3065457481854601</v>
      </c>
      <c r="O4">
        <v>38278.993618695298</v>
      </c>
      <c r="P4">
        <v>9.7897663664836791</v>
      </c>
      <c r="Q4">
        <v>0.60081779498462995</v>
      </c>
      <c r="R4">
        <v>3.9553254151744701</v>
      </c>
      <c r="S4">
        <v>0</v>
      </c>
      <c r="T4">
        <v>0</v>
      </c>
      <c r="U4">
        <v>0</v>
      </c>
      <c r="V4">
        <v>0</v>
      </c>
      <c r="W4">
        <v>0</v>
      </c>
      <c r="X4">
        <v>4089358.3487992901</v>
      </c>
      <c r="Y4">
        <v>7770474.0976919597</v>
      </c>
      <c r="Z4">
        <v>7308452.19021805</v>
      </c>
      <c r="AA4">
        <v>49144525.274174199</v>
      </c>
      <c r="AB4">
        <v>17553696.812141001</v>
      </c>
      <c r="AC4">
        <v>-1618316.80085394</v>
      </c>
      <c r="AD4">
        <v>-2161463.3968671202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82086726.525303498</v>
      </c>
      <c r="AL4">
        <v>83831197.881000504</v>
      </c>
      <c r="AM4">
        <v>-155199036.470999</v>
      </c>
      <c r="AN4">
        <v>0</v>
      </c>
      <c r="AO4">
        <v>-71367838.589998499</v>
      </c>
    </row>
    <row r="5" spans="1:41" x14ac:dyDescent="0.2">
      <c r="A5">
        <v>1</v>
      </c>
      <c r="B5">
        <v>0</v>
      </c>
      <c r="C5">
        <v>2004</v>
      </c>
      <c r="D5">
        <v>180</v>
      </c>
      <c r="E5">
        <v>2067895160.7899899</v>
      </c>
      <c r="F5">
        <v>2107511663.5</v>
      </c>
      <c r="G5">
        <v>2410970009.3499899</v>
      </c>
      <c r="H5">
        <v>249169221.84999901</v>
      </c>
      <c r="I5">
        <v>2311595650.5557399</v>
      </c>
      <c r="J5">
        <v>251099826.212069</v>
      </c>
      <c r="K5">
        <v>75185690.314588904</v>
      </c>
      <c r="L5">
        <v>0.89886274242625197</v>
      </c>
      <c r="M5">
        <v>10176473.5736553</v>
      </c>
      <c r="N5">
        <v>2.6186899441821998</v>
      </c>
      <c r="O5">
        <v>37076.978997939397</v>
      </c>
      <c r="P5">
        <v>9.6908482134700797</v>
      </c>
      <c r="Q5">
        <v>0.59826362390855403</v>
      </c>
      <c r="R5">
        <v>3.9553254151744701</v>
      </c>
      <c r="S5">
        <v>0</v>
      </c>
      <c r="T5">
        <v>0</v>
      </c>
      <c r="U5">
        <v>0</v>
      </c>
      <c r="V5">
        <v>0</v>
      </c>
      <c r="W5">
        <v>0</v>
      </c>
      <c r="X5">
        <v>55822683.767937496</v>
      </c>
      <c r="Y5">
        <v>17030660.189771701</v>
      </c>
      <c r="Z5">
        <v>9369318.3579772897</v>
      </c>
      <c r="AA5">
        <v>46730783.921286099</v>
      </c>
      <c r="AB5">
        <v>25690541.116480701</v>
      </c>
      <c r="AC5">
        <v>-1338485.4779067</v>
      </c>
      <c r="AD5">
        <v>-2052964.61511424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151252537.260432</v>
      </c>
      <c r="AL5">
        <v>155224323.67723</v>
      </c>
      <c r="AM5">
        <v>93944898.172769099</v>
      </c>
      <c r="AN5">
        <v>0</v>
      </c>
      <c r="AO5">
        <v>249169221.84999901</v>
      </c>
    </row>
    <row r="6" spans="1:41" x14ac:dyDescent="0.2">
      <c r="A6">
        <v>1</v>
      </c>
      <c r="B6">
        <v>0</v>
      </c>
      <c r="C6">
        <v>2005</v>
      </c>
      <c r="D6">
        <v>190</v>
      </c>
      <c r="E6">
        <v>2193562244.18999</v>
      </c>
      <c r="F6">
        <v>2410970009.3499899</v>
      </c>
      <c r="G6">
        <v>2568753504.3599901</v>
      </c>
      <c r="H6">
        <v>32116411.609998599</v>
      </c>
      <c r="I6">
        <v>2537058914.5193701</v>
      </c>
      <c r="J6">
        <v>56470353.699294299</v>
      </c>
      <c r="K6">
        <v>74442134.2401651</v>
      </c>
      <c r="L6">
        <v>0.92347882833217898</v>
      </c>
      <c r="M6">
        <v>10047591.368048901</v>
      </c>
      <c r="N6">
        <v>3.0711520208882899</v>
      </c>
      <c r="O6">
        <v>36205.347649912699</v>
      </c>
      <c r="P6">
        <v>9.4812291009359395</v>
      </c>
      <c r="Q6">
        <v>0.59034656011420805</v>
      </c>
      <c r="R6">
        <v>3.98652930130008</v>
      </c>
      <c r="S6">
        <v>0</v>
      </c>
      <c r="T6">
        <v>0</v>
      </c>
      <c r="U6">
        <v>0</v>
      </c>
      <c r="V6">
        <v>0</v>
      </c>
      <c r="W6">
        <v>0</v>
      </c>
      <c r="X6">
        <v>-32462596.500920501</v>
      </c>
      <c r="Y6">
        <v>-13111659.9596847</v>
      </c>
      <c r="Z6">
        <v>11375195.1666077</v>
      </c>
      <c r="AA6">
        <v>69504383.968493894</v>
      </c>
      <c r="AB6">
        <v>24876212.382831499</v>
      </c>
      <c r="AC6">
        <v>-2213353.3734163102</v>
      </c>
      <c r="AD6">
        <v>-2174212.411045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55793969.272866599</v>
      </c>
      <c r="AL6">
        <v>54949425.349185601</v>
      </c>
      <c r="AM6">
        <v>-22833013.739186902</v>
      </c>
      <c r="AN6">
        <v>125667083.39999899</v>
      </c>
      <c r="AO6">
        <v>157783495.00999799</v>
      </c>
    </row>
    <row r="7" spans="1:41" x14ac:dyDescent="0.2">
      <c r="A7">
        <v>1</v>
      </c>
      <c r="B7">
        <v>0</v>
      </c>
      <c r="C7">
        <v>2006</v>
      </c>
      <c r="D7">
        <v>190</v>
      </c>
      <c r="E7">
        <v>2193562244.18999</v>
      </c>
      <c r="F7">
        <v>2568753504.3599901</v>
      </c>
      <c r="G7">
        <v>2599108816.4200001</v>
      </c>
      <c r="H7">
        <v>30355312.0600021</v>
      </c>
      <c r="I7">
        <v>2637970127.9535499</v>
      </c>
      <c r="J7">
        <v>100911213.434181</v>
      </c>
      <c r="K7">
        <v>74268722.599870801</v>
      </c>
      <c r="L7">
        <v>0.89507823048089596</v>
      </c>
      <c r="M7">
        <v>10294146.944174901</v>
      </c>
      <c r="N7">
        <v>3.36430533078408</v>
      </c>
      <c r="O7">
        <v>34682.936523503296</v>
      </c>
      <c r="P7">
        <v>9.3704019300518695</v>
      </c>
      <c r="Q7">
        <v>0.58908369291485596</v>
      </c>
      <c r="R7">
        <v>4.3421357109572796</v>
      </c>
      <c r="S7">
        <v>0</v>
      </c>
      <c r="T7">
        <v>0</v>
      </c>
      <c r="U7">
        <v>0</v>
      </c>
      <c r="V7">
        <v>0</v>
      </c>
      <c r="W7">
        <v>0</v>
      </c>
      <c r="X7">
        <v>-7561648.6766915601</v>
      </c>
      <c r="Y7">
        <v>20009739.617702201</v>
      </c>
      <c r="Z7">
        <v>15409536.739056701</v>
      </c>
      <c r="AA7">
        <v>43622660.757778101</v>
      </c>
      <c r="AB7">
        <v>40336658.475599699</v>
      </c>
      <c r="AC7">
        <v>-2470365.3606910598</v>
      </c>
      <c r="AD7">
        <v>-1701903.0248304601</v>
      </c>
      <c r="AE7">
        <v>-2727308.50719311</v>
      </c>
      <c r="AF7">
        <v>0</v>
      </c>
      <c r="AG7">
        <v>0</v>
      </c>
      <c r="AH7">
        <v>0</v>
      </c>
      <c r="AI7">
        <v>0</v>
      </c>
      <c r="AJ7">
        <v>0</v>
      </c>
      <c r="AK7">
        <v>104917370.02073</v>
      </c>
      <c r="AL7">
        <v>105987325.99567699</v>
      </c>
      <c r="AM7">
        <v>-75632013.935675099</v>
      </c>
      <c r="AN7">
        <v>0</v>
      </c>
      <c r="AO7">
        <v>30355312.0600021</v>
      </c>
    </row>
    <row r="8" spans="1:41" x14ac:dyDescent="0.2">
      <c r="A8">
        <v>1</v>
      </c>
      <c r="B8">
        <v>0</v>
      </c>
      <c r="C8">
        <v>2007</v>
      </c>
      <c r="D8">
        <v>190</v>
      </c>
      <c r="E8">
        <v>2193562244.18999</v>
      </c>
      <c r="F8">
        <v>2599108816.4200001</v>
      </c>
      <c r="G8">
        <v>2608864140.5399899</v>
      </c>
      <c r="H8">
        <v>9755324.11999912</v>
      </c>
      <c r="I8">
        <v>2637346250.1528602</v>
      </c>
      <c r="J8">
        <v>-623877.80069535202</v>
      </c>
      <c r="K8">
        <v>74926024.880557507</v>
      </c>
      <c r="L8">
        <v>0.92940795844063195</v>
      </c>
      <c r="M8">
        <v>10340276.4781275</v>
      </c>
      <c r="N8">
        <v>3.5447328439065098</v>
      </c>
      <c r="O8">
        <v>35198.671627756099</v>
      </c>
      <c r="P8">
        <v>9.1713821631854398</v>
      </c>
      <c r="Q8">
        <v>0.58396740311157402</v>
      </c>
      <c r="R8">
        <v>4.4304055074263999</v>
      </c>
      <c r="S8">
        <v>0</v>
      </c>
      <c r="T8">
        <v>0</v>
      </c>
      <c r="U8">
        <v>0</v>
      </c>
      <c r="V8">
        <v>0</v>
      </c>
      <c r="W8">
        <v>0</v>
      </c>
      <c r="X8">
        <v>35089439.926538497</v>
      </c>
      <c r="Y8">
        <v>-32439290.102177601</v>
      </c>
      <c r="Z8">
        <v>4247808.6153881298</v>
      </c>
      <c r="AA8">
        <v>24888563.117074098</v>
      </c>
      <c r="AB8">
        <v>-13864435.174190899</v>
      </c>
      <c r="AC8">
        <v>-3282145.7141767899</v>
      </c>
      <c r="AD8">
        <v>-5960504.7072774796</v>
      </c>
      <c r="AE8">
        <v>-1174933.4030683399</v>
      </c>
      <c r="AF8">
        <v>0</v>
      </c>
      <c r="AG8">
        <v>0</v>
      </c>
      <c r="AH8">
        <v>0</v>
      </c>
      <c r="AI8">
        <v>0</v>
      </c>
      <c r="AJ8">
        <v>0</v>
      </c>
      <c r="AK8">
        <v>7504502.5581096103</v>
      </c>
      <c r="AL8">
        <v>6761587.7644541599</v>
      </c>
      <c r="AM8">
        <v>2993736.3555449499</v>
      </c>
      <c r="AN8">
        <v>0</v>
      </c>
      <c r="AO8">
        <v>9755324.11999912</v>
      </c>
    </row>
    <row r="9" spans="1:41" x14ac:dyDescent="0.2">
      <c r="A9">
        <v>1</v>
      </c>
      <c r="B9">
        <v>0</v>
      </c>
      <c r="C9">
        <v>2008</v>
      </c>
      <c r="D9">
        <v>190</v>
      </c>
      <c r="E9">
        <v>2193562244.18999</v>
      </c>
      <c r="F9">
        <v>2608864140.5399899</v>
      </c>
      <c r="G9">
        <v>2692308348.7999902</v>
      </c>
      <c r="H9">
        <v>83444208.260000005</v>
      </c>
      <c r="I9">
        <v>2738670866.17699</v>
      </c>
      <c r="J9">
        <v>101324616.024134</v>
      </c>
      <c r="K9">
        <v>75105587.106230199</v>
      </c>
      <c r="L9">
        <v>0.91446565879439301</v>
      </c>
      <c r="M9">
        <v>10355784.210147301</v>
      </c>
      <c r="N9">
        <v>3.9638486988504602</v>
      </c>
      <c r="O9">
        <v>35229.841305075999</v>
      </c>
      <c r="P9">
        <v>9.3865129942408601</v>
      </c>
      <c r="Q9">
        <v>0.58794800037017803</v>
      </c>
      <c r="R9">
        <v>4.5122453273264203</v>
      </c>
      <c r="S9">
        <v>0</v>
      </c>
      <c r="T9">
        <v>0</v>
      </c>
      <c r="U9">
        <v>0</v>
      </c>
      <c r="V9" s="81">
        <v>8.7775489621949801E-5</v>
      </c>
      <c r="W9">
        <v>0</v>
      </c>
      <c r="X9">
        <v>16780643.2182131</v>
      </c>
      <c r="Y9">
        <v>17813874.682953</v>
      </c>
      <c r="Z9">
        <v>2808923.6858060099</v>
      </c>
      <c r="AA9">
        <v>57155414.7337588</v>
      </c>
      <c r="AB9">
        <v>1329633.5185934899</v>
      </c>
      <c r="AC9">
        <v>3243763.0251450799</v>
      </c>
      <c r="AD9">
        <v>3842456.0827512699</v>
      </c>
      <c r="AE9">
        <v>-713182.80742683797</v>
      </c>
      <c r="AF9">
        <v>0</v>
      </c>
      <c r="AG9">
        <v>0</v>
      </c>
      <c r="AH9">
        <v>0</v>
      </c>
      <c r="AI9">
        <v>-3582925.5969168199</v>
      </c>
      <c r="AJ9">
        <v>0</v>
      </c>
      <c r="AK9">
        <v>98678600.542877302</v>
      </c>
      <c r="AL9">
        <v>100107013.637932</v>
      </c>
      <c r="AM9">
        <v>-16662805.377932001</v>
      </c>
      <c r="AN9">
        <v>0</v>
      </c>
      <c r="AO9">
        <v>83444208.260000005</v>
      </c>
    </row>
    <row r="10" spans="1:41" x14ac:dyDescent="0.2">
      <c r="A10">
        <v>1</v>
      </c>
      <c r="B10">
        <v>0</v>
      </c>
      <c r="C10">
        <v>2009</v>
      </c>
      <c r="D10">
        <v>190</v>
      </c>
      <c r="E10">
        <v>2193562244.18999</v>
      </c>
      <c r="F10">
        <v>2692308348.7999902</v>
      </c>
      <c r="G10">
        <v>2564111221.5099902</v>
      </c>
      <c r="H10">
        <v>-128197127.29000001</v>
      </c>
      <c r="I10">
        <v>2530887778.3894501</v>
      </c>
      <c r="J10">
        <v>-207783087.787543</v>
      </c>
      <c r="K10">
        <v>74157529.426556706</v>
      </c>
      <c r="L10">
        <v>1.0099300810385801</v>
      </c>
      <c r="M10">
        <v>10260279.098161999</v>
      </c>
      <c r="N10">
        <v>2.92305756789237</v>
      </c>
      <c r="O10">
        <v>33443.898363768501</v>
      </c>
      <c r="P10">
        <v>9.4621625371587896</v>
      </c>
      <c r="Q10">
        <v>0.58963428972391996</v>
      </c>
      <c r="R10">
        <v>4.7446590377006403</v>
      </c>
      <c r="S10">
        <v>0</v>
      </c>
      <c r="T10">
        <v>0</v>
      </c>
      <c r="U10">
        <v>0</v>
      </c>
      <c r="V10" s="81">
        <v>8.7775489621949801E-5</v>
      </c>
      <c r="W10">
        <v>0</v>
      </c>
      <c r="X10">
        <v>-22049645.530646499</v>
      </c>
      <c r="Y10">
        <v>-87199245.354734704</v>
      </c>
      <c r="Z10">
        <v>-2657764.50823138</v>
      </c>
      <c r="AA10">
        <v>-150101096.94323701</v>
      </c>
      <c r="AB10">
        <v>51828717.315791897</v>
      </c>
      <c r="AC10">
        <v>2305201.3012351198</v>
      </c>
      <c r="AD10">
        <v>2661584.3708564802</v>
      </c>
      <c r="AE10">
        <v>-1917393.23593734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-207129642.584903</v>
      </c>
      <c r="AL10">
        <v>-205345085.08022201</v>
      </c>
      <c r="AM10">
        <v>77147957.7902226</v>
      </c>
      <c r="AN10">
        <v>0</v>
      </c>
      <c r="AO10">
        <v>-128197127.29000001</v>
      </c>
    </row>
    <row r="11" spans="1:41" x14ac:dyDescent="0.2">
      <c r="A11">
        <v>1</v>
      </c>
      <c r="B11">
        <v>0</v>
      </c>
      <c r="C11">
        <v>2010</v>
      </c>
      <c r="D11">
        <v>190</v>
      </c>
      <c r="E11">
        <v>2193562244.18999</v>
      </c>
      <c r="F11">
        <v>2564111221.5099902</v>
      </c>
      <c r="G11">
        <v>2477369488.9499998</v>
      </c>
      <c r="H11">
        <v>-86741732.559998095</v>
      </c>
      <c r="I11">
        <v>2533996533.8255401</v>
      </c>
      <c r="J11">
        <v>3108755.4360858798</v>
      </c>
      <c r="K11">
        <v>69775840.932530701</v>
      </c>
      <c r="L11">
        <v>1.02674740903019</v>
      </c>
      <c r="M11">
        <v>10228948.181007899</v>
      </c>
      <c r="N11">
        <v>3.3740990053750202</v>
      </c>
      <c r="O11">
        <v>32563.699246829699</v>
      </c>
      <c r="P11">
        <v>9.6595707985550394</v>
      </c>
      <c r="Q11">
        <v>0.58813015241102695</v>
      </c>
      <c r="R11">
        <v>4.95533970583854</v>
      </c>
      <c r="S11">
        <v>0</v>
      </c>
      <c r="T11">
        <v>0</v>
      </c>
      <c r="U11">
        <v>0</v>
      </c>
      <c r="V11">
        <v>6.5223596279954693E-2</v>
      </c>
      <c r="W11">
        <v>0</v>
      </c>
      <c r="X11">
        <v>-96394787.107200697</v>
      </c>
      <c r="Y11">
        <v>-15320246.6945513</v>
      </c>
      <c r="Z11">
        <v>303789.19408202101</v>
      </c>
      <c r="AA11">
        <v>68857589.232433096</v>
      </c>
      <c r="AB11">
        <v>24615659.591591801</v>
      </c>
      <c r="AC11">
        <v>4298662.6830595499</v>
      </c>
      <c r="AD11">
        <v>40838555.132063799</v>
      </c>
      <c r="AE11">
        <v>-1982711.3817467701</v>
      </c>
      <c r="AF11">
        <v>0</v>
      </c>
      <c r="AG11">
        <v>0</v>
      </c>
      <c r="AH11">
        <v>0</v>
      </c>
      <c r="AI11">
        <v>-3055359.1325608101</v>
      </c>
      <c r="AJ11">
        <v>0</v>
      </c>
      <c r="AK11">
        <v>22161151.517170601</v>
      </c>
      <c r="AL11">
        <v>21027667.862140302</v>
      </c>
      <c r="AM11">
        <v>-107769400.42213801</v>
      </c>
      <c r="AN11">
        <v>0</v>
      </c>
      <c r="AO11">
        <v>-86741732.559998095</v>
      </c>
    </row>
    <row r="12" spans="1:41" x14ac:dyDescent="0.2">
      <c r="A12">
        <v>1</v>
      </c>
      <c r="B12">
        <v>0</v>
      </c>
      <c r="C12">
        <v>2011</v>
      </c>
      <c r="D12">
        <v>190</v>
      </c>
      <c r="E12">
        <v>2193562244.18999</v>
      </c>
      <c r="F12">
        <v>2477369488.9499998</v>
      </c>
      <c r="G12">
        <v>2507911504.0700002</v>
      </c>
      <c r="H12">
        <v>30542015.120000102</v>
      </c>
      <c r="I12">
        <v>2567466499.4159799</v>
      </c>
      <c r="J12">
        <v>33469965.590441398</v>
      </c>
      <c r="K12">
        <v>66814678.364305802</v>
      </c>
      <c r="L12">
        <v>1.04253016000038</v>
      </c>
      <c r="M12">
        <v>10320640.951909401</v>
      </c>
      <c r="N12">
        <v>4.1007156657886501</v>
      </c>
      <c r="O12">
        <v>31885.1350384945</v>
      </c>
      <c r="P12">
        <v>9.9316572862907897</v>
      </c>
      <c r="Q12">
        <v>0.58466899250113502</v>
      </c>
      <c r="R12">
        <v>4.9090633908181296</v>
      </c>
      <c r="S12">
        <v>0</v>
      </c>
      <c r="T12">
        <v>0</v>
      </c>
      <c r="U12">
        <v>0</v>
      </c>
      <c r="V12">
        <v>6.5223596279954693E-2</v>
      </c>
      <c r="W12">
        <v>0</v>
      </c>
      <c r="X12">
        <v>-64611834.949958101</v>
      </c>
      <c r="Y12">
        <v>-17061041.659290701</v>
      </c>
      <c r="Z12">
        <v>5613261.1617821101</v>
      </c>
      <c r="AA12">
        <v>94768539.948114097</v>
      </c>
      <c r="AB12">
        <v>19170284.927888598</v>
      </c>
      <c r="AC12">
        <v>5590847.7444270002</v>
      </c>
      <c r="AD12">
        <v>-4110386.7112466199</v>
      </c>
      <c r="AE12">
        <v>468543.05979339097</v>
      </c>
      <c r="AF12">
        <v>0</v>
      </c>
      <c r="AG12">
        <v>0</v>
      </c>
      <c r="AH12">
        <v>0</v>
      </c>
      <c r="AI12">
        <v>-2115414.2367186798</v>
      </c>
      <c r="AJ12">
        <v>0</v>
      </c>
      <c r="AK12">
        <v>37712799.284791097</v>
      </c>
      <c r="AL12">
        <v>35048833.502439998</v>
      </c>
      <c r="AM12">
        <v>-4506818.3824399197</v>
      </c>
      <c r="AN12">
        <v>0</v>
      </c>
      <c r="AO12">
        <v>30542015.120000102</v>
      </c>
    </row>
    <row r="13" spans="1:41" x14ac:dyDescent="0.2">
      <c r="A13">
        <v>1</v>
      </c>
      <c r="B13">
        <v>0</v>
      </c>
      <c r="C13">
        <v>2012</v>
      </c>
      <c r="D13">
        <v>190</v>
      </c>
      <c r="E13">
        <v>2193562244.18999</v>
      </c>
      <c r="F13">
        <v>2507911504.0700002</v>
      </c>
      <c r="G13">
        <v>2541057031.46</v>
      </c>
      <c r="H13">
        <v>33145527.389999099</v>
      </c>
      <c r="I13">
        <v>2548028117.48701</v>
      </c>
      <c r="J13">
        <v>-19438381.928969499</v>
      </c>
      <c r="K13">
        <v>65708211.559135802</v>
      </c>
      <c r="L13">
        <v>1.0460835359221401</v>
      </c>
      <c r="M13">
        <v>10440391.7151963</v>
      </c>
      <c r="N13">
        <v>4.1520688668658003</v>
      </c>
      <c r="O13">
        <v>31831.891723648801</v>
      </c>
      <c r="P13">
        <v>9.8458994213150195</v>
      </c>
      <c r="Q13">
        <v>0.58022821080305198</v>
      </c>
      <c r="R13">
        <v>5.0009806032678998</v>
      </c>
      <c r="S13">
        <v>0.40331625125061599</v>
      </c>
      <c r="T13">
        <v>0</v>
      </c>
      <c r="U13">
        <v>0</v>
      </c>
      <c r="V13">
        <v>0.10790642337911099</v>
      </c>
      <c r="W13">
        <v>0</v>
      </c>
      <c r="X13">
        <v>-25011437.688776601</v>
      </c>
      <c r="Y13">
        <v>718080.75570942904</v>
      </c>
      <c r="Z13">
        <v>7090405.5346697001</v>
      </c>
      <c r="AA13">
        <v>5408323.1579153603</v>
      </c>
      <c r="AB13">
        <v>5796650.1274957601</v>
      </c>
      <c r="AC13">
        <v>-2129556.04147076</v>
      </c>
      <c r="AD13">
        <v>-4538334.2446382204</v>
      </c>
      <c r="AE13">
        <v>-875008.40796330106</v>
      </c>
      <c r="AF13">
        <v>-3006858.4834127901</v>
      </c>
      <c r="AG13">
        <v>0</v>
      </c>
      <c r="AH13">
        <v>0</v>
      </c>
      <c r="AI13">
        <v>-1323180.78923497</v>
      </c>
      <c r="AJ13">
        <v>0</v>
      </c>
      <c r="AK13">
        <v>-17870916.079706401</v>
      </c>
      <c r="AL13">
        <v>-17994857.878343198</v>
      </c>
      <c r="AM13">
        <v>51140385.268342398</v>
      </c>
      <c r="AN13">
        <v>0</v>
      </c>
      <c r="AO13">
        <v>33145527.389999099</v>
      </c>
    </row>
    <row r="14" spans="1:41" x14ac:dyDescent="0.2">
      <c r="A14">
        <v>1</v>
      </c>
      <c r="B14">
        <v>0</v>
      </c>
      <c r="C14">
        <v>2013</v>
      </c>
      <c r="D14">
        <v>190</v>
      </c>
      <c r="E14">
        <v>2193562244.18999</v>
      </c>
      <c r="F14">
        <v>2541057031.46</v>
      </c>
      <c r="G14">
        <v>2538567549.7399902</v>
      </c>
      <c r="H14">
        <v>-2489481.7200006898</v>
      </c>
      <c r="I14">
        <v>2528211496.7867198</v>
      </c>
      <c r="J14">
        <v>-19816620.700290501</v>
      </c>
      <c r="K14">
        <v>66448570.792479299</v>
      </c>
      <c r="L14">
        <v>1.0569669208243599</v>
      </c>
      <c r="M14">
        <v>10550178.2971984</v>
      </c>
      <c r="N14">
        <v>3.9733805342075699</v>
      </c>
      <c r="O14">
        <v>32053.4605613807</v>
      </c>
      <c r="P14">
        <v>9.5802930948199396</v>
      </c>
      <c r="Q14">
        <v>0.57993636037382801</v>
      </c>
      <c r="R14">
        <v>4.9929585384162598</v>
      </c>
      <c r="S14">
        <v>1.33474329866091</v>
      </c>
      <c r="T14">
        <v>0</v>
      </c>
      <c r="U14">
        <v>0</v>
      </c>
      <c r="V14">
        <v>0.10790642337911099</v>
      </c>
      <c r="W14">
        <v>0</v>
      </c>
      <c r="X14">
        <v>27846103.822205398</v>
      </c>
      <c r="Y14">
        <v>-14601255.085297899</v>
      </c>
      <c r="Z14">
        <v>6634659.7718532402</v>
      </c>
      <c r="AA14">
        <v>-20940344.737732701</v>
      </c>
      <c r="AB14">
        <v>-5706885.9844849296</v>
      </c>
      <c r="AC14">
        <v>-4987735.5135690998</v>
      </c>
      <c r="AD14">
        <v>65876.892498571193</v>
      </c>
      <c r="AE14">
        <v>-13665.6716388723</v>
      </c>
      <c r="AF14">
        <v>-7021502.2782332199</v>
      </c>
      <c r="AG14">
        <v>0</v>
      </c>
      <c r="AH14">
        <v>0</v>
      </c>
      <c r="AI14">
        <v>0</v>
      </c>
      <c r="AJ14">
        <v>0</v>
      </c>
      <c r="AK14">
        <v>-18724748.784399599</v>
      </c>
      <c r="AL14">
        <v>-18814065.420255601</v>
      </c>
      <c r="AM14">
        <v>16324583.7002549</v>
      </c>
      <c r="AN14">
        <v>0</v>
      </c>
      <c r="AO14">
        <v>-2489481.7200006898</v>
      </c>
    </row>
    <row r="15" spans="1:41" x14ac:dyDescent="0.2">
      <c r="A15">
        <v>1</v>
      </c>
      <c r="B15">
        <v>0</v>
      </c>
      <c r="C15">
        <v>2014</v>
      </c>
      <c r="D15">
        <v>190</v>
      </c>
      <c r="E15">
        <v>2193562244.18999</v>
      </c>
      <c r="F15">
        <v>2538567549.7399902</v>
      </c>
      <c r="G15">
        <v>2510923486.29</v>
      </c>
      <c r="H15">
        <v>-27644063.449999802</v>
      </c>
      <c r="I15">
        <v>2477371831.6364799</v>
      </c>
      <c r="J15">
        <v>-50839665.150237501</v>
      </c>
      <c r="K15">
        <v>66503157.375633903</v>
      </c>
      <c r="L15">
        <v>1.06379875011104</v>
      </c>
      <c r="M15">
        <v>10694228.534845199</v>
      </c>
      <c r="N15">
        <v>3.76533174858305</v>
      </c>
      <c r="O15">
        <v>32381.8289160366</v>
      </c>
      <c r="P15">
        <v>9.5346058778483904</v>
      </c>
      <c r="Q15">
        <v>0.57907050490996803</v>
      </c>
      <c r="R15">
        <v>5.1282152876896596</v>
      </c>
      <c r="S15">
        <v>2.4621151106141999</v>
      </c>
      <c r="T15">
        <v>0</v>
      </c>
      <c r="U15">
        <v>0</v>
      </c>
      <c r="V15">
        <v>0.39293126461896799</v>
      </c>
      <c r="W15">
        <v>0</v>
      </c>
      <c r="X15">
        <v>5145907.1519855997</v>
      </c>
      <c r="Y15">
        <v>-4032844.7752014701</v>
      </c>
      <c r="Z15">
        <v>7874654.3148191702</v>
      </c>
      <c r="AA15">
        <v>-26094626.7480224</v>
      </c>
      <c r="AB15">
        <v>-8299399.8113064198</v>
      </c>
      <c r="AC15">
        <v>-1229198.63621506</v>
      </c>
      <c r="AD15">
        <v>-1274252.5297691601</v>
      </c>
      <c r="AE15">
        <v>-1390637.70923799</v>
      </c>
      <c r="AF15">
        <v>-8370605.3120003799</v>
      </c>
      <c r="AG15">
        <v>0</v>
      </c>
      <c r="AH15">
        <v>0</v>
      </c>
      <c r="AI15">
        <v>-14304805.1778537</v>
      </c>
      <c r="AJ15">
        <v>0</v>
      </c>
      <c r="AK15">
        <v>-51975809.232801802</v>
      </c>
      <c r="AL15">
        <v>-51277883.430850297</v>
      </c>
      <c r="AM15">
        <v>23633819.980850399</v>
      </c>
      <c r="AN15">
        <v>0</v>
      </c>
      <c r="AO15">
        <v>-27644063.449999802</v>
      </c>
    </row>
    <row r="16" spans="1:41" x14ac:dyDescent="0.2">
      <c r="A16">
        <v>1</v>
      </c>
      <c r="B16">
        <v>0</v>
      </c>
      <c r="C16">
        <v>2015</v>
      </c>
      <c r="D16">
        <v>190</v>
      </c>
      <c r="E16">
        <v>2193562244.18999</v>
      </c>
      <c r="F16">
        <v>2510923486.29</v>
      </c>
      <c r="G16">
        <v>2445688116.9099998</v>
      </c>
      <c r="H16">
        <v>-65235369.379999399</v>
      </c>
      <c r="I16">
        <v>2310225211.5423999</v>
      </c>
      <c r="J16">
        <v>-167146620.09408301</v>
      </c>
      <c r="K16">
        <v>67453614.322468698</v>
      </c>
      <c r="L16">
        <v>1.0829653485489901</v>
      </c>
      <c r="M16">
        <v>10810259.9691683</v>
      </c>
      <c r="N16">
        <v>2.8846589588926999</v>
      </c>
      <c r="O16">
        <v>33594.873265186703</v>
      </c>
      <c r="P16">
        <v>9.3521250175574195</v>
      </c>
      <c r="Q16">
        <v>0.57979543879301998</v>
      </c>
      <c r="R16">
        <v>5.30427259790864</v>
      </c>
      <c r="S16">
        <v>4.1191902703688399</v>
      </c>
      <c r="T16">
        <v>0</v>
      </c>
      <c r="U16">
        <v>0</v>
      </c>
      <c r="V16">
        <v>0.682169435338981</v>
      </c>
      <c r="W16">
        <v>0</v>
      </c>
      <c r="X16">
        <v>29390465.559923299</v>
      </c>
      <c r="Y16">
        <v>-24224009.475356702</v>
      </c>
      <c r="Z16">
        <v>6796871.8287766296</v>
      </c>
      <c r="AA16">
        <v>-125620500.0211</v>
      </c>
      <c r="AB16">
        <v>-32048998.505286202</v>
      </c>
      <c r="AC16">
        <v>-2460046.5732861701</v>
      </c>
      <c r="AD16">
        <v>919869.87143285898</v>
      </c>
      <c r="AE16">
        <v>-1142235.1241017899</v>
      </c>
      <c r="AF16">
        <v>-12171927.486137901</v>
      </c>
      <c r="AG16">
        <v>0</v>
      </c>
      <c r="AH16">
        <v>0</v>
      </c>
      <c r="AI16">
        <v>-12235235.9478628</v>
      </c>
      <c r="AJ16">
        <v>0</v>
      </c>
      <c r="AK16">
        <v>-172795745.87299901</v>
      </c>
      <c r="AL16">
        <v>-170706729.442828</v>
      </c>
      <c r="AM16">
        <v>105471360.062828</v>
      </c>
      <c r="AN16">
        <v>0</v>
      </c>
      <c r="AO16">
        <v>-65235369.379999399</v>
      </c>
    </row>
    <row r="17" spans="1:41" x14ac:dyDescent="0.2">
      <c r="A17">
        <v>1</v>
      </c>
      <c r="B17">
        <v>0</v>
      </c>
      <c r="C17">
        <v>2016</v>
      </c>
      <c r="D17">
        <v>190</v>
      </c>
      <c r="E17">
        <v>2193562244.18999</v>
      </c>
      <c r="F17">
        <v>2445688116.9099998</v>
      </c>
      <c r="G17">
        <v>2323506881.3599901</v>
      </c>
      <c r="H17">
        <v>-122181235.55</v>
      </c>
      <c r="I17">
        <v>2214158398.3094501</v>
      </c>
      <c r="J17">
        <v>-96066813.232941598</v>
      </c>
      <c r="K17">
        <v>68339494.419926599</v>
      </c>
      <c r="L17">
        <v>1.10869563886193</v>
      </c>
      <c r="M17">
        <v>10890180.3777628</v>
      </c>
      <c r="N17">
        <v>2.5359862264484501</v>
      </c>
      <c r="O17">
        <v>34373.060877298703</v>
      </c>
      <c r="P17">
        <v>9.2098849676632195</v>
      </c>
      <c r="Q17">
        <v>0.57907525901720702</v>
      </c>
      <c r="R17">
        <v>5.71832623270822</v>
      </c>
      <c r="S17">
        <v>7.3715947797184498</v>
      </c>
      <c r="T17">
        <v>0</v>
      </c>
      <c r="U17">
        <v>0</v>
      </c>
      <c r="V17">
        <v>0.98019049980683504</v>
      </c>
      <c r="W17">
        <v>0</v>
      </c>
      <c r="X17">
        <v>28167433.959790502</v>
      </c>
      <c r="Y17">
        <v>-19244133.938273001</v>
      </c>
      <c r="Z17">
        <v>5124260.9503998403</v>
      </c>
      <c r="AA17">
        <v>-53072079.756586902</v>
      </c>
      <c r="AB17">
        <v>-20630164.049683399</v>
      </c>
      <c r="AC17">
        <v>-2482765.5800604299</v>
      </c>
      <c r="AD17">
        <v>-851651.06836375699</v>
      </c>
      <c r="AE17">
        <v>-3589725.40919497</v>
      </c>
      <c r="AF17">
        <v>-23212070.138002899</v>
      </c>
      <c r="AG17">
        <v>0</v>
      </c>
      <c r="AH17">
        <v>0</v>
      </c>
      <c r="AI17">
        <v>-11869000.797631601</v>
      </c>
      <c r="AJ17">
        <v>0</v>
      </c>
      <c r="AK17">
        <v>-101659895.82760599</v>
      </c>
      <c r="AL17">
        <v>-100093859.59367201</v>
      </c>
      <c r="AM17">
        <v>-22087375.9563278</v>
      </c>
      <c r="AN17">
        <v>0</v>
      </c>
      <c r="AO17">
        <v>-122181235.55</v>
      </c>
    </row>
    <row r="18" spans="1:41" x14ac:dyDescent="0.2">
      <c r="A18">
        <v>1</v>
      </c>
      <c r="B18">
        <v>0</v>
      </c>
      <c r="C18">
        <v>2017</v>
      </c>
      <c r="D18">
        <v>190</v>
      </c>
      <c r="E18">
        <v>2193562244.18999</v>
      </c>
      <c r="F18">
        <v>2323506881.3599901</v>
      </c>
      <c r="G18">
        <v>2230802098.4200001</v>
      </c>
      <c r="H18">
        <v>-92704782.939998493</v>
      </c>
      <c r="I18">
        <v>2245353604.4976201</v>
      </c>
      <c r="J18">
        <v>31195206.1881653</v>
      </c>
      <c r="K18">
        <v>68492282.106277794</v>
      </c>
      <c r="L18">
        <v>1.0696918075014601</v>
      </c>
      <c r="M18">
        <v>10995119.4420081</v>
      </c>
      <c r="N18">
        <v>2.7597624135642702</v>
      </c>
      <c r="O18">
        <v>35098.515579194303</v>
      </c>
      <c r="P18">
        <v>9.1226607470245895</v>
      </c>
      <c r="Q18">
        <v>0.57727320490789702</v>
      </c>
      <c r="R18">
        <v>5.88306527487953</v>
      </c>
      <c r="S18">
        <v>11.407379827209599</v>
      </c>
      <c r="T18">
        <v>0</v>
      </c>
      <c r="U18">
        <v>0</v>
      </c>
      <c r="V18">
        <v>0.98019049980683504</v>
      </c>
      <c r="W18">
        <v>0</v>
      </c>
      <c r="X18">
        <v>14424175.527156999</v>
      </c>
      <c r="Y18">
        <v>29605466.977028102</v>
      </c>
      <c r="Z18">
        <v>5949334.4922060398</v>
      </c>
      <c r="AA18">
        <v>34543691.7230222</v>
      </c>
      <c r="AB18">
        <v>-20399637.350108299</v>
      </c>
      <c r="AC18">
        <v>-2591464.47170683</v>
      </c>
      <c r="AD18">
        <v>-1776622.8791634899</v>
      </c>
      <c r="AE18">
        <v>-1324162.5738175299</v>
      </c>
      <c r="AF18">
        <v>-27279440.181701399</v>
      </c>
      <c r="AG18">
        <v>0</v>
      </c>
      <c r="AH18">
        <v>0</v>
      </c>
      <c r="AI18">
        <v>0</v>
      </c>
      <c r="AJ18">
        <v>0</v>
      </c>
      <c r="AK18">
        <v>31151341.262915801</v>
      </c>
      <c r="AL18">
        <v>31029721.252507899</v>
      </c>
      <c r="AM18">
        <v>-123734504.192506</v>
      </c>
      <c r="AN18">
        <v>0</v>
      </c>
      <c r="AO18">
        <v>-92704782.939998493</v>
      </c>
    </row>
    <row r="19" spans="1:41" x14ac:dyDescent="0.2">
      <c r="A19">
        <v>1</v>
      </c>
      <c r="B19">
        <v>0</v>
      </c>
      <c r="C19">
        <v>2018</v>
      </c>
      <c r="D19">
        <v>190</v>
      </c>
      <c r="E19">
        <v>2193562244.18999</v>
      </c>
      <c r="F19">
        <v>2230802098.4200001</v>
      </c>
      <c r="G19">
        <v>2176386602.5599899</v>
      </c>
      <c r="H19">
        <v>-54415495.860001698</v>
      </c>
      <c r="I19">
        <v>2204189403.3972101</v>
      </c>
      <c r="J19">
        <v>-41164201.1004081</v>
      </c>
      <c r="K19">
        <v>68599742.034241199</v>
      </c>
      <c r="L19">
        <v>1.0371709041946899</v>
      </c>
      <c r="M19">
        <v>11067475.5054726</v>
      </c>
      <c r="N19">
        <v>3.0752085365548898</v>
      </c>
      <c r="O19">
        <v>35926.598041289501</v>
      </c>
      <c r="P19">
        <v>9.0264491354279404</v>
      </c>
      <c r="Q19">
        <v>0.57867197074522403</v>
      </c>
      <c r="R19">
        <v>6.1101329652079004</v>
      </c>
      <c r="S19">
        <v>16.128389637840499</v>
      </c>
      <c r="T19">
        <v>0</v>
      </c>
      <c r="U19">
        <v>0</v>
      </c>
      <c r="V19">
        <v>1</v>
      </c>
      <c r="W19">
        <v>0.46618381010091098</v>
      </c>
      <c r="X19">
        <v>11076200.3354115</v>
      </c>
      <c r="Y19">
        <v>24320281.937367599</v>
      </c>
      <c r="Z19">
        <v>4606025.3096807003</v>
      </c>
      <c r="AA19">
        <v>42439224.5052246</v>
      </c>
      <c r="AB19">
        <v>-20745639.543410201</v>
      </c>
      <c r="AC19">
        <v>-2366295.82183399</v>
      </c>
      <c r="AD19">
        <v>1349273.19326373</v>
      </c>
      <c r="AE19">
        <v>-1779481.7124461599</v>
      </c>
      <c r="AF19">
        <v>-30571683.377948899</v>
      </c>
      <c r="AG19">
        <v>0</v>
      </c>
      <c r="AH19">
        <v>0</v>
      </c>
      <c r="AI19">
        <v>-570263.35333895404</v>
      </c>
      <c r="AJ19">
        <v>-70058378.387922093</v>
      </c>
      <c r="AK19">
        <v>-42300736.915952101</v>
      </c>
      <c r="AL19">
        <v>-43864031.7405397</v>
      </c>
      <c r="AM19">
        <v>-10551464.119462</v>
      </c>
      <c r="AN19">
        <v>0</v>
      </c>
      <c r="AO19">
        <v>-54415495.860001698</v>
      </c>
    </row>
    <row r="20" spans="1:41" x14ac:dyDescent="0.2">
      <c r="A20">
        <v>2</v>
      </c>
      <c r="B20">
        <v>0</v>
      </c>
      <c r="C20">
        <v>2002</v>
      </c>
      <c r="D20">
        <v>1256</v>
      </c>
      <c r="E20">
        <v>716601041.54999995</v>
      </c>
      <c r="F20">
        <v>0</v>
      </c>
      <c r="G20">
        <v>716601041.54999995</v>
      </c>
      <c r="H20">
        <v>0</v>
      </c>
      <c r="I20">
        <v>670426076.45777404</v>
      </c>
      <c r="J20">
        <v>0</v>
      </c>
      <c r="K20">
        <v>12921809.225754101</v>
      </c>
      <c r="L20">
        <v>0.926560800699471</v>
      </c>
      <c r="M20">
        <v>2346630.8702191301</v>
      </c>
      <c r="N20">
        <v>1.94282806967554</v>
      </c>
      <c r="O20">
        <v>35879.874949387799</v>
      </c>
      <c r="P20">
        <v>7.6187863550279804</v>
      </c>
      <c r="Q20">
        <v>0.347398282054108</v>
      </c>
      <c r="R20">
        <v>3.2982151518460898</v>
      </c>
      <c r="S20">
        <v>0</v>
      </c>
      <c r="T20">
        <v>0</v>
      </c>
      <c r="U20">
        <v>0</v>
      </c>
      <c r="V20">
        <v>4.58259730253388E-2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716601041.54999995</v>
      </c>
      <c r="AO20">
        <v>716601041.54999995</v>
      </c>
    </row>
    <row r="21" spans="1:41" x14ac:dyDescent="0.2">
      <c r="A21">
        <v>2</v>
      </c>
      <c r="B21">
        <v>0</v>
      </c>
      <c r="C21">
        <v>2003</v>
      </c>
      <c r="D21">
        <v>1279</v>
      </c>
      <c r="E21">
        <v>751607226.54999995</v>
      </c>
      <c r="F21">
        <v>716601041.54999995</v>
      </c>
      <c r="G21">
        <v>766221503</v>
      </c>
      <c r="H21">
        <v>14614276.449999901</v>
      </c>
      <c r="I21">
        <v>738598394.75184298</v>
      </c>
      <c r="J21">
        <v>33191751.0781863</v>
      </c>
      <c r="K21">
        <v>13023762.8212533</v>
      </c>
      <c r="L21">
        <v>0.88879455525245699</v>
      </c>
      <c r="M21">
        <v>2376620.5486353198</v>
      </c>
      <c r="N21">
        <v>2.1993042097400402</v>
      </c>
      <c r="O21">
        <v>35231.701758392701</v>
      </c>
      <c r="P21">
        <v>7.5589002649053096</v>
      </c>
      <c r="Q21">
        <v>0.34942064074403101</v>
      </c>
      <c r="R21">
        <v>3.3774759587147498</v>
      </c>
      <c r="S21">
        <v>0</v>
      </c>
      <c r="T21">
        <v>0</v>
      </c>
      <c r="U21">
        <v>0</v>
      </c>
      <c r="V21">
        <v>4.3691623550156697E-2</v>
      </c>
      <c r="W21">
        <v>0</v>
      </c>
      <c r="X21">
        <v>90676705.924820602</v>
      </c>
      <c r="Y21">
        <v>-870137.26770533901</v>
      </c>
      <c r="Z21">
        <v>3913507.4104712801</v>
      </c>
      <c r="AA21">
        <v>14896609.270593099</v>
      </c>
      <c r="AB21">
        <v>5938528.2482228102</v>
      </c>
      <c r="AC21">
        <v>-21329.878425307201</v>
      </c>
      <c r="AD21">
        <v>-789349.19033126906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113744534.517645</v>
      </c>
      <c r="AL21">
        <v>110546693.256285</v>
      </c>
      <c r="AM21">
        <v>-95932416.806285694</v>
      </c>
      <c r="AN21">
        <v>35006185</v>
      </c>
      <c r="AO21">
        <v>49620461.449999899</v>
      </c>
    </row>
    <row r="22" spans="1:41" x14ac:dyDescent="0.2">
      <c r="A22">
        <v>2</v>
      </c>
      <c r="B22">
        <v>0</v>
      </c>
      <c r="C22">
        <v>2004</v>
      </c>
      <c r="D22">
        <v>1391</v>
      </c>
      <c r="E22">
        <v>779182420.52600002</v>
      </c>
      <c r="F22">
        <v>766221503</v>
      </c>
      <c r="G22">
        <v>821754709.424999</v>
      </c>
      <c r="H22">
        <v>12548484.398999801</v>
      </c>
      <c r="I22">
        <v>810907830.37323594</v>
      </c>
      <c r="J22">
        <v>33038417.531674799</v>
      </c>
      <c r="K22">
        <v>12490295.2599227</v>
      </c>
      <c r="L22">
        <v>0.87411076028256096</v>
      </c>
      <c r="M22">
        <v>2382238.3676382201</v>
      </c>
      <c r="N22">
        <v>2.52263371019595</v>
      </c>
      <c r="O22">
        <v>34226.667659521103</v>
      </c>
      <c r="P22">
        <v>7.4832046539818702</v>
      </c>
      <c r="Q22">
        <v>0.345633824918194</v>
      </c>
      <c r="R22">
        <v>3.4067266846920901</v>
      </c>
      <c r="S22">
        <v>0</v>
      </c>
      <c r="T22">
        <v>0</v>
      </c>
      <c r="U22">
        <v>0</v>
      </c>
      <c r="V22">
        <v>4.2145381023652298E-2</v>
      </c>
      <c r="W22">
        <v>0</v>
      </c>
      <c r="X22">
        <v>-1512169.2152951499</v>
      </c>
      <c r="Y22">
        <v>5544724.8050266597</v>
      </c>
      <c r="Z22">
        <v>4749653.0040800301</v>
      </c>
      <c r="AA22">
        <v>17724825.195376799</v>
      </c>
      <c r="AB22">
        <v>9250992.4858407006</v>
      </c>
      <c r="AC22">
        <v>-146509.46079778601</v>
      </c>
      <c r="AD22">
        <v>-1632370.4302193299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33979146.384011999</v>
      </c>
      <c r="AL22">
        <v>34311201.6914827</v>
      </c>
      <c r="AM22">
        <v>-21762717.292482801</v>
      </c>
      <c r="AN22">
        <v>27575193.976</v>
      </c>
      <c r="AO22">
        <v>40123678.374999903</v>
      </c>
    </row>
    <row r="23" spans="1:41" x14ac:dyDescent="0.2">
      <c r="A23">
        <v>2</v>
      </c>
      <c r="B23">
        <v>0</v>
      </c>
      <c r="C23">
        <v>2005</v>
      </c>
      <c r="D23">
        <v>1415</v>
      </c>
      <c r="E23">
        <v>793080512.52600002</v>
      </c>
      <c r="F23">
        <v>821754709.424999</v>
      </c>
      <c r="G23">
        <v>865428810.84699905</v>
      </c>
      <c r="H23">
        <v>29776009.4220002</v>
      </c>
      <c r="I23">
        <v>869843617.88501704</v>
      </c>
      <c r="J23">
        <v>43965175.371565901</v>
      </c>
      <c r="K23">
        <v>12342011.588837599</v>
      </c>
      <c r="L23">
        <v>0.87553919156040205</v>
      </c>
      <c r="M23">
        <v>2450029.0708755902</v>
      </c>
      <c r="N23">
        <v>2.9824909646100899</v>
      </c>
      <c r="O23">
        <v>33262.769362612598</v>
      </c>
      <c r="P23">
        <v>7.4391113027148803</v>
      </c>
      <c r="Q23">
        <v>0.34160851911506401</v>
      </c>
      <c r="R23">
        <v>3.4153708990045302</v>
      </c>
      <c r="S23">
        <v>0</v>
      </c>
      <c r="T23">
        <v>0</v>
      </c>
      <c r="U23">
        <v>0</v>
      </c>
      <c r="V23">
        <v>4.1406817443296301E-2</v>
      </c>
      <c r="W23">
        <v>0</v>
      </c>
      <c r="X23">
        <v>2641558.5442847302</v>
      </c>
      <c r="Y23">
        <v>-262875.33725752198</v>
      </c>
      <c r="Z23">
        <v>5049500.3950730897</v>
      </c>
      <c r="AA23">
        <v>24783312.061503399</v>
      </c>
      <c r="AB23">
        <v>9112818.8594087698</v>
      </c>
      <c r="AC23">
        <v>-101738.56317322</v>
      </c>
      <c r="AD23">
        <v>-1104516.5482971999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40118059.411542103</v>
      </c>
      <c r="AL23">
        <v>40538906.9270062</v>
      </c>
      <c r="AM23">
        <v>-10762897.5050059</v>
      </c>
      <c r="AN23">
        <v>13898091.999999899</v>
      </c>
      <c r="AO23">
        <v>43674101.4220002</v>
      </c>
    </row>
    <row r="24" spans="1:41" x14ac:dyDescent="0.2">
      <c r="A24">
        <v>2</v>
      </c>
      <c r="B24">
        <v>0</v>
      </c>
      <c r="C24">
        <v>2006</v>
      </c>
      <c r="D24">
        <v>1439</v>
      </c>
      <c r="E24">
        <v>808827776.52600002</v>
      </c>
      <c r="F24">
        <v>865428810.84699905</v>
      </c>
      <c r="G24">
        <v>924480280.71099997</v>
      </c>
      <c r="H24">
        <v>43304205.863999799</v>
      </c>
      <c r="I24">
        <v>935134117.65514696</v>
      </c>
      <c r="J24">
        <v>48235180.512386903</v>
      </c>
      <c r="K24">
        <v>12279021.8467735</v>
      </c>
      <c r="L24">
        <v>0.87069196282753003</v>
      </c>
      <c r="M24">
        <v>2506857.9969587899</v>
      </c>
      <c r="N24">
        <v>3.2645274397431399</v>
      </c>
      <c r="O24">
        <v>31781.102153248499</v>
      </c>
      <c r="P24">
        <v>7.4852139317270296</v>
      </c>
      <c r="Q24">
        <v>0.33671234504120301</v>
      </c>
      <c r="R24">
        <v>3.5740143665383499</v>
      </c>
      <c r="S24">
        <v>0</v>
      </c>
      <c r="T24">
        <v>0</v>
      </c>
      <c r="U24">
        <v>0</v>
      </c>
      <c r="V24">
        <v>4.0600658079581103E-2</v>
      </c>
      <c r="W24">
        <v>0</v>
      </c>
      <c r="X24">
        <v>5537310.8694414897</v>
      </c>
      <c r="Y24">
        <v>6522746.2674834402</v>
      </c>
      <c r="Z24">
        <v>6104528.8128764899</v>
      </c>
      <c r="AA24">
        <v>14537446.8714127</v>
      </c>
      <c r="AB24">
        <v>15128805.343808301</v>
      </c>
      <c r="AC24">
        <v>143827.54824168101</v>
      </c>
      <c r="AD24">
        <v>-81756.075633037297</v>
      </c>
      <c r="AE24">
        <v>-580518.63611497602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47312391.001516096</v>
      </c>
      <c r="AL24">
        <v>49112956.4946156</v>
      </c>
      <c r="AM24">
        <v>-5808750.6306157801</v>
      </c>
      <c r="AN24">
        <v>15747264</v>
      </c>
      <c r="AO24">
        <v>59051469.863999903</v>
      </c>
    </row>
    <row r="25" spans="1:41" x14ac:dyDescent="0.2">
      <c r="A25">
        <v>2</v>
      </c>
      <c r="B25">
        <v>0</v>
      </c>
      <c r="C25">
        <v>2007</v>
      </c>
      <c r="D25">
        <v>1460</v>
      </c>
      <c r="E25">
        <v>817516044.52499998</v>
      </c>
      <c r="F25">
        <v>924480280.71099997</v>
      </c>
      <c r="G25">
        <v>935975878.30599904</v>
      </c>
      <c r="H25">
        <v>2807329.5959999901</v>
      </c>
      <c r="I25">
        <v>939456414.94219804</v>
      </c>
      <c r="J25">
        <v>-4256804.6295381598</v>
      </c>
      <c r="K25">
        <v>12225381.9083212</v>
      </c>
      <c r="L25">
        <v>0.90163342218204101</v>
      </c>
      <c r="M25">
        <v>2523501.9146369202</v>
      </c>
      <c r="N25">
        <v>3.4523193898842699</v>
      </c>
      <c r="O25">
        <v>32076.608230387501</v>
      </c>
      <c r="P25">
        <v>7.3598775910431797</v>
      </c>
      <c r="Q25">
        <v>0.33523243727292501</v>
      </c>
      <c r="R25">
        <v>3.7420424095890001</v>
      </c>
      <c r="S25">
        <v>0</v>
      </c>
      <c r="T25">
        <v>0</v>
      </c>
      <c r="U25">
        <v>0</v>
      </c>
      <c r="V25">
        <v>4.01691688131703E-2</v>
      </c>
      <c r="W25">
        <v>0</v>
      </c>
      <c r="X25">
        <v>8086564.7552765701</v>
      </c>
      <c r="Y25">
        <v>-12892194.896029901</v>
      </c>
      <c r="Z25">
        <v>2538877.4120004899</v>
      </c>
      <c r="AA25">
        <v>9630036.4048035797</v>
      </c>
      <c r="AB25">
        <v>-4157639.2654537102</v>
      </c>
      <c r="AC25">
        <v>-678899.73172563105</v>
      </c>
      <c r="AD25">
        <v>-1259857.7224492501</v>
      </c>
      <c r="AE25">
        <v>-582807.65382632497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684079.30259573401</v>
      </c>
      <c r="AL25">
        <v>568590.41942102998</v>
      </c>
      <c r="AM25">
        <v>2238739.1765789599</v>
      </c>
      <c r="AN25">
        <v>8688267.9989999998</v>
      </c>
      <c r="AO25">
        <v>11495597.5949999</v>
      </c>
    </row>
    <row r="26" spans="1:41" x14ac:dyDescent="0.2">
      <c r="A26">
        <v>2</v>
      </c>
      <c r="B26">
        <v>0</v>
      </c>
      <c r="C26">
        <v>2008</v>
      </c>
      <c r="D26">
        <v>1460</v>
      </c>
      <c r="E26">
        <v>817516044.52499998</v>
      </c>
      <c r="F26">
        <v>935975878.30599904</v>
      </c>
      <c r="G26">
        <v>1000258290.076</v>
      </c>
      <c r="H26">
        <v>64282411.770000301</v>
      </c>
      <c r="I26">
        <v>979668645.82022595</v>
      </c>
      <c r="J26">
        <v>40212230.878027797</v>
      </c>
      <c r="K26">
        <v>12377372.591879601</v>
      </c>
      <c r="L26">
        <v>0.90235441365202596</v>
      </c>
      <c r="M26">
        <v>2528704.5502952202</v>
      </c>
      <c r="N26">
        <v>3.8619519027194098</v>
      </c>
      <c r="O26">
        <v>31868.587104481499</v>
      </c>
      <c r="P26">
        <v>7.56519849419771</v>
      </c>
      <c r="Q26">
        <v>0.33508319418916399</v>
      </c>
      <c r="R26">
        <v>3.8233234223022201</v>
      </c>
      <c r="S26">
        <v>0</v>
      </c>
      <c r="T26">
        <v>0</v>
      </c>
      <c r="U26">
        <v>0</v>
      </c>
      <c r="V26">
        <v>4.01691688131703E-2</v>
      </c>
      <c r="W26">
        <v>0</v>
      </c>
      <c r="X26">
        <v>12907928.2333367</v>
      </c>
      <c r="Y26">
        <v>2099946.2100794702</v>
      </c>
      <c r="Z26">
        <v>1146431.74519763</v>
      </c>
      <c r="AA26">
        <v>20295888.452779099</v>
      </c>
      <c r="AB26">
        <v>2588017.7782520098</v>
      </c>
      <c r="AC26">
        <v>1333634.21276438</v>
      </c>
      <c r="AD26">
        <v>-181799.079614513</v>
      </c>
      <c r="AE26">
        <v>-114401.603349973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40075645.949444801</v>
      </c>
      <c r="AL26">
        <v>41110605.669521503</v>
      </c>
      <c r="AM26">
        <v>23171806.100478701</v>
      </c>
      <c r="AN26">
        <v>0</v>
      </c>
      <c r="AO26">
        <v>64282411.770000301</v>
      </c>
    </row>
    <row r="27" spans="1:41" x14ac:dyDescent="0.2">
      <c r="A27">
        <v>2</v>
      </c>
      <c r="B27">
        <v>0</v>
      </c>
      <c r="C27">
        <v>2009</v>
      </c>
      <c r="D27">
        <v>1460</v>
      </c>
      <c r="E27">
        <v>817516044.52499998</v>
      </c>
      <c r="F27">
        <v>1000258290.076</v>
      </c>
      <c r="G27">
        <v>920270696.60299897</v>
      </c>
      <c r="H27">
        <v>-79987593.473000705</v>
      </c>
      <c r="I27">
        <v>894216865.28482604</v>
      </c>
      <c r="J27">
        <v>-85451780.535399899</v>
      </c>
      <c r="K27">
        <v>12043607.603967501</v>
      </c>
      <c r="L27">
        <v>1.0205918646576599</v>
      </c>
      <c r="M27">
        <v>2509591.1162964902</v>
      </c>
      <c r="N27">
        <v>2.80671404835042</v>
      </c>
      <c r="O27">
        <v>30230.285234366602</v>
      </c>
      <c r="P27">
        <v>7.66076833093988</v>
      </c>
      <c r="Q27">
        <v>0.338919553123672</v>
      </c>
      <c r="R27">
        <v>4.00769949942653</v>
      </c>
      <c r="S27">
        <v>0</v>
      </c>
      <c r="T27">
        <v>0</v>
      </c>
      <c r="U27">
        <v>0</v>
      </c>
      <c r="V27">
        <v>4.01691688131703E-2</v>
      </c>
      <c r="W27">
        <v>0</v>
      </c>
      <c r="X27">
        <v>-11250658.027481001</v>
      </c>
      <c r="Y27">
        <v>-40818611.243839003</v>
      </c>
      <c r="Z27">
        <v>-1071338.7814676</v>
      </c>
      <c r="AA27">
        <v>-57341242.263602503</v>
      </c>
      <c r="AB27">
        <v>20110196.872803599</v>
      </c>
      <c r="AC27">
        <v>646068.482882816</v>
      </c>
      <c r="AD27">
        <v>1837794.3806463</v>
      </c>
      <c r="AE27">
        <v>-710211.07409441902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-88598001.654151797</v>
      </c>
      <c r="AL27">
        <v>-86583815.375037</v>
      </c>
      <c r="AM27">
        <v>6596221.9020363297</v>
      </c>
      <c r="AN27">
        <v>0</v>
      </c>
      <c r="AO27">
        <v>-79987593.473000705</v>
      </c>
    </row>
    <row r="28" spans="1:41" x14ac:dyDescent="0.2">
      <c r="A28">
        <v>2</v>
      </c>
      <c r="B28">
        <v>0</v>
      </c>
      <c r="C28">
        <v>2010</v>
      </c>
      <c r="D28">
        <v>1460</v>
      </c>
      <c r="E28">
        <v>817516044.52499998</v>
      </c>
      <c r="F28">
        <v>920270696.60299897</v>
      </c>
      <c r="G28">
        <v>907648628.12199903</v>
      </c>
      <c r="H28">
        <v>-12622068.4809996</v>
      </c>
      <c r="I28">
        <v>918941220.17942297</v>
      </c>
      <c r="J28">
        <v>24724354.894597199</v>
      </c>
      <c r="K28">
        <v>11760667.306624601</v>
      </c>
      <c r="L28">
        <v>1.0206670499325301</v>
      </c>
      <c r="M28">
        <v>2529031.31323221</v>
      </c>
      <c r="N28">
        <v>3.2664652640546601</v>
      </c>
      <c r="O28">
        <v>29701.769478966798</v>
      </c>
      <c r="P28">
        <v>7.8985039818268001</v>
      </c>
      <c r="Q28">
        <v>0.33951871784023702</v>
      </c>
      <c r="R28">
        <v>4.0197264344797903</v>
      </c>
      <c r="S28">
        <v>0</v>
      </c>
      <c r="T28">
        <v>0</v>
      </c>
      <c r="U28">
        <v>0</v>
      </c>
      <c r="V28">
        <v>4.01691688131703E-2</v>
      </c>
      <c r="W28">
        <v>0</v>
      </c>
      <c r="X28">
        <v>-10915634.114718201</v>
      </c>
      <c r="Y28">
        <v>1181187.2481378799</v>
      </c>
      <c r="Z28">
        <v>1918975.8133401701</v>
      </c>
      <c r="AA28">
        <v>25581455.663357198</v>
      </c>
      <c r="AB28">
        <v>5954912.3035893803</v>
      </c>
      <c r="AC28">
        <v>1855787.5462742799</v>
      </c>
      <c r="AD28">
        <v>212265.029894924</v>
      </c>
      <c r="AE28">
        <v>876.59444832436702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25789826.084323902</v>
      </c>
      <c r="AL28">
        <v>26207310.675243601</v>
      </c>
      <c r="AM28">
        <v>-38829379.156243198</v>
      </c>
      <c r="AN28">
        <v>0</v>
      </c>
      <c r="AO28">
        <v>-12622068.4809996</v>
      </c>
    </row>
    <row r="29" spans="1:41" x14ac:dyDescent="0.2">
      <c r="A29">
        <v>2</v>
      </c>
      <c r="B29">
        <v>0</v>
      </c>
      <c r="C29">
        <v>2011</v>
      </c>
      <c r="D29">
        <v>1460</v>
      </c>
      <c r="E29">
        <v>817516044.52499998</v>
      </c>
      <c r="F29">
        <v>907648628.12199903</v>
      </c>
      <c r="G29">
        <v>945083424.94000006</v>
      </c>
      <c r="H29">
        <v>37434796.817999899</v>
      </c>
      <c r="I29">
        <v>957083567.85293996</v>
      </c>
      <c r="J29">
        <v>38142347.673517004</v>
      </c>
      <c r="K29">
        <v>11557097.6146341</v>
      </c>
      <c r="L29">
        <v>1.00405809754996</v>
      </c>
      <c r="M29">
        <v>2549104.6109075001</v>
      </c>
      <c r="N29">
        <v>4.0077386285476004</v>
      </c>
      <c r="O29">
        <v>29130.946660672598</v>
      </c>
      <c r="P29">
        <v>8.1657600851708398</v>
      </c>
      <c r="Q29">
        <v>0.33246385730717298</v>
      </c>
      <c r="R29">
        <v>4.1362614326548401</v>
      </c>
      <c r="S29">
        <v>0</v>
      </c>
      <c r="T29">
        <v>0</v>
      </c>
      <c r="U29">
        <v>0</v>
      </c>
      <c r="V29">
        <v>5.3368937884699499E-2</v>
      </c>
      <c r="W29">
        <v>0</v>
      </c>
      <c r="X29">
        <v>-10086137.959576599</v>
      </c>
      <c r="Y29">
        <v>4739781.5182701703</v>
      </c>
      <c r="Z29">
        <v>1548037.87861413</v>
      </c>
      <c r="AA29">
        <v>35746044.337854199</v>
      </c>
      <c r="AB29">
        <v>6904517.6046549296</v>
      </c>
      <c r="AC29">
        <v>1768323.6120901699</v>
      </c>
      <c r="AD29">
        <v>-2859208.1104920199</v>
      </c>
      <c r="AE29">
        <v>-377991.205641807</v>
      </c>
      <c r="AF29">
        <v>0</v>
      </c>
      <c r="AG29">
        <v>0</v>
      </c>
      <c r="AH29">
        <v>0</v>
      </c>
      <c r="AI29">
        <v>-268854.16419407597</v>
      </c>
      <c r="AJ29">
        <v>0</v>
      </c>
      <c r="AK29">
        <v>37114513.511579096</v>
      </c>
      <c r="AL29">
        <v>37053913.133827299</v>
      </c>
      <c r="AM29">
        <v>380883.68417261698</v>
      </c>
      <c r="AN29">
        <v>0</v>
      </c>
      <c r="AO29">
        <v>37434796.817999899</v>
      </c>
    </row>
    <row r="30" spans="1:41" x14ac:dyDescent="0.2">
      <c r="A30">
        <v>2</v>
      </c>
      <c r="B30">
        <v>0</v>
      </c>
      <c r="C30">
        <v>2012</v>
      </c>
      <c r="D30">
        <v>1460</v>
      </c>
      <c r="E30">
        <v>817516044.52499998</v>
      </c>
      <c r="F30">
        <v>945083424.94000006</v>
      </c>
      <c r="G30">
        <v>970216035.34399998</v>
      </c>
      <c r="H30">
        <v>25132610.403999701</v>
      </c>
      <c r="I30">
        <v>952195638.40464401</v>
      </c>
      <c r="J30">
        <v>-4887929.44829694</v>
      </c>
      <c r="K30">
        <v>11357279.463051001</v>
      </c>
      <c r="L30">
        <v>0.99387579108550494</v>
      </c>
      <c r="M30">
        <v>2575775.4154961901</v>
      </c>
      <c r="N30">
        <v>4.0209335601994098</v>
      </c>
      <c r="O30">
        <v>28910.4623663887</v>
      </c>
      <c r="P30">
        <v>8.1903644230090595</v>
      </c>
      <c r="Q30">
        <v>0.31863612625792198</v>
      </c>
      <c r="R30">
        <v>4.1244225167356801</v>
      </c>
      <c r="S30">
        <v>0</v>
      </c>
      <c r="T30">
        <v>0</v>
      </c>
      <c r="U30">
        <v>0</v>
      </c>
      <c r="V30">
        <v>9.1194361467630006E-2</v>
      </c>
      <c r="W30">
        <v>0</v>
      </c>
      <c r="X30">
        <v>-5959180.3511525998</v>
      </c>
      <c r="Y30">
        <v>209383.88868112001</v>
      </c>
      <c r="Z30">
        <v>2105149.8152345298</v>
      </c>
      <c r="AA30">
        <v>718303.83333687496</v>
      </c>
      <c r="AB30">
        <v>3584454.3501275899</v>
      </c>
      <c r="AC30">
        <v>251223.89503755601</v>
      </c>
      <c r="AD30">
        <v>-5260127.3937278297</v>
      </c>
      <c r="AE30">
        <v>33334.610736551003</v>
      </c>
      <c r="AF30">
        <v>0</v>
      </c>
      <c r="AG30">
        <v>0</v>
      </c>
      <c r="AH30">
        <v>0</v>
      </c>
      <c r="AI30">
        <v>-771949.23561322899</v>
      </c>
      <c r="AJ30">
        <v>0</v>
      </c>
      <c r="AK30">
        <v>-5089406.5873394301</v>
      </c>
      <c r="AL30">
        <v>-5110543.2351176301</v>
      </c>
      <c r="AM30">
        <v>30243153.639117301</v>
      </c>
      <c r="AN30">
        <v>0</v>
      </c>
      <c r="AO30">
        <v>25132610.403999701</v>
      </c>
    </row>
    <row r="31" spans="1:41" x14ac:dyDescent="0.2">
      <c r="A31">
        <v>2</v>
      </c>
      <c r="B31">
        <v>0</v>
      </c>
      <c r="C31">
        <v>2013</v>
      </c>
      <c r="D31">
        <v>1460</v>
      </c>
      <c r="E31">
        <v>817516044.52499998</v>
      </c>
      <c r="F31">
        <v>970216035.34399998</v>
      </c>
      <c r="G31">
        <v>943429915.89699996</v>
      </c>
      <c r="H31">
        <v>-17786603.0779997</v>
      </c>
      <c r="I31">
        <v>929165810.05575395</v>
      </c>
      <c r="J31">
        <v>-12506411.543787699</v>
      </c>
      <c r="K31">
        <v>11326364.9236451</v>
      </c>
      <c r="L31">
        <v>1.01346101584078</v>
      </c>
      <c r="M31">
        <v>2605843.77427244</v>
      </c>
      <c r="N31">
        <v>3.8367429749003499</v>
      </c>
      <c r="O31">
        <v>28883.857114217601</v>
      </c>
      <c r="P31">
        <v>7.9537675758700201</v>
      </c>
      <c r="Q31">
        <v>0.31470087121470802</v>
      </c>
      <c r="R31">
        <v>4.18233351498038</v>
      </c>
      <c r="S31">
        <v>4.9781899233728603E-2</v>
      </c>
      <c r="T31">
        <v>0</v>
      </c>
      <c r="U31">
        <v>0</v>
      </c>
      <c r="V31">
        <v>0.15305846834199099</v>
      </c>
      <c r="W31">
        <v>0</v>
      </c>
      <c r="X31">
        <v>5331449.3181063598</v>
      </c>
      <c r="Y31">
        <v>-9382690.5264547691</v>
      </c>
      <c r="Z31">
        <v>3549571.19997021</v>
      </c>
      <c r="AA31">
        <v>-7350135.6588144097</v>
      </c>
      <c r="AB31">
        <v>-1606995.45039006</v>
      </c>
      <c r="AC31">
        <v>-1332268.96727766</v>
      </c>
      <c r="AD31">
        <v>-348996.90435242298</v>
      </c>
      <c r="AE31">
        <v>-217934.214153801</v>
      </c>
      <c r="AF31">
        <v>-129179.403880521</v>
      </c>
      <c r="AG31">
        <v>0</v>
      </c>
      <c r="AH31">
        <v>0</v>
      </c>
      <c r="AI31">
        <v>-1191196.6228530901</v>
      </c>
      <c r="AJ31">
        <v>0</v>
      </c>
      <c r="AK31">
        <v>-12678377.230100101</v>
      </c>
      <c r="AL31">
        <v>-12613855.935571199</v>
      </c>
      <c r="AM31">
        <v>-5172747.1424285201</v>
      </c>
      <c r="AN31">
        <v>0</v>
      </c>
      <c r="AO31">
        <v>-17786603.0779997</v>
      </c>
    </row>
    <row r="32" spans="1:41" x14ac:dyDescent="0.2">
      <c r="A32">
        <v>2</v>
      </c>
      <c r="B32">
        <v>0</v>
      </c>
      <c r="C32">
        <v>2014</v>
      </c>
      <c r="D32">
        <v>1460</v>
      </c>
      <c r="E32">
        <v>817516044.52499998</v>
      </c>
      <c r="F32">
        <v>943429915.89699996</v>
      </c>
      <c r="G32">
        <v>939315735.86099994</v>
      </c>
      <c r="H32">
        <v>-4114180.0359997302</v>
      </c>
      <c r="I32">
        <v>932745925.838328</v>
      </c>
      <c r="J32">
        <v>3580115.7825742001</v>
      </c>
      <c r="K32">
        <v>11485217.1469709</v>
      </c>
      <c r="L32">
        <v>0.99565508406997805</v>
      </c>
      <c r="M32">
        <v>2639759.5884510698</v>
      </c>
      <c r="N32">
        <v>3.6177114846954201</v>
      </c>
      <c r="O32">
        <v>28968.804824947001</v>
      </c>
      <c r="P32">
        <v>8.0071947868218203</v>
      </c>
      <c r="Q32">
        <v>0.313132490016859</v>
      </c>
      <c r="R32">
        <v>4.2589182207723901</v>
      </c>
      <c r="S32">
        <v>0.39384912027770402</v>
      </c>
      <c r="T32">
        <v>0</v>
      </c>
      <c r="U32">
        <v>0</v>
      </c>
      <c r="V32">
        <v>0.28000568325604203</v>
      </c>
      <c r="W32">
        <v>0</v>
      </c>
      <c r="X32">
        <v>11871761.556007599</v>
      </c>
      <c r="Y32">
        <v>4251273.9249807699</v>
      </c>
      <c r="Z32">
        <v>2688475.7175943502</v>
      </c>
      <c r="AA32">
        <v>-10397922.6906764</v>
      </c>
      <c r="AB32">
        <v>-1236904.31526175</v>
      </c>
      <c r="AC32">
        <v>270673.59259098599</v>
      </c>
      <c r="AD32">
        <v>-592655.75924903597</v>
      </c>
      <c r="AE32">
        <v>-272657.34780408698</v>
      </c>
      <c r="AF32">
        <v>-887469.61866148806</v>
      </c>
      <c r="AG32">
        <v>0</v>
      </c>
      <c r="AH32">
        <v>0</v>
      </c>
      <c r="AI32">
        <v>-1827197.7057509201</v>
      </c>
      <c r="AJ32">
        <v>0</v>
      </c>
      <c r="AK32">
        <v>3867377.35377006</v>
      </c>
      <c r="AL32">
        <v>3709422.59561007</v>
      </c>
      <c r="AM32">
        <v>-7823602.6316098096</v>
      </c>
      <c r="AN32">
        <v>0</v>
      </c>
      <c r="AO32">
        <v>-4114180.0359997302</v>
      </c>
    </row>
    <row r="33" spans="1:41" x14ac:dyDescent="0.2">
      <c r="A33">
        <v>2</v>
      </c>
      <c r="B33">
        <v>0</v>
      </c>
      <c r="C33">
        <v>2015</v>
      </c>
      <c r="D33">
        <v>1460</v>
      </c>
      <c r="E33">
        <v>817516044.52499998</v>
      </c>
      <c r="F33">
        <v>939315735.86099994</v>
      </c>
      <c r="G33">
        <v>913699509.77100003</v>
      </c>
      <c r="H33">
        <v>-25616226.089999899</v>
      </c>
      <c r="I33">
        <v>883045466.04329002</v>
      </c>
      <c r="J33">
        <v>-49700459.795038097</v>
      </c>
      <c r="K33">
        <v>11856610.841334401</v>
      </c>
      <c r="L33">
        <v>0.99698006987196097</v>
      </c>
      <c r="M33">
        <v>2674574.9503993099</v>
      </c>
      <c r="N33">
        <v>2.6529171019658602</v>
      </c>
      <c r="O33">
        <v>30166.387831154501</v>
      </c>
      <c r="P33">
        <v>7.7913153227386198</v>
      </c>
      <c r="Q33">
        <v>0.31387569819077299</v>
      </c>
      <c r="R33">
        <v>4.4106616960417702</v>
      </c>
      <c r="S33">
        <v>0.72348194607365002</v>
      </c>
      <c r="T33">
        <v>0</v>
      </c>
      <c r="U33">
        <v>0</v>
      </c>
      <c r="V33">
        <v>0.50531305746791</v>
      </c>
      <c r="W33">
        <v>0</v>
      </c>
      <c r="X33">
        <v>23575308.280317798</v>
      </c>
      <c r="Y33">
        <v>-2312637.3197601298</v>
      </c>
      <c r="Z33">
        <v>2634394.8163936599</v>
      </c>
      <c r="AA33">
        <v>-51778255.078241996</v>
      </c>
      <c r="AB33">
        <v>-13902207.1168603</v>
      </c>
      <c r="AC33">
        <v>-1502758.4042600801</v>
      </c>
      <c r="AD33">
        <v>335293.05313787598</v>
      </c>
      <c r="AE33">
        <v>-473799.75836195599</v>
      </c>
      <c r="AF33">
        <v>-873888.38746426394</v>
      </c>
      <c r="AG33">
        <v>0</v>
      </c>
      <c r="AH33">
        <v>0</v>
      </c>
      <c r="AI33">
        <v>-3984941.9791696402</v>
      </c>
      <c r="AJ33">
        <v>0</v>
      </c>
      <c r="AK33">
        <v>-48283491.894268997</v>
      </c>
      <c r="AL33">
        <v>-48982167.611735597</v>
      </c>
      <c r="AM33">
        <v>23365941.521735601</v>
      </c>
      <c r="AN33">
        <v>0</v>
      </c>
      <c r="AO33">
        <v>-25616226.089999899</v>
      </c>
    </row>
    <row r="34" spans="1:41" x14ac:dyDescent="0.2">
      <c r="A34">
        <v>2</v>
      </c>
      <c r="B34">
        <v>0</v>
      </c>
      <c r="C34">
        <v>2016</v>
      </c>
      <c r="D34">
        <v>1460</v>
      </c>
      <c r="E34">
        <v>817516044.52499998</v>
      </c>
      <c r="F34">
        <v>913699509.77100003</v>
      </c>
      <c r="G34">
        <v>871357912.76499999</v>
      </c>
      <c r="H34">
        <v>-42341597.006000198</v>
      </c>
      <c r="I34">
        <v>869463708.79904199</v>
      </c>
      <c r="J34">
        <v>-13581757.244248001</v>
      </c>
      <c r="K34">
        <v>12221900.0183005</v>
      </c>
      <c r="L34">
        <v>1.0137269162639699</v>
      </c>
      <c r="M34">
        <v>2707907.61034384</v>
      </c>
      <c r="N34">
        <v>2.35140093248945</v>
      </c>
      <c r="O34">
        <v>30979.0617070886</v>
      </c>
      <c r="P34">
        <v>7.6303355041898797</v>
      </c>
      <c r="Q34">
        <v>0.31093449531490902</v>
      </c>
      <c r="R34">
        <v>4.9120350807736299</v>
      </c>
      <c r="S34">
        <v>1.3053700911942401</v>
      </c>
      <c r="T34">
        <v>0</v>
      </c>
      <c r="U34">
        <v>0</v>
      </c>
      <c r="V34">
        <v>0.65095675160382205</v>
      </c>
      <c r="W34">
        <v>0</v>
      </c>
      <c r="X34">
        <v>22517890.7740166</v>
      </c>
      <c r="Y34">
        <v>-4277531.4744278304</v>
      </c>
      <c r="Z34">
        <v>2453838.2721790802</v>
      </c>
      <c r="AA34">
        <v>-18700741.6770663</v>
      </c>
      <c r="AB34">
        <v>-8520547.3739312794</v>
      </c>
      <c r="AC34">
        <v>-940142.11078203504</v>
      </c>
      <c r="AD34">
        <v>-1390470.88302434</v>
      </c>
      <c r="AE34">
        <v>-1567571.4687909901</v>
      </c>
      <c r="AF34">
        <v>-1468203.64206997</v>
      </c>
      <c r="AG34">
        <v>0</v>
      </c>
      <c r="AH34">
        <v>0</v>
      </c>
      <c r="AI34">
        <v>-2572913.0337880501</v>
      </c>
      <c r="AJ34">
        <v>0</v>
      </c>
      <c r="AK34">
        <v>-14466392.6176851</v>
      </c>
      <c r="AL34">
        <v>-14730623.5075552</v>
      </c>
      <c r="AM34">
        <v>-27610973.4984449</v>
      </c>
      <c r="AN34">
        <v>0</v>
      </c>
      <c r="AO34">
        <v>-42341597.006000198</v>
      </c>
    </row>
    <row r="35" spans="1:41" x14ac:dyDescent="0.2">
      <c r="A35">
        <v>2</v>
      </c>
      <c r="B35">
        <v>0</v>
      </c>
      <c r="C35">
        <v>2017</v>
      </c>
      <c r="D35">
        <v>1460</v>
      </c>
      <c r="E35">
        <v>817516044.52499998</v>
      </c>
      <c r="F35">
        <v>871357912.76499999</v>
      </c>
      <c r="G35">
        <v>828310735.07399905</v>
      </c>
      <c r="H35">
        <v>-39596916.690999903</v>
      </c>
      <c r="I35">
        <v>882461658.91142595</v>
      </c>
      <c r="J35">
        <v>16381675.718741</v>
      </c>
      <c r="K35">
        <v>12335230.9734018</v>
      </c>
      <c r="L35">
        <v>1.00297657544639</v>
      </c>
      <c r="M35">
        <v>2742688.2109940299</v>
      </c>
      <c r="N35">
        <v>2.5492017732049201</v>
      </c>
      <c r="O35">
        <v>30947.2416865999</v>
      </c>
      <c r="P35">
        <v>7.3239529420736096</v>
      </c>
      <c r="Q35">
        <v>0.30788480105282301</v>
      </c>
      <c r="R35">
        <v>5.1155023876163304</v>
      </c>
      <c r="S35">
        <v>2.1019688778027699</v>
      </c>
      <c r="T35">
        <v>0</v>
      </c>
      <c r="U35">
        <v>0</v>
      </c>
      <c r="V35">
        <v>0.72932230447590496</v>
      </c>
      <c r="W35">
        <v>0</v>
      </c>
      <c r="X35">
        <v>6879305.4905393803</v>
      </c>
      <c r="Y35">
        <v>3214884.5487222299</v>
      </c>
      <c r="Z35">
        <v>2491696.4532938199</v>
      </c>
      <c r="AA35">
        <v>12845883.406855</v>
      </c>
      <c r="AB35">
        <v>-1695279.45914619</v>
      </c>
      <c r="AC35">
        <v>-1972133.5953941799</v>
      </c>
      <c r="AD35">
        <v>-495837.49525075097</v>
      </c>
      <c r="AE35">
        <v>-674011.32637657295</v>
      </c>
      <c r="AF35">
        <v>-2009100.4131811699</v>
      </c>
      <c r="AG35">
        <v>0</v>
      </c>
      <c r="AH35">
        <v>0</v>
      </c>
      <c r="AI35">
        <v>-1856856.4512914501</v>
      </c>
      <c r="AJ35">
        <v>0</v>
      </c>
      <c r="AK35">
        <v>16728551.158770099</v>
      </c>
      <c r="AL35">
        <v>16728093.6191236</v>
      </c>
      <c r="AM35">
        <v>-56325010.3101236</v>
      </c>
      <c r="AN35">
        <v>0</v>
      </c>
      <c r="AO35">
        <v>-39596916.690999903</v>
      </c>
    </row>
    <row r="36" spans="1:41" x14ac:dyDescent="0.2">
      <c r="A36">
        <v>2</v>
      </c>
      <c r="B36">
        <v>0</v>
      </c>
      <c r="C36">
        <v>2018</v>
      </c>
      <c r="D36">
        <v>1460</v>
      </c>
      <c r="E36">
        <v>817516044.52499998</v>
      </c>
      <c r="F36">
        <v>828310735.07399905</v>
      </c>
      <c r="G36">
        <v>809531783.59800005</v>
      </c>
      <c r="H36">
        <v>-22006451.475999799</v>
      </c>
      <c r="I36">
        <v>894301322.91789496</v>
      </c>
      <c r="J36">
        <v>7303197.59939266</v>
      </c>
      <c r="K36">
        <v>12674689.6485829</v>
      </c>
      <c r="L36">
        <v>1.0017040020310499</v>
      </c>
      <c r="M36">
        <v>2777090.6100538201</v>
      </c>
      <c r="N36">
        <v>2.8363041321769402</v>
      </c>
      <c r="O36">
        <v>31455.754448191401</v>
      </c>
      <c r="P36">
        <v>7.0987883290027298</v>
      </c>
      <c r="Q36">
        <v>0.311519231940387</v>
      </c>
      <c r="R36">
        <v>5.4220772874824199</v>
      </c>
      <c r="S36">
        <v>3.0120353362216101</v>
      </c>
      <c r="T36">
        <v>0</v>
      </c>
      <c r="U36">
        <v>0</v>
      </c>
      <c r="V36">
        <v>0.825130747331004</v>
      </c>
      <c r="W36">
        <v>0.41901162122882901</v>
      </c>
      <c r="X36">
        <v>12464992.541630501</v>
      </c>
      <c r="Y36">
        <v>4403882.7407445097</v>
      </c>
      <c r="Z36">
        <v>2162757.0238924101</v>
      </c>
      <c r="AA36">
        <v>14913758.113179499</v>
      </c>
      <c r="AB36">
        <v>-3979656.5906116799</v>
      </c>
      <c r="AC36">
        <v>-1593618.6138041101</v>
      </c>
      <c r="AD36">
        <v>718338.81975028804</v>
      </c>
      <c r="AE36">
        <v>-829857.79809206806</v>
      </c>
      <c r="AF36">
        <v>-2112832.1294107898</v>
      </c>
      <c r="AG36">
        <v>0</v>
      </c>
      <c r="AH36">
        <v>0</v>
      </c>
      <c r="AI36">
        <v>-1776202.8982089099</v>
      </c>
      <c r="AJ36">
        <v>-17743905.985134199</v>
      </c>
      <c r="AK36">
        <v>6627655.2239354998</v>
      </c>
      <c r="AL36">
        <v>6147785.2352905804</v>
      </c>
      <c r="AM36">
        <v>-28154236.7112904</v>
      </c>
      <c r="AN36">
        <v>0</v>
      </c>
      <c r="AO36">
        <v>-22006451.475999799</v>
      </c>
    </row>
    <row r="37" spans="1:41" x14ac:dyDescent="0.2">
      <c r="A37">
        <v>3</v>
      </c>
      <c r="B37">
        <v>0</v>
      </c>
      <c r="C37">
        <v>2002</v>
      </c>
      <c r="D37">
        <v>2044</v>
      </c>
      <c r="E37">
        <v>102096123.90109999</v>
      </c>
      <c r="F37">
        <v>0</v>
      </c>
      <c r="G37">
        <v>102096123.90109999</v>
      </c>
      <c r="H37">
        <v>0</v>
      </c>
      <c r="I37">
        <v>95488440.883076698</v>
      </c>
      <c r="J37">
        <v>0</v>
      </c>
      <c r="K37">
        <v>2348829.1506419098</v>
      </c>
      <c r="L37">
        <v>0.89025817810641095</v>
      </c>
      <c r="M37">
        <v>606352.19728685298</v>
      </c>
      <c r="N37">
        <v>1.92763071774535</v>
      </c>
      <c r="O37">
        <v>33597.737556688997</v>
      </c>
      <c r="P37">
        <v>6.2992783465500297</v>
      </c>
      <c r="Q37">
        <v>0.23988291594394301</v>
      </c>
      <c r="R37">
        <v>3.3415995395981302</v>
      </c>
      <c r="S37">
        <v>0</v>
      </c>
      <c r="T37">
        <v>0</v>
      </c>
      <c r="U37">
        <v>0</v>
      </c>
      <c r="V37">
        <v>2.7774178799842199E-2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102096123.90109999</v>
      </c>
      <c r="AO37">
        <v>102096123.90109999</v>
      </c>
    </row>
    <row r="38" spans="1:41" x14ac:dyDescent="0.2">
      <c r="A38">
        <v>3</v>
      </c>
      <c r="B38">
        <v>0</v>
      </c>
      <c r="C38">
        <v>2003</v>
      </c>
      <c r="D38">
        <v>2467</v>
      </c>
      <c r="E38">
        <v>122110685.4121</v>
      </c>
      <c r="F38">
        <v>102096123.90109999</v>
      </c>
      <c r="G38">
        <v>126465494.8018</v>
      </c>
      <c r="H38">
        <v>4354809.3897000104</v>
      </c>
      <c r="I38">
        <v>121682593.246399</v>
      </c>
      <c r="J38">
        <v>7808244.92158191</v>
      </c>
      <c r="K38">
        <v>2133746.09020937</v>
      </c>
      <c r="L38">
        <v>0.82420056602422698</v>
      </c>
      <c r="M38">
        <v>573831.06299622694</v>
      </c>
      <c r="N38">
        <v>2.16803486979141</v>
      </c>
      <c r="O38">
        <v>32811.397990075202</v>
      </c>
      <c r="P38">
        <v>6.3216430767975202</v>
      </c>
      <c r="Q38">
        <v>0.23518882987335499</v>
      </c>
      <c r="R38">
        <v>3.2526141583553199</v>
      </c>
      <c r="S38">
        <v>0</v>
      </c>
      <c r="T38">
        <v>0</v>
      </c>
      <c r="U38">
        <v>0</v>
      </c>
      <c r="V38">
        <v>2.3221849835911301E-2</v>
      </c>
      <c r="W38">
        <v>0</v>
      </c>
      <c r="X38">
        <v>1835084.73227117</v>
      </c>
      <c r="Y38">
        <v>2235644.5876183501</v>
      </c>
      <c r="Z38">
        <v>679677.00561912998</v>
      </c>
      <c r="AA38">
        <v>2013769.49370221</v>
      </c>
      <c r="AB38">
        <v>1236490.4300497801</v>
      </c>
      <c r="AC38">
        <v>132404.263696571</v>
      </c>
      <c r="AD38">
        <v>-215235.74939875799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7917834.7635584697</v>
      </c>
      <c r="AL38">
        <v>8480522.3082908504</v>
      </c>
      <c r="AM38">
        <v>-4125712.9185908302</v>
      </c>
      <c r="AN38">
        <v>20014561.510999899</v>
      </c>
      <c r="AO38">
        <v>24369370.900699999</v>
      </c>
    </row>
    <row r="39" spans="1:41" x14ac:dyDescent="0.2">
      <c r="A39">
        <v>3</v>
      </c>
      <c r="B39">
        <v>0</v>
      </c>
      <c r="C39">
        <v>2004</v>
      </c>
      <c r="D39">
        <v>2890</v>
      </c>
      <c r="E39">
        <v>158023343.7193</v>
      </c>
      <c r="F39">
        <v>126465494.8018</v>
      </c>
      <c r="G39">
        <v>165941440.66600001</v>
      </c>
      <c r="H39">
        <v>2755898.65759998</v>
      </c>
      <c r="I39">
        <v>165989393.718788</v>
      </c>
      <c r="J39">
        <v>9850096.5475028493</v>
      </c>
      <c r="K39">
        <v>2224597.76066523</v>
      </c>
      <c r="L39">
        <v>0.84606033395023394</v>
      </c>
      <c r="M39">
        <v>593365.90517656505</v>
      </c>
      <c r="N39">
        <v>2.4949947265849199</v>
      </c>
      <c r="O39">
        <v>30505.8283854576</v>
      </c>
      <c r="P39">
        <v>6.7742265176509102</v>
      </c>
      <c r="Q39">
        <v>0.243913601488145</v>
      </c>
      <c r="R39">
        <v>3.1387905395795701</v>
      </c>
      <c r="S39">
        <v>0</v>
      </c>
      <c r="T39">
        <v>0</v>
      </c>
      <c r="U39">
        <v>0</v>
      </c>
      <c r="V39">
        <v>1.7944412092918301E-2</v>
      </c>
      <c r="W39">
        <v>0</v>
      </c>
      <c r="X39">
        <v>2108268.1395994099</v>
      </c>
      <c r="Y39">
        <v>-815559.96209724899</v>
      </c>
      <c r="Z39">
        <v>1010907.00430613</v>
      </c>
      <c r="AA39">
        <v>2988384.8095498099</v>
      </c>
      <c r="AB39">
        <v>2146043.1196696102</v>
      </c>
      <c r="AC39">
        <v>154392.72131349001</v>
      </c>
      <c r="AD39">
        <v>-53006.1842671454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7539429.64807407</v>
      </c>
      <c r="AL39">
        <v>8009928.3738964703</v>
      </c>
      <c r="AM39">
        <v>-5254029.7162964996</v>
      </c>
      <c r="AN39">
        <v>35912658.3072</v>
      </c>
      <c r="AO39">
        <v>38668556.964799903</v>
      </c>
    </row>
    <row r="40" spans="1:41" x14ac:dyDescent="0.2">
      <c r="A40">
        <v>3</v>
      </c>
      <c r="B40">
        <v>0</v>
      </c>
      <c r="C40">
        <v>2005</v>
      </c>
      <c r="D40">
        <v>3377</v>
      </c>
      <c r="E40">
        <v>180731374.2735</v>
      </c>
      <c r="F40">
        <v>165941440.66600001</v>
      </c>
      <c r="G40">
        <v>191530956.93329999</v>
      </c>
      <c r="H40">
        <v>2881485.7131000101</v>
      </c>
      <c r="I40">
        <v>197896381.078141</v>
      </c>
      <c r="J40">
        <v>8765198.6053489894</v>
      </c>
      <c r="K40">
        <v>2060765.27186062</v>
      </c>
      <c r="L40">
        <v>0.81078771103398195</v>
      </c>
      <c r="M40">
        <v>612106.28828641097</v>
      </c>
      <c r="N40">
        <v>2.9646337736102302</v>
      </c>
      <c r="O40">
        <v>29217.340588649698</v>
      </c>
      <c r="P40">
        <v>6.93642130134395</v>
      </c>
      <c r="Q40">
        <v>0.22711708442131701</v>
      </c>
      <c r="R40">
        <v>3.14490443020168</v>
      </c>
      <c r="S40">
        <v>0</v>
      </c>
      <c r="T40">
        <v>0</v>
      </c>
      <c r="U40">
        <v>0</v>
      </c>
      <c r="V40">
        <v>1.568978275852E-2</v>
      </c>
      <c r="W40">
        <v>0</v>
      </c>
      <c r="X40">
        <v>-850693.15433892701</v>
      </c>
      <c r="Y40">
        <v>416045.30780305603</v>
      </c>
      <c r="Z40">
        <v>1387836.8012224201</v>
      </c>
      <c r="AA40">
        <v>5184374.9841194702</v>
      </c>
      <c r="AB40">
        <v>2664275.4687276701</v>
      </c>
      <c r="AC40">
        <v>256520.47995799399</v>
      </c>
      <c r="AD40">
        <v>-430983.90595359501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8627375.9815381002</v>
      </c>
      <c r="AL40">
        <v>9304268.7541025095</v>
      </c>
      <c r="AM40">
        <v>-6422783.0410024896</v>
      </c>
      <c r="AN40">
        <v>22708030.5541999</v>
      </c>
      <c r="AO40">
        <v>25589516.267299999</v>
      </c>
    </row>
    <row r="41" spans="1:41" x14ac:dyDescent="0.2">
      <c r="A41">
        <v>3</v>
      </c>
      <c r="B41">
        <v>0</v>
      </c>
      <c r="C41">
        <v>2006</v>
      </c>
      <c r="D41">
        <v>4129</v>
      </c>
      <c r="E41">
        <v>209867241.5442</v>
      </c>
      <c r="F41">
        <v>191530956.93329999</v>
      </c>
      <c r="G41">
        <v>235706232.02289999</v>
      </c>
      <c r="H41">
        <v>15039407.8189</v>
      </c>
      <c r="I41">
        <v>246553656.64710599</v>
      </c>
      <c r="J41">
        <v>18500284.3956322</v>
      </c>
      <c r="K41">
        <v>1958081.1576859099</v>
      </c>
      <c r="L41">
        <v>0.83681191717768</v>
      </c>
      <c r="M41">
        <v>611867.92047203099</v>
      </c>
      <c r="N41">
        <v>3.2559914396917198</v>
      </c>
      <c r="O41">
        <v>27712.787313345099</v>
      </c>
      <c r="P41">
        <v>6.9599208623583797</v>
      </c>
      <c r="Q41">
        <v>0.223550817608277</v>
      </c>
      <c r="R41">
        <v>3.5928622145569298</v>
      </c>
      <c r="S41">
        <v>0</v>
      </c>
      <c r="T41">
        <v>0</v>
      </c>
      <c r="U41">
        <v>0</v>
      </c>
      <c r="V41">
        <v>1.35115703581723E-2</v>
      </c>
      <c r="W41">
        <v>0</v>
      </c>
      <c r="X41">
        <v>7132694.8430174803</v>
      </c>
      <c r="Y41">
        <v>-108826.617577415</v>
      </c>
      <c r="Z41">
        <v>1705065.3873755201</v>
      </c>
      <c r="AA41">
        <v>3222303.0458092801</v>
      </c>
      <c r="AB41">
        <v>4416468.4860906601</v>
      </c>
      <c r="AC41">
        <v>246511.61607946199</v>
      </c>
      <c r="AD41">
        <v>-40279.440298100002</v>
      </c>
      <c r="AE41">
        <v>-228695.84715398299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16345241.473342899</v>
      </c>
      <c r="AL41">
        <v>17072107.543772802</v>
      </c>
      <c r="AM41">
        <v>-2032699.72487278</v>
      </c>
      <c r="AN41">
        <v>29135867.2706999</v>
      </c>
      <c r="AO41">
        <v>44175275.089599997</v>
      </c>
    </row>
    <row r="42" spans="1:41" x14ac:dyDescent="0.2">
      <c r="A42">
        <v>3</v>
      </c>
      <c r="B42">
        <v>0</v>
      </c>
      <c r="C42">
        <v>2007</v>
      </c>
      <c r="D42">
        <v>4421</v>
      </c>
      <c r="E42">
        <v>222050791.29750001</v>
      </c>
      <c r="F42">
        <v>235706232.02289999</v>
      </c>
      <c r="G42">
        <v>257452907.74939999</v>
      </c>
      <c r="H42">
        <v>9563125.9731999803</v>
      </c>
      <c r="I42">
        <v>268970606.85319901</v>
      </c>
      <c r="J42">
        <v>9410546.4577643406</v>
      </c>
      <c r="K42">
        <v>1975076.6476497599</v>
      </c>
      <c r="L42">
        <v>0.837077193874742</v>
      </c>
      <c r="M42">
        <v>610618.508108865</v>
      </c>
      <c r="N42">
        <v>3.435408972966</v>
      </c>
      <c r="O42">
        <v>27964.140105004801</v>
      </c>
      <c r="P42">
        <v>7.1010645487604398</v>
      </c>
      <c r="Q42">
        <v>0.21660968906935199</v>
      </c>
      <c r="R42">
        <v>3.6709370321726298</v>
      </c>
      <c r="S42">
        <v>0</v>
      </c>
      <c r="T42">
        <v>0</v>
      </c>
      <c r="U42">
        <v>0</v>
      </c>
      <c r="V42">
        <v>1.2770213442747201E-2</v>
      </c>
      <c r="W42">
        <v>0</v>
      </c>
      <c r="X42">
        <v>6834106.6816323102</v>
      </c>
      <c r="Y42">
        <v>201846.89629989301</v>
      </c>
      <c r="Z42">
        <v>712161.0965789</v>
      </c>
      <c r="AA42">
        <v>2370649.6214267099</v>
      </c>
      <c r="AB42">
        <v>-959292.10185618501</v>
      </c>
      <c r="AC42">
        <v>145861.91455014999</v>
      </c>
      <c r="AD42">
        <v>-354970.11624458298</v>
      </c>
      <c r="AE42">
        <v>-84441.881536773304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8865922.1108504292</v>
      </c>
      <c r="AL42">
        <v>8882247.3877980597</v>
      </c>
      <c r="AM42">
        <v>680878.58540191699</v>
      </c>
      <c r="AN42">
        <v>12183549.7533</v>
      </c>
      <c r="AO42">
        <v>21746675.7264999</v>
      </c>
    </row>
    <row r="43" spans="1:41" x14ac:dyDescent="0.2">
      <c r="A43">
        <v>3</v>
      </c>
      <c r="B43">
        <v>0</v>
      </c>
      <c r="C43">
        <v>2008</v>
      </c>
      <c r="D43">
        <v>4421</v>
      </c>
      <c r="E43">
        <v>222050791.29750001</v>
      </c>
      <c r="F43">
        <v>257452907.74939999</v>
      </c>
      <c r="G43">
        <v>277118623.85030001</v>
      </c>
      <c r="H43">
        <v>19665716.100899901</v>
      </c>
      <c r="I43">
        <v>279248550.101565</v>
      </c>
      <c r="J43">
        <v>10277943.2483657</v>
      </c>
      <c r="K43">
        <v>1996408.6044451999</v>
      </c>
      <c r="L43">
        <v>0.82114205944935204</v>
      </c>
      <c r="M43">
        <v>613243.49053547205</v>
      </c>
      <c r="N43">
        <v>3.8563513017785498</v>
      </c>
      <c r="O43">
        <v>28155.981014692199</v>
      </c>
      <c r="P43">
        <v>7.0824496199041196</v>
      </c>
      <c r="Q43">
        <v>0.21166986255262901</v>
      </c>
      <c r="R43">
        <v>3.7094399456062299</v>
      </c>
      <c r="S43">
        <v>0</v>
      </c>
      <c r="T43">
        <v>0</v>
      </c>
      <c r="U43">
        <v>0</v>
      </c>
      <c r="V43">
        <v>1.2770213442747201E-2</v>
      </c>
      <c r="W43">
        <v>0</v>
      </c>
      <c r="X43">
        <v>3008228.2312524701</v>
      </c>
      <c r="Y43">
        <v>1744214.11511009</v>
      </c>
      <c r="Z43">
        <v>269489.96976169298</v>
      </c>
      <c r="AA43">
        <v>5706718.1406949302</v>
      </c>
      <c r="AB43">
        <v>-619001.82961547095</v>
      </c>
      <c r="AC43">
        <v>-729.85242359421898</v>
      </c>
      <c r="AD43">
        <v>-484095.26405879098</v>
      </c>
      <c r="AE43">
        <v>2248.12706546139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9627071.6377868</v>
      </c>
      <c r="AL43">
        <v>9937161.2261375207</v>
      </c>
      <c r="AM43">
        <v>9728554.8747624606</v>
      </c>
      <c r="AN43">
        <v>0</v>
      </c>
      <c r="AO43">
        <v>19665716.100899901</v>
      </c>
    </row>
    <row r="44" spans="1:41" x14ac:dyDescent="0.2">
      <c r="A44">
        <v>3</v>
      </c>
      <c r="B44">
        <v>0</v>
      </c>
      <c r="C44">
        <v>2009</v>
      </c>
      <c r="D44">
        <v>4488</v>
      </c>
      <c r="E44">
        <v>233195479.1575</v>
      </c>
      <c r="F44">
        <v>277118623.85030001</v>
      </c>
      <c r="G44">
        <v>282138351.6146</v>
      </c>
      <c r="H44">
        <v>-6124960.0957000097</v>
      </c>
      <c r="I44">
        <v>278184911.01032603</v>
      </c>
      <c r="J44">
        <v>-10882153.7385078</v>
      </c>
      <c r="K44">
        <v>1983827.2462671101</v>
      </c>
      <c r="L44">
        <v>0.86808533273989297</v>
      </c>
      <c r="M44">
        <v>595386.10805452103</v>
      </c>
      <c r="N44">
        <v>2.7891381876959001</v>
      </c>
      <c r="O44">
        <v>26533.1011875396</v>
      </c>
      <c r="P44">
        <v>7.1559468713188199</v>
      </c>
      <c r="Q44">
        <v>0.21859765226594999</v>
      </c>
      <c r="R44">
        <v>3.7044116784285701</v>
      </c>
      <c r="S44">
        <v>0</v>
      </c>
      <c r="T44">
        <v>0</v>
      </c>
      <c r="U44">
        <v>0</v>
      </c>
      <c r="V44">
        <v>1.2159909832920901E-2</v>
      </c>
      <c r="W44">
        <v>0</v>
      </c>
      <c r="X44">
        <v>4804705.1700052498</v>
      </c>
      <c r="Y44">
        <v>-5181391.4470266402</v>
      </c>
      <c r="Z44">
        <v>-215251.45963059101</v>
      </c>
      <c r="AA44">
        <v>-16135916.4830266</v>
      </c>
      <c r="AB44">
        <v>5723859.8564477898</v>
      </c>
      <c r="AC44">
        <v>158959.151783434</v>
      </c>
      <c r="AD44">
        <v>797543.02972366696</v>
      </c>
      <c r="AE44">
        <v>42364.405150459599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-10005127.7765732</v>
      </c>
      <c r="AL44">
        <v>-10056865.4028956</v>
      </c>
      <c r="AM44">
        <v>3931905.3071956402</v>
      </c>
      <c r="AN44">
        <v>11144687.859999999</v>
      </c>
      <c r="AO44">
        <v>5019727.7642999804</v>
      </c>
    </row>
    <row r="45" spans="1:41" x14ac:dyDescent="0.2">
      <c r="A45">
        <v>3</v>
      </c>
      <c r="B45">
        <v>0</v>
      </c>
      <c r="C45">
        <v>2010</v>
      </c>
      <c r="D45">
        <v>4519</v>
      </c>
      <c r="E45">
        <v>233966460.1575</v>
      </c>
      <c r="F45">
        <v>282138351.6146</v>
      </c>
      <c r="G45">
        <v>284999038.80299997</v>
      </c>
      <c r="H45">
        <v>3024508.1883999999</v>
      </c>
      <c r="I45">
        <v>288831816.152107</v>
      </c>
      <c r="J45">
        <v>10911143.592145599</v>
      </c>
      <c r="K45">
        <v>1947002.9193130599</v>
      </c>
      <c r="L45">
        <v>0.849833800346948</v>
      </c>
      <c r="M45">
        <v>599725.52189697698</v>
      </c>
      <c r="N45">
        <v>3.2360194898549599</v>
      </c>
      <c r="O45">
        <v>26488.378144430601</v>
      </c>
      <c r="P45">
        <v>7.3450321997110404</v>
      </c>
      <c r="Q45">
        <v>0.22158514924630501</v>
      </c>
      <c r="R45">
        <v>4.0758029693170998</v>
      </c>
      <c r="S45">
        <v>0</v>
      </c>
      <c r="T45">
        <v>0</v>
      </c>
      <c r="U45">
        <v>0</v>
      </c>
      <c r="V45">
        <v>2.88121168968496E-2</v>
      </c>
      <c r="W45">
        <v>0</v>
      </c>
      <c r="X45">
        <v>1133205.48908123</v>
      </c>
      <c r="Y45">
        <v>1665815.05776239</v>
      </c>
      <c r="Z45">
        <v>563429.58592297498</v>
      </c>
      <c r="AA45">
        <v>7872615.9989135601</v>
      </c>
      <c r="AB45">
        <v>-416147.27743554697</v>
      </c>
      <c r="AC45">
        <v>510982.667089872</v>
      </c>
      <c r="AD45">
        <v>344275.92025071301</v>
      </c>
      <c r="AE45">
        <v>-285723.29713887</v>
      </c>
      <c r="AF45">
        <v>0</v>
      </c>
      <c r="AG45">
        <v>0</v>
      </c>
      <c r="AH45">
        <v>0</v>
      </c>
      <c r="AI45">
        <v>-83346.884425496901</v>
      </c>
      <c r="AJ45">
        <v>0</v>
      </c>
      <c r="AK45">
        <v>11305107.2600208</v>
      </c>
      <c r="AL45">
        <v>11503585.158978101</v>
      </c>
      <c r="AM45">
        <v>-8479076.9705781601</v>
      </c>
      <c r="AN45">
        <v>770981</v>
      </c>
      <c r="AO45">
        <v>3795489.1883999999</v>
      </c>
    </row>
    <row r="46" spans="1:41" x14ac:dyDescent="0.2">
      <c r="A46">
        <v>3</v>
      </c>
      <c r="B46">
        <v>0</v>
      </c>
      <c r="C46">
        <v>2011</v>
      </c>
      <c r="D46">
        <v>4618</v>
      </c>
      <c r="E46">
        <v>234783255.78330001</v>
      </c>
      <c r="F46">
        <v>284999038.80299997</v>
      </c>
      <c r="G46">
        <v>303959152.04909998</v>
      </c>
      <c r="H46">
        <v>17154209.620299999</v>
      </c>
      <c r="I46">
        <v>307236999.63246101</v>
      </c>
      <c r="J46">
        <v>16457112.771153901</v>
      </c>
      <c r="K46">
        <v>1923695.17217661</v>
      </c>
      <c r="L46">
        <v>0.81469367501047696</v>
      </c>
      <c r="M46">
        <v>602527.57747805398</v>
      </c>
      <c r="N46">
        <v>3.9918521435583401</v>
      </c>
      <c r="O46">
        <v>26309.205314004001</v>
      </c>
      <c r="P46">
        <v>7.4810102242064698</v>
      </c>
      <c r="Q46">
        <v>0.21518040822534601</v>
      </c>
      <c r="R46">
        <v>3.9014006043699001</v>
      </c>
      <c r="S46">
        <v>0</v>
      </c>
      <c r="T46">
        <v>0</v>
      </c>
      <c r="U46">
        <v>0</v>
      </c>
      <c r="V46">
        <v>2.8711881422335599E-2</v>
      </c>
      <c r="W46">
        <v>0</v>
      </c>
      <c r="X46">
        <v>-242065.90151704301</v>
      </c>
      <c r="Y46">
        <v>4217770.2672680803</v>
      </c>
      <c r="Z46">
        <v>371846.81776415999</v>
      </c>
      <c r="AA46">
        <v>11353628.5278579</v>
      </c>
      <c r="AB46">
        <v>849530.31387256202</v>
      </c>
      <c r="AC46">
        <v>336733.78290074499</v>
      </c>
      <c r="AD46">
        <v>-812552.31888554303</v>
      </c>
      <c r="AE46">
        <v>78535.598694704502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16153427.087955501</v>
      </c>
      <c r="AL46">
        <v>16431855.5234097</v>
      </c>
      <c r="AM46">
        <v>722354.09689022799</v>
      </c>
      <c r="AN46">
        <v>816795.62579999899</v>
      </c>
      <c r="AO46">
        <v>17971005.246100001</v>
      </c>
    </row>
    <row r="47" spans="1:41" x14ac:dyDescent="0.2">
      <c r="A47">
        <v>3</v>
      </c>
      <c r="B47">
        <v>0</v>
      </c>
      <c r="C47">
        <v>2012</v>
      </c>
      <c r="D47">
        <v>4652</v>
      </c>
      <c r="E47">
        <v>235208657.78330001</v>
      </c>
      <c r="F47">
        <v>303959152.04909998</v>
      </c>
      <c r="G47">
        <v>313235882.66439903</v>
      </c>
      <c r="H47">
        <v>8851328.6152999103</v>
      </c>
      <c r="I47">
        <v>304475365.86108202</v>
      </c>
      <c r="J47">
        <v>-3178962.4350417801</v>
      </c>
      <c r="K47">
        <v>1930186.40809851</v>
      </c>
      <c r="L47">
        <v>0.84427364364268698</v>
      </c>
      <c r="M47">
        <v>607080.14119744999</v>
      </c>
      <c r="N47">
        <v>4.00064036192048</v>
      </c>
      <c r="O47">
        <v>25856.047480622699</v>
      </c>
      <c r="P47">
        <v>7.3287775472190999</v>
      </c>
      <c r="Q47">
        <v>0.203292400516843</v>
      </c>
      <c r="R47">
        <v>3.7958994447190002</v>
      </c>
      <c r="S47">
        <v>0</v>
      </c>
      <c r="T47">
        <v>0</v>
      </c>
      <c r="U47">
        <v>0</v>
      </c>
      <c r="V47">
        <v>4.0234751939781301E-2</v>
      </c>
      <c r="W47">
        <v>0</v>
      </c>
      <c r="X47">
        <v>887590.70026643004</v>
      </c>
      <c r="Y47">
        <v>-3183332.87449071</v>
      </c>
      <c r="Z47">
        <v>516726.51034179598</v>
      </c>
      <c r="AA47">
        <v>116750.288224922</v>
      </c>
      <c r="AB47">
        <v>1909047.2304978699</v>
      </c>
      <c r="AC47">
        <v>-347801.31425796001</v>
      </c>
      <c r="AD47">
        <v>-1428663.01969276</v>
      </c>
      <c r="AE47">
        <v>101907.338025533</v>
      </c>
      <c r="AF47">
        <v>0</v>
      </c>
      <c r="AG47">
        <v>0</v>
      </c>
      <c r="AH47">
        <v>0</v>
      </c>
      <c r="AI47">
        <v>-54112.208066104002</v>
      </c>
      <c r="AJ47">
        <v>0</v>
      </c>
      <c r="AK47">
        <v>-1481887.3491509899</v>
      </c>
      <c r="AL47">
        <v>-1216506.03930831</v>
      </c>
      <c r="AM47">
        <v>10067834.654608199</v>
      </c>
      <c r="AN47">
        <v>425401.99999999901</v>
      </c>
      <c r="AO47">
        <v>9276730.6152999196</v>
      </c>
    </row>
    <row r="48" spans="1:41" x14ac:dyDescent="0.2">
      <c r="A48">
        <v>3</v>
      </c>
      <c r="B48">
        <v>0</v>
      </c>
      <c r="C48">
        <v>2013</v>
      </c>
      <c r="D48">
        <v>4718</v>
      </c>
      <c r="E48">
        <v>236666897.9673</v>
      </c>
      <c r="F48">
        <v>313235882.66439903</v>
      </c>
      <c r="G48">
        <v>310204736.07489997</v>
      </c>
      <c r="H48">
        <v>-3219209.3755998998</v>
      </c>
      <c r="I48">
        <v>297532138.48500502</v>
      </c>
      <c r="J48">
        <v>-7272162.3378582904</v>
      </c>
      <c r="K48">
        <v>1931334.75297041</v>
      </c>
      <c r="L48">
        <v>0.90376121398971798</v>
      </c>
      <c r="M48">
        <v>614877.07663817599</v>
      </c>
      <c r="N48">
        <v>3.8344243863975498</v>
      </c>
      <c r="O48">
        <v>25831.258635312501</v>
      </c>
      <c r="P48">
        <v>7.2942256833723</v>
      </c>
      <c r="Q48">
        <v>0.20190114855688299</v>
      </c>
      <c r="R48">
        <v>3.7410733443064901</v>
      </c>
      <c r="S48">
        <v>0</v>
      </c>
      <c r="T48">
        <v>0</v>
      </c>
      <c r="U48">
        <v>0</v>
      </c>
      <c r="V48">
        <v>3.9986842609935097E-2</v>
      </c>
      <c r="W48">
        <v>0</v>
      </c>
      <c r="X48">
        <v>1721151.94847881</v>
      </c>
      <c r="Y48">
        <v>-7558466.6837451598</v>
      </c>
      <c r="Z48">
        <v>816548.63544900995</v>
      </c>
      <c r="AA48">
        <v>-2289557.41960007</v>
      </c>
      <c r="AB48">
        <v>-7971.1507520539999</v>
      </c>
      <c r="AC48">
        <v>103953.72126622801</v>
      </c>
      <c r="AD48">
        <v>-45730.586410470904</v>
      </c>
      <c r="AE48">
        <v>84886.106722041994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-7175185.4285916695</v>
      </c>
      <c r="AL48">
        <v>-7148487.1210564803</v>
      </c>
      <c r="AM48">
        <v>3929277.7454565801</v>
      </c>
      <c r="AN48">
        <v>1458240.1839999901</v>
      </c>
      <c r="AO48">
        <v>-1760969.1915998999</v>
      </c>
    </row>
    <row r="49" spans="1:41" x14ac:dyDescent="0.2">
      <c r="A49">
        <v>3</v>
      </c>
      <c r="B49">
        <v>0</v>
      </c>
      <c r="C49">
        <v>2014</v>
      </c>
      <c r="D49">
        <v>4718</v>
      </c>
      <c r="E49">
        <v>236666897.9673</v>
      </c>
      <c r="F49">
        <v>310204736.07489997</v>
      </c>
      <c r="G49">
        <v>310956499.36369997</v>
      </c>
      <c r="H49">
        <v>-290446.71120003902</v>
      </c>
      <c r="I49">
        <v>299287999.67056203</v>
      </c>
      <c r="J49">
        <v>700846.37480729097</v>
      </c>
      <c r="K49">
        <v>1964158.48268822</v>
      </c>
      <c r="L49">
        <v>0.89994358972111599</v>
      </c>
      <c r="M49">
        <v>620082.13056157005</v>
      </c>
      <c r="N49">
        <v>3.6356252260389499</v>
      </c>
      <c r="O49">
        <v>26260.4629591593</v>
      </c>
      <c r="P49">
        <v>7.4353787468246697</v>
      </c>
      <c r="Q49">
        <v>0.19974168862414601</v>
      </c>
      <c r="R49">
        <v>3.88133899507217</v>
      </c>
      <c r="S49">
        <v>0</v>
      </c>
      <c r="T49">
        <v>0.25025369594841801</v>
      </c>
      <c r="U49">
        <v>0</v>
      </c>
      <c r="V49">
        <v>5.5814417282070102E-2</v>
      </c>
      <c r="W49">
        <v>0</v>
      </c>
      <c r="X49">
        <v>5982188.8016078304</v>
      </c>
      <c r="Y49">
        <v>387941.03420742601</v>
      </c>
      <c r="Z49">
        <v>524782.34685929597</v>
      </c>
      <c r="AA49">
        <v>-3360056.00111788</v>
      </c>
      <c r="AB49">
        <v>-1671226.58809717</v>
      </c>
      <c r="AC49">
        <v>76632.257567902197</v>
      </c>
      <c r="AD49">
        <v>-341843.96022627101</v>
      </c>
      <c r="AE49">
        <v>-165865.783536053</v>
      </c>
      <c r="AF49">
        <v>0</v>
      </c>
      <c r="AG49">
        <v>-401549.41868753498</v>
      </c>
      <c r="AH49">
        <v>0</v>
      </c>
      <c r="AI49">
        <v>-124914.720355609</v>
      </c>
      <c r="AJ49">
        <v>0</v>
      </c>
      <c r="AK49">
        <v>906087.96822192997</v>
      </c>
      <c r="AL49">
        <v>1073661.7660885199</v>
      </c>
      <c r="AM49">
        <v>-1364108.47728856</v>
      </c>
      <c r="AN49">
        <v>0</v>
      </c>
      <c r="AO49">
        <v>-290446.71120003902</v>
      </c>
    </row>
    <row r="50" spans="1:41" x14ac:dyDescent="0.2">
      <c r="A50">
        <v>3</v>
      </c>
      <c r="B50">
        <v>0</v>
      </c>
      <c r="C50">
        <v>2015</v>
      </c>
      <c r="D50">
        <v>4718</v>
      </c>
      <c r="E50">
        <v>236666897.9673</v>
      </c>
      <c r="F50">
        <v>310956499.36369997</v>
      </c>
      <c r="G50">
        <v>299037265.41569901</v>
      </c>
      <c r="H50">
        <v>-12325146.151699901</v>
      </c>
      <c r="I50">
        <v>280537800.74778199</v>
      </c>
      <c r="J50">
        <v>-19099957.071265601</v>
      </c>
      <c r="K50">
        <v>2018773.58762767</v>
      </c>
      <c r="L50">
        <v>0.92294272170995295</v>
      </c>
      <c r="M50">
        <v>625565.06189279899</v>
      </c>
      <c r="N50">
        <v>2.6404873004136999</v>
      </c>
      <c r="O50">
        <v>27135.7151580721</v>
      </c>
      <c r="P50">
        <v>7.2496882122902804</v>
      </c>
      <c r="Q50">
        <v>0.196869511501501</v>
      </c>
      <c r="R50">
        <v>3.9454655147206701</v>
      </c>
      <c r="S50">
        <v>0</v>
      </c>
      <c r="T50">
        <v>0.57098749375707003</v>
      </c>
      <c r="U50">
        <v>0</v>
      </c>
      <c r="V50">
        <v>0.11857552032848</v>
      </c>
      <c r="W50">
        <v>0</v>
      </c>
      <c r="X50">
        <v>5146625.7741223099</v>
      </c>
      <c r="Y50">
        <v>-2325168.5890365802</v>
      </c>
      <c r="Z50">
        <v>610462.29584719904</v>
      </c>
      <c r="AA50">
        <v>-17794565.9372712</v>
      </c>
      <c r="AB50">
        <v>-3708183.8903497602</v>
      </c>
      <c r="AC50">
        <v>-395405.30804830702</v>
      </c>
      <c r="AD50">
        <v>-396351.67508102098</v>
      </c>
      <c r="AE50">
        <v>-13846.6162018548</v>
      </c>
      <c r="AF50">
        <v>0</v>
      </c>
      <c r="AG50">
        <v>-522793.79415857798</v>
      </c>
      <c r="AH50">
        <v>0</v>
      </c>
      <c r="AI50">
        <v>-311771.90996843303</v>
      </c>
      <c r="AJ50">
        <v>0</v>
      </c>
      <c r="AK50">
        <v>-19710999.650146201</v>
      </c>
      <c r="AL50">
        <v>-19778128.992950398</v>
      </c>
      <c r="AM50">
        <v>7452982.8412504504</v>
      </c>
      <c r="AN50">
        <v>0</v>
      </c>
      <c r="AO50">
        <v>-12325146.151699901</v>
      </c>
    </row>
    <row r="51" spans="1:41" x14ac:dyDescent="0.2">
      <c r="A51">
        <v>3</v>
      </c>
      <c r="B51">
        <v>0</v>
      </c>
      <c r="C51">
        <v>2016</v>
      </c>
      <c r="D51">
        <v>4718</v>
      </c>
      <c r="E51">
        <v>236666897.9673</v>
      </c>
      <c r="F51">
        <v>299037265.41569901</v>
      </c>
      <c r="G51">
        <v>279894597.22539997</v>
      </c>
      <c r="H51">
        <v>-18730189.348699901</v>
      </c>
      <c r="I51">
        <v>270049204.48987001</v>
      </c>
      <c r="J51">
        <v>-10017576.1618887</v>
      </c>
      <c r="K51">
        <v>2063805.4003081799</v>
      </c>
      <c r="L51">
        <v>0.98535851257253004</v>
      </c>
      <c r="M51">
        <v>629923.11739160703</v>
      </c>
      <c r="N51">
        <v>2.3499592198619399</v>
      </c>
      <c r="O51">
        <v>27487.968298677701</v>
      </c>
      <c r="P51">
        <v>7.0664301131606901</v>
      </c>
      <c r="Q51">
        <v>0.200688049962088</v>
      </c>
      <c r="R51">
        <v>4.4500416928581004</v>
      </c>
      <c r="S51">
        <v>0</v>
      </c>
      <c r="T51">
        <v>1.16140595879625</v>
      </c>
      <c r="U51">
        <v>0</v>
      </c>
      <c r="V51">
        <v>0.200819728530716</v>
      </c>
      <c r="W51">
        <v>0</v>
      </c>
      <c r="X51">
        <v>3888763.9813975999</v>
      </c>
      <c r="Y51">
        <v>-5600822.7848150097</v>
      </c>
      <c r="Z51">
        <v>555157.53831794299</v>
      </c>
      <c r="AA51">
        <v>-5819278.83991352</v>
      </c>
      <c r="AB51">
        <v>-1406366.9214873901</v>
      </c>
      <c r="AC51">
        <v>-267794.97115657898</v>
      </c>
      <c r="AD51">
        <v>555277.63650138304</v>
      </c>
      <c r="AE51">
        <v>-552819.39237293496</v>
      </c>
      <c r="AF51">
        <v>0</v>
      </c>
      <c r="AG51">
        <v>-955164.90233596496</v>
      </c>
      <c r="AH51">
        <v>0</v>
      </c>
      <c r="AI51">
        <v>-493870.62533071201</v>
      </c>
      <c r="AJ51">
        <v>0</v>
      </c>
      <c r="AK51">
        <v>-10096919.2811951</v>
      </c>
      <c r="AL51">
        <v>-9886517.3663529493</v>
      </c>
      <c r="AM51">
        <v>-8843671.9823470302</v>
      </c>
      <c r="AN51">
        <v>0</v>
      </c>
      <c r="AO51">
        <v>-18730189.348699901</v>
      </c>
    </row>
    <row r="52" spans="1:41" x14ac:dyDescent="0.2">
      <c r="A52">
        <v>3</v>
      </c>
      <c r="B52">
        <v>0</v>
      </c>
      <c r="C52">
        <v>2017</v>
      </c>
      <c r="D52">
        <v>4718</v>
      </c>
      <c r="E52">
        <v>236666897.9673</v>
      </c>
      <c r="F52">
        <v>279894597.22539997</v>
      </c>
      <c r="G52">
        <v>270558220.78919899</v>
      </c>
      <c r="H52">
        <v>-8455052.7263999805</v>
      </c>
      <c r="I52">
        <v>273204349.20244199</v>
      </c>
      <c r="J52">
        <v>3902916.08112079</v>
      </c>
      <c r="K52">
        <v>2085563.4311556499</v>
      </c>
      <c r="L52">
        <v>0.97614160732615496</v>
      </c>
      <c r="M52">
        <v>633689.47404196695</v>
      </c>
      <c r="N52">
        <v>2.5594199815080301</v>
      </c>
      <c r="O52">
        <v>27658.516267724801</v>
      </c>
      <c r="P52">
        <v>7.0559673285803699</v>
      </c>
      <c r="Q52">
        <v>0.199347967219526</v>
      </c>
      <c r="R52">
        <v>4.7385506753043698</v>
      </c>
      <c r="S52">
        <v>0</v>
      </c>
      <c r="T52">
        <v>1.99933611120649</v>
      </c>
      <c r="U52">
        <v>0</v>
      </c>
      <c r="V52">
        <v>0.40966419513174102</v>
      </c>
      <c r="W52">
        <v>0</v>
      </c>
      <c r="X52">
        <v>2871039.1643273798</v>
      </c>
      <c r="Y52">
        <v>689597.99551064603</v>
      </c>
      <c r="Z52">
        <v>471663.66824864701</v>
      </c>
      <c r="AA52">
        <v>4184615.0858523198</v>
      </c>
      <c r="AB52">
        <v>-1207636.3528670201</v>
      </c>
      <c r="AC52">
        <v>-98722.095919212094</v>
      </c>
      <c r="AD52">
        <v>-78148.278331676207</v>
      </c>
      <c r="AE52">
        <v>-279141.08737998898</v>
      </c>
      <c r="AF52">
        <v>0</v>
      </c>
      <c r="AG52">
        <v>-1233144.9872168801</v>
      </c>
      <c r="AH52">
        <v>0</v>
      </c>
      <c r="AI52">
        <v>-1159433.24311466</v>
      </c>
      <c r="AJ52">
        <v>0</v>
      </c>
      <c r="AK52">
        <v>4160689.86910955</v>
      </c>
      <c r="AL52">
        <v>4118732.9298473801</v>
      </c>
      <c r="AM52">
        <v>-12573785.656247299</v>
      </c>
      <c r="AN52">
        <v>0</v>
      </c>
      <c r="AO52">
        <v>-8455052.7263999805</v>
      </c>
    </row>
    <row r="53" spans="1:41" x14ac:dyDescent="0.2">
      <c r="A53">
        <v>3</v>
      </c>
      <c r="B53">
        <v>0</v>
      </c>
      <c r="C53">
        <v>2018</v>
      </c>
      <c r="D53">
        <v>4718</v>
      </c>
      <c r="E53">
        <v>236666897.9673</v>
      </c>
      <c r="F53">
        <v>270558220.78919899</v>
      </c>
      <c r="G53">
        <v>267797302.1002</v>
      </c>
      <c r="H53">
        <v>-3179117.01700004</v>
      </c>
      <c r="I53">
        <v>277546850.06664997</v>
      </c>
      <c r="J53">
        <v>3890026.2354510701</v>
      </c>
      <c r="K53">
        <v>2102749.2543792301</v>
      </c>
      <c r="L53">
        <v>0.97345931230146499</v>
      </c>
      <c r="M53">
        <v>639775.545328398</v>
      </c>
      <c r="N53">
        <v>2.81841862081265</v>
      </c>
      <c r="O53">
        <v>28066.597469404998</v>
      </c>
      <c r="P53">
        <v>7.0107139777311902</v>
      </c>
      <c r="Q53">
        <v>0.19884655106648</v>
      </c>
      <c r="R53">
        <v>5.0971445390948</v>
      </c>
      <c r="S53">
        <v>0</v>
      </c>
      <c r="T53">
        <v>2.8570797582450398</v>
      </c>
      <c r="U53">
        <v>0</v>
      </c>
      <c r="V53">
        <v>0.55650265055866599</v>
      </c>
      <c r="W53">
        <v>5.50520868955666E-2</v>
      </c>
      <c r="X53">
        <v>2313833.4383556298</v>
      </c>
      <c r="Y53">
        <v>918809.837204237</v>
      </c>
      <c r="Z53">
        <v>491896.64786024799</v>
      </c>
      <c r="AA53">
        <v>4594685.8223508596</v>
      </c>
      <c r="AB53">
        <v>-1403041.1248735599</v>
      </c>
      <c r="AC53">
        <v>-118481.13167205801</v>
      </c>
      <c r="AD53">
        <v>-128240.43643374099</v>
      </c>
      <c r="AE53">
        <v>-337372.90477538703</v>
      </c>
      <c r="AF53">
        <v>0</v>
      </c>
      <c r="AG53">
        <v>-1221666.0021748</v>
      </c>
      <c r="AH53">
        <v>0</v>
      </c>
      <c r="AI53">
        <v>-791554.14535127697</v>
      </c>
      <c r="AJ53">
        <v>-1098768.93358835</v>
      </c>
      <c r="AK53">
        <v>3220101.0669018002</v>
      </c>
      <c r="AL53">
        <v>3285124.38177387</v>
      </c>
      <c r="AM53">
        <v>-6464241.3987739095</v>
      </c>
      <c r="AN53">
        <v>0</v>
      </c>
      <c r="AO53">
        <v>-3179117.01700004</v>
      </c>
    </row>
    <row r="54" spans="1:41" x14ac:dyDescent="0.2">
      <c r="A54">
        <v>10</v>
      </c>
      <c r="B54">
        <v>0</v>
      </c>
      <c r="C54">
        <v>2002</v>
      </c>
      <c r="D54">
        <v>100</v>
      </c>
      <c r="E54">
        <v>1201007994</v>
      </c>
      <c r="F54">
        <v>0</v>
      </c>
      <c r="G54">
        <v>1201007994</v>
      </c>
      <c r="H54">
        <v>0</v>
      </c>
      <c r="I54">
        <v>1143738087.01545</v>
      </c>
      <c r="J54">
        <v>0</v>
      </c>
      <c r="K54">
        <v>253905652.09999999</v>
      </c>
      <c r="L54">
        <v>0.97956348500000001</v>
      </c>
      <c r="M54">
        <v>25697520.3899999</v>
      </c>
      <c r="N54">
        <v>1.974</v>
      </c>
      <c r="O54">
        <v>42439.074999999903</v>
      </c>
      <c r="P54">
        <v>31.709999999999901</v>
      </c>
      <c r="Q54">
        <v>0.50002661492511502</v>
      </c>
      <c r="R54">
        <v>3.5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1201007994</v>
      </c>
      <c r="AO54">
        <v>1201007994</v>
      </c>
    </row>
    <row r="55" spans="1:41" x14ac:dyDescent="0.2">
      <c r="A55">
        <v>10</v>
      </c>
      <c r="B55">
        <v>0</v>
      </c>
      <c r="C55">
        <v>2003</v>
      </c>
      <c r="D55">
        <v>100</v>
      </c>
      <c r="E55">
        <v>1201007994</v>
      </c>
      <c r="F55">
        <v>1201007994</v>
      </c>
      <c r="G55">
        <v>1127691152.99999</v>
      </c>
      <c r="H55">
        <v>-73316841.000001594</v>
      </c>
      <c r="I55">
        <v>1038315668.76758</v>
      </c>
      <c r="J55">
        <v>-105422418.24786399</v>
      </c>
      <c r="K55">
        <v>232535029.09999901</v>
      </c>
      <c r="L55">
        <v>1.1512130359999899</v>
      </c>
      <c r="M55">
        <v>26042245.269999899</v>
      </c>
      <c r="N55">
        <v>2.2467999999999901</v>
      </c>
      <c r="O55">
        <v>41148.635000000002</v>
      </c>
      <c r="P55">
        <v>31.36</v>
      </c>
      <c r="Q55">
        <v>0.49949664564947699</v>
      </c>
      <c r="R55">
        <v>3.5</v>
      </c>
      <c r="S55">
        <v>0</v>
      </c>
      <c r="T55">
        <v>0</v>
      </c>
      <c r="U55">
        <v>0</v>
      </c>
      <c r="V55">
        <v>0</v>
      </c>
      <c r="W55">
        <v>0</v>
      </c>
      <c r="X55">
        <v>-82842706.534513906</v>
      </c>
      <c r="Y55">
        <v>-67971323.535546005</v>
      </c>
      <c r="Z55">
        <v>3472336.2522771801</v>
      </c>
      <c r="AA55">
        <v>25756529.548174601</v>
      </c>
      <c r="AB55">
        <v>14333024.907819699</v>
      </c>
      <c r="AC55">
        <v>-3243115.8143054801</v>
      </c>
      <c r="AD55">
        <v>-283171.95428671199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-110778427.13038</v>
      </c>
      <c r="AL55">
        <v>-110701189.80901401</v>
      </c>
      <c r="AM55">
        <v>37384348.809012704</v>
      </c>
      <c r="AN55">
        <v>0</v>
      </c>
      <c r="AO55">
        <v>-73316841.000001594</v>
      </c>
    </row>
    <row r="56" spans="1:41" x14ac:dyDescent="0.2">
      <c r="A56">
        <v>10</v>
      </c>
      <c r="B56">
        <v>0</v>
      </c>
      <c r="C56">
        <v>2004</v>
      </c>
      <c r="D56">
        <v>100</v>
      </c>
      <c r="E56">
        <v>1201007994</v>
      </c>
      <c r="F56">
        <v>1127691152.99999</v>
      </c>
      <c r="G56">
        <v>1109237034</v>
      </c>
      <c r="H56">
        <v>-18454118.999998</v>
      </c>
      <c r="I56">
        <v>1097909231.6980801</v>
      </c>
      <c r="J56">
        <v>59593562.930499598</v>
      </c>
      <c r="K56">
        <v>243107287.39999899</v>
      </c>
      <c r="L56">
        <v>1.20597552</v>
      </c>
      <c r="M56">
        <v>26563773.749999899</v>
      </c>
      <c r="N56">
        <v>2.5669</v>
      </c>
      <c r="O56">
        <v>39531.589999999997</v>
      </c>
      <c r="P56">
        <v>31</v>
      </c>
      <c r="Q56">
        <v>0.49415983310371703</v>
      </c>
      <c r="R56">
        <v>3.5</v>
      </c>
      <c r="S56">
        <v>0</v>
      </c>
      <c r="T56">
        <v>0</v>
      </c>
      <c r="U56">
        <v>0</v>
      </c>
      <c r="V56">
        <v>0</v>
      </c>
      <c r="W56">
        <v>0</v>
      </c>
      <c r="X56">
        <v>41504004.7546556</v>
      </c>
      <c r="Y56">
        <v>-19686988.986340601</v>
      </c>
      <c r="Z56">
        <v>4854834.0010978896</v>
      </c>
      <c r="AA56">
        <v>25930295.252596799</v>
      </c>
      <c r="AB56">
        <v>17503918.955088399</v>
      </c>
      <c r="AC56">
        <v>-3132019.2394158398</v>
      </c>
      <c r="AD56">
        <v>-2674616.0196046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64299428.7180776</v>
      </c>
      <c r="AL56">
        <v>64723220.224769302</v>
      </c>
      <c r="AM56">
        <v>-83177339.224767402</v>
      </c>
      <c r="AN56">
        <v>0</v>
      </c>
      <c r="AO56">
        <v>-18454118.999998</v>
      </c>
    </row>
    <row r="57" spans="1:41" x14ac:dyDescent="0.2">
      <c r="A57">
        <v>10</v>
      </c>
      <c r="B57">
        <v>0</v>
      </c>
      <c r="C57">
        <v>2005</v>
      </c>
      <c r="D57">
        <v>100</v>
      </c>
      <c r="E57">
        <v>1201007994</v>
      </c>
      <c r="F57">
        <v>1109237034</v>
      </c>
      <c r="G57">
        <v>1185413968.99999</v>
      </c>
      <c r="H57">
        <v>76176934.999997601</v>
      </c>
      <c r="I57">
        <v>1202370749.1108201</v>
      </c>
      <c r="J57">
        <v>104461517.41274101</v>
      </c>
      <c r="K57">
        <v>254087771.40000001</v>
      </c>
      <c r="L57">
        <v>1.1702642379999899</v>
      </c>
      <c r="M57">
        <v>27081157.499999899</v>
      </c>
      <c r="N57">
        <v>3.0314999999999901</v>
      </c>
      <c r="O57">
        <v>38116.919999999896</v>
      </c>
      <c r="P57">
        <v>30.68</v>
      </c>
      <c r="Q57">
        <v>0.49018125488386599</v>
      </c>
      <c r="R57">
        <v>3.5</v>
      </c>
      <c r="S57">
        <v>0</v>
      </c>
      <c r="T57">
        <v>0</v>
      </c>
      <c r="U57">
        <v>0</v>
      </c>
      <c r="V57">
        <v>0</v>
      </c>
      <c r="W57">
        <v>0</v>
      </c>
      <c r="X57">
        <v>40558329.009062998</v>
      </c>
      <c r="Y57">
        <v>12756512.1916267</v>
      </c>
      <c r="Z57">
        <v>4645408.9722261904</v>
      </c>
      <c r="AA57">
        <v>33328568.4370014</v>
      </c>
      <c r="AB57">
        <v>15639425.95332</v>
      </c>
      <c r="AC57">
        <v>-2738880.98684806</v>
      </c>
      <c r="AD57">
        <v>-1961881.4741755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102227482.102213</v>
      </c>
      <c r="AL57">
        <v>105539310.898072</v>
      </c>
      <c r="AM57">
        <v>-29362375.8980751</v>
      </c>
      <c r="AN57">
        <v>0</v>
      </c>
      <c r="AO57">
        <v>76176934.999997601</v>
      </c>
    </row>
    <row r="58" spans="1:41" x14ac:dyDescent="0.2">
      <c r="A58">
        <v>10</v>
      </c>
      <c r="B58">
        <v>0</v>
      </c>
      <c r="C58">
        <v>2006</v>
      </c>
      <c r="D58">
        <v>100</v>
      </c>
      <c r="E58">
        <v>1201007994</v>
      </c>
      <c r="F58">
        <v>1185413968.99999</v>
      </c>
      <c r="G58">
        <v>1159540668.99999</v>
      </c>
      <c r="H58">
        <v>-25873299.999999501</v>
      </c>
      <c r="I58">
        <v>838858280.59122205</v>
      </c>
      <c r="J58">
        <v>-363512468.51960701</v>
      </c>
      <c r="K58">
        <v>252268420.80000001</v>
      </c>
      <c r="L58">
        <v>2.81626553899999</v>
      </c>
      <c r="M58">
        <v>27655014.75</v>
      </c>
      <c r="N58">
        <v>3.3499999999999899</v>
      </c>
      <c r="O58">
        <v>36028.75</v>
      </c>
      <c r="P58">
        <v>30.18</v>
      </c>
      <c r="Q58">
        <v>0.49297116336448898</v>
      </c>
      <c r="R58">
        <v>3.7</v>
      </c>
      <c r="S58">
        <v>0</v>
      </c>
      <c r="T58">
        <v>0</v>
      </c>
      <c r="U58">
        <v>0</v>
      </c>
      <c r="V58">
        <v>0</v>
      </c>
      <c r="W58">
        <v>0</v>
      </c>
      <c r="X58">
        <v>-6904516.5210546004</v>
      </c>
      <c r="Y58">
        <v>-387177484.23189998</v>
      </c>
      <c r="Z58">
        <v>5397547.7145811301</v>
      </c>
      <c r="AA58">
        <v>21994495.1957234</v>
      </c>
      <c r="AB58">
        <v>25939157.055604499</v>
      </c>
      <c r="AC58">
        <v>-4570219.4830218498</v>
      </c>
      <c r="AD58">
        <v>1472429.2383121799</v>
      </c>
      <c r="AE58">
        <v>-801552.47478280205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-344650143.50653702</v>
      </c>
      <c r="AL58">
        <v>-358385929.138313</v>
      </c>
      <c r="AM58">
        <v>332512629.13831401</v>
      </c>
      <c r="AN58">
        <v>0</v>
      </c>
      <c r="AO58">
        <v>-25873299.999999501</v>
      </c>
    </row>
    <row r="59" spans="1:41" x14ac:dyDescent="0.2">
      <c r="A59">
        <v>10</v>
      </c>
      <c r="B59">
        <v>0</v>
      </c>
      <c r="C59">
        <v>2007</v>
      </c>
      <c r="D59">
        <v>100</v>
      </c>
      <c r="E59">
        <v>1201007994</v>
      </c>
      <c r="F59">
        <v>1159540668.99999</v>
      </c>
      <c r="G59">
        <v>1100711966.99999</v>
      </c>
      <c r="H59">
        <v>-58828702.000000402</v>
      </c>
      <c r="I59">
        <v>1237358232.11608</v>
      </c>
      <c r="J59">
        <v>398499951.52486402</v>
      </c>
      <c r="K59">
        <v>256261700.59999999</v>
      </c>
      <c r="L59">
        <v>1.2309854979999999</v>
      </c>
      <c r="M59">
        <v>27714120</v>
      </c>
      <c r="N59">
        <v>3.4605999999999901</v>
      </c>
      <c r="O59">
        <v>36660.58</v>
      </c>
      <c r="P59">
        <v>30.4</v>
      </c>
      <c r="Q59">
        <v>0.48830547590354001</v>
      </c>
      <c r="R59">
        <v>3.6</v>
      </c>
      <c r="S59">
        <v>0</v>
      </c>
      <c r="T59">
        <v>0</v>
      </c>
      <c r="U59">
        <v>0</v>
      </c>
      <c r="V59">
        <v>0</v>
      </c>
      <c r="W59">
        <v>0</v>
      </c>
      <c r="X59">
        <v>14898831.5953892</v>
      </c>
      <c r="Y59">
        <v>529453737.64047003</v>
      </c>
      <c r="Z59">
        <v>536462.21401109605</v>
      </c>
      <c r="AA59">
        <v>7060349.2192535698</v>
      </c>
      <c r="AB59">
        <v>-7718959.7104535596</v>
      </c>
      <c r="AC59">
        <v>1972483.30877121</v>
      </c>
      <c r="AD59">
        <v>-2404671.5618921001</v>
      </c>
      <c r="AE59">
        <v>392227.66490513697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544190460.37045503</v>
      </c>
      <c r="AL59">
        <v>550840244.50702202</v>
      </c>
      <c r="AM59">
        <v>-609668946.50702202</v>
      </c>
      <c r="AN59">
        <v>0</v>
      </c>
      <c r="AO59">
        <v>-58828702.000000402</v>
      </c>
    </row>
    <row r="60" spans="1:41" x14ac:dyDescent="0.2">
      <c r="A60">
        <v>10</v>
      </c>
      <c r="B60">
        <v>0</v>
      </c>
      <c r="C60">
        <v>2008</v>
      </c>
      <c r="D60">
        <v>100</v>
      </c>
      <c r="E60">
        <v>1201007994</v>
      </c>
      <c r="F60">
        <v>1100711966.99999</v>
      </c>
      <c r="G60">
        <v>1112567173.99999</v>
      </c>
      <c r="H60">
        <v>11855207.0000004</v>
      </c>
      <c r="I60">
        <v>1281980368.2421401</v>
      </c>
      <c r="J60">
        <v>44622136.126055397</v>
      </c>
      <c r="K60">
        <v>260943220.69999999</v>
      </c>
      <c r="L60">
        <v>1.2421328030000001</v>
      </c>
      <c r="M60">
        <v>27956797.669999901</v>
      </c>
      <c r="N60">
        <v>3.91949999999999</v>
      </c>
      <c r="O60">
        <v>36716.94</v>
      </c>
      <c r="P60">
        <v>30.42</v>
      </c>
      <c r="Q60">
        <v>0.48698388494219103</v>
      </c>
      <c r="R60">
        <v>3.7</v>
      </c>
      <c r="S60">
        <v>0</v>
      </c>
      <c r="T60">
        <v>0</v>
      </c>
      <c r="U60">
        <v>0</v>
      </c>
      <c r="V60">
        <v>0</v>
      </c>
      <c r="W60">
        <v>0</v>
      </c>
      <c r="X60">
        <v>16318428.077022601</v>
      </c>
      <c r="Y60">
        <v>-3836933.6375658899</v>
      </c>
      <c r="Z60">
        <v>2081049.07128828</v>
      </c>
      <c r="AA60">
        <v>26371286.187876001</v>
      </c>
      <c r="AB60">
        <v>-649434.74411315203</v>
      </c>
      <c r="AC60">
        <v>170087.65028496599</v>
      </c>
      <c r="AD60">
        <v>-647065.009128556</v>
      </c>
      <c r="AE60">
        <v>-372202.29359025997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39435215.302074097</v>
      </c>
      <c r="AL60">
        <v>39694340.694735996</v>
      </c>
      <c r="AM60">
        <v>-27839133.694735501</v>
      </c>
      <c r="AN60">
        <v>0</v>
      </c>
      <c r="AO60">
        <v>11855207.0000004</v>
      </c>
    </row>
    <row r="61" spans="1:41" x14ac:dyDescent="0.2">
      <c r="A61">
        <v>10</v>
      </c>
      <c r="B61">
        <v>0</v>
      </c>
      <c r="C61">
        <v>2009</v>
      </c>
      <c r="D61">
        <v>100</v>
      </c>
      <c r="E61">
        <v>1201007994</v>
      </c>
      <c r="F61">
        <v>1112567173.99999</v>
      </c>
      <c r="G61">
        <v>1079011273.99999</v>
      </c>
      <c r="H61">
        <v>-33555900.000001401</v>
      </c>
      <c r="I61">
        <v>1201080291.35291</v>
      </c>
      <c r="J61">
        <v>-80900076.889223099</v>
      </c>
      <c r="K61">
        <v>261208990.799999</v>
      </c>
      <c r="L61">
        <v>1.298489488</v>
      </c>
      <c r="M61">
        <v>27734538</v>
      </c>
      <c r="N61">
        <v>2.84309999999999</v>
      </c>
      <c r="O61">
        <v>35494.29</v>
      </c>
      <c r="P61">
        <v>30.61</v>
      </c>
      <c r="Q61">
        <v>0.48475607204041099</v>
      </c>
      <c r="R61">
        <v>3.8999999999999901</v>
      </c>
      <c r="S61">
        <v>0</v>
      </c>
      <c r="T61">
        <v>0</v>
      </c>
      <c r="U61">
        <v>0</v>
      </c>
      <c r="V61">
        <v>0</v>
      </c>
      <c r="W61">
        <v>0</v>
      </c>
      <c r="X61">
        <v>921051.558595601</v>
      </c>
      <c r="Y61">
        <v>-19182959.416971602</v>
      </c>
      <c r="Z61">
        <v>-1922296.35661523</v>
      </c>
      <c r="AA61">
        <v>-64478525.778190099</v>
      </c>
      <c r="AB61">
        <v>14570529.5985153</v>
      </c>
      <c r="AC61">
        <v>1634308.9994771001</v>
      </c>
      <c r="AD61">
        <v>-1102286.7276369</v>
      </c>
      <c r="AE61">
        <v>-752294.97458521102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-70312473.097411007</v>
      </c>
      <c r="AL61">
        <v>-70209164.001819596</v>
      </c>
      <c r="AM61">
        <v>36653264.001818098</v>
      </c>
      <c r="AN61">
        <v>0</v>
      </c>
      <c r="AO61">
        <v>-33555900.000001401</v>
      </c>
    </row>
    <row r="62" spans="1:41" x14ac:dyDescent="0.2">
      <c r="A62">
        <v>10</v>
      </c>
      <c r="B62">
        <v>0</v>
      </c>
      <c r="C62">
        <v>2010</v>
      </c>
      <c r="D62">
        <v>100</v>
      </c>
      <c r="E62">
        <v>1201007994</v>
      </c>
      <c r="F62">
        <v>1079011273.99999</v>
      </c>
      <c r="G62">
        <v>1055804062.99999</v>
      </c>
      <c r="H62">
        <v>-23207211.000000101</v>
      </c>
      <c r="I62">
        <v>1127359185.0871799</v>
      </c>
      <c r="J62">
        <v>-73721106.265738398</v>
      </c>
      <c r="K62">
        <v>234440206.99999899</v>
      </c>
      <c r="L62">
        <v>1.332862524</v>
      </c>
      <c r="M62">
        <v>27553600.749999899</v>
      </c>
      <c r="N62">
        <v>3.2889999999999899</v>
      </c>
      <c r="O62">
        <v>35213</v>
      </c>
      <c r="P62">
        <v>30.93</v>
      </c>
      <c r="Q62">
        <v>0.49441012262664702</v>
      </c>
      <c r="R62">
        <v>3.8999999999999901</v>
      </c>
      <c r="S62">
        <v>0</v>
      </c>
      <c r="T62">
        <v>0</v>
      </c>
      <c r="U62">
        <v>0</v>
      </c>
      <c r="V62">
        <v>0</v>
      </c>
      <c r="W62">
        <v>0</v>
      </c>
      <c r="X62">
        <v>-90787567.447280601</v>
      </c>
      <c r="Y62">
        <v>-11163386.704700399</v>
      </c>
      <c r="Z62">
        <v>-1529008.4321122</v>
      </c>
      <c r="AA62">
        <v>29021611.825607698</v>
      </c>
      <c r="AB62">
        <v>3303420.2319286698</v>
      </c>
      <c r="AC62">
        <v>2670843.5571316602</v>
      </c>
      <c r="AD62">
        <v>4644869.2667959202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-63839217.702629201</v>
      </c>
      <c r="AL62">
        <v>-66228632.144884899</v>
      </c>
      <c r="AM62">
        <v>43021421.144884802</v>
      </c>
      <c r="AN62">
        <v>0</v>
      </c>
      <c r="AO62">
        <v>-23207211.000000101</v>
      </c>
    </row>
    <row r="63" spans="1:41" x14ac:dyDescent="0.2">
      <c r="A63">
        <v>10</v>
      </c>
      <c r="B63">
        <v>0</v>
      </c>
      <c r="C63">
        <v>2011</v>
      </c>
      <c r="D63">
        <v>100</v>
      </c>
      <c r="E63">
        <v>1201007994</v>
      </c>
      <c r="F63">
        <v>1055804062.99999</v>
      </c>
      <c r="G63">
        <v>1024067732.99999</v>
      </c>
      <c r="H63">
        <v>-31736329.9999988</v>
      </c>
      <c r="I63">
        <v>1139886902.39955</v>
      </c>
      <c r="J63">
        <v>12527717.312378399</v>
      </c>
      <c r="K63">
        <v>228510747.49999899</v>
      </c>
      <c r="L63">
        <v>1.4103132359999999</v>
      </c>
      <c r="M63">
        <v>27682634.670000002</v>
      </c>
      <c r="N63">
        <v>4.0655999999999999</v>
      </c>
      <c r="O63">
        <v>34147.68</v>
      </c>
      <c r="P63">
        <v>31.299999999999901</v>
      </c>
      <c r="Q63">
        <v>0.49182096061092501</v>
      </c>
      <c r="R63">
        <v>3.8999999999999901</v>
      </c>
      <c r="S63">
        <v>0</v>
      </c>
      <c r="T63">
        <v>0</v>
      </c>
      <c r="U63">
        <v>0</v>
      </c>
      <c r="V63">
        <v>0</v>
      </c>
      <c r="W63">
        <v>0</v>
      </c>
      <c r="X63">
        <v>-21759155.832351498</v>
      </c>
      <c r="Y63">
        <v>-23885095.6962028</v>
      </c>
      <c r="Z63">
        <v>1069246.84869171</v>
      </c>
      <c r="AA63">
        <v>43348259.760927498</v>
      </c>
      <c r="AB63">
        <v>12535190.1037113</v>
      </c>
      <c r="AC63">
        <v>3022327.06357856</v>
      </c>
      <c r="AD63">
        <v>-1215618.4159605801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13115153.832394101</v>
      </c>
      <c r="AL63">
        <v>11732564.9300508</v>
      </c>
      <c r="AM63">
        <v>-43468894.930049598</v>
      </c>
      <c r="AN63">
        <v>0</v>
      </c>
      <c r="AO63">
        <v>-31736329.9999988</v>
      </c>
    </row>
    <row r="64" spans="1:41" x14ac:dyDescent="0.2">
      <c r="A64">
        <v>10</v>
      </c>
      <c r="B64">
        <v>0</v>
      </c>
      <c r="C64">
        <v>2012</v>
      </c>
      <c r="D64">
        <v>100</v>
      </c>
      <c r="E64">
        <v>1201007994</v>
      </c>
      <c r="F64">
        <v>1024067732.99999</v>
      </c>
      <c r="G64">
        <v>1032661299</v>
      </c>
      <c r="H64">
        <v>8593566.0000015497</v>
      </c>
      <c r="I64">
        <v>1151422559.38921</v>
      </c>
      <c r="J64">
        <v>11535656.989660701</v>
      </c>
      <c r="K64">
        <v>227959423.99999899</v>
      </c>
      <c r="L64">
        <v>1.369100306</v>
      </c>
      <c r="M64">
        <v>27909105.420000002</v>
      </c>
      <c r="N64">
        <v>4.1093000000000002</v>
      </c>
      <c r="O64">
        <v>33963.31</v>
      </c>
      <c r="P64">
        <v>31.51</v>
      </c>
      <c r="Q64">
        <v>0.478498674131415</v>
      </c>
      <c r="R64">
        <v>4.0999999999999996</v>
      </c>
      <c r="S64">
        <v>0.34999999999999898</v>
      </c>
      <c r="T64">
        <v>0</v>
      </c>
      <c r="U64">
        <v>0</v>
      </c>
      <c r="V64">
        <v>0</v>
      </c>
      <c r="W64">
        <v>0</v>
      </c>
      <c r="X64">
        <v>-2008933.7830888501</v>
      </c>
      <c r="Y64">
        <v>12448958.7529424</v>
      </c>
      <c r="Z64">
        <v>1809299.75892286</v>
      </c>
      <c r="AA64">
        <v>2129033.9645992802</v>
      </c>
      <c r="AB64">
        <v>2132237.4582181899</v>
      </c>
      <c r="AC64">
        <v>1662784.11526942</v>
      </c>
      <c r="AD64">
        <v>-6052374.0646724096</v>
      </c>
      <c r="AE64">
        <v>-692453.478023223</v>
      </c>
      <c r="AF64">
        <v>-1013977.71686233</v>
      </c>
      <c r="AG64">
        <v>0</v>
      </c>
      <c r="AH64">
        <v>0</v>
      </c>
      <c r="AI64">
        <v>0</v>
      </c>
      <c r="AJ64">
        <v>0</v>
      </c>
      <c r="AK64">
        <v>10414575.0073054</v>
      </c>
      <c r="AL64">
        <v>10363566.8391307</v>
      </c>
      <c r="AM64">
        <v>-1770000.83912923</v>
      </c>
      <c r="AN64">
        <v>0</v>
      </c>
      <c r="AO64">
        <v>8593566.0000015497</v>
      </c>
    </row>
    <row r="65" spans="1:41" x14ac:dyDescent="0.2">
      <c r="A65">
        <v>10</v>
      </c>
      <c r="B65">
        <v>0</v>
      </c>
      <c r="C65">
        <v>2013</v>
      </c>
      <c r="D65">
        <v>100</v>
      </c>
      <c r="E65">
        <v>1201007994</v>
      </c>
      <c r="F65">
        <v>1032661299</v>
      </c>
      <c r="G65">
        <v>1031511812</v>
      </c>
      <c r="H65">
        <v>-1149486.9999998801</v>
      </c>
      <c r="I65">
        <v>1050048620.53079</v>
      </c>
      <c r="J65">
        <v>-101373938.85842</v>
      </c>
      <c r="K65">
        <v>232024741.19999999</v>
      </c>
      <c r="L65">
        <v>1.6314814630000001</v>
      </c>
      <c r="M65">
        <v>28818049.079999998</v>
      </c>
      <c r="N65">
        <v>3.9420000000000002</v>
      </c>
      <c r="O65">
        <v>33700.32</v>
      </c>
      <c r="P65">
        <v>29.93</v>
      </c>
      <c r="Q65">
        <v>0.478248521277432</v>
      </c>
      <c r="R65">
        <v>4.2</v>
      </c>
      <c r="S65">
        <v>1.1199999999999899</v>
      </c>
      <c r="T65">
        <v>0</v>
      </c>
      <c r="U65">
        <v>0</v>
      </c>
      <c r="V65">
        <v>1</v>
      </c>
      <c r="W65">
        <v>0</v>
      </c>
      <c r="X65">
        <v>14945611.402610701</v>
      </c>
      <c r="Y65">
        <v>-73264804.518287107</v>
      </c>
      <c r="Z65">
        <v>7195216.8953718599</v>
      </c>
      <c r="AA65">
        <v>-8278923.7024584804</v>
      </c>
      <c r="AB65">
        <v>3088685.2277558399</v>
      </c>
      <c r="AC65">
        <v>-12528601.992172699</v>
      </c>
      <c r="AD65">
        <v>-114932.815398716</v>
      </c>
      <c r="AE65">
        <v>-349191.17399738199</v>
      </c>
      <c r="AF65">
        <v>-2248134.2494417601</v>
      </c>
      <c r="AG65">
        <v>0</v>
      </c>
      <c r="AH65">
        <v>0</v>
      </c>
      <c r="AI65">
        <v>-20433861.909249701</v>
      </c>
      <c r="AJ65">
        <v>0</v>
      </c>
      <c r="AK65">
        <v>-91988936.835267603</v>
      </c>
      <c r="AL65">
        <v>-90917919.344757706</v>
      </c>
      <c r="AM65">
        <v>89768432.344757795</v>
      </c>
      <c r="AN65">
        <v>0</v>
      </c>
      <c r="AO65">
        <v>-1149486.9999998801</v>
      </c>
    </row>
    <row r="66" spans="1:41" x14ac:dyDescent="0.2">
      <c r="A66">
        <v>10</v>
      </c>
      <c r="B66">
        <v>0</v>
      </c>
      <c r="C66">
        <v>2014</v>
      </c>
      <c r="D66">
        <v>100</v>
      </c>
      <c r="E66">
        <v>1201007994</v>
      </c>
      <c r="F66">
        <v>1031511812</v>
      </c>
      <c r="G66">
        <v>1020949725.99999</v>
      </c>
      <c r="H66">
        <v>-10562086.0000026</v>
      </c>
      <c r="I66">
        <v>1044517425.47223</v>
      </c>
      <c r="J66">
        <v>-5531195.0585631104</v>
      </c>
      <c r="K66">
        <v>232003465.09999901</v>
      </c>
      <c r="L66">
        <v>1.627628074</v>
      </c>
      <c r="M66">
        <v>29110612.079999998</v>
      </c>
      <c r="N66">
        <v>3.75239999999999</v>
      </c>
      <c r="O66">
        <v>33580.799999999901</v>
      </c>
      <c r="P66">
        <v>30.2</v>
      </c>
      <c r="Q66">
        <v>0.47765666406466001</v>
      </c>
      <c r="R66">
        <v>4.2</v>
      </c>
      <c r="S66">
        <v>1.88</v>
      </c>
      <c r="T66">
        <v>0</v>
      </c>
      <c r="U66">
        <v>0</v>
      </c>
      <c r="V66">
        <v>1</v>
      </c>
      <c r="W66">
        <v>0</v>
      </c>
      <c r="X66">
        <v>-76890.842486462105</v>
      </c>
      <c r="Y66">
        <v>1059585.8023705401</v>
      </c>
      <c r="Z66">
        <v>2259817.2436209498</v>
      </c>
      <c r="AA66">
        <v>-9710545.1505940799</v>
      </c>
      <c r="AB66">
        <v>1408962.19653765</v>
      </c>
      <c r="AC66">
        <v>2153905.0130743599</v>
      </c>
      <c r="AD66">
        <v>-271605.66138279898</v>
      </c>
      <c r="AE66">
        <v>0</v>
      </c>
      <c r="AF66">
        <v>-2216499.0893387301</v>
      </c>
      <c r="AG66">
        <v>0</v>
      </c>
      <c r="AH66">
        <v>0</v>
      </c>
      <c r="AI66">
        <v>0</v>
      </c>
      <c r="AJ66">
        <v>0</v>
      </c>
      <c r="AK66">
        <v>-5393270.4881985597</v>
      </c>
      <c r="AL66">
        <v>-5433551.2907009199</v>
      </c>
      <c r="AM66">
        <v>-5128534.7093016896</v>
      </c>
      <c r="AN66">
        <v>0</v>
      </c>
      <c r="AO66">
        <v>-10562086.0000026</v>
      </c>
    </row>
    <row r="67" spans="1:41" x14ac:dyDescent="0.2">
      <c r="A67">
        <v>10</v>
      </c>
      <c r="B67">
        <v>0</v>
      </c>
      <c r="C67">
        <v>2015</v>
      </c>
      <c r="D67">
        <v>100</v>
      </c>
      <c r="E67">
        <v>1201007994</v>
      </c>
      <c r="F67">
        <v>1020949725.99999</v>
      </c>
      <c r="G67">
        <v>997331165.700001</v>
      </c>
      <c r="H67">
        <v>-23618560.299997199</v>
      </c>
      <c r="I67">
        <v>963557065.87052703</v>
      </c>
      <c r="J67">
        <v>-80960359.601708293</v>
      </c>
      <c r="K67">
        <v>232760764.59999999</v>
      </c>
      <c r="L67">
        <v>1.6811518780000001</v>
      </c>
      <c r="M67">
        <v>29378317.829999901</v>
      </c>
      <c r="N67">
        <v>2.7029999999999998</v>
      </c>
      <c r="O67">
        <v>34173.339999999902</v>
      </c>
      <c r="P67">
        <v>30.169999999999899</v>
      </c>
      <c r="Q67">
        <v>0.47613347078784202</v>
      </c>
      <c r="R67">
        <v>4.0999999999999996</v>
      </c>
      <c r="S67">
        <v>3.14</v>
      </c>
      <c r="T67">
        <v>0</v>
      </c>
      <c r="U67">
        <v>0</v>
      </c>
      <c r="V67">
        <v>1</v>
      </c>
      <c r="W67">
        <v>0</v>
      </c>
      <c r="X67">
        <v>2708220.7024872699</v>
      </c>
      <c r="Y67">
        <v>-14322385.632903101</v>
      </c>
      <c r="Z67">
        <v>2026825.5387693699</v>
      </c>
      <c r="AA67">
        <v>-59768365.013466299</v>
      </c>
      <c r="AB67">
        <v>-6837853.5721815396</v>
      </c>
      <c r="AC67">
        <v>-236597.86948996701</v>
      </c>
      <c r="AD67">
        <v>-691698.86353774695</v>
      </c>
      <c r="AE67">
        <v>345347.72062791599</v>
      </c>
      <c r="AF67">
        <v>-3634523.67212757</v>
      </c>
      <c r="AG67">
        <v>0</v>
      </c>
      <c r="AH67">
        <v>0</v>
      </c>
      <c r="AI67">
        <v>0</v>
      </c>
      <c r="AJ67">
        <v>0</v>
      </c>
      <c r="AK67">
        <v>-80411030.661821693</v>
      </c>
      <c r="AL67">
        <v>-79133631.413430601</v>
      </c>
      <c r="AM67">
        <v>55515071.113433398</v>
      </c>
      <c r="AN67">
        <v>0</v>
      </c>
      <c r="AO67">
        <v>-23618560.299997199</v>
      </c>
    </row>
    <row r="68" spans="1:41" x14ac:dyDescent="0.2">
      <c r="A68">
        <v>10</v>
      </c>
      <c r="B68">
        <v>0</v>
      </c>
      <c r="C68">
        <v>2016</v>
      </c>
      <c r="D68">
        <v>100</v>
      </c>
      <c r="E68">
        <v>1201007994</v>
      </c>
      <c r="F68">
        <v>997331165.700001</v>
      </c>
      <c r="G68">
        <v>999255569.69999897</v>
      </c>
      <c r="H68">
        <v>1924403.9999979699</v>
      </c>
      <c r="I68">
        <v>920955842.63224602</v>
      </c>
      <c r="J68">
        <v>-42601223.238280699</v>
      </c>
      <c r="K68">
        <v>232107589.30000001</v>
      </c>
      <c r="L68">
        <v>1.687565261</v>
      </c>
      <c r="M68">
        <v>29437697.499999899</v>
      </c>
      <c r="N68">
        <v>2.4255</v>
      </c>
      <c r="O68">
        <v>35302.049999999901</v>
      </c>
      <c r="P68">
        <v>29.8799999999999</v>
      </c>
      <c r="Q68">
        <v>0.476654671743657</v>
      </c>
      <c r="R68">
        <v>4.5</v>
      </c>
      <c r="S68">
        <v>5.62</v>
      </c>
      <c r="T68">
        <v>0</v>
      </c>
      <c r="U68">
        <v>0</v>
      </c>
      <c r="V68">
        <v>1</v>
      </c>
      <c r="W68">
        <v>0</v>
      </c>
      <c r="X68">
        <v>-2275686.6003229599</v>
      </c>
      <c r="Y68">
        <v>-1668019.29718958</v>
      </c>
      <c r="Z68">
        <v>436386.12939942599</v>
      </c>
      <c r="AA68">
        <v>-18607558.505135302</v>
      </c>
      <c r="AB68">
        <v>-12373771.8957948</v>
      </c>
      <c r="AC68">
        <v>-2231960.57396521</v>
      </c>
      <c r="AD68">
        <v>231312.873445142</v>
      </c>
      <c r="AE68">
        <v>-1348293.52709418</v>
      </c>
      <c r="AF68">
        <v>-6976129.0492810803</v>
      </c>
      <c r="AG68">
        <v>0</v>
      </c>
      <c r="AH68">
        <v>0</v>
      </c>
      <c r="AI68">
        <v>0</v>
      </c>
      <c r="AJ68">
        <v>0</v>
      </c>
      <c r="AK68">
        <v>-44813720.445938602</v>
      </c>
      <c r="AL68">
        <v>-44094459.100971997</v>
      </c>
      <c r="AM68">
        <v>46018863.100969903</v>
      </c>
      <c r="AN68">
        <v>0</v>
      </c>
      <c r="AO68">
        <v>1924403.9999979699</v>
      </c>
    </row>
    <row r="69" spans="1:41" x14ac:dyDescent="0.2">
      <c r="A69">
        <v>10</v>
      </c>
      <c r="B69">
        <v>0</v>
      </c>
      <c r="C69">
        <v>2017</v>
      </c>
      <c r="D69">
        <v>100</v>
      </c>
      <c r="E69">
        <v>1201007994</v>
      </c>
      <c r="F69">
        <v>999255569.69999897</v>
      </c>
      <c r="G69">
        <v>942661585.60000002</v>
      </c>
      <c r="H69">
        <v>-56593984.099998802</v>
      </c>
      <c r="I69">
        <v>910691450.59420502</v>
      </c>
      <c r="J69">
        <v>-10264392.0380411</v>
      </c>
      <c r="K69">
        <v>230935447.40000001</v>
      </c>
      <c r="L69">
        <v>1.7337943709999999</v>
      </c>
      <c r="M69">
        <v>29668394.669999901</v>
      </c>
      <c r="N69">
        <v>2.6928000000000001</v>
      </c>
      <c r="O69">
        <v>35945.819999999898</v>
      </c>
      <c r="P69">
        <v>30</v>
      </c>
      <c r="Q69">
        <v>0.47605266805906399</v>
      </c>
      <c r="R69">
        <v>4.5</v>
      </c>
      <c r="S69">
        <v>8.6999999999999993</v>
      </c>
      <c r="T69">
        <v>0</v>
      </c>
      <c r="U69">
        <v>0</v>
      </c>
      <c r="V69">
        <v>1</v>
      </c>
      <c r="W69">
        <v>0</v>
      </c>
      <c r="X69">
        <v>-4104043.1748967101</v>
      </c>
      <c r="Y69">
        <v>-11868903.3031689</v>
      </c>
      <c r="Z69">
        <v>1691415.5803592801</v>
      </c>
      <c r="AA69">
        <v>18319061.272850402</v>
      </c>
      <c r="AB69">
        <v>-6913883.1444805805</v>
      </c>
      <c r="AC69">
        <v>926818.50638834701</v>
      </c>
      <c r="AD69">
        <v>-267622.37149824301</v>
      </c>
      <c r="AE69">
        <v>0</v>
      </c>
      <c r="AF69">
        <v>-8673261.5869033094</v>
      </c>
      <c r="AG69">
        <v>0</v>
      </c>
      <c r="AH69">
        <v>0</v>
      </c>
      <c r="AI69">
        <v>0</v>
      </c>
      <c r="AJ69">
        <v>0</v>
      </c>
      <c r="AK69">
        <v>-10890418.221349699</v>
      </c>
      <c r="AL69">
        <v>-11137071.332629099</v>
      </c>
      <c r="AM69">
        <v>-45456912.767369702</v>
      </c>
      <c r="AN69">
        <v>0</v>
      </c>
      <c r="AO69">
        <v>-56593984.099998802</v>
      </c>
    </row>
    <row r="70" spans="1:41" x14ac:dyDescent="0.2">
      <c r="A70">
        <v>10</v>
      </c>
      <c r="B70">
        <v>0</v>
      </c>
      <c r="C70">
        <v>2018</v>
      </c>
      <c r="D70">
        <v>100</v>
      </c>
      <c r="E70">
        <v>1201007994</v>
      </c>
      <c r="F70">
        <v>942661585.60000002</v>
      </c>
      <c r="G70">
        <v>935808062.59999895</v>
      </c>
      <c r="H70">
        <v>-6853523.0000007097</v>
      </c>
      <c r="I70">
        <v>858380220.10312903</v>
      </c>
      <c r="J70">
        <v>-52311230.491075702</v>
      </c>
      <c r="K70">
        <v>230662401.5</v>
      </c>
      <c r="L70">
        <v>1.7232403279999999</v>
      </c>
      <c r="M70">
        <v>29807700.839999899</v>
      </c>
      <c r="N70">
        <v>2.9199999999999902</v>
      </c>
      <c r="O70">
        <v>36801.5</v>
      </c>
      <c r="P70">
        <v>30.01</v>
      </c>
      <c r="Q70">
        <v>0.47627332414381301</v>
      </c>
      <c r="R70">
        <v>4.5999999999999996</v>
      </c>
      <c r="S70">
        <v>12.309999999999899</v>
      </c>
      <c r="T70">
        <v>0</v>
      </c>
      <c r="U70">
        <v>0</v>
      </c>
      <c r="V70">
        <v>1</v>
      </c>
      <c r="W70">
        <v>1</v>
      </c>
      <c r="X70">
        <v>-906124.52942809998</v>
      </c>
      <c r="Y70">
        <v>2558087.2181160101</v>
      </c>
      <c r="Z70">
        <v>957192.15267646103</v>
      </c>
      <c r="AA70">
        <v>13706799.8349951</v>
      </c>
      <c r="AB70">
        <v>-8481855.1955178007</v>
      </c>
      <c r="AC70">
        <v>72829.634565564702</v>
      </c>
      <c r="AD70">
        <v>92554.574390430396</v>
      </c>
      <c r="AE70">
        <v>-318758.05365869298</v>
      </c>
      <c r="AF70">
        <v>-9582811.2015809193</v>
      </c>
      <c r="AG70">
        <v>0</v>
      </c>
      <c r="AH70">
        <v>0</v>
      </c>
      <c r="AI70">
        <v>0</v>
      </c>
      <c r="AJ70">
        <v>-52172988.629726201</v>
      </c>
      <c r="AK70">
        <v>-54075074.1951681</v>
      </c>
      <c r="AL70">
        <v>-54147634.138027497</v>
      </c>
      <c r="AM70">
        <v>47294111.138026796</v>
      </c>
      <c r="AN70">
        <v>0</v>
      </c>
      <c r="AO70">
        <v>-6853523.0000007097</v>
      </c>
    </row>
    <row r="74" spans="1:41" s="6" customFormat="1" x14ac:dyDescent="0.2">
      <c r="A74" t="s">
        <v>78</v>
      </c>
      <c r="B74" t="s">
        <v>0</v>
      </c>
      <c r="C74" t="s">
        <v>1</v>
      </c>
      <c r="D74" t="s">
        <v>2</v>
      </c>
      <c r="E74" t="s">
        <v>62</v>
      </c>
      <c r="F74" t="s">
        <v>3</v>
      </c>
      <c r="G74" t="s">
        <v>4</v>
      </c>
      <c r="H74" t="s">
        <v>5</v>
      </c>
      <c r="I74" t="s">
        <v>6</v>
      </c>
      <c r="J74" t="s">
        <v>7</v>
      </c>
      <c r="K74" t="s">
        <v>8</v>
      </c>
      <c r="L74" t="s">
        <v>18</v>
      </c>
      <c r="M74" t="s">
        <v>9</v>
      </c>
      <c r="N74" t="s">
        <v>17</v>
      </c>
      <c r="O74" t="s">
        <v>16</v>
      </c>
      <c r="P74" t="s">
        <v>10</v>
      </c>
      <c r="Q74" t="s">
        <v>81</v>
      </c>
      <c r="R74" t="s">
        <v>32</v>
      </c>
      <c r="S74" t="s">
        <v>82</v>
      </c>
      <c r="T74" t="s">
        <v>83</v>
      </c>
      <c r="U74" t="s">
        <v>84</v>
      </c>
      <c r="V74" t="s">
        <v>49</v>
      </c>
      <c r="W74" t="s">
        <v>50</v>
      </c>
      <c r="X74" t="s">
        <v>11</v>
      </c>
      <c r="Y74" t="s">
        <v>33</v>
      </c>
      <c r="Z74" t="s">
        <v>12</v>
      </c>
      <c r="AA74" t="s">
        <v>34</v>
      </c>
      <c r="AB74" t="s">
        <v>35</v>
      </c>
      <c r="AC74" t="s">
        <v>13</v>
      </c>
      <c r="AD74" t="s">
        <v>85</v>
      </c>
      <c r="AE74" t="s">
        <v>36</v>
      </c>
      <c r="AF74" t="s">
        <v>86</v>
      </c>
      <c r="AG74" t="s">
        <v>87</v>
      </c>
      <c r="AH74" t="s">
        <v>88</v>
      </c>
      <c r="AI74" t="s">
        <v>51</v>
      </c>
      <c r="AJ74" t="s">
        <v>52</v>
      </c>
      <c r="AK74" t="s">
        <v>44</v>
      </c>
      <c r="AL74" t="s">
        <v>45</v>
      </c>
      <c r="AM74" t="s">
        <v>46</v>
      </c>
      <c r="AN74" t="s">
        <v>47</v>
      </c>
      <c r="AO74" t="s">
        <v>48</v>
      </c>
    </row>
    <row r="75" spans="1:41" x14ac:dyDescent="0.2">
      <c r="A75">
        <v>1</v>
      </c>
      <c r="B75">
        <v>1</v>
      </c>
      <c r="C75">
        <v>2002</v>
      </c>
      <c r="D75">
        <v>150</v>
      </c>
      <c r="E75">
        <v>1069915403.65499</v>
      </c>
      <c r="F75">
        <v>0</v>
      </c>
      <c r="G75">
        <v>1069915403.65499</v>
      </c>
      <c r="H75">
        <v>0</v>
      </c>
      <c r="I75">
        <v>913348017.29858303</v>
      </c>
      <c r="J75">
        <v>0</v>
      </c>
      <c r="K75">
        <v>50740292.217438303</v>
      </c>
      <c r="L75">
        <v>1.7132453925100699</v>
      </c>
      <c r="M75">
        <v>8927514.0518831294</v>
      </c>
      <c r="N75">
        <v>1.94994096951705</v>
      </c>
      <c r="O75">
        <v>43176.306881081997</v>
      </c>
      <c r="P75">
        <v>11.1578924248098</v>
      </c>
      <c r="Q75">
        <v>0.51516486358284896</v>
      </c>
      <c r="R75">
        <v>3.9475414957497899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1069915403.65499</v>
      </c>
      <c r="AO75">
        <v>1069915403.65499</v>
      </c>
    </row>
    <row r="76" spans="1:41" x14ac:dyDescent="0.2">
      <c r="A76">
        <v>1</v>
      </c>
      <c r="B76">
        <v>1</v>
      </c>
      <c r="C76">
        <v>2003</v>
      </c>
      <c r="D76">
        <v>150</v>
      </c>
      <c r="E76">
        <v>1069915403.65499</v>
      </c>
      <c r="F76">
        <v>1069915403.65499</v>
      </c>
      <c r="G76">
        <v>1280048422.5409999</v>
      </c>
      <c r="H76">
        <v>-8072855.0139993597</v>
      </c>
      <c r="I76">
        <v>1222698451.0238299</v>
      </c>
      <c r="J76">
        <v>85363193.682423994</v>
      </c>
      <c r="K76">
        <v>55154282.018025398</v>
      </c>
      <c r="L76">
        <v>1.7044660506167599</v>
      </c>
      <c r="M76">
        <v>9071937.9912379794</v>
      </c>
      <c r="N76">
        <v>2.2262163531117101</v>
      </c>
      <c r="O76">
        <v>42308.368744748099</v>
      </c>
      <c r="P76">
        <v>10.988696350111701</v>
      </c>
      <c r="Q76">
        <v>0.51313382288538001</v>
      </c>
      <c r="R76">
        <v>3.9475414957497899</v>
      </c>
      <c r="S76">
        <v>0</v>
      </c>
      <c r="T76">
        <v>0</v>
      </c>
      <c r="U76">
        <v>0</v>
      </c>
      <c r="V76">
        <v>0</v>
      </c>
      <c r="W76">
        <v>0</v>
      </c>
      <c r="X76">
        <v>66582118.816367097</v>
      </c>
      <c r="Y76">
        <v>1221996.6915816099</v>
      </c>
      <c r="Z76">
        <v>4022983.70815785</v>
      </c>
      <c r="AA76">
        <v>23229765.799283899</v>
      </c>
      <c r="AB76">
        <v>8607775.0323371403</v>
      </c>
      <c r="AC76">
        <v>-1396823.46477717</v>
      </c>
      <c r="AD76">
        <v>-962552.86811303499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101305263.714837</v>
      </c>
      <c r="AL76">
        <v>103543460.44250099</v>
      </c>
      <c r="AM76">
        <v>-111616315.45649999</v>
      </c>
      <c r="AN76">
        <v>0</v>
      </c>
      <c r="AO76">
        <v>-8072855.0139993597</v>
      </c>
    </row>
    <row r="77" spans="1:41" x14ac:dyDescent="0.2">
      <c r="A77">
        <v>1</v>
      </c>
      <c r="B77">
        <v>1</v>
      </c>
      <c r="C77">
        <v>2004</v>
      </c>
      <c r="D77">
        <v>160</v>
      </c>
      <c r="E77">
        <v>1077611290.65499</v>
      </c>
      <c r="F77">
        <v>1280048422.5409999</v>
      </c>
      <c r="G77">
        <v>1353575032.98</v>
      </c>
      <c r="H77">
        <v>65830723.439000197</v>
      </c>
      <c r="I77">
        <v>1307637824.8923399</v>
      </c>
      <c r="J77">
        <v>77348906.456886202</v>
      </c>
      <c r="K77">
        <v>55263206.7339359</v>
      </c>
      <c r="L77">
        <v>1.70638329413181</v>
      </c>
      <c r="M77">
        <v>9242271.3628880493</v>
      </c>
      <c r="N77">
        <v>2.5518910683608498</v>
      </c>
      <c r="O77">
        <v>41030.5670729212</v>
      </c>
      <c r="P77">
        <v>10.7946803484576</v>
      </c>
      <c r="Q77">
        <v>0.50995663186427798</v>
      </c>
      <c r="R77">
        <v>3.9400603557051199</v>
      </c>
      <c r="S77">
        <v>0</v>
      </c>
      <c r="T77">
        <v>0</v>
      </c>
      <c r="U77">
        <v>0</v>
      </c>
      <c r="V77">
        <v>0</v>
      </c>
      <c r="W77">
        <v>0</v>
      </c>
      <c r="X77">
        <v>23039300.540915102</v>
      </c>
      <c r="Y77">
        <v>10767046.2302562</v>
      </c>
      <c r="Z77">
        <v>6037852.8787491899</v>
      </c>
      <c r="AA77">
        <v>30005205.047811698</v>
      </c>
      <c r="AB77">
        <v>15861700.935492599</v>
      </c>
      <c r="AC77">
        <v>-918634.863867276</v>
      </c>
      <c r="AD77">
        <v>-845363.44306877698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83947107.326288894</v>
      </c>
      <c r="AL77">
        <v>87104983.744751304</v>
      </c>
      <c r="AM77">
        <v>-21274260.3057511</v>
      </c>
      <c r="AN77">
        <v>7695887</v>
      </c>
      <c r="AO77">
        <v>73526610.439000204</v>
      </c>
    </row>
    <row r="78" spans="1:41" x14ac:dyDescent="0.2">
      <c r="A78">
        <v>1</v>
      </c>
      <c r="B78">
        <v>1</v>
      </c>
      <c r="C78">
        <v>2005</v>
      </c>
      <c r="D78">
        <v>180</v>
      </c>
      <c r="E78">
        <v>1119130613.65499</v>
      </c>
      <c r="F78">
        <v>1353575032.98</v>
      </c>
      <c r="G78">
        <v>1433053203.59899</v>
      </c>
      <c r="H78">
        <v>37958847.618998297</v>
      </c>
      <c r="I78">
        <v>1393767699.1573701</v>
      </c>
      <c r="J78">
        <v>45477591.479433499</v>
      </c>
      <c r="K78">
        <v>54028360.394160204</v>
      </c>
      <c r="L78">
        <v>1.69566201981458</v>
      </c>
      <c r="M78">
        <v>9248942.3896951694</v>
      </c>
      <c r="N78">
        <v>3.0219532904527702</v>
      </c>
      <c r="O78">
        <v>39892.890941942002</v>
      </c>
      <c r="P78">
        <v>10.446193998783199</v>
      </c>
      <c r="Q78">
        <v>0.51102334465351695</v>
      </c>
      <c r="R78">
        <v>3.9587157425717199</v>
      </c>
      <c r="S78">
        <v>0</v>
      </c>
      <c r="T78">
        <v>0</v>
      </c>
      <c r="U78">
        <v>0</v>
      </c>
      <c r="V78">
        <v>0</v>
      </c>
      <c r="W78">
        <v>0</v>
      </c>
      <c r="X78">
        <v>-2723231.5617937902</v>
      </c>
      <c r="Y78">
        <v>-7999138.0745623</v>
      </c>
      <c r="Z78">
        <v>6572657.34774647</v>
      </c>
      <c r="AA78">
        <v>40576491.374161802</v>
      </c>
      <c r="AB78">
        <v>15426054.329865601</v>
      </c>
      <c r="AC78">
        <v>-1046909.32996092</v>
      </c>
      <c r="AD78">
        <v>-922400.01069950801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49883524.074757397</v>
      </c>
      <c r="AL78">
        <v>50264923.477743603</v>
      </c>
      <c r="AM78">
        <v>-12306075.858745201</v>
      </c>
      <c r="AN78">
        <v>41519322.999999903</v>
      </c>
      <c r="AO78">
        <v>79478170.6189982</v>
      </c>
    </row>
    <row r="79" spans="1:41" x14ac:dyDescent="0.2">
      <c r="A79">
        <v>1</v>
      </c>
      <c r="B79">
        <v>1</v>
      </c>
      <c r="C79">
        <v>2006</v>
      </c>
      <c r="D79">
        <v>180</v>
      </c>
      <c r="E79">
        <v>1119130613.65499</v>
      </c>
      <c r="F79">
        <v>1433053203.59899</v>
      </c>
      <c r="G79">
        <v>1493228483.316</v>
      </c>
      <c r="H79">
        <v>60175279.717001699</v>
      </c>
      <c r="I79">
        <v>1474457785.03986</v>
      </c>
      <c r="J79">
        <v>80690085.882487595</v>
      </c>
      <c r="K79">
        <v>56052606.436925203</v>
      </c>
      <c r="L79">
        <v>1.77182285416152</v>
      </c>
      <c r="M79">
        <v>9504547.6584742405</v>
      </c>
      <c r="N79">
        <v>3.3087203668259701</v>
      </c>
      <c r="O79">
        <v>38228.970289698198</v>
      </c>
      <c r="P79">
        <v>10.313201742091399</v>
      </c>
      <c r="Q79">
        <v>0.50906888542158901</v>
      </c>
      <c r="R79">
        <v>4.2618133190396499</v>
      </c>
      <c r="S79">
        <v>0</v>
      </c>
      <c r="T79">
        <v>0</v>
      </c>
      <c r="U79">
        <v>0</v>
      </c>
      <c r="V79">
        <v>0</v>
      </c>
      <c r="W79">
        <v>0</v>
      </c>
      <c r="X79">
        <v>49415571.9186415</v>
      </c>
      <c r="Y79">
        <v>-20309034.154796802</v>
      </c>
      <c r="Z79">
        <v>8894424.0476587992</v>
      </c>
      <c r="AA79">
        <v>24553819.3195212</v>
      </c>
      <c r="AB79">
        <v>25347818.807434998</v>
      </c>
      <c r="AC79">
        <v>-737103.81769276795</v>
      </c>
      <c r="AD79">
        <v>-1348998.5399509</v>
      </c>
      <c r="AE79">
        <v>-1275791.98657141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84540705.594244793</v>
      </c>
      <c r="AL79">
        <v>85421505.264007702</v>
      </c>
      <c r="AM79">
        <v>-25246225.547005899</v>
      </c>
      <c r="AN79">
        <v>0</v>
      </c>
      <c r="AO79">
        <v>60175279.717001699</v>
      </c>
    </row>
    <row r="80" spans="1:41" x14ac:dyDescent="0.2">
      <c r="A80">
        <v>1</v>
      </c>
      <c r="B80">
        <v>1</v>
      </c>
      <c r="C80">
        <v>2007</v>
      </c>
      <c r="D80">
        <v>180</v>
      </c>
      <c r="E80">
        <v>1119130613.65499</v>
      </c>
      <c r="F80">
        <v>1493228483.316</v>
      </c>
      <c r="G80">
        <v>1522929524.6889999</v>
      </c>
      <c r="H80">
        <v>29701041.372999702</v>
      </c>
      <c r="I80">
        <v>1544147692.81212</v>
      </c>
      <c r="J80">
        <v>69689907.772264898</v>
      </c>
      <c r="K80">
        <v>60015922.491439298</v>
      </c>
      <c r="L80">
        <v>1.71490815927911</v>
      </c>
      <c r="M80">
        <v>9569650.1283425204</v>
      </c>
      <c r="N80">
        <v>3.4804285654891198</v>
      </c>
      <c r="O80">
        <v>38847.132965487101</v>
      </c>
      <c r="P80">
        <v>10.0897342228641</v>
      </c>
      <c r="Q80">
        <v>0.50292434994072099</v>
      </c>
      <c r="R80">
        <v>4.4118228256806296</v>
      </c>
      <c r="S80">
        <v>0</v>
      </c>
      <c r="T80">
        <v>0</v>
      </c>
      <c r="U80">
        <v>0</v>
      </c>
      <c r="V80">
        <v>0</v>
      </c>
      <c r="W80">
        <v>0</v>
      </c>
      <c r="X80">
        <v>72999424.3226244</v>
      </c>
      <c r="Y80">
        <v>6286999.6978544099</v>
      </c>
      <c r="Z80">
        <v>2540760.6861667</v>
      </c>
      <c r="AA80">
        <v>13486165.5926311</v>
      </c>
      <c r="AB80">
        <v>-7534169.7063666303</v>
      </c>
      <c r="AC80">
        <v>-1747539.7944419</v>
      </c>
      <c r="AD80">
        <v>-3262357.58303292</v>
      </c>
      <c r="AE80">
        <v>-1071846.3349669599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81697436.880468294</v>
      </c>
      <c r="AL80">
        <v>80870642.823001206</v>
      </c>
      <c r="AM80">
        <v>-51169601.450001404</v>
      </c>
      <c r="AN80">
        <v>0</v>
      </c>
      <c r="AO80">
        <v>29701041.372999702</v>
      </c>
    </row>
    <row r="81" spans="1:41" x14ac:dyDescent="0.2">
      <c r="A81">
        <v>1</v>
      </c>
      <c r="B81">
        <v>1</v>
      </c>
      <c r="C81">
        <v>2008</v>
      </c>
      <c r="D81">
        <v>180</v>
      </c>
      <c r="E81">
        <v>1119130613.65499</v>
      </c>
      <c r="F81">
        <v>1522929524.6889999</v>
      </c>
      <c r="G81">
        <v>1598394722.8410001</v>
      </c>
      <c r="H81">
        <v>75465198.152000204</v>
      </c>
      <c r="I81">
        <v>1594543436.4356301</v>
      </c>
      <c r="J81">
        <v>50395743.623502299</v>
      </c>
      <c r="K81">
        <v>61335958.596289001</v>
      </c>
      <c r="L81">
        <v>1.75427651564215</v>
      </c>
      <c r="M81">
        <v>9612313.0645603295</v>
      </c>
      <c r="N81">
        <v>3.9133297615681499</v>
      </c>
      <c r="O81">
        <v>38780.348703267198</v>
      </c>
      <c r="P81">
        <v>10.2622266429616</v>
      </c>
      <c r="Q81">
        <v>0.50841143251144505</v>
      </c>
      <c r="R81">
        <v>4.5338942673118501</v>
      </c>
      <c r="S81">
        <v>0</v>
      </c>
      <c r="T81">
        <v>0</v>
      </c>
      <c r="U81">
        <v>0</v>
      </c>
      <c r="V81">
        <v>0.220852177024078</v>
      </c>
      <c r="W81">
        <v>0</v>
      </c>
      <c r="X81">
        <v>36899848.627213098</v>
      </c>
      <c r="Y81">
        <v>-21509678.021635</v>
      </c>
      <c r="Z81">
        <v>2132056.8919494399</v>
      </c>
      <c r="AA81">
        <v>34498259.955857798</v>
      </c>
      <c r="AB81">
        <v>553963.06685755996</v>
      </c>
      <c r="AC81">
        <v>1693929.46304712</v>
      </c>
      <c r="AD81">
        <v>2588660.1226093899</v>
      </c>
      <c r="AE81">
        <v>-427345.18644099799</v>
      </c>
      <c r="AF81">
        <v>0</v>
      </c>
      <c r="AG81">
        <v>0</v>
      </c>
      <c r="AH81">
        <v>0</v>
      </c>
      <c r="AI81">
        <v>-5624520.1951646199</v>
      </c>
      <c r="AJ81">
        <v>0</v>
      </c>
      <c r="AK81">
        <v>50805174.724293798</v>
      </c>
      <c r="AL81">
        <v>50303024.042882502</v>
      </c>
      <c r="AM81">
        <v>25162174.109117601</v>
      </c>
      <c r="AN81">
        <v>0</v>
      </c>
      <c r="AO81">
        <v>75465198.152000204</v>
      </c>
    </row>
    <row r="82" spans="1:41" x14ac:dyDescent="0.2">
      <c r="A82">
        <v>1</v>
      </c>
      <c r="B82">
        <v>1</v>
      </c>
      <c r="C82">
        <v>2009</v>
      </c>
      <c r="D82">
        <v>190</v>
      </c>
      <c r="E82">
        <v>1130478954.65499</v>
      </c>
      <c r="F82">
        <v>1598394722.8410001</v>
      </c>
      <c r="G82">
        <v>1579728635.783</v>
      </c>
      <c r="H82">
        <v>-30014428.057999998</v>
      </c>
      <c r="I82">
        <v>1510837607.9172599</v>
      </c>
      <c r="J82">
        <v>-100776053.557785</v>
      </c>
      <c r="K82">
        <v>60409172.312910497</v>
      </c>
      <c r="L82">
        <v>1.8584606115959199</v>
      </c>
      <c r="M82">
        <v>9526119.8759938199</v>
      </c>
      <c r="N82">
        <v>2.8560679159503901</v>
      </c>
      <c r="O82">
        <v>36999.023849424702</v>
      </c>
      <c r="P82">
        <v>10.413560182811199</v>
      </c>
      <c r="Q82">
        <v>0.50883375377364204</v>
      </c>
      <c r="R82">
        <v>4.7033358668609102</v>
      </c>
      <c r="S82">
        <v>0</v>
      </c>
      <c r="T82">
        <v>0</v>
      </c>
      <c r="U82">
        <v>0</v>
      </c>
      <c r="V82">
        <v>0.218635146972222</v>
      </c>
      <c r="W82">
        <v>0</v>
      </c>
      <c r="X82">
        <v>10022495.5568719</v>
      </c>
      <c r="Y82">
        <v>-47278851.462813698</v>
      </c>
      <c r="Z82">
        <v>-698518.13658209704</v>
      </c>
      <c r="AA82">
        <v>-91458929.073896706</v>
      </c>
      <c r="AB82">
        <v>26923063.366793301</v>
      </c>
      <c r="AC82">
        <v>1636988.8014181301</v>
      </c>
      <c r="AD82">
        <v>387772.51700964698</v>
      </c>
      <c r="AE82">
        <v>-941336.10894212802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-101407314.540141</v>
      </c>
      <c r="AL82">
        <v>-101591111.322203</v>
      </c>
      <c r="AM82">
        <v>71576683.264203399</v>
      </c>
      <c r="AN82">
        <v>11348341</v>
      </c>
      <c r="AO82">
        <v>-18666087.057999998</v>
      </c>
    </row>
    <row r="83" spans="1:41" x14ac:dyDescent="0.2">
      <c r="A83">
        <v>1</v>
      </c>
      <c r="B83">
        <v>1</v>
      </c>
      <c r="C83">
        <v>2010</v>
      </c>
      <c r="D83">
        <v>190</v>
      </c>
      <c r="E83">
        <v>1130478954.65499</v>
      </c>
      <c r="F83">
        <v>1579728635.783</v>
      </c>
      <c r="G83">
        <v>1584263531.9619999</v>
      </c>
      <c r="H83">
        <v>4534896.1789996196</v>
      </c>
      <c r="I83">
        <v>1650825349.27704</v>
      </c>
      <c r="J83">
        <v>139987741.35978401</v>
      </c>
      <c r="K83">
        <v>60255839.483777203</v>
      </c>
      <c r="L83">
        <v>1.8734898923527501</v>
      </c>
      <c r="M83">
        <v>9530398.6481309701</v>
      </c>
      <c r="N83">
        <v>3.3077109386909598</v>
      </c>
      <c r="O83">
        <v>36063.126095495798</v>
      </c>
      <c r="P83">
        <v>10.568447594625001</v>
      </c>
      <c r="Q83">
        <v>0.61460024286007497</v>
      </c>
      <c r="R83">
        <v>4.9602401704302199</v>
      </c>
      <c r="S83">
        <v>0</v>
      </c>
      <c r="T83">
        <v>0</v>
      </c>
      <c r="U83">
        <v>0</v>
      </c>
      <c r="V83">
        <v>0.23484507391030601</v>
      </c>
      <c r="W83">
        <v>0</v>
      </c>
      <c r="X83">
        <v>53847597.441909403</v>
      </c>
      <c r="Y83">
        <v>-1337981.1514052099</v>
      </c>
      <c r="Z83">
        <v>948454.531887886</v>
      </c>
      <c r="AA83">
        <v>43415367.496012203</v>
      </c>
      <c r="AB83">
        <v>14713431.313509099</v>
      </c>
      <c r="AC83">
        <v>3404808.6735328799</v>
      </c>
      <c r="AD83">
        <v>70783941.318179607</v>
      </c>
      <c r="AE83">
        <v>-1234710.9677156699</v>
      </c>
      <c r="AF83">
        <v>0</v>
      </c>
      <c r="AG83">
        <v>0</v>
      </c>
      <c r="AH83">
        <v>0</v>
      </c>
      <c r="AI83">
        <v>-587549.63337063196</v>
      </c>
      <c r="AJ83">
        <v>0</v>
      </c>
      <c r="AK83">
        <v>183953359.02253899</v>
      </c>
      <c r="AL83">
        <v>182022947.25875801</v>
      </c>
      <c r="AM83">
        <v>-177488051.07975799</v>
      </c>
      <c r="AN83">
        <v>0</v>
      </c>
      <c r="AO83">
        <v>4534896.1789996196</v>
      </c>
    </row>
    <row r="84" spans="1:41" x14ac:dyDescent="0.2">
      <c r="A84">
        <v>1</v>
      </c>
      <c r="B84">
        <v>1</v>
      </c>
      <c r="C84">
        <v>2011</v>
      </c>
      <c r="D84">
        <v>190</v>
      </c>
      <c r="E84">
        <v>1130478954.65499</v>
      </c>
      <c r="F84">
        <v>1584263531.9619999</v>
      </c>
      <c r="G84">
        <v>1649966415.23</v>
      </c>
      <c r="H84">
        <v>65702883.268000901</v>
      </c>
      <c r="I84">
        <v>1727614780.7206199</v>
      </c>
      <c r="J84">
        <v>76789431.443578497</v>
      </c>
      <c r="K84">
        <v>60471383.923604198</v>
      </c>
      <c r="L84">
        <v>1.9203810128677099</v>
      </c>
      <c r="M84">
        <v>9620539.3330649193</v>
      </c>
      <c r="N84">
        <v>4.0473630740189597</v>
      </c>
      <c r="O84">
        <v>35547.958896188902</v>
      </c>
      <c r="P84">
        <v>10.9351455955576</v>
      </c>
      <c r="Q84">
        <v>0.611438348884766</v>
      </c>
      <c r="R84">
        <v>4.8615837014254204</v>
      </c>
      <c r="S84">
        <v>0</v>
      </c>
      <c r="T84">
        <v>0</v>
      </c>
      <c r="U84">
        <v>0</v>
      </c>
      <c r="V84">
        <v>0.23484507391030601</v>
      </c>
      <c r="W84">
        <v>0</v>
      </c>
      <c r="X84">
        <v>6628895.3402166404</v>
      </c>
      <c r="Y84">
        <v>-6047151.1521808999</v>
      </c>
      <c r="Z84">
        <v>3539035.4650452798</v>
      </c>
      <c r="AA84">
        <v>62688177.240692697</v>
      </c>
      <c r="AB84">
        <v>10254519.309489099</v>
      </c>
      <c r="AC84">
        <v>3661492.6466120901</v>
      </c>
      <c r="AD84">
        <v>-2352243.8358331402</v>
      </c>
      <c r="AE84">
        <v>208349.798874753</v>
      </c>
      <c r="AF84">
        <v>0</v>
      </c>
      <c r="AG84">
        <v>0</v>
      </c>
      <c r="AH84">
        <v>0</v>
      </c>
      <c r="AI84">
        <v>-4696265.1333990302</v>
      </c>
      <c r="AJ84">
        <v>0</v>
      </c>
      <c r="AK84">
        <v>73884809.679517597</v>
      </c>
      <c r="AL84">
        <v>74412254.329377994</v>
      </c>
      <c r="AM84">
        <v>-8709371.0613770597</v>
      </c>
      <c r="AN84">
        <v>0</v>
      </c>
      <c r="AO84">
        <v>65702883.268000901</v>
      </c>
    </row>
    <row r="85" spans="1:41" x14ac:dyDescent="0.2">
      <c r="A85">
        <v>1</v>
      </c>
      <c r="B85">
        <v>1</v>
      </c>
      <c r="C85">
        <v>2012</v>
      </c>
      <c r="D85">
        <v>190</v>
      </c>
      <c r="E85">
        <v>1130478954.65499</v>
      </c>
      <c r="F85">
        <v>1649966415.23</v>
      </c>
      <c r="G85">
        <v>1684310468.9199901</v>
      </c>
      <c r="H85">
        <v>34344053.689999297</v>
      </c>
      <c r="I85">
        <v>1777455391.4718399</v>
      </c>
      <c r="J85">
        <v>49840610.751223303</v>
      </c>
      <c r="K85">
        <v>62544163.9959426</v>
      </c>
      <c r="L85">
        <v>1.94324876271848</v>
      </c>
      <c r="M85">
        <v>9731480.2621620595</v>
      </c>
      <c r="N85">
        <v>4.0754961513705803</v>
      </c>
      <c r="O85">
        <v>35229.195884779299</v>
      </c>
      <c r="P85">
        <v>10.860715302098599</v>
      </c>
      <c r="Q85">
        <v>0.60637396278762301</v>
      </c>
      <c r="R85">
        <v>4.9899583171327002</v>
      </c>
      <c r="S85">
        <v>0</v>
      </c>
      <c r="T85">
        <v>0</v>
      </c>
      <c r="U85">
        <v>0.47939053826717998</v>
      </c>
      <c r="V85">
        <v>0.24165270793861901</v>
      </c>
      <c r="W85">
        <v>0</v>
      </c>
      <c r="X85">
        <v>40997156.195259601</v>
      </c>
      <c r="Y85">
        <v>-3813417.3651686702</v>
      </c>
      <c r="Z85">
        <v>4489312.3264983101</v>
      </c>
      <c r="AA85">
        <v>2310864.7533568102</v>
      </c>
      <c r="AB85">
        <v>5832452.0791442702</v>
      </c>
      <c r="AC85">
        <v>-1438844.71432552</v>
      </c>
      <c r="AD85">
        <v>-3255645.1497477102</v>
      </c>
      <c r="AE85">
        <v>-335660.623818469</v>
      </c>
      <c r="AF85">
        <v>0</v>
      </c>
      <c r="AG85">
        <v>0</v>
      </c>
      <c r="AH85">
        <v>4083604.4214521199</v>
      </c>
      <c r="AI85">
        <v>-213466.29080494601</v>
      </c>
      <c r="AJ85">
        <v>0</v>
      </c>
      <c r="AK85">
        <v>48656355.631845698</v>
      </c>
      <c r="AL85">
        <v>49510402.218247697</v>
      </c>
      <c r="AM85">
        <v>-15166348.528248301</v>
      </c>
      <c r="AN85">
        <v>0</v>
      </c>
      <c r="AO85">
        <v>34344053.689999297</v>
      </c>
    </row>
    <row r="86" spans="1:41" x14ac:dyDescent="0.2">
      <c r="A86">
        <v>1</v>
      </c>
      <c r="B86">
        <v>1</v>
      </c>
      <c r="C86">
        <v>2013</v>
      </c>
      <c r="D86">
        <v>190</v>
      </c>
      <c r="E86">
        <v>1130478954.65499</v>
      </c>
      <c r="F86">
        <v>1684310468.9199901</v>
      </c>
      <c r="G86">
        <v>1692923428.03</v>
      </c>
      <c r="H86">
        <v>8612959.1100002695</v>
      </c>
      <c r="I86">
        <v>1752720961.2427599</v>
      </c>
      <c r="J86">
        <v>-24734430.229085401</v>
      </c>
      <c r="K86">
        <v>64149944.898357898</v>
      </c>
      <c r="L86">
        <v>2.0471116864122898</v>
      </c>
      <c r="M86">
        <v>9831671.8609471098</v>
      </c>
      <c r="N86">
        <v>3.91448150992098</v>
      </c>
      <c r="O86">
        <v>35423.164633613</v>
      </c>
      <c r="P86">
        <v>10.495174327331201</v>
      </c>
      <c r="Q86">
        <v>0.60739651584565202</v>
      </c>
      <c r="R86">
        <v>4.9717457537165304</v>
      </c>
      <c r="S86">
        <v>0</v>
      </c>
      <c r="T86">
        <v>0</v>
      </c>
      <c r="U86">
        <v>1.5644317104608001</v>
      </c>
      <c r="V86">
        <v>0.24165270793861901</v>
      </c>
      <c r="W86">
        <v>0</v>
      </c>
      <c r="X86">
        <v>38188481.818789698</v>
      </c>
      <c r="Y86">
        <v>-50703413.2124236</v>
      </c>
      <c r="Z86">
        <v>4067532.0049948599</v>
      </c>
      <c r="AA86">
        <v>-12946604.671329699</v>
      </c>
      <c r="AB86">
        <v>-5565318.7011073502</v>
      </c>
      <c r="AC86">
        <v>-4336080.9131812602</v>
      </c>
      <c r="AD86">
        <v>625267.20141265006</v>
      </c>
      <c r="AE86">
        <v>-16928.8642910622</v>
      </c>
      <c r="AF86">
        <v>0</v>
      </c>
      <c r="AG86">
        <v>0</v>
      </c>
      <c r="AH86">
        <v>9480095.5788392201</v>
      </c>
      <c r="AI86">
        <v>0</v>
      </c>
      <c r="AJ86">
        <v>0</v>
      </c>
      <c r="AK86">
        <v>-21206969.758296601</v>
      </c>
      <c r="AL86">
        <v>-22125544.306005899</v>
      </c>
      <c r="AM86">
        <v>30738503.4160062</v>
      </c>
      <c r="AN86">
        <v>0</v>
      </c>
      <c r="AO86">
        <v>8612959.1100002695</v>
      </c>
    </row>
    <row r="87" spans="1:41" x14ac:dyDescent="0.2">
      <c r="A87">
        <v>1</v>
      </c>
      <c r="B87">
        <v>1</v>
      </c>
      <c r="C87">
        <v>2014</v>
      </c>
      <c r="D87">
        <v>190</v>
      </c>
      <c r="E87">
        <v>1130478954.65499</v>
      </c>
      <c r="F87">
        <v>1692923428.03</v>
      </c>
      <c r="G87">
        <v>1741056553.21</v>
      </c>
      <c r="H87">
        <v>48133125.180000402</v>
      </c>
      <c r="I87">
        <v>1799844778.2711999</v>
      </c>
      <c r="J87">
        <v>47123817.0284409</v>
      </c>
      <c r="K87">
        <v>66334626.904356197</v>
      </c>
      <c r="L87">
        <v>2.0098047572428701</v>
      </c>
      <c r="M87">
        <v>9944286.1046056096</v>
      </c>
      <c r="N87">
        <v>3.7062733072537202</v>
      </c>
      <c r="O87">
        <v>35472.472469794498</v>
      </c>
      <c r="P87">
        <v>10.4158816772782</v>
      </c>
      <c r="Q87">
        <v>0.60563503531072505</v>
      </c>
      <c r="R87">
        <v>5.1626358429116497</v>
      </c>
      <c r="S87">
        <v>0</v>
      </c>
      <c r="T87">
        <v>0</v>
      </c>
      <c r="U87">
        <v>2.7176321141342998</v>
      </c>
      <c r="V87">
        <v>0.51450530123800797</v>
      </c>
      <c r="W87">
        <v>0</v>
      </c>
      <c r="X87">
        <v>52730638.6447047</v>
      </c>
      <c r="Y87">
        <v>10121977.8963638</v>
      </c>
      <c r="Z87">
        <v>4799736.3582005398</v>
      </c>
      <c r="AA87">
        <v>-17754759.5463496</v>
      </c>
      <c r="AB87">
        <v>-3364023.2207936798</v>
      </c>
      <c r="AC87">
        <v>-489712.31404604402</v>
      </c>
      <c r="AD87">
        <v>-962734.86801647604</v>
      </c>
      <c r="AE87">
        <v>-1391971.4696971099</v>
      </c>
      <c r="AF87">
        <v>0</v>
      </c>
      <c r="AG87">
        <v>0</v>
      </c>
      <c r="AH87">
        <v>10127509.7055621</v>
      </c>
      <c r="AI87">
        <v>-7994729.5067173103</v>
      </c>
      <c r="AJ87">
        <v>0</v>
      </c>
      <c r="AK87">
        <v>45821931.679210998</v>
      </c>
      <c r="AL87">
        <v>46155470.893477097</v>
      </c>
      <c r="AM87">
        <v>1977654.2865233</v>
      </c>
      <c r="AN87">
        <v>0</v>
      </c>
      <c r="AO87">
        <v>48133125.180000402</v>
      </c>
    </row>
    <row r="88" spans="1:41" x14ac:dyDescent="0.2">
      <c r="A88">
        <v>1</v>
      </c>
      <c r="B88">
        <v>1</v>
      </c>
      <c r="C88">
        <v>2015</v>
      </c>
      <c r="D88">
        <v>190</v>
      </c>
      <c r="E88">
        <v>1130478954.65499</v>
      </c>
      <c r="F88">
        <v>1741056553.21</v>
      </c>
      <c r="G88">
        <v>1722971062.70999</v>
      </c>
      <c r="H88">
        <v>-18085490.500001099</v>
      </c>
      <c r="I88">
        <v>1672836799.6138101</v>
      </c>
      <c r="J88">
        <v>-127007978.657388</v>
      </c>
      <c r="K88">
        <v>67341929.946226507</v>
      </c>
      <c r="L88">
        <v>2.1480085343219502</v>
      </c>
      <c r="M88">
        <v>10044532.471716</v>
      </c>
      <c r="N88">
        <v>2.7522707560303901</v>
      </c>
      <c r="O88">
        <v>36492.934960084698</v>
      </c>
      <c r="P88">
        <v>10.408388655963201</v>
      </c>
      <c r="Q88">
        <v>0.60684175658487305</v>
      </c>
      <c r="R88">
        <v>5.2243917667142297</v>
      </c>
      <c r="S88">
        <v>0</v>
      </c>
      <c r="T88">
        <v>0</v>
      </c>
      <c r="U88">
        <v>4.5459969450739104</v>
      </c>
      <c r="V88">
        <v>0.88405971369276803</v>
      </c>
      <c r="W88">
        <v>0</v>
      </c>
      <c r="X88">
        <v>26505877.812637702</v>
      </c>
      <c r="Y88">
        <v>-49614960.227078401</v>
      </c>
      <c r="Z88">
        <v>4445092.6549810702</v>
      </c>
      <c r="AA88">
        <v>-94365285.345929205</v>
      </c>
      <c r="AB88">
        <v>-19479279.3348931</v>
      </c>
      <c r="AC88">
        <v>-160652.12243420799</v>
      </c>
      <c r="AD88">
        <v>803518.99827702797</v>
      </c>
      <c r="AE88">
        <v>-183784.28350121999</v>
      </c>
      <c r="AF88">
        <v>0</v>
      </c>
      <c r="AG88">
        <v>0</v>
      </c>
      <c r="AH88">
        <v>16438050.799138</v>
      </c>
      <c r="AI88">
        <v>-10232845.813701</v>
      </c>
      <c r="AJ88">
        <v>0</v>
      </c>
      <c r="AK88">
        <v>-125844266.86250301</v>
      </c>
      <c r="AL88">
        <v>-124792148.310313</v>
      </c>
      <c r="AM88">
        <v>106706657.810312</v>
      </c>
      <c r="AN88">
        <v>0</v>
      </c>
      <c r="AO88">
        <v>-18085490.500001099</v>
      </c>
    </row>
    <row r="89" spans="1:41" x14ac:dyDescent="0.2">
      <c r="A89">
        <v>1</v>
      </c>
      <c r="B89">
        <v>1</v>
      </c>
      <c r="C89">
        <v>2016</v>
      </c>
      <c r="D89">
        <v>190</v>
      </c>
      <c r="E89">
        <v>1130478954.65499</v>
      </c>
      <c r="F89">
        <v>1722971062.70999</v>
      </c>
      <c r="G89">
        <v>1698078950.2549901</v>
      </c>
      <c r="H89">
        <v>-24892112.454999998</v>
      </c>
      <c r="I89">
        <v>1663127354.7506299</v>
      </c>
      <c r="J89">
        <v>-9709444.86318326</v>
      </c>
      <c r="K89">
        <v>67431393.704826698</v>
      </c>
      <c r="L89">
        <v>2.1979585764538498</v>
      </c>
      <c r="M89">
        <v>10119272.3188044</v>
      </c>
      <c r="N89">
        <v>2.4446802606930902</v>
      </c>
      <c r="O89">
        <v>37241.745014053602</v>
      </c>
      <c r="P89">
        <v>10.3220241782684</v>
      </c>
      <c r="Q89">
        <v>0.60611659684576302</v>
      </c>
      <c r="R89">
        <v>5.7710911001053704</v>
      </c>
      <c r="S89">
        <v>0</v>
      </c>
      <c r="T89">
        <v>0</v>
      </c>
      <c r="U89">
        <v>8.1360468886469395</v>
      </c>
      <c r="V89">
        <v>0.99390711634335305</v>
      </c>
      <c r="W89">
        <v>0</v>
      </c>
      <c r="X89">
        <v>33636804.767697297</v>
      </c>
      <c r="Y89">
        <v>-15817503.483904</v>
      </c>
      <c r="Z89">
        <v>3348558.6932749799</v>
      </c>
      <c r="AA89">
        <v>-35171993.724588402</v>
      </c>
      <c r="AB89">
        <v>-14230375.0831708</v>
      </c>
      <c r="AC89">
        <v>-1320355.72934669</v>
      </c>
      <c r="AD89">
        <v>-381587.48874177499</v>
      </c>
      <c r="AE89">
        <v>-2906926.0269241901</v>
      </c>
      <c r="AF89">
        <v>0</v>
      </c>
      <c r="AG89">
        <v>0</v>
      </c>
      <c r="AH89">
        <v>31891893.420676298</v>
      </c>
      <c r="AI89">
        <v>-3686956.9574476602</v>
      </c>
      <c r="AJ89">
        <v>0</v>
      </c>
      <c r="AK89">
        <v>-4638441.61247495</v>
      </c>
      <c r="AL89">
        <v>-6219703.3080766797</v>
      </c>
      <c r="AM89">
        <v>-18672409.1469233</v>
      </c>
      <c r="AN89">
        <v>0</v>
      </c>
      <c r="AO89">
        <v>-24892112.454999998</v>
      </c>
    </row>
    <row r="90" spans="1:41" x14ac:dyDescent="0.2">
      <c r="A90">
        <v>1</v>
      </c>
      <c r="B90">
        <v>1</v>
      </c>
      <c r="C90">
        <v>2017</v>
      </c>
      <c r="D90">
        <v>190</v>
      </c>
      <c r="E90">
        <v>1130478954.65499</v>
      </c>
      <c r="F90">
        <v>1698078950.2549901</v>
      </c>
      <c r="G90">
        <v>1666633095.7720001</v>
      </c>
      <c r="H90">
        <v>-31445854.4829996</v>
      </c>
      <c r="I90">
        <v>1769197750.4618001</v>
      </c>
      <c r="J90">
        <v>106070395.711171</v>
      </c>
      <c r="K90">
        <v>69637255.902626693</v>
      </c>
      <c r="L90">
        <v>2.1221890707178699</v>
      </c>
      <c r="M90">
        <v>10218716.4376808</v>
      </c>
      <c r="N90">
        <v>2.6597006120118398</v>
      </c>
      <c r="O90">
        <v>38015.126245243002</v>
      </c>
      <c r="P90">
        <v>10.167529453104001</v>
      </c>
      <c r="Q90">
        <v>0.60421645592204398</v>
      </c>
      <c r="R90">
        <v>5.9311235289497599</v>
      </c>
      <c r="S90">
        <v>0</v>
      </c>
      <c r="T90">
        <v>0</v>
      </c>
      <c r="U90">
        <v>12.590584836242799</v>
      </c>
      <c r="V90">
        <v>0.99390711634335305</v>
      </c>
      <c r="W90">
        <v>0</v>
      </c>
      <c r="X90">
        <v>42605604.806546301</v>
      </c>
      <c r="Y90">
        <v>12057835.2015885</v>
      </c>
      <c r="Z90">
        <v>4097091.8600971601</v>
      </c>
      <c r="AA90">
        <v>25052277.511754099</v>
      </c>
      <c r="AB90">
        <v>-14394713.4248813</v>
      </c>
      <c r="AC90">
        <v>-2186711.6871622899</v>
      </c>
      <c r="AD90">
        <v>-1262700.9029221199</v>
      </c>
      <c r="AE90">
        <v>-860390.28792660497</v>
      </c>
      <c r="AF90">
        <v>0</v>
      </c>
      <c r="AG90">
        <v>0</v>
      </c>
      <c r="AH90">
        <v>39015035.731192604</v>
      </c>
      <c r="AI90">
        <v>0</v>
      </c>
      <c r="AJ90">
        <v>0</v>
      </c>
      <c r="AK90">
        <v>104123328.808286</v>
      </c>
      <c r="AL90">
        <v>106037668.47633</v>
      </c>
      <c r="AM90">
        <v>-137483522.95932901</v>
      </c>
      <c r="AN90">
        <v>0</v>
      </c>
      <c r="AO90">
        <v>-31445854.4829996</v>
      </c>
    </row>
    <row r="91" spans="1:41" x14ac:dyDescent="0.2">
      <c r="A91">
        <v>1</v>
      </c>
      <c r="B91">
        <v>1</v>
      </c>
      <c r="C91">
        <v>2018</v>
      </c>
      <c r="D91">
        <v>190</v>
      </c>
      <c r="E91">
        <v>1130478954.65499</v>
      </c>
      <c r="F91">
        <v>1666633095.7720001</v>
      </c>
      <c r="G91">
        <v>1636184633.7979901</v>
      </c>
      <c r="H91">
        <v>-30448461.9740007</v>
      </c>
      <c r="I91">
        <v>1793243427.9111099</v>
      </c>
      <c r="J91">
        <v>24045677.4493085</v>
      </c>
      <c r="K91">
        <v>70621306.110453904</v>
      </c>
      <c r="L91">
        <v>2.0770714924310698</v>
      </c>
      <c r="M91">
        <v>10291699.890126601</v>
      </c>
      <c r="N91">
        <v>2.9329873699500002</v>
      </c>
      <c r="O91">
        <v>38881.041747275602</v>
      </c>
      <c r="P91">
        <v>10.033631511663399</v>
      </c>
      <c r="Q91">
        <v>0.60568888765740103</v>
      </c>
      <c r="R91">
        <v>6.1878226839308299</v>
      </c>
      <c r="S91">
        <v>0</v>
      </c>
      <c r="T91">
        <v>0</v>
      </c>
      <c r="U91">
        <v>17.8013023366277</v>
      </c>
      <c r="V91">
        <v>1</v>
      </c>
      <c r="W91">
        <v>0.57219218117369197</v>
      </c>
      <c r="X91">
        <v>15903146.504393701</v>
      </c>
      <c r="Y91">
        <v>829580.24635452195</v>
      </c>
      <c r="Z91">
        <v>3575101.9479604401</v>
      </c>
      <c r="AA91">
        <v>29993419.973751001</v>
      </c>
      <c r="AB91">
        <v>-15214105.4029177</v>
      </c>
      <c r="AC91">
        <v>-1876449.5358392501</v>
      </c>
      <c r="AD91">
        <v>921227.08727915399</v>
      </c>
      <c r="AE91">
        <v>-1336795.91820998</v>
      </c>
      <c r="AF91">
        <v>0</v>
      </c>
      <c r="AG91">
        <v>0</v>
      </c>
      <c r="AH91">
        <v>44787287.9025032</v>
      </c>
      <c r="AI91">
        <v>-171287.811962629</v>
      </c>
      <c r="AJ91">
        <v>-58154435.5619919</v>
      </c>
      <c r="AK91">
        <v>19256689.4313205</v>
      </c>
      <c r="AL91">
        <v>17675237.1283447</v>
      </c>
      <c r="AM91">
        <v>-48123699.1023454</v>
      </c>
      <c r="AN91">
        <v>0</v>
      </c>
      <c r="AO91">
        <v>-30448461.974000599</v>
      </c>
    </row>
    <row r="92" spans="1:41" x14ac:dyDescent="0.2">
      <c r="A92">
        <v>2</v>
      </c>
      <c r="B92">
        <v>1</v>
      </c>
      <c r="C92">
        <v>2002</v>
      </c>
      <c r="D92">
        <v>201</v>
      </c>
      <c r="E92">
        <v>47549753.656399898</v>
      </c>
      <c r="F92">
        <v>0</v>
      </c>
      <c r="G92">
        <v>47549753.656399898</v>
      </c>
      <c r="H92">
        <v>0</v>
      </c>
      <c r="I92">
        <v>39797304.653030902</v>
      </c>
      <c r="J92">
        <v>0</v>
      </c>
      <c r="K92">
        <v>2962620.5000872598</v>
      </c>
      <c r="L92">
        <v>1.2225813885152299</v>
      </c>
      <c r="M92">
        <v>2768260.23772333</v>
      </c>
      <c r="N92">
        <v>1.9579725613818899</v>
      </c>
      <c r="O92">
        <v>35534.3786964147</v>
      </c>
      <c r="P92">
        <v>7.6732557818507896</v>
      </c>
      <c r="Q92">
        <v>0.32365849183725298</v>
      </c>
      <c r="R92">
        <v>3.5450752847825</v>
      </c>
      <c r="S92">
        <v>0</v>
      </c>
      <c r="T92">
        <v>0</v>
      </c>
      <c r="U92">
        <v>0</v>
      </c>
      <c r="V92">
        <v>0.31426638102022397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47549753.656399898</v>
      </c>
      <c r="AO92">
        <v>47549753.656399898</v>
      </c>
    </row>
    <row r="93" spans="1:41" x14ac:dyDescent="0.2">
      <c r="A93">
        <v>2</v>
      </c>
      <c r="B93">
        <v>1</v>
      </c>
      <c r="C93">
        <v>2003</v>
      </c>
      <c r="D93">
        <v>201</v>
      </c>
      <c r="E93">
        <v>47549753.656399898</v>
      </c>
      <c r="F93">
        <v>47549753.656399898</v>
      </c>
      <c r="G93">
        <v>47844293.070099898</v>
      </c>
      <c r="H93">
        <v>294539.41369997902</v>
      </c>
      <c r="I93">
        <v>44305495.017232999</v>
      </c>
      <c r="J93">
        <v>4508190.3642020598</v>
      </c>
      <c r="K93">
        <v>3069353.1406493001</v>
      </c>
      <c r="L93">
        <v>0.95578036703482006</v>
      </c>
      <c r="M93">
        <v>2812675.2337543401</v>
      </c>
      <c r="N93">
        <v>2.2250245379575899</v>
      </c>
      <c r="O93">
        <v>34842.317326516903</v>
      </c>
      <c r="P93">
        <v>7.7166917665435504</v>
      </c>
      <c r="Q93">
        <v>0.32225018377211101</v>
      </c>
      <c r="R93">
        <v>3.5450752847825</v>
      </c>
      <c r="S93">
        <v>0</v>
      </c>
      <c r="T93">
        <v>0</v>
      </c>
      <c r="U93">
        <v>0</v>
      </c>
      <c r="V93">
        <v>0.31426638102022397</v>
      </c>
      <c r="W93">
        <v>0</v>
      </c>
      <c r="X93">
        <v>1016630.64584947</v>
      </c>
      <c r="Y93">
        <v>4264328.5908241402</v>
      </c>
      <c r="Z93">
        <v>187797.09635776901</v>
      </c>
      <c r="AA93">
        <v>997888.31663757097</v>
      </c>
      <c r="AB93">
        <v>353189.986663491</v>
      </c>
      <c r="AC93">
        <v>16070.6969003173</v>
      </c>
      <c r="AD93">
        <v>-29724.856590204701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6806180.4766425602</v>
      </c>
      <c r="AL93">
        <v>7216277.7290672297</v>
      </c>
      <c r="AM93">
        <v>-6921738.3153672498</v>
      </c>
      <c r="AN93">
        <v>0</v>
      </c>
      <c r="AO93">
        <v>294539.41369997902</v>
      </c>
    </row>
    <row r="94" spans="1:41" x14ac:dyDescent="0.2">
      <c r="A94">
        <v>2</v>
      </c>
      <c r="B94">
        <v>1</v>
      </c>
      <c r="C94">
        <v>2004</v>
      </c>
      <c r="D94">
        <v>201</v>
      </c>
      <c r="E94">
        <v>47549753.656399898</v>
      </c>
      <c r="F94">
        <v>47844293.070099898</v>
      </c>
      <c r="G94">
        <v>53311258.5578999</v>
      </c>
      <c r="H94">
        <v>5466965.4878000198</v>
      </c>
      <c r="I94">
        <v>47919453.1356529</v>
      </c>
      <c r="J94">
        <v>3613958.1184198698</v>
      </c>
      <c r="K94">
        <v>2965571.8303362099</v>
      </c>
      <c r="L94">
        <v>0.88658036250347905</v>
      </c>
      <c r="M94">
        <v>2858440.0301405299</v>
      </c>
      <c r="N94">
        <v>2.5315490838163099</v>
      </c>
      <c r="O94">
        <v>33861.2735675445</v>
      </c>
      <c r="P94">
        <v>7.7638551506308602</v>
      </c>
      <c r="Q94">
        <v>0.31847007369969399</v>
      </c>
      <c r="R94">
        <v>3.5450752847825</v>
      </c>
      <c r="S94">
        <v>0</v>
      </c>
      <c r="T94">
        <v>0</v>
      </c>
      <c r="U94">
        <v>0</v>
      </c>
      <c r="V94">
        <v>0.31426638102022397</v>
      </c>
      <c r="W94">
        <v>0</v>
      </c>
      <c r="X94">
        <v>1268654.1062280899</v>
      </c>
      <c r="Y94">
        <v>1208760.1490180001</v>
      </c>
      <c r="Z94">
        <v>203546.60511292401</v>
      </c>
      <c r="AA94">
        <v>1062769.7868655799</v>
      </c>
      <c r="AB94">
        <v>508701.36232050299</v>
      </c>
      <c r="AC94">
        <v>17044.007465422899</v>
      </c>
      <c r="AD94">
        <v>-82525.951861010195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4186950.0651495098</v>
      </c>
      <c r="AL94">
        <v>4309597.3227171199</v>
      </c>
      <c r="AM94">
        <v>1157368.1650828901</v>
      </c>
      <c r="AN94">
        <v>0</v>
      </c>
      <c r="AO94">
        <v>5466965.4878000198</v>
      </c>
    </row>
    <row r="95" spans="1:41" x14ac:dyDescent="0.2">
      <c r="A95">
        <v>2</v>
      </c>
      <c r="B95">
        <v>1</v>
      </c>
      <c r="C95">
        <v>2005</v>
      </c>
      <c r="D95">
        <v>201</v>
      </c>
      <c r="E95">
        <v>47549753.656399898</v>
      </c>
      <c r="F95">
        <v>53311258.5578999</v>
      </c>
      <c r="G95">
        <v>60584375.922999904</v>
      </c>
      <c r="H95">
        <v>7273117.3650999703</v>
      </c>
      <c r="I95">
        <v>54131418.522095598</v>
      </c>
      <c r="J95">
        <v>6211965.3864427898</v>
      </c>
      <c r="K95">
        <v>3115605.8997516301</v>
      </c>
      <c r="L95">
        <v>0.84302778047465199</v>
      </c>
      <c r="M95">
        <v>2911574.78442924</v>
      </c>
      <c r="N95">
        <v>2.9875062627911002</v>
      </c>
      <c r="O95">
        <v>32998.760173915798</v>
      </c>
      <c r="P95">
        <v>7.7861149615416103</v>
      </c>
      <c r="Q95">
        <v>0.31471551542530701</v>
      </c>
      <c r="R95">
        <v>3.5450752847825</v>
      </c>
      <c r="S95">
        <v>0</v>
      </c>
      <c r="T95">
        <v>0</v>
      </c>
      <c r="U95">
        <v>0</v>
      </c>
      <c r="V95">
        <v>0.31426638102022397</v>
      </c>
      <c r="W95">
        <v>0</v>
      </c>
      <c r="X95">
        <v>3311583.2643109602</v>
      </c>
      <c r="Y95">
        <v>771982.827503687</v>
      </c>
      <c r="Z95">
        <v>257199.28732306499</v>
      </c>
      <c r="AA95">
        <v>1579367.00231903</v>
      </c>
      <c r="AB95">
        <v>497148.142750956</v>
      </c>
      <c r="AC95">
        <v>9163.0532998633098</v>
      </c>
      <c r="AD95">
        <v>-89082.153750122801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6337361.4237574497</v>
      </c>
      <c r="AL95">
        <v>6562018.4872155804</v>
      </c>
      <c r="AM95">
        <v>711098.87788439495</v>
      </c>
      <c r="AN95">
        <v>0</v>
      </c>
      <c r="AO95">
        <v>7273117.3650999703</v>
      </c>
    </row>
    <row r="96" spans="1:41" x14ac:dyDescent="0.2">
      <c r="A96">
        <v>2</v>
      </c>
      <c r="B96">
        <v>1</v>
      </c>
      <c r="C96">
        <v>2006</v>
      </c>
      <c r="D96">
        <v>223</v>
      </c>
      <c r="E96">
        <v>48222862.656399898</v>
      </c>
      <c r="F96">
        <v>60584375.922999904</v>
      </c>
      <c r="G96">
        <v>67601348.815999895</v>
      </c>
      <c r="H96">
        <v>6343863.8929999899</v>
      </c>
      <c r="I96">
        <v>60035517.778149098</v>
      </c>
      <c r="J96">
        <v>5584520.1038958104</v>
      </c>
      <c r="K96">
        <v>3332052.5592704001</v>
      </c>
      <c r="L96">
        <v>0.932955283911311</v>
      </c>
      <c r="M96">
        <v>2950352.4954894101</v>
      </c>
      <c r="N96">
        <v>3.27644463528868</v>
      </c>
      <c r="O96">
        <v>31639.586665481002</v>
      </c>
      <c r="P96">
        <v>7.86420353767324</v>
      </c>
      <c r="Q96">
        <v>0.31734521195759202</v>
      </c>
      <c r="R96">
        <v>3.59256659245648</v>
      </c>
      <c r="S96">
        <v>0</v>
      </c>
      <c r="T96">
        <v>0</v>
      </c>
      <c r="U96">
        <v>0</v>
      </c>
      <c r="V96">
        <v>0.30987975779195598</v>
      </c>
      <c r="W96">
        <v>0</v>
      </c>
      <c r="X96">
        <v>3443889.6906143501</v>
      </c>
      <c r="Y96">
        <v>515159.69938445702</v>
      </c>
      <c r="Z96">
        <v>334413.92349701002</v>
      </c>
      <c r="AA96">
        <v>1019007.81820114</v>
      </c>
      <c r="AB96">
        <v>946422.22136311303</v>
      </c>
      <c r="AC96">
        <v>51724.286285384602</v>
      </c>
      <c r="AD96">
        <v>-1422.7151943797001</v>
      </c>
      <c r="AE96">
        <v>-14231.2399833454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6294963.6841677399</v>
      </c>
      <c r="AL96">
        <v>6476463.8044326697</v>
      </c>
      <c r="AM96">
        <v>-132599.91143268501</v>
      </c>
      <c r="AN96">
        <v>673108.99999999895</v>
      </c>
      <c r="AO96">
        <v>7016972.8929999899</v>
      </c>
    </row>
    <row r="97" spans="1:41" x14ac:dyDescent="0.2">
      <c r="A97">
        <v>2</v>
      </c>
      <c r="B97">
        <v>1</v>
      </c>
      <c r="C97">
        <v>2007</v>
      </c>
      <c r="D97">
        <v>291</v>
      </c>
      <c r="E97">
        <v>50040839.145399898</v>
      </c>
      <c r="F97">
        <v>67601348.815999895</v>
      </c>
      <c r="G97">
        <v>73316847.371399999</v>
      </c>
      <c r="H97">
        <v>3897522.06640012</v>
      </c>
      <c r="I97">
        <v>65076106.9207059</v>
      </c>
      <c r="J97">
        <v>2729495.7638297798</v>
      </c>
      <c r="K97">
        <v>3688771.5562192402</v>
      </c>
      <c r="L97">
        <v>1.04404322200226</v>
      </c>
      <c r="M97">
        <v>2910074.4030182702</v>
      </c>
      <c r="N97">
        <v>3.4745397782099099</v>
      </c>
      <c r="O97">
        <v>31981.679489931601</v>
      </c>
      <c r="P97">
        <v>7.6491680847406398</v>
      </c>
      <c r="Q97">
        <v>0.315810317776761</v>
      </c>
      <c r="R97">
        <v>3.9449465481141202</v>
      </c>
      <c r="S97">
        <v>0</v>
      </c>
      <c r="T97">
        <v>0</v>
      </c>
      <c r="U97">
        <v>0</v>
      </c>
      <c r="V97">
        <v>0.29862187076000801</v>
      </c>
      <c r="W97">
        <v>0</v>
      </c>
      <c r="X97">
        <v>4742752.8773398399</v>
      </c>
      <c r="Y97">
        <v>-1477086.5946388501</v>
      </c>
      <c r="Z97">
        <v>103722.094910581</v>
      </c>
      <c r="AA97">
        <v>775643.70650563703</v>
      </c>
      <c r="AB97">
        <v>-392934.41227897402</v>
      </c>
      <c r="AC97">
        <v>-135804.59320195601</v>
      </c>
      <c r="AD97">
        <v>-159815.75408274401</v>
      </c>
      <c r="AE97">
        <v>-78540.036058480095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3377937.2884950498</v>
      </c>
      <c r="AL97">
        <v>3404751.0355872102</v>
      </c>
      <c r="AM97">
        <v>492771.03081290598</v>
      </c>
      <c r="AN97">
        <v>1817976.4890000001</v>
      </c>
      <c r="AO97">
        <v>5715498.5554001201</v>
      </c>
    </row>
    <row r="98" spans="1:41" x14ac:dyDescent="0.2">
      <c r="A98">
        <v>2</v>
      </c>
      <c r="B98">
        <v>1</v>
      </c>
      <c r="C98">
        <v>2008</v>
      </c>
      <c r="D98">
        <v>315</v>
      </c>
      <c r="E98">
        <v>54527477.7383999</v>
      </c>
      <c r="F98">
        <v>73316847.371399999</v>
      </c>
      <c r="G98">
        <v>87176871.449200004</v>
      </c>
      <c r="H98">
        <v>9373385.4847999308</v>
      </c>
      <c r="I98">
        <v>79533627.935501307</v>
      </c>
      <c r="J98">
        <v>10702504.658072799</v>
      </c>
      <c r="K98">
        <v>3844795.9643561202</v>
      </c>
      <c r="L98">
        <v>0.99848738827849204</v>
      </c>
      <c r="M98">
        <v>2878055.1955216499</v>
      </c>
      <c r="N98">
        <v>3.86625305752669</v>
      </c>
      <c r="O98">
        <v>31978.221566709599</v>
      </c>
      <c r="P98">
        <v>7.62997524432022</v>
      </c>
      <c r="Q98">
        <v>0.29848100991354698</v>
      </c>
      <c r="R98">
        <v>3.9786946315963201</v>
      </c>
      <c r="S98">
        <v>0</v>
      </c>
      <c r="T98">
        <v>0</v>
      </c>
      <c r="U98">
        <v>0</v>
      </c>
      <c r="V98">
        <v>0.27405061851002199</v>
      </c>
      <c r="W98">
        <v>0</v>
      </c>
      <c r="X98">
        <v>9461095.6490903292</v>
      </c>
      <c r="Y98">
        <v>-586613.80247345299</v>
      </c>
      <c r="Z98">
        <v>21949.160641893599</v>
      </c>
      <c r="AA98">
        <v>1491903.28158007</v>
      </c>
      <c r="AB98">
        <v>276807.48511271802</v>
      </c>
      <c r="AC98">
        <v>90795.453880252302</v>
      </c>
      <c r="AD98">
        <v>-18981.562845604101</v>
      </c>
      <c r="AE98">
        <v>3395.3556254842201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10740351.0206117</v>
      </c>
      <c r="AL98">
        <v>10666807.889330201</v>
      </c>
      <c r="AM98">
        <v>-1293422.40453029</v>
      </c>
      <c r="AN98">
        <v>4486638.5929999901</v>
      </c>
      <c r="AO98">
        <v>13860024.0777999</v>
      </c>
    </row>
    <row r="99" spans="1:41" x14ac:dyDescent="0.2">
      <c r="A99">
        <v>2</v>
      </c>
      <c r="B99">
        <v>1</v>
      </c>
      <c r="C99">
        <v>2009</v>
      </c>
      <c r="D99">
        <v>337</v>
      </c>
      <c r="E99">
        <v>55878564.7383999</v>
      </c>
      <c r="F99">
        <v>87176871.449200004</v>
      </c>
      <c r="G99">
        <v>78474456.006999999</v>
      </c>
      <c r="H99">
        <v>-10053502.442199901</v>
      </c>
      <c r="I99">
        <v>73322701.850854307</v>
      </c>
      <c r="J99">
        <v>-6934129.0816005198</v>
      </c>
      <c r="K99">
        <v>3737945.6825557002</v>
      </c>
      <c r="L99">
        <v>1.2345932732828899</v>
      </c>
      <c r="M99">
        <v>2816597.3206021301</v>
      </c>
      <c r="N99">
        <v>2.8003474431259998</v>
      </c>
      <c r="O99">
        <v>30658.1258135028</v>
      </c>
      <c r="P99">
        <v>7.8913992920648903</v>
      </c>
      <c r="Q99">
        <v>0.30620162939447698</v>
      </c>
      <c r="R99">
        <v>4.06131456868013</v>
      </c>
      <c r="S99">
        <v>0</v>
      </c>
      <c r="T99">
        <v>0</v>
      </c>
      <c r="U99">
        <v>0</v>
      </c>
      <c r="V99">
        <v>0.26742435261102698</v>
      </c>
      <c r="W99">
        <v>0</v>
      </c>
      <c r="X99">
        <v>469039.30284007301</v>
      </c>
      <c r="Y99">
        <v>-5235664.1168806599</v>
      </c>
      <c r="Z99">
        <v>-118119.699938499</v>
      </c>
      <c r="AA99">
        <v>-5032594.18518533</v>
      </c>
      <c r="AB99">
        <v>1323646.47808535</v>
      </c>
      <c r="AC99">
        <v>225184.450698609</v>
      </c>
      <c r="AD99">
        <v>199380.14481206299</v>
      </c>
      <c r="AE99">
        <v>-21579.657391833702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-8190707.2829602202</v>
      </c>
      <c r="AL99">
        <v>-7936716.0765941702</v>
      </c>
      <c r="AM99">
        <v>-2116786.3656058102</v>
      </c>
      <c r="AN99">
        <v>1351087</v>
      </c>
      <c r="AO99">
        <v>-8702415.4421999902</v>
      </c>
    </row>
    <row r="100" spans="1:41" x14ac:dyDescent="0.2">
      <c r="A100">
        <v>2</v>
      </c>
      <c r="B100">
        <v>1</v>
      </c>
      <c r="C100">
        <v>2010</v>
      </c>
      <c r="D100">
        <v>337</v>
      </c>
      <c r="E100">
        <v>55878564.7383999</v>
      </c>
      <c r="F100">
        <v>78474456.006999999</v>
      </c>
      <c r="G100">
        <v>74495052.898399904</v>
      </c>
      <c r="H100">
        <v>-3979403.10860004</v>
      </c>
      <c r="I100">
        <v>75565381.728007197</v>
      </c>
      <c r="J100">
        <v>2242679.87715289</v>
      </c>
      <c r="K100">
        <v>3599620.50895643</v>
      </c>
      <c r="L100">
        <v>1.23567459637387</v>
      </c>
      <c r="M100">
        <v>2828939.49203094</v>
      </c>
      <c r="N100">
        <v>3.2686559408490101</v>
      </c>
      <c r="O100">
        <v>29918.1121651791</v>
      </c>
      <c r="P100">
        <v>7.9052768420741701</v>
      </c>
      <c r="Q100">
        <v>0.30764173834334202</v>
      </c>
      <c r="R100">
        <v>4.0152183255164298</v>
      </c>
      <c r="S100">
        <v>0</v>
      </c>
      <c r="T100">
        <v>0</v>
      </c>
      <c r="U100">
        <v>0</v>
      </c>
      <c r="V100">
        <v>0.26742435261102698</v>
      </c>
      <c r="W100">
        <v>0</v>
      </c>
      <c r="X100">
        <v>690420.50649012998</v>
      </c>
      <c r="Y100">
        <v>-502173.60462836799</v>
      </c>
      <c r="Z100">
        <v>46774.012787565203</v>
      </c>
      <c r="AA100">
        <v>2231464.9671704201</v>
      </c>
      <c r="AB100">
        <v>754246.47219376301</v>
      </c>
      <c r="AC100">
        <v>27468.372682513898</v>
      </c>
      <c r="AD100">
        <v>82122.913653783893</v>
      </c>
      <c r="AE100">
        <v>20635.066936349998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3350958.70728616</v>
      </c>
      <c r="AL100">
        <v>3636226.45393374</v>
      </c>
      <c r="AM100">
        <v>-7615629.5625337902</v>
      </c>
      <c r="AN100">
        <v>0</v>
      </c>
      <c r="AO100">
        <v>-3979403.10860004</v>
      </c>
    </row>
    <row r="101" spans="1:41" x14ac:dyDescent="0.2">
      <c r="A101">
        <v>2</v>
      </c>
      <c r="B101">
        <v>1</v>
      </c>
      <c r="C101">
        <v>2011</v>
      </c>
      <c r="D101">
        <v>360</v>
      </c>
      <c r="E101">
        <v>56347892.7383999</v>
      </c>
      <c r="F101">
        <v>74495052.898399904</v>
      </c>
      <c r="G101">
        <v>79082697.598599896</v>
      </c>
      <c r="H101">
        <v>4118316.7002000101</v>
      </c>
      <c r="I101">
        <v>83888014.133922294</v>
      </c>
      <c r="J101">
        <v>7619445.6484282697</v>
      </c>
      <c r="K101">
        <v>3824630.4857204198</v>
      </c>
      <c r="L101">
        <v>1.25736272321364</v>
      </c>
      <c r="M101">
        <v>2841861.0807875302</v>
      </c>
      <c r="N101">
        <v>3.9951573831001301</v>
      </c>
      <c r="O101">
        <v>29378.869675310299</v>
      </c>
      <c r="P101">
        <v>8.3377556875276699</v>
      </c>
      <c r="Q101">
        <v>0.30396342371055102</v>
      </c>
      <c r="R101">
        <v>4.0727010211682302</v>
      </c>
      <c r="S101">
        <v>0</v>
      </c>
      <c r="T101">
        <v>0</v>
      </c>
      <c r="U101">
        <v>0</v>
      </c>
      <c r="V101">
        <v>0.26519694479748301</v>
      </c>
      <c r="W101">
        <v>0</v>
      </c>
      <c r="X101">
        <v>4597415.0848413398</v>
      </c>
      <c r="Y101">
        <v>-804799.94924757502</v>
      </c>
      <c r="Z101">
        <v>103504.73298205101</v>
      </c>
      <c r="AA101">
        <v>2869121.24391536</v>
      </c>
      <c r="AB101">
        <v>608863.26744340104</v>
      </c>
      <c r="AC101">
        <v>271089.16684904002</v>
      </c>
      <c r="AD101">
        <v>-146355.830120017</v>
      </c>
      <c r="AE101">
        <v>-24613.090701031098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7474224.6259625703</v>
      </c>
      <c r="AL101">
        <v>7605438.5427056001</v>
      </c>
      <c r="AM101">
        <v>-3487121.8425055798</v>
      </c>
      <c r="AN101">
        <v>469328</v>
      </c>
      <c r="AO101">
        <v>4587644.7002000101</v>
      </c>
    </row>
    <row r="102" spans="1:41" x14ac:dyDescent="0.2">
      <c r="A102">
        <v>2</v>
      </c>
      <c r="B102">
        <v>1</v>
      </c>
      <c r="C102">
        <v>2012</v>
      </c>
      <c r="D102">
        <v>382</v>
      </c>
      <c r="E102">
        <v>57999202.7383999</v>
      </c>
      <c r="F102">
        <v>79082697.598599896</v>
      </c>
      <c r="G102">
        <v>86028458.231399998</v>
      </c>
      <c r="H102">
        <v>5294450.6328000501</v>
      </c>
      <c r="I102">
        <v>92155041.494281903</v>
      </c>
      <c r="J102">
        <v>6414926.1657560105</v>
      </c>
      <c r="K102">
        <v>4088068.0343569699</v>
      </c>
      <c r="L102">
        <v>1.2171979060267299</v>
      </c>
      <c r="M102">
        <v>2851080.6311976798</v>
      </c>
      <c r="N102">
        <v>4.0069159149387801</v>
      </c>
      <c r="O102">
        <v>29030.290235902899</v>
      </c>
      <c r="P102">
        <v>8.3433745771335595</v>
      </c>
      <c r="Q102">
        <v>0.29882329225592202</v>
      </c>
      <c r="R102">
        <v>4.4038903254470103</v>
      </c>
      <c r="S102">
        <v>0</v>
      </c>
      <c r="T102">
        <v>0</v>
      </c>
      <c r="U102">
        <v>0</v>
      </c>
      <c r="V102">
        <v>0.33500335652262098</v>
      </c>
      <c r="W102">
        <v>0</v>
      </c>
      <c r="X102">
        <v>5543120.1609049197</v>
      </c>
      <c r="Y102">
        <v>521629.69299814099</v>
      </c>
      <c r="Z102">
        <v>165599.70652869099</v>
      </c>
      <c r="AA102">
        <v>47712.709767467597</v>
      </c>
      <c r="AB102">
        <v>416313.60614254599</v>
      </c>
      <c r="AC102">
        <v>3021.7261400495699</v>
      </c>
      <c r="AD102">
        <v>-292574.86568608403</v>
      </c>
      <c r="AE102">
        <v>-75322.499142859393</v>
      </c>
      <c r="AF102">
        <v>0</v>
      </c>
      <c r="AG102">
        <v>0</v>
      </c>
      <c r="AH102">
        <v>0</v>
      </c>
      <c r="AI102">
        <v>-85462.134555949</v>
      </c>
      <c r="AJ102">
        <v>0</v>
      </c>
      <c r="AK102">
        <v>6244038.1030969201</v>
      </c>
      <c r="AL102">
        <v>6089586.2246809602</v>
      </c>
      <c r="AM102">
        <v>-795135.59188091103</v>
      </c>
      <c r="AN102">
        <v>1651310</v>
      </c>
      <c r="AO102">
        <v>6945760.6328000501</v>
      </c>
    </row>
    <row r="103" spans="1:41" x14ac:dyDescent="0.2">
      <c r="A103">
        <v>2</v>
      </c>
      <c r="B103">
        <v>1</v>
      </c>
      <c r="C103">
        <v>2013</v>
      </c>
      <c r="D103">
        <v>382</v>
      </c>
      <c r="E103">
        <v>57999202.7383999</v>
      </c>
      <c r="F103">
        <v>86028458.231399998</v>
      </c>
      <c r="G103">
        <v>90347608.020399898</v>
      </c>
      <c r="H103">
        <v>4319149.7889999403</v>
      </c>
      <c r="I103">
        <v>98009538.859676093</v>
      </c>
      <c r="J103">
        <v>5854497.36539427</v>
      </c>
      <c r="K103">
        <v>4798329.2393447803</v>
      </c>
      <c r="L103">
        <v>1.30899698730202</v>
      </c>
      <c r="M103">
        <v>2894332.6095672701</v>
      </c>
      <c r="N103">
        <v>3.8571358582175499</v>
      </c>
      <c r="O103">
        <v>29658.135093688401</v>
      </c>
      <c r="P103">
        <v>8.1750308649797105</v>
      </c>
      <c r="Q103">
        <v>0.29765423135138103</v>
      </c>
      <c r="R103">
        <v>4.3651136396911099</v>
      </c>
      <c r="S103">
        <v>0</v>
      </c>
      <c r="T103">
        <v>0</v>
      </c>
      <c r="U103">
        <v>6.2805703280266995E-2</v>
      </c>
      <c r="V103">
        <v>0.50384216275877203</v>
      </c>
      <c r="W103">
        <v>0</v>
      </c>
      <c r="X103">
        <v>9220279.0153009109</v>
      </c>
      <c r="Y103">
        <v>-2047031.9925692701</v>
      </c>
      <c r="Z103">
        <v>246538.14656478399</v>
      </c>
      <c r="AA103">
        <v>-629257.30999588605</v>
      </c>
      <c r="AB103">
        <v>-684899.24118918402</v>
      </c>
      <c r="AC103">
        <v>-109303.87269875201</v>
      </c>
      <c r="AD103">
        <v>-58262.394408529603</v>
      </c>
      <c r="AE103">
        <v>-5000.0930550224002</v>
      </c>
      <c r="AF103">
        <v>0</v>
      </c>
      <c r="AG103">
        <v>0</v>
      </c>
      <c r="AH103">
        <v>28968.564020883801</v>
      </c>
      <c r="AI103">
        <v>-389201.844194784</v>
      </c>
      <c r="AJ103">
        <v>0</v>
      </c>
      <c r="AK103">
        <v>5572828.9777751397</v>
      </c>
      <c r="AL103">
        <v>5096869.8785958895</v>
      </c>
      <c r="AM103">
        <v>-777720.089595948</v>
      </c>
      <c r="AN103">
        <v>0</v>
      </c>
      <c r="AO103">
        <v>4319149.7889999403</v>
      </c>
    </row>
    <row r="104" spans="1:41" x14ac:dyDescent="0.2">
      <c r="A104">
        <v>2</v>
      </c>
      <c r="B104">
        <v>1</v>
      </c>
      <c r="C104">
        <v>2014</v>
      </c>
      <c r="D104">
        <v>382</v>
      </c>
      <c r="E104">
        <v>57999202.7383999</v>
      </c>
      <c r="F104">
        <v>90347608.020399898</v>
      </c>
      <c r="G104">
        <v>89102602.080799907</v>
      </c>
      <c r="H104">
        <v>-1245005.9396000199</v>
      </c>
      <c r="I104">
        <v>99295536.488786995</v>
      </c>
      <c r="J104">
        <v>1285997.6291108001</v>
      </c>
      <c r="K104">
        <v>4839542.5733484896</v>
      </c>
      <c r="L104">
        <v>1.32112853057285</v>
      </c>
      <c r="M104">
        <v>2921395.1197115602</v>
      </c>
      <c r="N104">
        <v>3.64784124185049</v>
      </c>
      <c r="O104">
        <v>29624.502444110902</v>
      </c>
      <c r="P104">
        <v>8.1832711991368097</v>
      </c>
      <c r="Q104">
        <v>0.29631663467332803</v>
      </c>
      <c r="R104">
        <v>4.4176928743615296</v>
      </c>
      <c r="S104">
        <v>0</v>
      </c>
      <c r="T104">
        <v>0</v>
      </c>
      <c r="U104">
        <v>0.43022103696117697</v>
      </c>
      <c r="V104">
        <v>0.50513611157973304</v>
      </c>
      <c r="W104">
        <v>0</v>
      </c>
      <c r="X104">
        <v>1969215.5203698699</v>
      </c>
      <c r="Y104">
        <v>144040.23738168299</v>
      </c>
      <c r="Z104">
        <v>210285.71205201501</v>
      </c>
      <c r="AA104">
        <v>-939757.543935408</v>
      </c>
      <c r="AB104">
        <v>-75500.979678293996</v>
      </c>
      <c r="AC104">
        <v>-5896.7384370793498</v>
      </c>
      <c r="AD104">
        <v>-61053.616793663998</v>
      </c>
      <c r="AE104">
        <v>-20463.607072680599</v>
      </c>
      <c r="AF104">
        <v>0</v>
      </c>
      <c r="AG104">
        <v>0</v>
      </c>
      <c r="AH104">
        <v>154655.383621899</v>
      </c>
      <c r="AI104">
        <v>-5871.5668440400004</v>
      </c>
      <c r="AJ104">
        <v>0</v>
      </c>
      <c r="AK104">
        <v>1369652.8006643001</v>
      </c>
      <c r="AL104">
        <v>1328862.2956786801</v>
      </c>
      <c r="AM104">
        <v>-2573868.2352787</v>
      </c>
      <c r="AN104">
        <v>0</v>
      </c>
      <c r="AO104">
        <v>-1245005.9396000199</v>
      </c>
    </row>
    <row r="105" spans="1:41" x14ac:dyDescent="0.2">
      <c r="A105">
        <v>2</v>
      </c>
      <c r="B105">
        <v>1</v>
      </c>
      <c r="C105">
        <v>2015</v>
      </c>
      <c r="D105">
        <v>429</v>
      </c>
      <c r="E105">
        <v>59954803.892599903</v>
      </c>
      <c r="F105">
        <v>89102602.080799907</v>
      </c>
      <c r="G105">
        <v>89928537.186599895</v>
      </c>
      <c r="H105">
        <v>-1129666.04839999</v>
      </c>
      <c r="I105">
        <v>93983450.169311807</v>
      </c>
      <c r="J105">
        <v>-7086472.2091367301</v>
      </c>
      <c r="K105">
        <v>4765521.44666385</v>
      </c>
      <c r="L105">
        <v>1.3499546323814899</v>
      </c>
      <c r="M105">
        <v>2936998.1427718098</v>
      </c>
      <c r="N105">
        <v>2.6821814435822802</v>
      </c>
      <c r="O105">
        <v>30998.550182906001</v>
      </c>
      <c r="P105">
        <v>7.93096682581632</v>
      </c>
      <c r="Q105">
        <v>0.29502797816107101</v>
      </c>
      <c r="R105">
        <v>4.5759399541427204</v>
      </c>
      <c r="S105">
        <v>0</v>
      </c>
      <c r="T105">
        <v>0</v>
      </c>
      <c r="U105">
        <v>0.73242446183562504</v>
      </c>
      <c r="V105">
        <v>0.66144129521362105</v>
      </c>
      <c r="W105">
        <v>0</v>
      </c>
      <c r="X105">
        <v>980227.169669108</v>
      </c>
      <c r="Y105">
        <v>-762849.17950945895</v>
      </c>
      <c r="Z105">
        <v>231980.050919912</v>
      </c>
      <c r="AA105">
        <v>-4954354.5485637598</v>
      </c>
      <c r="AB105">
        <v>-1732026.93591852</v>
      </c>
      <c r="AC105">
        <v>-149973.35413647501</v>
      </c>
      <c r="AD105">
        <v>-26048.174182746301</v>
      </c>
      <c r="AE105">
        <v>-53318.907634879397</v>
      </c>
      <c r="AF105">
        <v>0</v>
      </c>
      <c r="AG105">
        <v>0</v>
      </c>
      <c r="AH105">
        <v>148155.09701212999</v>
      </c>
      <c r="AI105">
        <v>-203375.47821912399</v>
      </c>
      <c r="AJ105">
        <v>0</v>
      </c>
      <c r="AK105">
        <v>-6521584.2605638197</v>
      </c>
      <c r="AL105">
        <v>-6413749.7356490204</v>
      </c>
      <c r="AM105">
        <v>5284083.6872490197</v>
      </c>
      <c r="AN105">
        <v>1955601.15419999</v>
      </c>
      <c r="AO105">
        <v>825935.10580000095</v>
      </c>
    </row>
    <row r="106" spans="1:41" x14ac:dyDescent="0.2">
      <c r="A106">
        <v>2</v>
      </c>
      <c r="B106">
        <v>1</v>
      </c>
      <c r="C106">
        <v>2016</v>
      </c>
      <c r="D106">
        <v>429</v>
      </c>
      <c r="E106">
        <v>59954803.892599903</v>
      </c>
      <c r="F106">
        <v>89928537.186599895</v>
      </c>
      <c r="G106">
        <v>88374005.039000005</v>
      </c>
      <c r="H106">
        <v>-1554532.14759994</v>
      </c>
      <c r="I106">
        <v>94887926.1580237</v>
      </c>
      <c r="J106">
        <v>904475.98871190601</v>
      </c>
      <c r="K106">
        <v>4835019.0981903896</v>
      </c>
      <c r="L106">
        <v>1.3038394225710599</v>
      </c>
      <c r="M106">
        <v>2960109.6406231201</v>
      </c>
      <c r="N106">
        <v>2.3778430296347701</v>
      </c>
      <c r="O106">
        <v>31757.833233439898</v>
      </c>
      <c r="P106">
        <v>7.4506480071250198</v>
      </c>
      <c r="Q106">
        <v>0.292298684347084</v>
      </c>
      <c r="R106">
        <v>5.25010338809982</v>
      </c>
      <c r="S106">
        <v>0</v>
      </c>
      <c r="T106">
        <v>0</v>
      </c>
      <c r="U106">
        <v>1.3142999889160101</v>
      </c>
      <c r="V106">
        <v>0.76115912000560404</v>
      </c>
      <c r="W106">
        <v>0</v>
      </c>
      <c r="X106">
        <v>2385309.0813849</v>
      </c>
      <c r="Y106">
        <v>1432334.2914477601</v>
      </c>
      <c r="Z106">
        <v>203365.71027415799</v>
      </c>
      <c r="AA106">
        <v>-1844644.0854669199</v>
      </c>
      <c r="AB106">
        <v>-687029.42896901199</v>
      </c>
      <c r="AC106">
        <v>-216804.78654363399</v>
      </c>
      <c r="AD106">
        <v>-125162.649702922</v>
      </c>
      <c r="AE106">
        <v>-202451.55056045999</v>
      </c>
      <c r="AF106">
        <v>0</v>
      </c>
      <c r="AG106">
        <v>0</v>
      </c>
      <c r="AH106">
        <v>265806.36188023502</v>
      </c>
      <c r="AI106">
        <v>-150827.89935598301</v>
      </c>
      <c r="AJ106">
        <v>0</v>
      </c>
      <c r="AK106">
        <v>1059895.0443881101</v>
      </c>
      <c r="AL106">
        <v>1062971.83753446</v>
      </c>
      <c r="AM106">
        <v>-2617503.9851344</v>
      </c>
      <c r="AN106">
        <v>0</v>
      </c>
      <c r="AO106">
        <v>-1554532.14759994</v>
      </c>
    </row>
    <row r="107" spans="1:41" x14ac:dyDescent="0.2">
      <c r="A107">
        <v>2</v>
      </c>
      <c r="B107">
        <v>1</v>
      </c>
      <c r="C107">
        <v>2017</v>
      </c>
      <c r="D107">
        <v>453</v>
      </c>
      <c r="E107">
        <v>62012126.892599903</v>
      </c>
      <c r="F107">
        <v>88374005.039000005</v>
      </c>
      <c r="G107">
        <v>87984651.085199997</v>
      </c>
      <c r="H107">
        <v>-2446676.9538000198</v>
      </c>
      <c r="I107">
        <v>98548073.481399596</v>
      </c>
      <c r="J107">
        <v>1591027.3967581601</v>
      </c>
      <c r="K107">
        <v>4670677.4249586305</v>
      </c>
      <c r="L107">
        <v>1.2843094815982901</v>
      </c>
      <c r="M107">
        <v>2992316.8399586198</v>
      </c>
      <c r="N107">
        <v>2.58893744114846</v>
      </c>
      <c r="O107">
        <v>31621.217277827302</v>
      </c>
      <c r="P107">
        <v>7.29527298015529</v>
      </c>
      <c r="Q107">
        <v>0.28997382154851697</v>
      </c>
      <c r="R107">
        <v>5.4703172634760904</v>
      </c>
      <c r="S107">
        <v>0</v>
      </c>
      <c r="T107">
        <v>0</v>
      </c>
      <c r="U107">
        <v>2.0364129055626199</v>
      </c>
      <c r="V107">
        <v>0.81040131878135802</v>
      </c>
      <c r="W107">
        <v>0</v>
      </c>
      <c r="X107">
        <v>569380.97739531298</v>
      </c>
      <c r="Y107">
        <v>-178600.43794378301</v>
      </c>
      <c r="Z107">
        <v>211389.51798086401</v>
      </c>
      <c r="AA107">
        <v>1346676.0029426899</v>
      </c>
      <c r="AB107">
        <v>135547.56811064799</v>
      </c>
      <c r="AC107">
        <v>-169966.30316212599</v>
      </c>
      <c r="AD107">
        <v>-87730.213732508098</v>
      </c>
      <c r="AE107">
        <v>-95510.803712677807</v>
      </c>
      <c r="AF107">
        <v>0</v>
      </c>
      <c r="AG107">
        <v>0</v>
      </c>
      <c r="AH107">
        <v>323873.96042527998</v>
      </c>
      <c r="AI107">
        <v>-201243.297080483</v>
      </c>
      <c r="AJ107">
        <v>0</v>
      </c>
      <c r="AK107">
        <v>1853816.97122322</v>
      </c>
      <c r="AL107">
        <v>1904752.1193705101</v>
      </c>
      <c r="AM107">
        <v>-4351429.0731705297</v>
      </c>
      <c r="AN107">
        <v>2057323</v>
      </c>
      <c r="AO107">
        <v>-389353.95380001998</v>
      </c>
    </row>
    <row r="108" spans="1:41" x14ac:dyDescent="0.2">
      <c r="A108">
        <v>2</v>
      </c>
      <c r="B108">
        <v>1</v>
      </c>
      <c r="C108">
        <v>2018</v>
      </c>
      <c r="D108">
        <v>475</v>
      </c>
      <c r="E108">
        <v>62079679.877399899</v>
      </c>
      <c r="F108">
        <v>87984651.085199997</v>
      </c>
      <c r="G108">
        <v>86796528.468199894</v>
      </c>
      <c r="H108">
        <v>-1255675.6018000101</v>
      </c>
      <c r="I108">
        <v>102041626.40989099</v>
      </c>
      <c r="J108">
        <v>3425999.9436916099</v>
      </c>
      <c r="K108">
        <v>4711448.7649383796</v>
      </c>
      <c r="L108">
        <v>1.26586607517489</v>
      </c>
      <c r="M108">
        <v>3015744.4941639798</v>
      </c>
      <c r="N108">
        <v>2.8728320563110699</v>
      </c>
      <c r="O108">
        <v>31758.584871931998</v>
      </c>
      <c r="P108">
        <v>7.0949716059104304</v>
      </c>
      <c r="Q108">
        <v>0.29219186593364799</v>
      </c>
      <c r="R108">
        <v>5.79903350338535</v>
      </c>
      <c r="S108">
        <v>0</v>
      </c>
      <c r="T108">
        <v>0</v>
      </c>
      <c r="U108">
        <v>2.8790566557786699</v>
      </c>
      <c r="V108">
        <v>0.84257587959054803</v>
      </c>
      <c r="W108">
        <v>0.54244263891990796</v>
      </c>
      <c r="X108">
        <v>2992482.95024064</v>
      </c>
      <c r="Y108">
        <v>661560.21268234297</v>
      </c>
      <c r="Z108">
        <v>188697.605538431</v>
      </c>
      <c r="AA108">
        <v>1677174.14549968</v>
      </c>
      <c r="AB108">
        <v>-199301.60107492999</v>
      </c>
      <c r="AC108">
        <v>-180409.11471134101</v>
      </c>
      <c r="AD108">
        <v>98769.950420185705</v>
      </c>
      <c r="AE108">
        <v>-119988.087090403</v>
      </c>
      <c r="AF108">
        <v>0</v>
      </c>
      <c r="AG108">
        <v>0</v>
      </c>
      <c r="AH108">
        <v>379217.118542301</v>
      </c>
      <c r="AI108">
        <v>-42982.362691002098</v>
      </c>
      <c r="AJ108">
        <v>-2778949.9686095901</v>
      </c>
      <c r="AK108">
        <v>2676270.84874631</v>
      </c>
      <c r="AL108">
        <v>2952656.67362436</v>
      </c>
      <c r="AM108">
        <v>-4208332.2754243799</v>
      </c>
      <c r="AN108">
        <v>67552.984799999904</v>
      </c>
      <c r="AO108">
        <v>-1188122.6170000201</v>
      </c>
    </row>
    <row r="109" spans="1:41" x14ac:dyDescent="0.2">
      <c r="A109">
        <v>10</v>
      </c>
      <c r="B109">
        <v>1</v>
      </c>
      <c r="C109">
        <v>2002</v>
      </c>
      <c r="D109">
        <v>100</v>
      </c>
      <c r="E109">
        <v>2028458449</v>
      </c>
      <c r="F109">
        <v>0</v>
      </c>
      <c r="G109">
        <v>2028458449</v>
      </c>
      <c r="H109">
        <v>0</v>
      </c>
      <c r="I109">
        <v>2109970719.06968</v>
      </c>
      <c r="J109">
        <v>0</v>
      </c>
      <c r="K109">
        <v>474570591.5</v>
      </c>
      <c r="L109">
        <v>1.7610024580000001</v>
      </c>
      <c r="M109">
        <v>25697520.3899999</v>
      </c>
      <c r="N109">
        <v>1.974</v>
      </c>
      <c r="O109">
        <v>42439.074999999903</v>
      </c>
      <c r="P109">
        <v>31.71</v>
      </c>
      <c r="Q109">
        <v>0.50002661492511502</v>
      </c>
      <c r="R109">
        <v>3.5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2028458449</v>
      </c>
      <c r="AO109">
        <v>2028458449</v>
      </c>
    </row>
    <row r="110" spans="1:41" x14ac:dyDescent="0.2">
      <c r="A110">
        <v>10</v>
      </c>
      <c r="B110">
        <v>1</v>
      </c>
      <c r="C110">
        <v>2003</v>
      </c>
      <c r="D110">
        <v>100</v>
      </c>
      <c r="E110">
        <v>2028458449</v>
      </c>
      <c r="F110">
        <v>2028458449</v>
      </c>
      <c r="G110">
        <v>1999850729.99999</v>
      </c>
      <c r="H110">
        <v>-28607719.0000019</v>
      </c>
      <c r="I110">
        <v>2195602512.7515998</v>
      </c>
      <c r="J110">
        <v>85631793.681915</v>
      </c>
      <c r="K110">
        <v>503552796.69999999</v>
      </c>
      <c r="L110">
        <v>1.9292153139999999</v>
      </c>
      <c r="M110">
        <v>26042245.269999899</v>
      </c>
      <c r="N110">
        <v>2.2467999999999901</v>
      </c>
      <c r="O110">
        <v>41148.635000000002</v>
      </c>
      <c r="P110">
        <v>31.36</v>
      </c>
      <c r="Q110">
        <v>0.49949664564947699</v>
      </c>
      <c r="R110">
        <v>3.5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100139586.345025</v>
      </c>
      <c r="Y110">
        <v>-82331274.103275999</v>
      </c>
      <c r="Z110">
        <v>5864648.5651124204</v>
      </c>
      <c r="AA110">
        <v>43501833.659662597</v>
      </c>
      <c r="AB110">
        <v>24207953.335233498</v>
      </c>
      <c r="AC110">
        <v>-5477503.6531634098</v>
      </c>
      <c r="AD110">
        <v>-478267.04406825302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85426977.104525998</v>
      </c>
      <c r="AL110">
        <v>82323671.047763005</v>
      </c>
      <c r="AM110">
        <v>-110931390.047764</v>
      </c>
      <c r="AN110">
        <v>0</v>
      </c>
      <c r="AO110">
        <v>-28607719.0000019</v>
      </c>
    </row>
    <row r="111" spans="1:41" x14ac:dyDescent="0.2">
      <c r="A111">
        <v>10</v>
      </c>
      <c r="B111">
        <v>1</v>
      </c>
      <c r="C111">
        <v>2004</v>
      </c>
      <c r="D111">
        <v>100</v>
      </c>
      <c r="E111">
        <v>2028458449</v>
      </c>
      <c r="F111">
        <v>1999850729.99999</v>
      </c>
      <c r="G111">
        <v>2115153451.99999</v>
      </c>
      <c r="H111">
        <v>115302722</v>
      </c>
      <c r="I111">
        <v>2361518742.3916998</v>
      </c>
      <c r="J111">
        <v>165916229.64010099</v>
      </c>
      <c r="K111">
        <v>521860484</v>
      </c>
      <c r="L111">
        <v>1.9019918869999899</v>
      </c>
      <c r="M111">
        <v>26563773.749999899</v>
      </c>
      <c r="N111">
        <v>2.5669</v>
      </c>
      <c r="O111">
        <v>39531.589999999997</v>
      </c>
      <c r="P111">
        <v>31</v>
      </c>
      <c r="Q111">
        <v>0.49415983310371703</v>
      </c>
      <c r="R111">
        <v>3.5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58906919.566789299</v>
      </c>
      <c r="Y111">
        <v>13125462.318050601</v>
      </c>
      <c r="Z111">
        <v>8609576.5629584901</v>
      </c>
      <c r="AA111">
        <v>45984860.085198499</v>
      </c>
      <c r="AB111">
        <v>31041500.154603399</v>
      </c>
      <c r="AC111">
        <v>-5554331.9158413401</v>
      </c>
      <c r="AD111">
        <v>-4743171.7319466798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147370815.039812</v>
      </c>
      <c r="AL111">
        <v>151123753.519835</v>
      </c>
      <c r="AM111">
        <v>-35821031.519835502</v>
      </c>
      <c r="AN111">
        <v>0</v>
      </c>
      <c r="AO111">
        <v>115302722</v>
      </c>
    </row>
    <row r="112" spans="1:41" x14ac:dyDescent="0.2">
      <c r="A112">
        <v>10</v>
      </c>
      <c r="B112">
        <v>1</v>
      </c>
      <c r="C112">
        <v>2005</v>
      </c>
      <c r="D112">
        <v>100</v>
      </c>
      <c r="E112">
        <v>2028458449</v>
      </c>
      <c r="F112">
        <v>2115153451.99999</v>
      </c>
      <c r="G112">
        <v>2507212522.99999</v>
      </c>
      <c r="H112">
        <v>392059070.99999601</v>
      </c>
      <c r="I112">
        <v>2683171721.4321599</v>
      </c>
      <c r="J112">
        <v>321652979.04045999</v>
      </c>
      <c r="K112">
        <v>527998936.69999999</v>
      </c>
      <c r="L112">
        <v>1.608699594</v>
      </c>
      <c r="M112">
        <v>27081157.499999899</v>
      </c>
      <c r="N112">
        <v>3.0314999999999901</v>
      </c>
      <c r="O112">
        <v>38116.919999999896</v>
      </c>
      <c r="P112">
        <v>30.68</v>
      </c>
      <c r="Q112">
        <v>0.49018125488386599</v>
      </c>
      <c r="R112">
        <v>3.5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20202699.6816612</v>
      </c>
      <c r="Y112">
        <v>163932667.846717</v>
      </c>
      <c r="Z112">
        <v>8858118.2582080904</v>
      </c>
      <c r="AA112">
        <v>63552725.358916998</v>
      </c>
      <c r="AB112">
        <v>29822107.248957101</v>
      </c>
      <c r="AC112">
        <v>-5222647.0955971004</v>
      </c>
      <c r="AD112">
        <v>-3741022.2029398698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277404649.09592301</v>
      </c>
      <c r="AL112">
        <v>288096552.760988</v>
      </c>
      <c r="AM112">
        <v>103962518.23900799</v>
      </c>
      <c r="AN112">
        <v>0</v>
      </c>
      <c r="AO112">
        <v>392059070.99999601</v>
      </c>
    </row>
    <row r="113" spans="1:41" x14ac:dyDescent="0.2">
      <c r="A113">
        <v>10</v>
      </c>
      <c r="B113">
        <v>1</v>
      </c>
      <c r="C113">
        <v>2006</v>
      </c>
      <c r="D113">
        <v>100</v>
      </c>
      <c r="E113">
        <v>2028458449</v>
      </c>
      <c r="F113">
        <v>2507212522.99999</v>
      </c>
      <c r="G113">
        <v>2603647774.99999</v>
      </c>
      <c r="H113">
        <v>96435252.000002801</v>
      </c>
      <c r="I113">
        <v>2863846136.1072898</v>
      </c>
      <c r="J113">
        <v>180674414.675125</v>
      </c>
      <c r="K113">
        <v>539962610.09999895</v>
      </c>
      <c r="L113">
        <v>1.587646779</v>
      </c>
      <c r="M113">
        <v>27655014.75</v>
      </c>
      <c r="N113">
        <v>3.3499999999999899</v>
      </c>
      <c r="O113">
        <v>36028.75</v>
      </c>
      <c r="P113">
        <v>30.18</v>
      </c>
      <c r="Q113">
        <v>0.49297116336448898</v>
      </c>
      <c r="R113">
        <v>3.7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46083796.122665197</v>
      </c>
      <c r="Y113">
        <v>14274049.354346501</v>
      </c>
      <c r="Z113">
        <v>11416095.623458801</v>
      </c>
      <c r="AA113">
        <v>46519507.306211799</v>
      </c>
      <c r="AB113">
        <v>54862673.383828998</v>
      </c>
      <c r="AC113">
        <v>-9666253.1574157402</v>
      </c>
      <c r="AD113">
        <v>3114264.8239938598</v>
      </c>
      <c r="AE113">
        <v>-1695325.3927928701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164908808.06429601</v>
      </c>
      <c r="AL113">
        <v>168826002.242369</v>
      </c>
      <c r="AM113">
        <v>-72390750.242366195</v>
      </c>
      <c r="AN113">
        <v>0</v>
      </c>
      <c r="AO113">
        <v>96435252.000002801</v>
      </c>
    </row>
    <row r="114" spans="1:41" x14ac:dyDescent="0.2">
      <c r="A114">
        <v>10</v>
      </c>
      <c r="B114">
        <v>1</v>
      </c>
      <c r="C114">
        <v>2007</v>
      </c>
      <c r="D114">
        <v>100</v>
      </c>
      <c r="E114">
        <v>2028458449</v>
      </c>
      <c r="F114">
        <v>2603647774.99999</v>
      </c>
      <c r="G114">
        <v>2751026060</v>
      </c>
      <c r="H114">
        <v>147378285.00000399</v>
      </c>
      <c r="I114">
        <v>2927555623.73105</v>
      </c>
      <c r="J114">
        <v>63709487.623767301</v>
      </c>
      <c r="K114">
        <v>543107372.799999</v>
      </c>
      <c r="L114">
        <v>1.5239354949999999</v>
      </c>
      <c r="M114">
        <v>27714120</v>
      </c>
      <c r="N114">
        <v>3.4605999999999901</v>
      </c>
      <c r="O114">
        <v>36660.58</v>
      </c>
      <c r="P114">
        <v>30.4</v>
      </c>
      <c r="Q114">
        <v>0.48830547590354001</v>
      </c>
      <c r="R114">
        <v>3.6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12319958.655616</v>
      </c>
      <c r="Y114">
        <v>45874587.589526698</v>
      </c>
      <c r="Z114">
        <v>1204579.2676561601</v>
      </c>
      <c r="AA114">
        <v>15853400.4256064</v>
      </c>
      <c r="AB114">
        <v>-17332253.031512301</v>
      </c>
      <c r="AC114">
        <v>4429039.8046459602</v>
      </c>
      <c r="AD114">
        <v>-5399480.9575119298</v>
      </c>
      <c r="AE114">
        <v>880713.12574523198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57830544.879772298</v>
      </c>
      <c r="AL114">
        <v>57921081.585577697</v>
      </c>
      <c r="AM114">
        <v>89457203.414426997</v>
      </c>
      <c r="AN114">
        <v>0</v>
      </c>
      <c r="AO114">
        <v>147378285.00000399</v>
      </c>
    </row>
    <row r="115" spans="1:41" x14ac:dyDescent="0.2">
      <c r="A115">
        <v>10</v>
      </c>
      <c r="B115">
        <v>1</v>
      </c>
      <c r="C115">
        <v>2008</v>
      </c>
      <c r="D115">
        <v>100</v>
      </c>
      <c r="E115">
        <v>2028458449</v>
      </c>
      <c r="F115">
        <v>2751026060</v>
      </c>
      <c r="G115">
        <v>2818659238.99999</v>
      </c>
      <c r="H115">
        <v>67633178.999994695</v>
      </c>
      <c r="I115">
        <v>3046675795.5128198</v>
      </c>
      <c r="J115">
        <v>119120171.781764</v>
      </c>
      <c r="K115">
        <v>558408346.89999902</v>
      </c>
      <c r="L115">
        <v>1.54893287999999</v>
      </c>
      <c r="M115">
        <v>27956797.669999901</v>
      </c>
      <c r="N115">
        <v>3.9195000000000002</v>
      </c>
      <c r="O115">
        <v>36716.94</v>
      </c>
      <c r="P115">
        <v>30.42</v>
      </c>
      <c r="Q115">
        <v>0.48698388494219103</v>
      </c>
      <c r="R115">
        <v>3.7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62839618.404466301</v>
      </c>
      <c r="Y115">
        <v>-18929927.565335698</v>
      </c>
      <c r="Z115">
        <v>5201197.4057631698</v>
      </c>
      <c r="AA115">
        <v>65910154.257971503</v>
      </c>
      <c r="AB115">
        <v>-1623142.0743013599</v>
      </c>
      <c r="AC115">
        <v>425102.63579074002</v>
      </c>
      <c r="AD115">
        <v>-1617219.35982803</v>
      </c>
      <c r="AE115">
        <v>-930250.81943038397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111275532.885096</v>
      </c>
      <c r="AL115">
        <v>111937308.444943</v>
      </c>
      <c r="AM115">
        <v>-44304129.444948703</v>
      </c>
      <c r="AN115">
        <v>0</v>
      </c>
      <c r="AO115">
        <v>67633178.999994695</v>
      </c>
    </row>
    <row r="116" spans="1:41" x14ac:dyDescent="0.2">
      <c r="A116">
        <v>10</v>
      </c>
      <c r="B116">
        <v>1</v>
      </c>
      <c r="C116">
        <v>2009</v>
      </c>
      <c r="D116">
        <v>100</v>
      </c>
      <c r="E116">
        <v>2028458449</v>
      </c>
      <c r="F116">
        <v>2818659238.99999</v>
      </c>
      <c r="G116">
        <v>2717269399.99999</v>
      </c>
      <c r="H116">
        <v>-101389838.999999</v>
      </c>
      <c r="I116">
        <v>2852794841.3821301</v>
      </c>
      <c r="J116">
        <v>-193880954.130683</v>
      </c>
      <c r="K116">
        <v>562176551.29999995</v>
      </c>
      <c r="L116">
        <v>1.632493051</v>
      </c>
      <c r="M116">
        <v>27734538</v>
      </c>
      <c r="N116">
        <v>2.84309999999999</v>
      </c>
      <c r="O116">
        <v>35494.29</v>
      </c>
      <c r="P116">
        <v>30.61</v>
      </c>
      <c r="Q116">
        <v>0.48475607204041099</v>
      </c>
      <c r="R116">
        <v>3.9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15452209.0081519</v>
      </c>
      <c r="Y116">
        <v>-62985467.798732899</v>
      </c>
      <c r="Z116">
        <v>-4870086.5100928703</v>
      </c>
      <c r="AA116">
        <v>-163354624.01643199</v>
      </c>
      <c r="AB116">
        <v>36914047.825374797</v>
      </c>
      <c r="AC116">
        <v>4140478.2276606802</v>
      </c>
      <c r="AD116">
        <v>-2792614.0025418699</v>
      </c>
      <c r="AE116">
        <v>-1905919.23806649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-179401976.50467899</v>
      </c>
      <c r="AL116">
        <v>-179370690.97783601</v>
      </c>
      <c r="AM116">
        <v>77980851.977837294</v>
      </c>
      <c r="AN116">
        <v>0</v>
      </c>
      <c r="AO116">
        <v>-101389838.999999</v>
      </c>
    </row>
    <row r="117" spans="1:41" x14ac:dyDescent="0.2">
      <c r="A117">
        <v>10</v>
      </c>
      <c r="B117">
        <v>1</v>
      </c>
      <c r="C117">
        <v>2010</v>
      </c>
      <c r="D117">
        <v>100</v>
      </c>
      <c r="E117">
        <v>2028458449</v>
      </c>
      <c r="F117">
        <v>2717269399.99999</v>
      </c>
      <c r="G117">
        <v>2812782058</v>
      </c>
      <c r="H117">
        <v>95512658.000002801</v>
      </c>
      <c r="I117">
        <v>2911521072.1089401</v>
      </c>
      <c r="J117">
        <v>58726230.726807103</v>
      </c>
      <c r="K117">
        <v>552453534.09999895</v>
      </c>
      <c r="L117">
        <v>1.6339541179999999</v>
      </c>
      <c r="M117">
        <v>27553600.749999899</v>
      </c>
      <c r="N117">
        <v>3.2889999999999899</v>
      </c>
      <c r="O117">
        <v>35213</v>
      </c>
      <c r="P117">
        <v>30.93</v>
      </c>
      <c r="Q117">
        <v>0.49441012262664702</v>
      </c>
      <c r="R117">
        <v>3.9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-38265459.515480302</v>
      </c>
      <c r="Y117">
        <v>-1056109.4929800499</v>
      </c>
      <c r="Z117">
        <v>-3850495.2867809101</v>
      </c>
      <c r="AA117">
        <v>73084998.880560398</v>
      </c>
      <c r="AB117">
        <v>8318988.8074892303</v>
      </c>
      <c r="AC117">
        <v>6725973.7176583204</v>
      </c>
      <c r="AD117">
        <v>11697154.079657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56655051.1901237</v>
      </c>
      <c r="AL117">
        <v>55936370.683417402</v>
      </c>
      <c r="AM117">
        <v>39576287.316585302</v>
      </c>
      <c r="AN117">
        <v>0</v>
      </c>
      <c r="AO117">
        <v>95512658.000002801</v>
      </c>
    </row>
    <row r="118" spans="1:41" x14ac:dyDescent="0.2">
      <c r="A118">
        <v>10</v>
      </c>
      <c r="B118">
        <v>1</v>
      </c>
      <c r="C118">
        <v>2011</v>
      </c>
      <c r="D118">
        <v>100</v>
      </c>
      <c r="E118">
        <v>2028458449</v>
      </c>
      <c r="F118">
        <v>2812782058</v>
      </c>
      <c r="G118">
        <v>2875478446.99999</v>
      </c>
      <c r="H118">
        <v>62696388.999994203</v>
      </c>
      <c r="I118">
        <v>2949409250.0035501</v>
      </c>
      <c r="J118">
        <v>37888177.894604199</v>
      </c>
      <c r="K118">
        <v>542784230.60000002</v>
      </c>
      <c r="L118">
        <v>1.739298416</v>
      </c>
      <c r="M118">
        <v>27682634.670000002</v>
      </c>
      <c r="N118">
        <v>4.0655999999999999</v>
      </c>
      <c r="O118">
        <v>34147.68</v>
      </c>
      <c r="P118">
        <v>31.299999999999901</v>
      </c>
      <c r="Q118">
        <v>0.49182096061092501</v>
      </c>
      <c r="R118">
        <v>3.9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-40085743.861764602</v>
      </c>
      <c r="Y118">
        <v>-76229189.970760196</v>
      </c>
      <c r="Z118">
        <v>2848595.16739055</v>
      </c>
      <c r="AA118">
        <v>115484692.258719</v>
      </c>
      <c r="AB118">
        <v>33395171.559723701</v>
      </c>
      <c r="AC118">
        <v>8051822.9051763304</v>
      </c>
      <c r="AD118">
        <v>-3238545.6635511201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40226802.394933999</v>
      </c>
      <c r="AL118">
        <v>36603268.309873402</v>
      </c>
      <c r="AM118">
        <v>26093120.690120801</v>
      </c>
      <c r="AN118">
        <v>0</v>
      </c>
      <c r="AO118">
        <v>62696388.999994203</v>
      </c>
    </row>
    <row r="119" spans="1:41" x14ac:dyDescent="0.2">
      <c r="A119">
        <v>10</v>
      </c>
      <c r="B119">
        <v>1</v>
      </c>
      <c r="C119">
        <v>2012</v>
      </c>
      <c r="D119">
        <v>100</v>
      </c>
      <c r="E119">
        <v>2028458449</v>
      </c>
      <c r="F119">
        <v>2875478446.99999</v>
      </c>
      <c r="G119">
        <v>2929500930.99999</v>
      </c>
      <c r="H119">
        <v>54022483.999999501</v>
      </c>
      <c r="I119">
        <v>2988059151.6361098</v>
      </c>
      <c r="J119">
        <v>38649901.632561199</v>
      </c>
      <c r="K119">
        <v>542311539.39999902</v>
      </c>
      <c r="L119">
        <v>1.6964752679999999</v>
      </c>
      <c r="M119">
        <v>27909105.420000002</v>
      </c>
      <c r="N119">
        <v>4.1093000000000002</v>
      </c>
      <c r="O119">
        <v>33963.31</v>
      </c>
      <c r="P119">
        <v>31.51</v>
      </c>
      <c r="Q119">
        <v>0.478498674131415</v>
      </c>
      <c r="R119">
        <v>4.0999999999999996</v>
      </c>
      <c r="S119">
        <v>0</v>
      </c>
      <c r="T119">
        <v>0</v>
      </c>
      <c r="U119">
        <v>0.34999999999999898</v>
      </c>
      <c r="V119">
        <v>0</v>
      </c>
      <c r="W119">
        <v>0</v>
      </c>
      <c r="X119">
        <v>-2035798.39434073</v>
      </c>
      <c r="Y119">
        <v>31918604.3003668</v>
      </c>
      <c r="Z119">
        <v>5080330.4247307898</v>
      </c>
      <c r="AA119">
        <v>5978111.6823218996</v>
      </c>
      <c r="AB119">
        <v>5987106.7678610897</v>
      </c>
      <c r="AC119">
        <v>4668929.3407032704</v>
      </c>
      <c r="AD119">
        <v>-16994453.2137185</v>
      </c>
      <c r="AE119">
        <v>-1944339.21452924</v>
      </c>
      <c r="AF119">
        <v>0</v>
      </c>
      <c r="AG119">
        <v>0</v>
      </c>
      <c r="AH119">
        <v>5030587.5131929703</v>
      </c>
      <c r="AI119">
        <v>0</v>
      </c>
      <c r="AJ119">
        <v>0</v>
      </c>
      <c r="AK119">
        <v>37689079.206588298</v>
      </c>
      <c r="AL119">
        <v>37681091.263603598</v>
      </c>
      <c r="AM119">
        <v>16341392.7363958</v>
      </c>
      <c r="AN119">
        <v>0</v>
      </c>
      <c r="AO119">
        <v>54022483.999999501</v>
      </c>
    </row>
    <row r="120" spans="1:41" x14ac:dyDescent="0.2">
      <c r="A120">
        <v>10</v>
      </c>
      <c r="B120">
        <v>1</v>
      </c>
      <c r="C120">
        <v>2013</v>
      </c>
      <c r="D120">
        <v>100</v>
      </c>
      <c r="E120">
        <v>2028458449</v>
      </c>
      <c r="F120">
        <v>2929500930.99999</v>
      </c>
      <c r="G120">
        <v>3028731445.99999</v>
      </c>
      <c r="H120">
        <v>99230515.0000038</v>
      </c>
      <c r="I120">
        <v>2915140475.0967798</v>
      </c>
      <c r="J120">
        <v>-72918676.539327607</v>
      </c>
      <c r="K120">
        <v>554417452.20000005</v>
      </c>
      <c r="L120">
        <v>1.75772764399999</v>
      </c>
      <c r="M120">
        <v>28818049.079999998</v>
      </c>
      <c r="N120">
        <v>3.9420000000000002</v>
      </c>
      <c r="O120">
        <v>33700.32</v>
      </c>
      <c r="P120">
        <v>29.93</v>
      </c>
      <c r="Q120">
        <v>0.478248521277432</v>
      </c>
      <c r="R120">
        <v>4.2</v>
      </c>
      <c r="S120">
        <v>0</v>
      </c>
      <c r="T120">
        <v>0</v>
      </c>
      <c r="U120">
        <v>1.1199999999999899</v>
      </c>
      <c r="V120">
        <v>1</v>
      </c>
      <c r="W120">
        <v>0</v>
      </c>
      <c r="X120">
        <v>53049508.282848403</v>
      </c>
      <c r="Y120">
        <v>-45740305.563439198</v>
      </c>
      <c r="Z120">
        <v>20411721.262480199</v>
      </c>
      <c r="AA120">
        <v>-23486030.431774698</v>
      </c>
      <c r="AB120">
        <v>8762123.9016498495</v>
      </c>
      <c r="AC120">
        <v>-35541712.6948983</v>
      </c>
      <c r="AD120">
        <v>-326046.68155864498</v>
      </c>
      <c r="AE120">
        <v>-990601.53635360801</v>
      </c>
      <c r="AF120">
        <v>0</v>
      </c>
      <c r="AG120">
        <v>0</v>
      </c>
      <c r="AH120">
        <v>11287053.9332361</v>
      </c>
      <c r="AI120">
        <v>-57967716.564027503</v>
      </c>
      <c r="AJ120">
        <v>0</v>
      </c>
      <c r="AK120">
        <v>-70542006.091837496</v>
      </c>
      <c r="AL120">
        <v>-71489659.330299094</v>
      </c>
      <c r="AM120">
        <v>170720174.330302</v>
      </c>
      <c r="AN120">
        <v>0</v>
      </c>
      <c r="AO120">
        <v>99230515.0000038</v>
      </c>
    </row>
    <row r="121" spans="1:41" x14ac:dyDescent="0.2">
      <c r="A121">
        <v>10</v>
      </c>
      <c r="B121">
        <v>1</v>
      </c>
      <c r="C121">
        <v>2014</v>
      </c>
      <c r="D121">
        <v>100</v>
      </c>
      <c r="E121">
        <v>2028458449</v>
      </c>
      <c r="F121">
        <v>3028731445.99999</v>
      </c>
      <c r="G121">
        <v>3137384053.99999</v>
      </c>
      <c r="H121">
        <v>108652607.999998</v>
      </c>
      <c r="I121">
        <v>2950734707.5101099</v>
      </c>
      <c r="J121">
        <v>35594232.413335301</v>
      </c>
      <c r="K121">
        <v>561346639.09999895</v>
      </c>
      <c r="L121">
        <v>1.7485859420000001</v>
      </c>
      <c r="M121">
        <v>29110612.079999998</v>
      </c>
      <c r="N121">
        <v>3.75239999999999</v>
      </c>
      <c r="O121">
        <v>33580.799999999901</v>
      </c>
      <c r="P121">
        <v>30.2</v>
      </c>
      <c r="Q121">
        <v>0.47765666406466001</v>
      </c>
      <c r="R121">
        <v>4.2</v>
      </c>
      <c r="S121">
        <v>0</v>
      </c>
      <c r="T121">
        <v>0</v>
      </c>
      <c r="U121">
        <v>1.8799999999999899</v>
      </c>
      <c r="V121">
        <v>1</v>
      </c>
      <c r="W121">
        <v>0</v>
      </c>
      <c r="X121">
        <v>30735447.796484299</v>
      </c>
      <c r="Y121">
        <v>7054086.6727356398</v>
      </c>
      <c r="Z121">
        <v>6635289.55106897</v>
      </c>
      <c r="AA121">
        <v>-28512163.5188866</v>
      </c>
      <c r="AB121">
        <v>4137003.6302393898</v>
      </c>
      <c r="AC121">
        <v>6324309.3960763495</v>
      </c>
      <c r="AD121">
        <v>-797490.24487342604</v>
      </c>
      <c r="AE121">
        <v>0</v>
      </c>
      <c r="AF121">
        <v>0</v>
      </c>
      <c r="AG121">
        <v>0</v>
      </c>
      <c r="AH121">
        <v>11517540.3420731</v>
      </c>
      <c r="AI121">
        <v>0</v>
      </c>
      <c r="AJ121">
        <v>0</v>
      </c>
      <c r="AK121">
        <v>37094023.624917701</v>
      </c>
      <c r="AL121">
        <v>36981192.476812802</v>
      </c>
      <c r="AM121">
        <v>71671415.5231857</v>
      </c>
      <c r="AN121">
        <v>0</v>
      </c>
      <c r="AO121">
        <v>108652607.999998</v>
      </c>
    </row>
    <row r="122" spans="1:41" x14ac:dyDescent="0.2">
      <c r="A122">
        <v>10</v>
      </c>
      <c r="B122">
        <v>1</v>
      </c>
      <c r="C122">
        <v>2015</v>
      </c>
      <c r="D122">
        <v>100</v>
      </c>
      <c r="E122">
        <v>2028458449</v>
      </c>
      <c r="F122">
        <v>3137384053.99999</v>
      </c>
      <c r="G122">
        <v>3049980992.99999</v>
      </c>
      <c r="H122">
        <v>-87403061.000001401</v>
      </c>
      <c r="I122">
        <v>2693201254.75142</v>
      </c>
      <c r="J122">
        <v>-257533452.758697</v>
      </c>
      <c r="K122">
        <v>562540968.5</v>
      </c>
      <c r="L122">
        <v>1.8840690440000001</v>
      </c>
      <c r="M122">
        <v>29378317.829999901</v>
      </c>
      <c r="N122">
        <v>2.7029999999999998</v>
      </c>
      <c r="O122">
        <v>34173.339999999902</v>
      </c>
      <c r="P122">
        <v>30.17</v>
      </c>
      <c r="Q122">
        <v>0.47613347078784202</v>
      </c>
      <c r="R122">
        <v>4.0999999999999996</v>
      </c>
      <c r="S122">
        <v>0</v>
      </c>
      <c r="T122">
        <v>0</v>
      </c>
      <c r="U122">
        <v>3.14</v>
      </c>
      <c r="V122">
        <v>1</v>
      </c>
      <c r="W122">
        <v>0</v>
      </c>
      <c r="X122">
        <v>5425168.9718534797</v>
      </c>
      <c r="Y122">
        <v>-103999710.74228901</v>
      </c>
      <c r="Z122">
        <v>6228445.8907577796</v>
      </c>
      <c r="AA122">
        <v>-183668510.36003</v>
      </c>
      <c r="AB122">
        <v>-21012761.171894599</v>
      </c>
      <c r="AC122">
        <v>-727066.53818936099</v>
      </c>
      <c r="AD122">
        <v>-2125594.3650973099</v>
      </c>
      <c r="AE122">
        <v>1061255.4214871</v>
      </c>
      <c r="AF122">
        <v>0</v>
      </c>
      <c r="AG122">
        <v>0</v>
      </c>
      <c r="AH122">
        <v>19804610.301573701</v>
      </c>
      <c r="AI122">
        <v>0</v>
      </c>
      <c r="AJ122">
        <v>0</v>
      </c>
      <c r="AK122">
        <v>-279014162.591829</v>
      </c>
      <c r="AL122">
        <v>-273823785.64912897</v>
      </c>
      <c r="AM122">
        <v>186420724.64912799</v>
      </c>
      <c r="AN122">
        <v>0</v>
      </c>
      <c r="AO122">
        <v>-87403061.000001401</v>
      </c>
    </row>
    <row r="123" spans="1:41" x14ac:dyDescent="0.2">
      <c r="A123">
        <v>10</v>
      </c>
      <c r="B123">
        <v>1</v>
      </c>
      <c r="C123">
        <v>2016</v>
      </c>
      <c r="D123">
        <v>100</v>
      </c>
      <c r="E123">
        <v>2028458449</v>
      </c>
      <c r="F123">
        <v>3049980992.99999</v>
      </c>
      <c r="G123">
        <v>3072351667.99999</v>
      </c>
      <c r="H123">
        <v>22370675.000002801</v>
      </c>
      <c r="I123">
        <v>2626720305.2378302</v>
      </c>
      <c r="J123">
        <v>-66480949.513584599</v>
      </c>
      <c r="K123">
        <v>562018756.29999995</v>
      </c>
      <c r="L123">
        <v>1.8938954429999999</v>
      </c>
      <c r="M123">
        <v>29437697.499999899</v>
      </c>
      <c r="N123">
        <v>2.4255</v>
      </c>
      <c r="O123">
        <v>35302.049999999901</v>
      </c>
      <c r="P123">
        <v>29.88</v>
      </c>
      <c r="Q123">
        <v>0.476654671743657</v>
      </c>
      <c r="R123">
        <v>4.5</v>
      </c>
      <c r="S123">
        <v>0</v>
      </c>
      <c r="T123">
        <v>0</v>
      </c>
      <c r="U123">
        <v>5.62</v>
      </c>
      <c r="V123">
        <v>1</v>
      </c>
      <c r="W123">
        <v>0</v>
      </c>
      <c r="X123">
        <v>-2301795.2030421998</v>
      </c>
      <c r="Y123">
        <v>-7259520.9436806096</v>
      </c>
      <c r="Z123">
        <v>1334531.0424977101</v>
      </c>
      <c r="AA123">
        <v>-56904568.631388299</v>
      </c>
      <c r="AB123">
        <v>-37840759.811614901</v>
      </c>
      <c r="AC123">
        <v>-6825653.8668791195</v>
      </c>
      <c r="AD123">
        <v>707387.768183026</v>
      </c>
      <c r="AE123">
        <v>-4123273.9656098899</v>
      </c>
      <c r="AF123">
        <v>0</v>
      </c>
      <c r="AG123">
        <v>0</v>
      </c>
      <c r="AH123">
        <v>38010360.676548801</v>
      </c>
      <c r="AI123">
        <v>0</v>
      </c>
      <c r="AJ123">
        <v>0</v>
      </c>
      <c r="AK123">
        <v>-75203292.934985504</v>
      </c>
      <c r="AL123">
        <v>-75287961.512456894</v>
      </c>
      <c r="AM123">
        <v>97658636.512459695</v>
      </c>
      <c r="AN123">
        <v>0</v>
      </c>
      <c r="AO123">
        <v>22370675.000002801</v>
      </c>
    </row>
    <row r="124" spans="1:41" x14ac:dyDescent="0.2">
      <c r="A124">
        <v>10</v>
      </c>
      <c r="B124">
        <v>1</v>
      </c>
      <c r="C124">
        <v>2017</v>
      </c>
      <c r="D124">
        <v>100</v>
      </c>
      <c r="E124">
        <v>2028458449</v>
      </c>
      <c r="F124">
        <v>3072351667.99999</v>
      </c>
      <c r="G124">
        <v>3093336562</v>
      </c>
      <c r="H124">
        <v>20984894.000001401</v>
      </c>
      <c r="I124">
        <v>2713940964.0578098</v>
      </c>
      <c r="J124">
        <v>87220658.819974393</v>
      </c>
      <c r="K124">
        <v>565251751.29999995</v>
      </c>
      <c r="L124">
        <v>1.89783476999999</v>
      </c>
      <c r="M124">
        <v>29668394.669999901</v>
      </c>
      <c r="N124">
        <v>2.6928000000000001</v>
      </c>
      <c r="O124">
        <v>35945.819999999898</v>
      </c>
      <c r="P124">
        <v>30</v>
      </c>
      <c r="Q124">
        <v>0.47605266805906399</v>
      </c>
      <c r="R124">
        <v>4.5</v>
      </c>
      <c r="S124">
        <v>0</v>
      </c>
      <c r="T124">
        <v>0</v>
      </c>
      <c r="U124">
        <v>8.6999999999999993</v>
      </c>
      <c r="V124">
        <v>1</v>
      </c>
      <c r="W124">
        <v>0</v>
      </c>
      <c r="X124">
        <v>14359220.7023379</v>
      </c>
      <c r="Y124">
        <v>-2926752.5832429901</v>
      </c>
      <c r="Z124">
        <v>5200494.8855658602</v>
      </c>
      <c r="AA124">
        <v>56324528.1432193</v>
      </c>
      <c r="AB124">
        <v>-21257705.2912292</v>
      </c>
      <c r="AC124">
        <v>2849633.7377337799</v>
      </c>
      <c r="AD124">
        <v>-822842.58842169598</v>
      </c>
      <c r="AE124">
        <v>0</v>
      </c>
      <c r="AF124">
        <v>0</v>
      </c>
      <c r="AG124">
        <v>0</v>
      </c>
      <c r="AH124">
        <v>47624124.189364299</v>
      </c>
      <c r="AI124">
        <v>0</v>
      </c>
      <c r="AJ124">
        <v>0</v>
      </c>
      <c r="AK124">
        <v>101350701.195327</v>
      </c>
      <c r="AL124">
        <v>102017917.96227901</v>
      </c>
      <c r="AM124">
        <v>-81033023.962277696</v>
      </c>
      <c r="AN124">
        <v>0</v>
      </c>
      <c r="AO124">
        <v>20984894.000001401</v>
      </c>
    </row>
    <row r="125" spans="1:41" x14ac:dyDescent="0.2">
      <c r="A125">
        <v>10</v>
      </c>
      <c r="B125">
        <v>1</v>
      </c>
      <c r="C125">
        <v>2018</v>
      </c>
      <c r="D125">
        <v>100</v>
      </c>
      <c r="E125">
        <v>2028458449</v>
      </c>
      <c r="F125">
        <v>3093336562</v>
      </c>
      <c r="G125">
        <v>3028681761</v>
      </c>
      <c r="H125">
        <v>-64654800.999999002</v>
      </c>
      <c r="I125">
        <v>2573520399.5503802</v>
      </c>
      <c r="J125">
        <v>-140420564.50742301</v>
      </c>
      <c r="K125">
        <v>560645667.79999995</v>
      </c>
      <c r="L125">
        <v>1.9555512669999999</v>
      </c>
      <c r="M125">
        <v>29807700.839999899</v>
      </c>
      <c r="N125">
        <v>2.9199999999999902</v>
      </c>
      <c r="O125">
        <v>36801.5</v>
      </c>
      <c r="P125">
        <v>30.01</v>
      </c>
      <c r="Q125">
        <v>0.47627332414381301</v>
      </c>
      <c r="R125">
        <v>4.5999999999999996</v>
      </c>
      <c r="S125">
        <v>0</v>
      </c>
      <c r="T125">
        <v>0</v>
      </c>
      <c r="U125">
        <v>12.31</v>
      </c>
      <c r="V125">
        <v>1</v>
      </c>
      <c r="W125">
        <v>1</v>
      </c>
      <c r="X125">
        <v>-20506334.449909098</v>
      </c>
      <c r="Y125">
        <v>-42446845.250734001</v>
      </c>
      <c r="Z125">
        <v>3141018.5033147102</v>
      </c>
      <c r="AA125">
        <v>44978755.605723299</v>
      </c>
      <c r="AB125">
        <v>-27833140.9603214</v>
      </c>
      <c r="AC125">
        <v>238989.871699679</v>
      </c>
      <c r="AD125">
        <v>303717.10624023899</v>
      </c>
      <c r="AE125">
        <v>-1046002.04026219</v>
      </c>
      <c r="AF125">
        <v>0</v>
      </c>
      <c r="AG125">
        <v>0</v>
      </c>
      <c r="AH125">
        <v>56275077.802364998</v>
      </c>
      <c r="AI125">
        <v>0</v>
      </c>
      <c r="AJ125">
        <v>-171205250.900745</v>
      </c>
      <c r="AK125">
        <v>-158100014.71262801</v>
      </c>
      <c r="AL125">
        <v>-160050668.75074399</v>
      </c>
      <c r="AM125">
        <v>95395867.750745803</v>
      </c>
      <c r="AN125">
        <v>0</v>
      </c>
      <c r="AO125">
        <v>-64654800.999999002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Summary-Bus</vt:lpstr>
      <vt:lpstr>Summary-Rail</vt:lpstr>
      <vt:lpstr>FAC 2002-2018 BUS</vt:lpstr>
      <vt:lpstr>FAC 2012-2018 BUS</vt:lpstr>
      <vt:lpstr>FAC 2002-2018 RAIL</vt:lpstr>
      <vt:lpstr>FAC 2012-2018 Rail</vt:lpstr>
      <vt:lpstr>FAC_TOTALS_APTA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2020-05-06T02:40:02Z</dcterms:modified>
</cp:coreProperties>
</file>