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60" windowWidth="20730" xWindow="-120" yWindow="-120"/>
  </bookViews>
  <sheets>
    <sheet name="Sheet1" sheetId="1" state="visible" r:id="rId1"/>
    <sheet name="Sheet2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formatCode="0.0%" numFmtId="164"/>
  </numFmts>
  <fonts count="7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8"/>
      <scheme val="minor"/>
    </font>
    <font>
      <name val="Calibri"/>
      <family val="2"/>
      <sz val="10"/>
      <scheme val="minor"/>
    </font>
    <font>
      <name val="Calibri"/>
      <family val="2"/>
      <color theme="1"/>
      <sz val="10"/>
      <scheme val="minor"/>
    </font>
    <font>
      <name val="Calibri"/>
      <family val="2"/>
      <color theme="0"/>
      <sz val="10"/>
      <scheme val="minor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borderId="0" fillId="0" fontId="1" numFmtId="0"/>
    <xf borderId="0" fillId="0" fontId="1" numFmtId="9"/>
  </cellStyleXfs>
  <cellXfs count="50">
    <xf borderId="0" fillId="0" fontId="0" numFmtId="0" pivotButton="0" quotePrefix="0" xfId="0"/>
    <xf borderId="0" fillId="0" fontId="2" numFmtId="0" pivotButton="0" quotePrefix="0" xfId="0"/>
    <xf borderId="0" fillId="0" fontId="0" numFmtId="0" pivotButton="0" quotePrefix="0" xfId="0"/>
    <xf borderId="2" fillId="0" fontId="0" numFmtId="0" pivotButton="0" quotePrefix="0" xfId="0"/>
    <xf borderId="3" fillId="0" fontId="0" numFmtId="0" pivotButton="0" quotePrefix="0" xfId="0"/>
    <xf borderId="5" fillId="0" fontId="0" numFmtId="0" pivotButton="0" quotePrefix="0" xfId="0"/>
    <xf borderId="6" fillId="0" fontId="0" numFmtId="0" pivotButton="0" quotePrefix="0" xfId="0"/>
    <xf borderId="8" fillId="0" fontId="0" numFmtId="0" pivotButton="0" quotePrefix="0" xfId="0"/>
    <xf borderId="9" fillId="0" fontId="0" numFmtId="0" pivotButton="0" quotePrefix="0" xfId="0"/>
    <xf applyAlignment="1" borderId="0" fillId="0" fontId="4" numFmtId="164" pivotButton="0" quotePrefix="0" xfId="1">
      <alignment vertical="center"/>
    </xf>
    <xf applyAlignment="1" borderId="8" fillId="0" fontId="4" numFmtId="164" pivotButton="0" quotePrefix="0" xfId="1">
      <alignment vertical="center"/>
    </xf>
    <xf borderId="0" fillId="0" fontId="5" numFmtId="0" pivotButton="0" quotePrefix="0" xfId="0"/>
    <xf borderId="1" fillId="0" fontId="5" numFmtId="0" pivotButton="0" quotePrefix="0" xfId="0"/>
    <xf borderId="4" fillId="0" fontId="5" numFmtId="0" pivotButton="0" quotePrefix="0" xfId="0"/>
    <xf borderId="7" fillId="0" fontId="5" numFmtId="0" pivotButton="0" quotePrefix="0" xfId="0"/>
    <xf applyAlignment="1" borderId="0" fillId="0" fontId="2" numFmtId="0" pivotButton="0" quotePrefix="0" xfId="0">
      <alignment horizontal="center" vertical="center"/>
    </xf>
    <xf borderId="2" fillId="0" fontId="5" numFmtId="0" pivotButton="0" quotePrefix="0" xfId="0"/>
    <xf borderId="5" fillId="0" fontId="5" numFmtId="0" pivotButton="0" quotePrefix="0" xfId="0"/>
    <xf borderId="8" fillId="0" fontId="5" numFmtId="0" pivotButton="0" quotePrefix="0" xfId="0"/>
    <xf applyAlignment="1" borderId="0" fillId="0" fontId="4" numFmtId="0" pivotButton="0" quotePrefix="0" xfId="0">
      <alignment horizontal="center" vertical="center"/>
    </xf>
    <xf applyAlignment="1" borderId="8" fillId="0" fontId="4" numFmtId="0" pivotButton="0" quotePrefix="0" xfId="0">
      <alignment horizontal="center" vertical="center"/>
    </xf>
    <xf borderId="0" fillId="0" fontId="6" numFmtId="0" pivotButton="0" quotePrefix="0" xfId="0"/>
    <xf applyAlignment="1" borderId="10" fillId="0" fontId="2" numFmtId="0" pivotButton="0" quotePrefix="0" xfId="0">
      <alignment horizontal="left" vertical="center"/>
    </xf>
    <xf applyAlignment="1" borderId="10" fillId="0" fontId="2" numFmtId="0" pivotButton="0" quotePrefix="0" xfId="0">
      <alignment horizontal="center" vertical="center"/>
    </xf>
    <xf applyAlignment="1" borderId="10" fillId="0" fontId="2" numFmtId="0" pivotButton="0" quotePrefix="0" xfId="0">
      <alignment horizontal="center" vertical="center" wrapText="1"/>
    </xf>
    <xf borderId="10" fillId="0" fontId="5" numFmtId="0" pivotButton="0" quotePrefix="0" xfId="0"/>
    <xf applyAlignment="1" borderId="10" fillId="0" fontId="4" numFmtId="0" pivotButton="0" quotePrefix="0" xfId="0">
      <alignment horizontal="center" vertical="center"/>
    </xf>
    <xf borderId="10" fillId="0" fontId="0" numFmtId="0" pivotButton="0" quotePrefix="0" xfId="0"/>
    <xf borderId="11" fillId="0" fontId="5" numFmtId="0" pivotButton="0" quotePrefix="0" xfId="0"/>
    <xf applyAlignment="1" borderId="11" fillId="0" fontId="4" numFmtId="0" pivotButton="0" quotePrefix="0" xfId="0">
      <alignment horizontal="center" vertical="center"/>
    </xf>
    <xf borderId="11" fillId="0" fontId="0" numFmtId="0" pivotButton="0" quotePrefix="0" xfId="0"/>
    <xf borderId="12" fillId="0" fontId="5" numFmtId="0" pivotButton="0" quotePrefix="0" xfId="0"/>
    <xf borderId="12" fillId="0" fontId="0" numFmtId="0" pivotButton="0" quotePrefix="0" xfId="0"/>
    <xf borderId="10" fillId="0" fontId="0" numFmtId="0" pivotButton="0" quotePrefix="0" xfId="0"/>
    <xf borderId="13" fillId="0" fontId="5" numFmtId="0" pivotButton="0" quotePrefix="0" xfId="0"/>
    <xf applyAlignment="1" borderId="13" fillId="0" fontId="4" numFmtId="0" pivotButton="0" quotePrefix="0" xfId="0">
      <alignment horizontal="center" vertical="center"/>
    </xf>
    <xf borderId="13" fillId="0" fontId="0" numFmtId="0" pivotButton="0" quotePrefix="0" xfId="0"/>
    <xf borderId="10" fillId="0" fontId="0" numFmtId="4" pivotButton="0" quotePrefix="0" xfId="0"/>
    <xf borderId="11" fillId="0" fontId="0" numFmtId="4" pivotButton="0" quotePrefix="0" xfId="0"/>
    <xf borderId="13" fillId="0" fontId="0" numFmtId="4" pivotButton="0" quotePrefix="0" xfId="0"/>
    <xf borderId="12" fillId="0" fontId="0" numFmtId="4" pivotButton="0" quotePrefix="0" xfId="0"/>
    <xf applyAlignment="1" borderId="10" fillId="0" fontId="4" numFmtId="4" pivotButton="0" quotePrefix="0" xfId="1">
      <alignment vertical="center"/>
    </xf>
    <xf applyAlignment="1" borderId="11" fillId="0" fontId="4" numFmtId="4" pivotButton="0" quotePrefix="0" xfId="1">
      <alignment vertical="center"/>
    </xf>
    <xf borderId="10" fillId="0" fontId="0" numFmtId="10" pivotButton="0" quotePrefix="0" xfId="0"/>
    <xf borderId="11" fillId="0" fontId="0" numFmtId="10" pivotButton="0" quotePrefix="0" xfId="0"/>
    <xf borderId="13" fillId="0" fontId="0" numFmtId="10" pivotButton="0" quotePrefix="0" xfId="0"/>
    <xf applyAlignment="1" borderId="10" fillId="0" fontId="2" numFmtId="0" pivotButton="0" quotePrefix="0" xfId="0">
      <alignment horizontal="center"/>
    </xf>
    <xf applyAlignment="1" borderId="0" fillId="0" fontId="0" numFmtId="0" pivotButton="0" quotePrefix="0" xfId="0">
      <alignment horizontal="left"/>
    </xf>
    <xf applyAlignment="1" borderId="0" fillId="0" fontId="2" numFmtId="0" pivotButton="0" quotePrefix="0" xfId="0">
      <alignment horizontal="left"/>
    </xf>
    <xf applyAlignment="1" borderId="0" fillId="0" fontId="0" numFmtId="0" pivotButton="0" quotePrefix="0" xfId="0">
      <alignment horizontal="center"/>
    </xf>
  </cellXfs>
  <cellStyles count="2">
    <cellStyle builtinId="0" name="Normal" xfId="0"/>
    <cellStyle builtinId="5" name="Percent" xfId="1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J22"/>
  <sheetViews>
    <sheetView tabSelected="1" workbookViewId="0">
      <selection activeCell="B12" sqref="B12"/>
    </sheetView>
  </sheetViews>
  <sheetFormatPr baseColWidth="8" defaultRowHeight="15"/>
  <cols>
    <col customWidth="1" max="1" min="1" style="2" width="7.5703125"/>
    <col bestFit="1" customWidth="1" max="2" min="2" style="2" width="38.5703125"/>
    <col customWidth="1" max="3" min="3" style="2" width="8.7109375"/>
    <col bestFit="1" customWidth="1" max="4" min="4" style="2" width="7"/>
    <col customWidth="1" max="5" min="5" style="2" width="16.85546875"/>
    <col customWidth="1" max="6" min="6" style="2" width="14.85546875"/>
    <col customWidth="1" max="7" min="7" style="2" width="16.5703125"/>
    <col customWidth="1" max="8" min="8" style="2" width="20"/>
    <col customWidth="1" max="9" min="9" style="2" width="13.42578125"/>
    <col bestFit="1" customWidth="1" max="10" min="10" style="2" width="16.28515625"/>
  </cols>
  <sheetData>
    <row r="1">
      <c r="B1" t="inlineStr">
        <is>
          <t>Year 1</t>
        </is>
      </c>
      <c r="C1" t="inlineStr">
        <is>
          <t>2012</t>
        </is>
      </c>
    </row>
    <row r="2">
      <c r="B2" t="inlineStr">
        <is>
          <t>Year 2</t>
        </is>
      </c>
      <c r="C2" t="inlineStr">
        <is>
          <t>2018</t>
        </is>
      </c>
    </row>
    <row r="3">
      <c r="B3" s="48" t="inlineStr">
        <is>
          <t>Factors affecting change</t>
        </is>
      </c>
    </row>
    <row r="4">
      <c r="B4" t="inlineStr">
        <is>
          <t>Dependent Variable</t>
        </is>
      </c>
      <c r="C4" s="47" t="inlineStr">
        <is>
          <t>LN(Unlinked Passenger Trips)</t>
        </is>
      </c>
    </row>
    <row r="5">
      <c r="B5" s="1" t="inlineStr">
        <is>
          <t>Mode</t>
        </is>
      </c>
      <c r="C5" s="1" t="n"/>
    </row>
    <row r="6">
      <c r="B6" s="33" t="n"/>
      <c r="C6" s="33" t="inlineStr">
        <is>
          <t>Rail</t>
        </is>
      </c>
      <c r="D6" s="33" t="n"/>
      <c r="E6" s="46" t="inlineStr">
        <is>
          <t>Average Values</t>
        </is>
      </c>
      <c r="F6" s="3" t="n"/>
      <c r="G6" s="4" t="n"/>
      <c r="H6" s="46" t="inlineStr">
        <is>
          <t>Riddership Effect</t>
        </is>
      </c>
      <c r="I6" s="4" t="n"/>
    </row>
    <row customHeight="1" ht="60" r="7" s="2">
      <c r="B7" s="22" t="inlineStr">
        <is>
          <t>Description</t>
        </is>
      </c>
      <c r="C7" s="23" t="inlineStr">
        <is>
          <t>Transf.</t>
        </is>
      </c>
      <c r="D7" s="23" t="inlineStr">
        <is>
          <t>Coeff.</t>
        </is>
      </c>
      <c r="E7" s="23" t="inlineStr">
        <is>
          <t>2012</t>
        </is>
      </c>
      <c r="F7" s="23" t="inlineStr">
        <is>
          <t>2018</t>
        </is>
      </c>
      <c r="G7" s="23" t="inlineStr">
        <is>
          <t>% Diff</t>
        </is>
      </c>
      <c r="H7" s="24" t="inlineStr">
        <is>
          <t>Absoulte 
Difference</t>
        </is>
      </c>
      <c r="I7" s="23" t="inlineStr">
        <is>
          <t>% Diff</t>
        </is>
      </c>
    </row>
    <row r="8">
      <c r="B8" s="25" t="inlineStr">
        <is>
          <t>Vehicle Revenue Miles</t>
        </is>
      </c>
      <c r="C8" s="26" t="inlineStr">
        <is>
          <t>Log</t>
        </is>
      </c>
      <c r="D8" s="33" t="n"/>
      <c r="E8" s="37" t="n">
        <v>789353.9865</v>
      </c>
      <c r="F8" s="37" t="n">
        <v>1890103.574</v>
      </c>
      <c r="G8" s="43">
        <f>IFERROR((F8-E8)/E8,0)</f>
        <v/>
      </c>
      <c r="H8" s="41" t="n">
        <v>4267345.93124</v>
      </c>
      <c r="I8" s="43">
        <f>IFERROR(H8/$E$21,0)</f>
        <v/>
      </c>
    </row>
    <row r="9">
      <c r="B9" s="25" t="inlineStr">
        <is>
          <t>Average Fare (2018$)</t>
        </is>
      </c>
      <c r="C9" s="26" t="inlineStr">
        <is>
          <t>Log</t>
        </is>
      </c>
      <c r="D9" s="33" t="n"/>
      <c r="E9" s="37" t="n">
        <v>0.8323477490000001</v>
      </c>
      <c r="F9" s="37" t="n">
        <v>0.388559735</v>
      </c>
      <c r="G9" s="43">
        <f>IFERROR((F9-E9)/E9,0)</f>
        <v/>
      </c>
      <c r="H9" s="41" t="n">
        <v>978577.279244</v>
      </c>
      <c r="I9" s="43">
        <f>IFERROR(H9/$E$21,0)</f>
        <v/>
      </c>
    </row>
    <row r="10">
      <c r="B10" s="25" t="inlineStr">
        <is>
          <t>Population + Employment</t>
        </is>
      </c>
      <c r="C10" s="26" t="inlineStr">
        <is>
          <t>Log</t>
        </is>
      </c>
      <c r="D10" s="33" t="n"/>
      <c r="E10" s="37" t="n">
        <v>2699759.75</v>
      </c>
      <c r="F10" s="37" t="n">
        <v>3633471.55</v>
      </c>
      <c r="G10" s="43">
        <f>IFERROR((F10-E10)/E10,0)</f>
        <v/>
      </c>
      <c r="H10" s="41" t="n">
        <v>190227.93064</v>
      </c>
      <c r="I10" s="43">
        <f>IFERROR(H10/$E$21,0)</f>
        <v/>
      </c>
    </row>
    <row r="11">
      <c r="B11" s="25" t="inlineStr">
        <is>
          <t>Weighted % of Populationa in Transit Supportive Density</t>
        </is>
      </c>
      <c r="C11" s="26" t="n"/>
      <c r="D11" s="33" t="n"/>
      <c r="E11" s="37" t="n">
        <v>1620.718566</v>
      </c>
      <c r="F11" s="37" t="n">
        <v>1822.885811</v>
      </c>
      <c r="G11" s="43">
        <f>IFERROR((F11-E11)/E11,0)</f>
        <v/>
      </c>
      <c r="H11" s="41" t="n">
        <v>675682.4717499999</v>
      </c>
      <c r="I11" s="43">
        <f>IFERROR(H11/$E$21,0)</f>
        <v/>
      </c>
    </row>
    <row r="12">
      <c r="B12" s="25" t="inlineStr">
        <is>
          <t>Average Gas Price (2018$)</t>
        </is>
      </c>
      <c r="C12" s="26" t="inlineStr">
        <is>
          <t>Log</t>
        </is>
      </c>
      <c r="D12" s="33" t="n"/>
      <c r="E12" s="37" t="n">
        <v>3.9458</v>
      </c>
      <c r="F12" s="37" t="n">
        <v>2.71</v>
      </c>
      <c r="G12" s="43">
        <f>IFERROR((F12-E12)/E12,0)</f>
        <v/>
      </c>
      <c r="H12" s="41" t="n">
        <v>-300736.9273250001</v>
      </c>
      <c r="I12" s="43">
        <f>IFERROR(H12/$E$21,0)</f>
        <v/>
      </c>
    </row>
    <row r="13">
      <c r="B13" s="25" t="inlineStr">
        <is>
          <t>Median Per Capita (2018$)</t>
        </is>
      </c>
      <c r="C13" s="26" t="inlineStr">
        <is>
          <t>Log</t>
        </is>
      </c>
      <c r="D13" s="33" t="n"/>
      <c r="E13" s="37" t="n">
        <v>29254.51</v>
      </c>
      <c r="F13" s="37" t="n">
        <v>31918</v>
      </c>
      <c r="G13" s="43">
        <f>IFERROR((F13-E13)/E13,0)</f>
        <v/>
      </c>
      <c r="H13" s="41" t="n">
        <v>-121210.40127</v>
      </c>
      <c r="I13" s="43">
        <f>IFERROR(H13/$E$21,0)</f>
        <v/>
      </c>
    </row>
    <row r="14">
      <c r="B14" s="25" t="inlineStr">
        <is>
          <t>% of Households with 0 Vehicles</t>
        </is>
      </c>
      <c r="C14" s="26" t="n"/>
      <c r="D14" s="33" t="n"/>
      <c r="E14" s="37" t="n">
        <v>6.15</v>
      </c>
      <c r="F14" s="37" t="n">
        <v>4.7</v>
      </c>
      <c r="G14" s="43">
        <f>IFERROR((F14-E14)/E14,0)</f>
        <v/>
      </c>
      <c r="H14" s="41" t="n">
        <v>-48818.521229</v>
      </c>
      <c r="I14" s="43">
        <f>IFERROR(H14/$E$21,0)</f>
        <v/>
      </c>
    </row>
    <row r="15">
      <c r="B15" s="25" t="inlineStr">
        <is>
          <t>% Working at Home</t>
        </is>
      </c>
      <c r="C15" s="26" t="n"/>
      <c r="D15" s="33" t="n"/>
      <c r="E15" s="37" t="n">
        <v>5.9</v>
      </c>
      <c r="F15" s="37" t="n">
        <v>7.275</v>
      </c>
      <c r="G15" s="43">
        <f>IFERROR((F15-E15)/E15,0)</f>
        <v/>
      </c>
      <c r="H15" s="41" t="n">
        <v>-3554.8787728</v>
      </c>
      <c r="I15" s="43">
        <f>IFERROR(H15/$E$21,0)</f>
        <v/>
      </c>
    </row>
    <row r="16">
      <c r="B16" s="25" t="inlineStr">
        <is>
          <t>Years Since Ride-hail Start</t>
        </is>
      </c>
      <c r="C16" s="26" t="n"/>
      <c r="D16" s="33" t="n"/>
      <c r="E16" s="37" t="n">
        <v>0</v>
      </c>
      <c r="F16" s="37" t="n">
        <v>5</v>
      </c>
      <c r="G16" s="43">
        <f>IFERROR((F16-E16)/E16,0)</f>
        <v/>
      </c>
      <c r="H16" s="41" t="n">
        <v>-244142.38221</v>
      </c>
      <c r="I16" s="43">
        <f>IFERROR(H16/$E$21,0)</f>
        <v/>
      </c>
    </row>
    <row r="17">
      <c r="B17" s="25" t="inlineStr">
        <is>
          <t>Bike Share</t>
        </is>
      </c>
      <c r="C17" s="26" t="n"/>
      <c r="D17" s="33" t="n"/>
      <c r="E17" s="37" t="n">
        <v>1</v>
      </c>
      <c r="F17" s="37" t="n">
        <v>1</v>
      </c>
      <c r="G17" s="43">
        <f>IFERROR((F17-E17)/E17,0)</f>
        <v/>
      </c>
      <c r="H17" s="41" t="n">
        <v>23337.91159</v>
      </c>
      <c r="I17" s="43">
        <f>IFERROR(H17/$E$21,0)</f>
        <v/>
      </c>
    </row>
    <row r="18">
      <c r="B18" s="25" t="inlineStr">
        <is>
          <t>Electric Scooters</t>
        </is>
      </c>
      <c r="C18" s="26" t="n"/>
      <c r="D18" s="33" t="n"/>
      <c r="E18" s="37" t="n">
        <v>0</v>
      </c>
      <c r="F18" s="37" t="n">
        <v>1</v>
      </c>
      <c r="G18" s="43">
        <f>IFERROR((F18-E18)/E18,0)</f>
        <v/>
      </c>
      <c r="H18" s="41" t="n">
        <v>-290566.3941</v>
      </c>
      <c r="I18" s="43">
        <f>IFERROR(H18/$E$21,0)</f>
        <v/>
      </c>
    </row>
    <row customHeight="1" ht="15.75" r="19" s="2" thickBot="1">
      <c r="B19" s="28" t="inlineStr">
        <is>
          <t>New Reporters</t>
        </is>
      </c>
      <c r="C19" s="29" t="n"/>
      <c r="D19" s="30" t="n"/>
      <c r="E19" s="38" t="n"/>
      <c r="F19" s="38" t="n"/>
      <c r="G19" s="44">
        <f>IFERROR((F19-E19)/E19,0)</f>
        <v/>
      </c>
      <c r="H19" s="42" t="n">
        <v>0</v>
      </c>
      <c r="I19" s="44">
        <f>IFERROR(H19/$E$21,0)</f>
        <v/>
      </c>
    </row>
    <row customHeight="1" ht="15.75" r="20" s="2" thickTop="1">
      <c r="B20" s="34" t="inlineStr">
        <is>
          <t>Total Modeled Ridership</t>
        </is>
      </c>
      <c r="C20" s="35" t="n"/>
      <c r="D20" s="36" t="n"/>
      <c r="E20" s="39" t="n">
        <v>4587199.86</v>
      </c>
      <c r="F20" s="39" t="n">
        <v>10409251.82</v>
      </c>
      <c r="G20" s="45">
        <f>IFERROR((F20-E20)/E20,0)</f>
        <v/>
      </c>
      <c r="H20" s="39" t="n"/>
      <c r="I20" s="45">
        <f>G20</f>
        <v/>
      </c>
    </row>
    <row customHeight="1" ht="15.75" r="21" s="2" thickBot="1">
      <c r="B21" s="28" t="inlineStr">
        <is>
          <t>Total Observed Ridership</t>
        </is>
      </c>
      <c r="C21" s="29" t="n"/>
      <c r="D21" s="30" t="n"/>
      <c r="E21" s="38" t="n">
        <v>4473086.068</v>
      </c>
      <c r="F21" s="38" t="n">
        <v>6655446.017000001</v>
      </c>
      <c r="G21" s="43">
        <f>IFERROR((F21-E21)/E21,0)</f>
        <v/>
      </c>
      <c r="H21" s="38" t="n"/>
      <c r="I21" s="44">
        <f>G21</f>
        <v/>
      </c>
    </row>
    <row customHeight="1" ht="16.5" r="22" s="2" thickBot="1" thickTop="1">
      <c r="B22" s="31" t="inlineStr">
        <is>
          <t>Unexplained Change</t>
        </is>
      </c>
      <c r="C22" s="32" t="n"/>
      <c r="D22" s="32" t="n"/>
      <c r="E22" s="40" t="n"/>
      <c r="F22" s="40" t="n"/>
      <c r="G22" s="32" t="n"/>
      <c r="H22" s="40" t="n"/>
      <c r="I22" s="32" t="n"/>
    </row>
    <row customHeight="1" ht="15.75" r="23" s="2" thickTop="1"/>
  </sheetData>
  <mergeCells count="4">
    <mergeCell ref="E6:G6"/>
    <mergeCell ref="H6:I6"/>
    <mergeCell ref="C4:F4"/>
    <mergeCell ref="B3:J3"/>
  </mergeCells>
  <conditionalFormatting sqref="G8:G21">
    <cfRule dxfId="0" operator="lessThan" priority="5" type="cellIs">
      <formula>0</formula>
    </cfRule>
  </conditionalFormatting>
  <conditionalFormatting sqref="I8:I19">
    <cfRule dxfId="0" operator="lessThan" priority="3" type="cellIs">
      <formula>0</formula>
    </cfRule>
  </conditionalFormatting>
  <conditionalFormatting sqref="I20">
    <cfRule dxfId="0" operator="lessThan" priority="2" type="cellIs">
      <formula>0</formula>
    </cfRule>
  </conditionalFormatting>
  <conditionalFormatting sqref="I21">
    <cfRule dxfId="0" operator="lessThan" priority="1" type="cellIs">
      <formula>0</formula>
    </cfRule>
  </conditionalFormatting>
  <pageMargins bottom="0.75" footer="0.3" header="0.3" left="0.7" right="0.7" top="0.75"/>
  <pageSetup horizontalDpi="1200" orientation="portrait" verticalDpi="12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D6" sqref="D6"/>
    </sheetView>
  </sheetViews>
  <sheetFormatPr baseColWidth="8" defaultRowHeight="15"/>
  <sheetData>
    <row r="1">
      <c r="A1" t="inlineStr">
        <is>
          <t>Dependent Variable</t>
        </is>
      </c>
    </row>
    <row r="3">
      <c r="A3" s="1" t="inlineStr">
        <is>
          <t>Mode</t>
        </is>
      </c>
      <c r="B3" s="1" t="inlineStr">
        <is>
          <t>Bus/Rail</t>
        </is>
      </c>
    </row>
    <row r="4">
      <c r="A4" s="1" t="n"/>
      <c r="B4" s="1" t="n"/>
    </row>
    <row r="5">
      <c r="E5" s="49" t="inlineStr">
        <is>
          <t>Average Values</t>
        </is>
      </c>
      <c r="I5" t="inlineStr">
        <is>
          <t>Riddership Effect</t>
        </is>
      </c>
    </row>
    <row r="6">
      <c r="A6" s="1" t="inlineStr">
        <is>
          <t>Description</t>
        </is>
      </c>
      <c r="B6" s="1" t="n"/>
      <c r="C6" s="1" t="inlineStr">
        <is>
          <t>Transf.</t>
        </is>
      </c>
      <c r="D6" s="1" t="inlineStr">
        <is>
          <t>Coeff.</t>
        </is>
      </c>
      <c r="E6" s="15" t="inlineStr">
        <is>
          <t>Year 1</t>
        </is>
      </c>
      <c r="F6" s="15" t="inlineStr">
        <is>
          <t>Year 2</t>
        </is>
      </c>
      <c r="G6" s="15" t="inlineStr">
        <is>
          <t>% Diff</t>
        </is>
      </c>
      <c r="H6" s="15" t="inlineStr">
        <is>
          <t>% Diff</t>
        </is>
      </c>
      <c r="I6" s="15" t="inlineStr">
        <is>
          <t>% Diff</t>
        </is>
      </c>
    </row>
    <row r="7">
      <c r="A7" s="11" t="inlineStr">
        <is>
          <t>Vehicle Revenue Miles</t>
        </is>
      </c>
      <c r="B7" s="21" t="inlineStr">
        <is>
          <t>VRM_ADJ</t>
        </is>
      </c>
      <c r="C7" s="19" t="inlineStr">
        <is>
          <t>Log</t>
        </is>
      </c>
      <c r="G7">
        <f>(F7-E7)/E7</f>
        <v/>
      </c>
      <c r="H7" s="9" t="inlineStr">
        <is>
          <t>VRM_ADJ_log_FAC</t>
        </is>
      </c>
      <c r="I7" t="inlineStr">
        <is>
          <t>SUM_VRM_ADJ_LOG_FAC % UPT_ADJ</t>
        </is>
      </c>
    </row>
    <row r="8">
      <c r="A8" s="11" t="inlineStr">
        <is>
          <t>Average Fare (2018$)</t>
        </is>
      </c>
      <c r="B8" s="21" t="inlineStr">
        <is>
          <t>FARE_per_UPT_2018</t>
        </is>
      </c>
      <c r="C8" s="19" t="inlineStr">
        <is>
          <t>Log</t>
        </is>
      </c>
      <c r="G8">
        <f>(F8-E8)/E8</f>
        <v/>
      </c>
      <c r="H8" s="9" t="inlineStr">
        <is>
          <t>FARE_per_UPT_2018_log_FAC</t>
        </is>
      </c>
    </row>
    <row r="9">
      <c r="A9" s="11" t="inlineStr">
        <is>
          <t>Population + Employment</t>
        </is>
      </c>
      <c r="B9" s="21" t="inlineStr">
        <is>
          <t>POP_EMP</t>
        </is>
      </c>
      <c r="C9" s="19" t="inlineStr">
        <is>
          <t>Log</t>
        </is>
      </c>
      <c r="G9">
        <f>(F9-E9)/E9</f>
        <v/>
      </c>
      <c r="H9" s="9" t="inlineStr">
        <is>
          <t>POP_EMP_log_FAC</t>
        </is>
      </c>
    </row>
    <row r="10">
      <c r="A10" s="11" t="inlineStr">
        <is>
          <t>% of Populationa in Transit Supportive Density</t>
        </is>
      </c>
      <c r="B10" s="21" t="inlineStr">
        <is>
          <t>TSD_POP_PCT</t>
        </is>
      </c>
      <c r="C10" s="19" t="n"/>
      <c r="G10">
        <f>(F10-E10)/E10</f>
        <v/>
      </c>
      <c r="H10" s="9" t="inlineStr">
        <is>
          <t>TSD_POP_PCT_FAC</t>
        </is>
      </c>
    </row>
    <row r="11">
      <c r="A11" s="11" t="inlineStr">
        <is>
          <t>Average Gas Price (2018$)</t>
        </is>
      </c>
      <c r="B11" s="21" t="inlineStr">
        <is>
          <t>GAS_PRICE_2018</t>
        </is>
      </c>
      <c r="C11" s="19" t="inlineStr">
        <is>
          <t>Log</t>
        </is>
      </c>
      <c r="G11">
        <f>(F11-E11)/E11</f>
        <v/>
      </c>
      <c r="H11" s="9" t="inlineStr">
        <is>
          <t>GAS_PRICE_2018_log_FAC</t>
        </is>
      </c>
    </row>
    <row r="12">
      <c r="A12" s="11" t="inlineStr">
        <is>
          <t>Median Per Capita (2018$)</t>
        </is>
      </c>
      <c r="B12" s="21" t="inlineStr">
        <is>
          <t>TOTAL_MED_INC_INDIV_2018</t>
        </is>
      </c>
      <c r="C12" s="19" t="inlineStr">
        <is>
          <t>Log</t>
        </is>
      </c>
      <c r="G12">
        <f>(F12-E12)/E12</f>
        <v/>
      </c>
      <c r="H12" s="9" t="inlineStr">
        <is>
          <t>TOTAL_MED_INC_INDIV_2018_log_FAC</t>
        </is>
      </c>
    </row>
    <row r="13">
      <c r="A13" s="11" t="inlineStr">
        <is>
          <t>% of Households with 0 Vehicles</t>
        </is>
      </c>
      <c r="B13" s="21" t="inlineStr">
        <is>
          <t>PCT_HH_NO_VEH</t>
        </is>
      </c>
      <c r="C13" s="19" t="n"/>
      <c r="G13">
        <f>(F13-E13)/E13</f>
        <v/>
      </c>
      <c r="H13" s="9" t="inlineStr">
        <is>
          <t>PCT_HH_NO_VEH_FAC</t>
        </is>
      </c>
    </row>
    <row r="14">
      <c r="A14" s="11" t="inlineStr">
        <is>
          <t>% Working at Home</t>
        </is>
      </c>
      <c r="B14" s="21" t="inlineStr">
        <is>
          <t>JTW_HOME_PCT</t>
        </is>
      </c>
      <c r="C14" s="19" t="n"/>
      <c r="G14">
        <f>(F14-E14)/E14</f>
        <v/>
      </c>
      <c r="H14" s="9" t="inlineStr">
        <is>
          <t>JTW_HOME_PCT_FAC</t>
        </is>
      </c>
    </row>
    <row r="15">
      <c r="A15" s="11" t="inlineStr">
        <is>
          <t>Years Since Ride-hail Start</t>
        </is>
      </c>
      <c r="B15" s="21" t="inlineStr">
        <is>
          <t>YEARS_SINCE_TNC_BUS2_HINY + YEARS_SINCE_TNC_BUS2_MIDLOW</t>
        </is>
      </c>
      <c r="C15" s="19" t="n"/>
      <c r="G15">
        <f>(F15-E15)/E15</f>
        <v/>
      </c>
      <c r="H15" s="9" t="inlineStr">
        <is>
          <t>YEARS_SINCE_TNC_BUS2_HINY_FAC</t>
        </is>
      </c>
    </row>
    <row r="16">
      <c r="A16" s="11" t="inlineStr">
        <is>
          <t>Bike Share</t>
        </is>
      </c>
      <c r="B16" s="21" t="inlineStr">
        <is>
          <t>BIKE_SHARE</t>
        </is>
      </c>
      <c r="C16" s="19" t="n"/>
      <c r="G16">
        <f>(F16-E16)/E16</f>
        <v/>
      </c>
      <c r="H16" s="9" t="inlineStr">
        <is>
          <t>BIKE_SHARE_FAC</t>
        </is>
      </c>
    </row>
    <row r="17">
      <c r="A17" s="11" t="inlineStr">
        <is>
          <t>Electric Scooters</t>
        </is>
      </c>
      <c r="B17" s="21" t="inlineStr">
        <is>
          <t>scooter_flag</t>
        </is>
      </c>
      <c r="C17" s="19" t="n"/>
      <c r="G17">
        <f>(F17-E17)/E17</f>
        <v/>
      </c>
      <c r="H17" s="10" t="inlineStr">
        <is>
          <t>scooter_flag_FAC</t>
        </is>
      </c>
    </row>
    <row r="18">
      <c r="A18" s="12" t="inlineStr">
        <is>
          <t>New Reporters</t>
        </is>
      </c>
      <c r="B18" s="16" t="n"/>
      <c r="C18" s="19" t="n"/>
      <c r="D18" s="3" t="n"/>
      <c r="E18" s="3" t="n"/>
      <c r="F18" s="3" t="n"/>
      <c r="G18">
        <f>(F18-E18)/E18</f>
        <v/>
      </c>
      <c r="I18" s="4" t="n"/>
    </row>
    <row r="19">
      <c r="A19" s="13" t="inlineStr">
        <is>
          <t>Total Modeled Ridership</t>
        </is>
      </c>
      <c r="B19" s="17" t="inlineStr">
        <is>
          <t>fitted_exp</t>
        </is>
      </c>
      <c r="C19" s="19" t="n"/>
      <c r="D19" s="5" t="n"/>
      <c r="E19" s="5" t="n"/>
      <c r="F19" s="5" t="n"/>
      <c r="G19">
        <f>(F19-E19)/E19</f>
        <v/>
      </c>
      <c r="I19" s="6" t="n"/>
    </row>
    <row r="20">
      <c r="A20" s="14" t="inlineStr">
        <is>
          <t>Total Observed Ridership</t>
        </is>
      </c>
      <c r="B20" s="18" t="inlineStr">
        <is>
          <t>UPT_ADJ</t>
        </is>
      </c>
      <c r="C20" s="20" t="n"/>
      <c r="D20" s="7" t="n"/>
      <c r="E20" s="7" t="n"/>
      <c r="F20" s="7" t="n"/>
      <c r="G20">
        <f>(F20-E20)/E20</f>
        <v/>
      </c>
      <c r="I20" s="8" t="n"/>
    </row>
    <row r="21">
      <c r="A21" s="12" t="inlineStr">
        <is>
          <t>Unexplained Change</t>
        </is>
      </c>
      <c r="B21" s="16" t="n"/>
      <c r="C21" s="3" t="n"/>
      <c r="D21" s="3" t="n"/>
      <c r="E21" s="3" t="n"/>
      <c r="F21" s="3" t="n"/>
      <c r="G21" s="3" t="n"/>
      <c r="I21" s="4" t="n"/>
    </row>
  </sheetData>
  <mergeCells count="1">
    <mergeCell ref="E5:G5"/>
  </mergeCells>
  <conditionalFormatting sqref="G7:G20">
    <cfRule dxfId="0" operator="lessThan" priority="1" type="cellIs">
      <formula>0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Vedant</dc:creator>
  <dcterms:created xsi:type="dcterms:W3CDTF">2015-06-05T18:17:20Z</dcterms:created>
  <dcterms:modified xsi:type="dcterms:W3CDTF">2020-03-27T23:49:34Z</dcterms:modified>
  <cp:lastModifiedBy>Goyal, Vedant S.</cp:lastModifiedBy>
</cp:coreProperties>
</file>