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8/"/>
    </mc:Choice>
  </mc:AlternateContent>
  <xr:revisionPtr revIDLastSave="0" documentId="13_ncr:1_{DDB86E99-62C5-F345-BEA9-E285E801F15A}" xr6:coauthVersionLast="45" xr6:coauthVersionMax="45" xr10:uidLastSave="{00000000-0000-0000-0000-000000000000}"/>
  <bookViews>
    <workbookView xWindow="20" yWindow="460" windowWidth="28800" windowHeight="15840" tabRatio="818" activeTab="5" xr2:uid="{00000000-000D-0000-FFFF-FFFF00000000}"/>
  </bookViews>
  <sheets>
    <sheet name="Summary-Bus" sheetId="21" r:id="rId1"/>
    <sheet name="FAC 2002-2018 BUS" sheetId="25" r:id="rId2"/>
    <sheet name="Summary-Rail" sheetId="22" r:id="rId3"/>
    <sheet name="FAC 2012-2018 BUS" sheetId="19" r:id="rId4"/>
    <sheet name="FAC 2002-2018 RAIL" sheetId="26" r:id="rId5"/>
    <sheet name="FAC 2012-2018 RAIL" sheetId="20" r:id="rId6"/>
    <sheet name="FAC_TOTALS_APTA" sheetId="1" r:id="rId7"/>
    <sheet name="Sheet1" sheetId="27" r:id="rId8"/>
  </sheets>
  <definedNames>
    <definedName name="_xlnm._FilterDatabase" localSheetId="6" hidden="1">FAC_TOTALS_APTA!$C$2:$BS$143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2" l="1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6" i="22"/>
  <c r="Q21" i="22"/>
  <c r="R21" i="22"/>
  <c r="S21" i="22"/>
  <c r="T21" i="22"/>
  <c r="Q22" i="22"/>
  <c r="R22" i="22"/>
  <c r="S22" i="22"/>
  <c r="T22" i="22"/>
  <c r="Q23" i="22"/>
  <c r="R23" i="22"/>
  <c r="S23" i="22"/>
  <c r="T23" i="22"/>
  <c r="Q24" i="22"/>
  <c r="R24" i="22"/>
  <c r="S24" i="22"/>
  <c r="T24" i="22"/>
  <c r="M7" i="22"/>
  <c r="N7" i="22"/>
  <c r="O7" i="22"/>
  <c r="P7" i="22"/>
  <c r="Q7" i="22"/>
  <c r="R7" i="22"/>
  <c r="S7" i="22"/>
  <c r="T7" i="22"/>
  <c r="M8" i="22"/>
  <c r="N8" i="22"/>
  <c r="O8" i="22"/>
  <c r="P8" i="22"/>
  <c r="Q8" i="22"/>
  <c r="R8" i="22"/>
  <c r="S8" i="22"/>
  <c r="T8" i="22"/>
  <c r="M9" i="22"/>
  <c r="N9" i="22"/>
  <c r="O9" i="22"/>
  <c r="P9" i="22"/>
  <c r="Q9" i="22"/>
  <c r="R9" i="22"/>
  <c r="S9" i="22"/>
  <c r="T9" i="22"/>
  <c r="M10" i="22"/>
  <c r="N10" i="22"/>
  <c r="O10" i="22"/>
  <c r="P10" i="22"/>
  <c r="Q10" i="22"/>
  <c r="R10" i="22"/>
  <c r="S10" i="22"/>
  <c r="T10" i="22"/>
  <c r="M11" i="22"/>
  <c r="N11" i="22"/>
  <c r="O11" i="22"/>
  <c r="P11" i="22"/>
  <c r="Q11" i="22"/>
  <c r="R11" i="22"/>
  <c r="S11" i="22"/>
  <c r="T11" i="22"/>
  <c r="M12" i="22"/>
  <c r="N12" i="22"/>
  <c r="O12" i="22"/>
  <c r="P12" i="22"/>
  <c r="Q12" i="22"/>
  <c r="R12" i="22"/>
  <c r="S12" i="22"/>
  <c r="T12" i="22"/>
  <c r="M13" i="22"/>
  <c r="N13" i="22"/>
  <c r="O13" i="22"/>
  <c r="P13" i="22"/>
  <c r="Q13" i="22"/>
  <c r="R13" i="22"/>
  <c r="S13" i="22"/>
  <c r="T13" i="22"/>
  <c r="M14" i="22"/>
  <c r="N14" i="22"/>
  <c r="O14" i="22"/>
  <c r="P14" i="22"/>
  <c r="Q14" i="22"/>
  <c r="R14" i="22"/>
  <c r="S14" i="22"/>
  <c r="T14" i="22"/>
  <c r="M15" i="22"/>
  <c r="N15" i="22"/>
  <c r="O15" i="22"/>
  <c r="P15" i="22"/>
  <c r="Q15" i="22"/>
  <c r="R15" i="22"/>
  <c r="S15" i="22"/>
  <c r="T15" i="22"/>
  <c r="Q16" i="22"/>
  <c r="R16" i="22"/>
  <c r="S16" i="22"/>
  <c r="T16" i="22"/>
  <c r="Q17" i="22"/>
  <c r="R17" i="22"/>
  <c r="S17" i="22"/>
  <c r="T17" i="22"/>
  <c r="Q18" i="22"/>
  <c r="R18" i="22"/>
  <c r="S18" i="22"/>
  <c r="T18" i="22"/>
  <c r="Q19" i="22"/>
  <c r="R19" i="22"/>
  <c r="S19" i="22"/>
  <c r="T19" i="22"/>
  <c r="M20" i="22"/>
  <c r="N20" i="22"/>
  <c r="O20" i="22"/>
  <c r="P20" i="22"/>
  <c r="Q20" i="22"/>
  <c r="R20" i="22"/>
  <c r="S20" i="22"/>
  <c r="T20" i="22"/>
  <c r="T6" i="22"/>
  <c r="S6" i="22"/>
  <c r="R6" i="22"/>
  <c r="P6" i="22"/>
  <c r="O6" i="22"/>
  <c r="N6" i="22"/>
  <c r="G7" i="22"/>
  <c r="H7" i="22"/>
  <c r="J7" i="22"/>
  <c r="G8" i="22"/>
  <c r="H8" i="22"/>
  <c r="J8" i="22"/>
  <c r="G9" i="22"/>
  <c r="H9" i="22"/>
  <c r="J9" i="22"/>
  <c r="G10" i="22"/>
  <c r="H10" i="22"/>
  <c r="J10" i="22"/>
  <c r="G11" i="22"/>
  <c r="H11" i="22"/>
  <c r="J11" i="22"/>
  <c r="G12" i="22"/>
  <c r="H12" i="22"/>
  <c r="J12" i="22"/>
  <c r="G13" i="22"/>
  <c r="H13" i="22"/>
  <c r="J13" i="22"/>
  <c r="G14" i="22"/>
  <c r="H14" i="22"/>
  <c r="J14" i="22"/>
  <c r="G15" i="22"/>
  <c r="H15" i="22"/>
  <c r="J15" i="22"/>
  <c r="G16" i="22"/>
  <c r="H16" i="22"/>
  <c r="J16" i="22"/>
  <c r="G17" i="22"/>
  <c r="H17" i="22"/>
  <c r="J17" i="22"/>
  <c r="G18" i="22"/>
  <c r="H18" i="22"/>
  <c r="J18" i="22"/>
  <c r="G19" i="22"/>
  <c r="H19" i="22"/>
  <c r="J19" i="22"/>
  <c r="G20" i="22"/>
  <c r="H20" i="22"/>
  <c r="J20" i="22"/>
  <c r="G21" i="22"/>
  <c r="H21" i="22"/>
  <c r="J21" i="22"/>
  <c r="G22" i="22"/>
  <c r="H22" i="22"/>
  <c r="J22" i="22"/>
  <c r="G23" i="22"/>
  <c r="H23" i="22"/>
  <c r="J23" i="22"/>
  <c r="G24" i="22"/>
  <c r="H24" i="22"/>
  <c r="J24" i="22"/>
  <c r="J6" i="22"/>
  <c r="H6" i="22"/>
  <c r="F7" i="22"/>
  <c r="F8" i="22"/>
  <c r="F9" i="22"/>
  <c r="F10" i="22"/>
  <c r="F11" i="22"/>
  <c r="F12" i="22"/>
  <c r="F13" i="22"/>
  <c r="F14" i="22"/>
  <c r="F15" i="22"/>
  <c r="F20" i="22"/>
  <c r="F6" i="22"/>
  <c r="E7" i="22"/>
  <c r="E8" i="22"/>
  <c r="E9" i="22"/>
  <c r="E10" i="22"/>
  <c r="E11" i="22"/>
  <c r="E12" i="22"/>
  <c r="E13" i="22"/>
  <c r="E14" i="22"/>
  <c r="E15" i="22"/>
  <c r="E20" i="22"/>
  <c r="E6" i="22"/>
  <c r="D7" i="22"/>
  <c r="D8" i="22"/>
  <c r="D9" i="22"/>
  <c r="D10" i="22"/>
  <c r="D11" i="22"/>
  <c r="D12" i="22"/>
  <c r="D13" i="22"/>
  <c r="D14" i="22"/>
  <c r="D15" i="22"/>
  <c r="D20" i="22"/>
  <c r="C7" i="22"/>
  <c r="C8" i="22"/>
  <c r="C9" i="22"/>
  <c r="C10" i="22"/>
  <c r="C11" i="22"/>
  <c r="C12" i="22"/>
  <c r="C13" i="22"/>
  <c r="C14" i="22"/>
  <c r="C15" i="22"/>
  <c r="C20" i="22"/>
  <c r="C6" i="22"/>
  <c r="M20" i="21" l="1"/>
  <c r="N20" i="21"/>
  <c r="O20" i="21"/>
  <c r="P20" i="21"/>
  <c r="F122" i="20"/>
  <c r="F121" i="20"/>
  <c r="L120" i="20"/>
  <c r="K120" i="20"/>
  <c r="K119" i="20"/>
  <c r="L119" i="20" s="1"/>
  <c r="J119" i="20"/>
  <c r="F119" i="20"/>
  <c r="J118" i="20"/>
  <c r="K118" i="20" s="1"/>
  <c r="L118" i="20" s="1"/>
  <c r="F118" i="20"/>
  <c r="J117" i="20"/>
  <c r="K117" i="20" s="1"/>
  <c r="L117" i="20" s="1"/>
  <c r="F117" i="20"/>
  <c r="K116" i="20"/>
  <c r="L116" i="20" s="1"/>
  <c r="F116" i="20"/>
  <c r="K115" i="20"/>
  <c r="L115" i="20" s="1"/>
  <c r="F115" i="20"/>
  <c r="K114" i="20"/>
  <c r="L114" i="20" s="1"/>
  <c r="J114" i="20"/>
  <c r="F114" i="20"/>
  <c r="J113" i="20"/>
  <c r="K113" i="20" s="1"/>
  <c r="L113" i="20" s="1"/>
  <c r="F113" i="20"/>
  <c r="K112" i="20"/>
  <c r="L112" i="20" s="1"/>
  <c r="J112" i="20"/>
  <c r="F112" i="20"/>
  <c r="J111" i="20"/>
  <c r="K111" i="20" s="1"/>
  <c r="L111" i="20" s="1"/>
  <c r="F111" i="20"/>
  <c r="J110" i="20"/>
  <c r="K110" i="20" s="1"/>
  <c r="L110" i="20" s="1"/>
  <c r="F110" i="20"/>
  <c r="K109" i="20"/>
  <c r="L109" i="20" s="1"/>
  <c r="J109" i="20"/>
  <c r="F109" i="20"/>
  <c r="J108" i="20"/>
  <c r="K108" i="20" s="1"/>
  <c r="L108" i="20" s="1"/>
  <c r="F108" i="20"/>
  <c r="J107" i="20"/>
  <c r="K107" i="20" s="1"/>
  <c r="L107" i="20" s="1"/>
  <c r="F107" i="20"/>
  <c r="K106" i="20"/>
  <c r="L106" i="20" s="1"/>
  <c r="J106" i="20"/>
  <c r="F106" i="20"/>
  <c r="J105" i="20"/>
  <c r="K105" i="20" s="1"/>
  <c r="L105" i="20" s="1"/>
  <c r="F105" i="20"/>
  <c r="Y103" i="20"/>
  <c r="T103" i="20"/>
  <c r="S103" i="20"/>
  <c r="Q103" i="20"/>
  <c r="H103" i="20"/>
  <c r="G103" i="20"/>
  <c r="H101" i="20"/>
  <c r="G101" i="20"/>
  <c r="AB103" i="20" s="1"/>
  <c r="F91" i="20"/>
  <c r="F90" i="20"/>
  <c r="L89" i="20"/>
  <c r="K89" i="20"/>
  <c r="J88" i="20"/>
  <c r="K88" i="20" s="1"/>
  <c r="L88" i="20" s="1"/>
  <c r="F88" i="20"/>
  <c r="L87" i="20"/>
  <c r="K87" i="20"/>
  <c r="J87" i="20"/>
  <c r="F87" i="20"/>
  <c r="J86" i="20"/>
  <c r="K86" i="20" s="1"/>
  <c r="L86" i="20" s="1"/>
  <c r="F86" i="20"/>
  <c r="K85" i="20"/>
  <c r="L85" i="20" s="1"/>
  <c r="F85" i="20"/>
  <c r="L84" i="20"/>
  <c r="K84" i="20"/>
  <c r="F84" i="20"/>
  <c r="L83" i="20"/>
  <c r="K83" i="20"/>
  <c r="J83" i="20"/>
  <c r="F83" i="20"/>
  <c r="L82" i="20"/>
  <c r="K82" i="20"/>
  <c r="J82" i="20"/>
  <c r="F82" i="20"/>
  <c r="J81" i="20"/>
  <c r="K81" i="20" s="1"/>
  <c r="L81" i="20" s="1"/>
  <c r="F81" i="20"/>
  <c r="K80" i="20"/>
  <c r="L80" i="20" s="1"/>
  <c r="J80" i="20"/>
  <c r="F80" i="20"/>
  <c r="L79" i="20"/>
  <c r="K79" i="20"/>
  <c r="J79" i="20"/>
  <c r="F79" i="20"/>
  <c r="L78" i="20"/>
  <c r="K78" i="20"/>
  <c r="J78" i="20"/>
  <c r="F78" i="20"/>
  <c r="L77" i="20"/>
  <c r="K77" i="20"/>
  <c r="J77" i="20"/>
  <c r="F77" i="20"/>
  <c r="J76" i="20"/>
  <c r="K76" i="20" s="1"/>
  <c r="L76" i="20" s="1"/>
  <c r="F76" i="20"/>
  <c r="J75" i="20"/>
  <c r="K75" i="20" s="1"/>
  <c r="L75" i="20" s="1"/>
  <c r="F75" i="20"/>
  <c r="J74" i="20"/>
  <c r="K74" i="20" s="1"/>
  <c r="L74" i="20" s="1"/>
  <c r="F74" i="20"/>
  <c r="H70" i="20"/>
  <c r="H72" i="20" s="1"/>
  <c r="G70" i="20"/>
  <c r="F60" i="20"/>
  <c r="F59" i="20"/>
  <c r="K58" i="20"/>
  <c r="L58" i="20" s="1"/>
  <c r="J57" i="20"/>
  <c r="K57" i="20" s="1"/>
  <c r="L57" i="20" s="1"/>
  <c r="F57" i="20"/>
  <c r="J56" i="20"/>
  <c r="K56" i="20" s="1"/>
  <c r="L56" i="20" s="1"/>
  <c r="F56" i="20"/>
  <c r="L55" i="20"/>
  <c r="K55" i="20"/>
  <c r="J55" i="20"/>
  <c r="F55" i="20"/>
  <c r="L54" i="20"/>
  <c r="K54" i="20"/>
  <c r="F54" i="20"/>
  <c r="L53" i="20"/>
  <c r="K53" i="20"/>
  <c r="F53" i="20"/>
  <c r="K52" i="20"/>
  <c r="L52" i="20" s="1"/>
  <c r="J52" i="20"/>
  <c r="F52" i="20"/>
  <c r="J51" i="20"/>
  <c r="K51" i="20" s="1"/>
  <c r="L51" i="20" s="1"/>
  <c r="F51" i="20"/>
  <c r="J50" i="20"/>
  <c r="K50" i="20" s="1"/>
  <c r="L50" i="20" s="1"/>
  <c r="F50" i="20"/>
  <c r="L49" i="20"/>
  <c r="K49" i="20"/>
  <c r="J49" i="20"/>
  <c r="F49" i="20"/>
  <c r="K48" i="20"/>
  <c r="L48" i="20" s="1"/>
  <c r="J48" i="20"/>
  <c r="F48" i="20"/>
  <c r="J47" i="20"/>
  <c r="K47" i="20" s="1"/>
  <c r="L47" i="20" s="1"/>
  <c r="F47" i="20"/>
  <c r="J46" i="20"/>
  <c r="K46" i="20" s="1"/>
  <c r="L46" i="20" s="1"/>
  <c r="F46" i="20"/>
  <c r="K45" i="20"/>
  <c r="L45" i="20" s="1"/>
  <c r="J45" i="20"/>
  <c r="F45" i="20"/>
  <c r="L44" i="20"/>
  <c r="K44" i="20"/>
  <c r="J44" i="20"/>
  <c r="F44" i="20"/>
  <c r="L43" i="20"/>
  <c r="K43" i="20"/>
  <c r="J43" i="20"/>
  <c r="F43" i="20"/>
  <c r="H41" i="20"/>
  <c r="H39" i="20"/>
  <c r="G39" i="20"/>
  <c r="Y41" i="20" s="1"/>
  <c r="Y55" i="20" s="1"/>
  <c r="F30" i="20"/>
  <c r="F29" i="20"/>
  <c r="K28" i="20"/>
  <c r="L28" i="20" s="1"/>
  <c r="J27" i="20"/>
  <c r="K27" i="20" s="1"/>
  <c r="L27" i="20" s="1"/>
  <c r="F27" i="20"/>
  <c r="J26" i="20"/>
  <c r="K26" i="20" s="1"/>
  <c r="L26" i="20" s="1"/>
  <c r="F26" i="20"/>
  <c r="K25" i="20"/>
  <c r="L25" i="20" s="1"/>
  <c r="J25" i="20"/>
  <c r="F25" i="20"/>
  <c r="L24" i="20"/>
  <c r="J24" i="20"/>
  <c r="K24" i="20" s="1"/>
  <c r="F24" i="20"/>
  <c r="J23" i="20"/>
  <c r="K23" i="20" s="1"/>
  <c r="L23" i="20" s="1"/>
  <c r="F23" i="20"/>
  <c r="K22" i="20"/>
  <c r="L22" i="20" s="1"/>
  <c r="J22" i="20"/>
  <c r="F22" i="20"/>
  <c r="J21" i="20"/>
  <c r="K21" i="20" s="1"/>
  <c r="L21" i="20" s="1"/>
  <c r="F21" i="20"/>
  <c r="K20" i="20"/>
  <c r="L20" i="20" s="1"/>
  <c r="J20" i="20"/>
  <c r="F20" i="20"/>
  <c r="L19" i="20"/>
  <c r="K19" i="20"/>
  <c r="J19" i="20"/>
  <c r="F19" i="20"/>
  <c r="J18" i="20"/>
  <c r="K18" i="20" s="1"/>
  <c r="L18" i="20" s="1"/>
  <c r="F18" i="20"/>
  <c r="J17" i="20"/>
  <c r="K17" i="20" s="1"/>
  <c r="L17" i="20" s="1"/>
  <c r="F17" i="20"/>
  <c r="K16" i="20"/>
  <c r="L16" i="20" s="1"/>
  <c r="J16" i="20"/>
  <c r="F16" i="20"/>
  <c r="J15" i="20"/>
  <c r="K15" i="20" s="1"/>
  <c r="L15" i="20" s="1"/>
  <c r="F15" i="20"/>
  <c r="K14" i="20"/>
  <c r="L14" i="20" s="1"/>
  <c r="J14" i="20"/>
  <c r="F14" i="20"/>
  <c r="J13" i="20"/>
  <c r="K13" i="20" s="1"/>
  <c r="L13" i="20" s="1"/>
  <c r="F13" i="20"/>
  <c r="H9" i="20"/>
  <c r="H11" i="20" s="1"/>
  <c r="G9" i="20"/>
  <c r="AA11" i="20" s="1"/>
  <c r="S41" i="20" l="1"/>
  <c r="S44" i="20" s="1"/>
  <c r="T41" i="20"/>
  <c r="Y58" i="20"/>
  <c r="W41" i="20"/>
  <c r="W43" i="20" s="1"/>
  <c r="Y46" i="20"/>
  <c r="Y54" i="20"/>
  <c r="V41" i="20"/>
  <c r="V51" i="20" s="1"/>
  <c r="X41" i="20"/>
  <c r="Y56" i="20"/>
  <c r="Z41" i="20"/>
  <c r="Z56" i="20" s="1"/>
  <c r="G41" i="20"/>
  <c r="AB43" i="20"/>
  <c r="S11" i="20"/>
  <c r="S14" i="20" s="1"/>
  <c r="Y11" i="20"/>
  <c r="Y14" i="20" s="1"/>
  <c r="O41" i="20"/>
  <c r="AA41" i="20"/>
  <c r="AA52" i="20" s="1"/>
  <c r="U41" i="20"/>
  <c r="U44" i="20" s="1"/>
  <c r="M41" i="20"/>
  <c r="N41" i="20"/>
  <c r="P41" i="20"/>
  <c r="AB41" i="20"/>
  <c r="AB54" i="20" s="1"/>
  <c r="AA24" i="20"/>
  <c r="AA20" i="20"/>
  <c r="AA27" i="20"/>
  <c r="AA23" i="20"/>
  <c r="AA19" i="20"/>
  <c r="AA17" i="20"/>
  <c r="AA18" i="20"/>
  <c r="AA16" i="20"/>
  <c r="AA25" i="20"/>
  <c r="AA15" i="20"/>
  <c r="AA28" i="20"/>
  <c r="AA26" i="20"/>
  <c r="AA22" i="20"/>
  <c r="AA21" i="20"/>
  <c r="AA13" i="20"/>
  <c r="AA14" i="20"/>
  <c r="G11" i="20"/>
  <c r="Q11" i="20"/>
  <c r="Y47" i="20"/>
  <c r="T47" i="20"/>
  <c r="S24" i="20"/>
  <c r="S23" i="20"/>
  <c r="S20" i="20"/>
  <c r="S25" i="20"/>
  <c r="S26" i="20"/>
  <c r="S15" i="20"/>
  <c r="Y28" i="20"/>
  <c r="Y22" i="20"/>
  <c r="Y21" i="20"/>
  <c r="Y13" i="20"/>
  <c r="Y19" i="20"/>
  <c r="Y20" i="20"/>
  <c r="Y18" i="20"/>
  <c r="Y24" i="20"/>
  <c r="Y17" i="20"/>
  <c r="Y16" i="20"/>
  <c r="Y25" i="20"/>
  <c r="Y15" i="20"/>
  <c r="T52" i="20"/>
  <c r="T48" i="20"/>
  <c r="S48" i="20"/>
  <c r="X11" i="20"/>
  <c r="P11" i="20"/>
  <c r="V11" i="20"/>
  <c r="M11" i="20"/>
  <c r="W11" i="20"/>
  <c r="O11" i="20"/>
  <c r="U11" i="20"/>
  <c r="N11" i="20"/>
  <c r="AB11" i="20"/>
  <c r="T11" i="20"/>
  <c r="Z11" i="20"/>
  <c r="R11" i="20"/>
  <c r="T45" i="20"/>
  <c r="Y45" i="20"/>
  <c r="Y51" i="20"/>
  <c r="T51" i="20"/>
  <c r="S51" i="20"/>
  <c r="V55" i="20"/>
  <c r="V54" i="20"/>
  <c r="V53" i="20"/>
  <c r="V52" i="20"/>
  <c r="V58" i="20"/>
  <c r="V46" i="20"/>
  <c r="W44" i="20"/>
  <c r="V45" i="20"/>
  <c r="AA53" i="20"/>
  <c r="U72" i="20"/>
  <c r="M72" i="20"/>
  <c r="AB72" i="20"/>
  <c r="T72" i="20"/>
  <c r="AA72" i="20"/>
  <c r="S72" i="20"/>
  <c r="G72" i="20"/>
  <c r="R72" i="20"/>
  <c r="Q72" i="20"/>
  <c r="P72" i="20"/>
  <c r="Y72" i="20"/>
  <c r="N72" i="20"/>
  <c r="X72" i="20"/>
  <c r="V72" i="20"/>
  <c r="X58" i="20"/>
  <c r="X50" i="20"/>
  <c r="X52" i="20"/>
  <c r="X48" i="20"/>
  <c r="X56" i="20"/>
  <c r="X55" i="20"/>
  <c r="U43" i="20"/>
  <c r="AA44" i="20"/>
  <c r="U47" i="20"/>
  <c r="U51" i="20"/>
  <c r="U52" i="20"/>
  <c r="V56" i="20"/>
  <c r="O72" i="20"/>
  <c r="W52" i="20"/>
  <c r="X57" i="20"/>
  <c r="W72" i="20"/>
  <c r="W45" i="20"/>
  <c r="U48" i="20"/>
  <c r="AB46" i="20"/>
  <c r="AB45" i="20"/>
  <c r="AB52" i="20"/>
  <c r="Z72" i="20"/>
  <c r="W54" i="20"/>
  <c r="W53" i="20"/>
  <c r="W58" i="20"/>
  <c r="W51" i="20"/>
  <c r="W55" i="20"/>
  <c r="W46" i="20"/>
  <c r="V47" i="20"/>
  <c r="V48" i="20"/>
  <c r="U49" i="20"/>
  <c r="V50" i="20"/>
  <c r="Y49" i="20"/>
  <c r="Y52" i="20"/>
  <c r="Y48" i="20"/>
  <c r="Y57" i="20"/>
  <c r="Y44" i="20"/>
  <c r="Y53" i="20"/>
  <c r="Y50" i="20"/>
  <c r="S57" i="20"/>
  <c r="S47" i="20"/>
  <c r="S49" i="20"/>
  <c r="S45" i="20"/>
  <c r="S43" i="20"/>
  <c r="S58" i="20"/>
  <c r="S53" i="20"/>
  <c r="S52" i="20"/>
  <c r="S56" i="20"/>
  <c r="AA46" i="20"/>
  <c r="W48" i="20"/>
  <c r="V49" i="20"/>
  <c r="AB55" i="20"/>
  <c r="AA57" i="20"/>
  <c r="AA47" i="20"/>
  <c r="AA54" i="20"/>
  <c r="AA43" i="20"/>
  <c r="AA56" i="20"/>
  <c r="AA49" i="20"/>
  <c r="AA45" i="20"/>
  <c r="AA58" i="20"/>
  <c r="AA55" i="20"/>
  <c r="AA51" i="20"/>
  <c r="V43" i="20"/>
  <c r="Z57" i="20"/>
  <c r="T57" i="20"/>
  <c r="T56" i="20"/>
  <c r="T46" i="20"/>
  <c r="T58" i="20"/>
  <c r="T53" i="20"/>
  <c r="T55" i="20"/>
  <c r="T50" i="20"/>
  <c r="T54" i="20"/>
  <c r="Y43" i="20"/>
  <c r="AA48" i="20"/>
  <c r="W49" i="20"/>
  <c r="X53" i="20"/>
  <c r="U56" i="20"/>
  <c r="U55" i="20"/>
  <c r="U45" i="20"/>
  <c r="U50" i="20"/>
  <c r="U46" i="20"/>
  <c r="U54" i="20"/>
  <c r="U57" i="20"/>
  <c r="U58" i="20"/>
  <c r="U53" i="20"/>
  <c r="V44" i="20"/>
  <c r="AB48" i="20"/>
  <c r="AA50" i="20"/>
  <c r="Q41" i="20"/>
  <c r="R41" i="20"/>
  <c r="S120" i="20"/>
  <c r="S113" i="20"/>
  <c r="S105" i="20"/>
  <c r="S112" i="20"/>
  <c r="S111" i="20"/>
  <c r="S110" i="20"/>
  <c r="S119" i="20"/>
  <c r="S109" i="20"/>
  <c r="S118" i="20"/>
  <c r="S108" i="20"/>
  <c r="S117" i="20"/>
  <c r="S107" i="20"/>
  <c r="S116" i="20"/>
  <c r="S115" i="20"/>
  <c r="S114" i="20"/>
  <c r="T112" i="20"/>
  <c r="T111" i="20"/>
  <c r="T110" i="20"/>
  <c r="T119" i="20"/>
  <c r="T109" i="20"/>
  <c r="T118" i="20"/>
  <c r="T108" i="20"/>
  <c r="T117" i="20"/>
  <c r="T107" i="20"/>
  <c r="T116" i="20"/>
  <c r="T115" i="20"/>
  <c r="T114" i="20"/>
  <c r="T106" i="20"/>
  <c r="T120" i="20"/>
  <c r="T113" i="20"/>
  <c r="Y117" i="20"/>
  <c r="Y107" i="20"/>
  <c r="Y116" i="20"/>
  <c r="Y115" i="20"/>
  <c r="Y114" i="20"/>
  <c r="Y120" i="20"/>
  <c r="Y113" i="20"/>
  <c r="Y105" i="20"/>
  <c r="Y112" i="20"/>
  <c r="Y111" i="20"/>
  <c r="Y110" i="20"/>
  <c r="Y119" i="20"/>
  <c r="Y109" i="20"/>
  <c r="Y118" i="20"/>
  <c r="T105" i="20"/>
  <c r="S106" i="20"/>
  <c r="Z103" i="20"/>
  <c r="R103" i="20"/>
  <c r="X103" i="20"/>
  <c r="P103" i="20"/>
  <c r="W103" i="20"/>
  <c r="O103" i="20"/>
  <c r="V103" i="20"/>
  <c r="N103" i="20"/>
  <c r="U103" i="20"/>
  <c r="M103" i="20"/>
  <c r="AA103" i="20"/>
  <c r="Y106" i="20"/>
  <c r="Y108" i="20"/>
  <c r="AB112" i="20"/>
  <c r="AB111" i="20"/>
  <c r="AB110" i="20"/>
  <c r="AB119" i="20"/>
  <c r="AB109" i="20"/>
  <c r="AB118" i="20"/>
  <c r="AB108" i="20"/>
  <c r="AB117" i="20"/>
  <c r="AB107" i="20"/>
  <c r="AB116" i="20"/>
  <c r="AB115" i="20"/>
  <c r="AB114" i="20"/>
  <c r="AB106" i="20"/>
  <c r="AB120" i="20"/>
  <c r="AB113" i="20"/>
  <c r="AB105" i="20"/>
  <c r="F122" i="26"/>
  <c r="F121" i="26"/>
  <c r="K120" i="26"/>
  <c r="L120" i="26" s="1"/>
  <c r="K119" i="26"/>
  <c r="L119" i="26" s="1"/>
  <c r="J119" i="26"/>
  <c r="F119" i="26"/>
  <c r="J118" i="26"/>
  <c r="K118" i="26" s="1"/>
  <c r="L118" i="26" s="1"/>
  <c r="F118" i="26"/>
  <c r="J117" i="26"/>
  <c r="K117" i="26" s="1"/>
  <c r="L117" i="26" s="1"/>
  <c r="F117" i="26"/>
  <c r="K116" i="26"/>
  <c r="L116" i="26" s="1"/>
  <c r="F116" i="26"/>
  <c r="L115" i="26"/>
  <c r="K115" i="26"/>
  <c r="F115" i="26"/>
  <c r="J114" i="26"/>
  <c r="K114" i="26" s="1"/>
  <c r="L114" i="26" s="1"/>
  <c r="F114" i="26"/>
  <c r="J113" i="26"/>
  <c r="K113" i="26" s="1"/>
  <c r="L113" i="26" s="1"/>
  <c r="F113" i="26"/>
  <c r="J112" i="26"/>
  <c r="K112" i="26" s="1"/>
  <c r="L112" i="26" s="1"/>
  <c r="F112" i="26"/>
  <c r="J111" i="26"/>
  <c r="K111" i="26" s="1"/>
  <c r="L111" i="26" s="1"/>
  <c r="F111" i="26"/>
  <c r="J110" i="26"/>
  <c r="K110" i="26" s="1"/>
  <c r="L110" i="26" s="1"/>
  <c r="F110" i="26"/>
  <c r="K109" i="26"/>
  <c r="L109" i="26" s="1"/>
  <c r="J109" i="26"/>
  <c r="F109" i="26"/>
  <c r="J108" i="26"/>
  <c r="K108" i="26" s="1"/>
  <c r="L108" i="26" s="1"/>
  <c r="F108" i="26"/>
  <c r="K107" i="26"/>
  <c r="L107" i="26" s="1"/>
  <c r="J107" i="26"/>
  <c r="F107" i="26"/>
  <c r="L106" i="26"/>
  <c r="K106" i="26"/>
  <c r="J106" i="26"/>
  <c r="F106" i="26"/>
  <c r="J105" i="26"/>
  <c r="K105" i="26" s="1"/>
  <c r="L105" i="26" s="1"/>
  <c r="F105" i="26"/>
  <c r="AB103" i="26"/>
  <c r="V103" i="26"/>
  <c r="H103" i="26"/>
  <c r="G103" i="26"/>
  <c r="H101" i="26"/>
  <c r="G101" i="26"/>
  <c r="Z103" i="26" s="1"/>
  <c r="F91" i="26"/>
  <c r="F90" i="26"/>
  <c r="K89" i="26"/>
  <c r="L89" i="26" s="1"/>
  <c r="J88" i="26"/>
  <c r="K88" i="26" s="1"/>
  <c r="L88" i="26" s="1"/>
  <c r="F88" i="26"/>
  <c r="J87" i="26"/>
  <c r="K87" i="26" s="1"/>
  <c r="L87" i="26" s="1"/>
  <c r="F87" i="26"/>
  <c r="J86" i="26"/>
  <c r="K86" i="26" s="1"/>
  <c r="L86" i="26" s="1"/>
  <c r="F86" i="26"/>
  <c r="L85" i="26"/>
  <c r="K85" i="26"/>
  <c r="F85" i="26"/>
  <c r="K84" i="26"/>
  <c r="L84" i="26" s="1"/>
  <c r="F84" i="26"/>
  <c r="J83" i="26"/>
  <c r="K83" i="26" s="1"/>
  <c r="L83" i="26" s="1"/>
  <c r="F83" i="26"/>
  <c r="J82" i="26"/>
  <c r="K82" i="26" s="1"/>
  <c r="L82" i="26" s="1"/>
  <c r="F82" i="26"/>
  <c r="L81" i="26"/>
  <c r="J81" i="26"/>
  <c r="K81" i="26" s="1"/>
  <c r="F81" i="26"/>
  <c r="J80" i="26"/>
  <c r="K80" i="26" s="1"/>
  <c r="L80" i="26" s="1"/>
  <c r="F80" i="26"/>
  <c r="K79" i="26"/>
  <c r="L79" i="26" s="1"/>
  <c r="J79" i="26"/>
  <c r="F79" i="26"/>
  <c r="L78" i="26"/>
  <c r="K78" i="26"/>
  <c r="J78" i="26"/>
  <c r="F78" i="26"/>
  <c r="J77" i="26"/>
  <c r="K77" i="26" s="1"/>
  <c r="L77" i="26" s="1"/>
  <c r="F77" i="26"/>
  <c r="K76" i="26"/>
  <c r="L76" i="26" s="1"/>
  <c r="J76" i="26"/>
  <c r="F76" i="26"/>
  <c r="L75" i="26"/>
  <c r="K75" i="26"/>
  <c r="J75" i="26"/>
  <c r="F75" i="26"/>
  <c r="L74" i="26"/>
  <c r="K74" i="26"/>
  <c r="J74" i="26"/>
  <c r="F74" i="26"/>
  <c r="H72" i="26"/>
  <c r="G72" i="26"/>
  <c r="H70" i="26"/>
  <c r="G70" i="26"/>
  <c r="Y72" i="26" s="1"/>
  <c r="F60" i="26"/>
  <c r="F59" i="26"/>
  <c r="K58" i="26"/>
  <c r="L58" i="26" s="1"/>
  <c r="K57" i="26"/>
  <c r="L57" i="26" s="1"/>
  <c r="J57" i="26"/>
  <c r="F57" i="26"/>
  <c r="J56" i="26"/>
  <c r="K56" i="26" s="1"/>
  <c r="L56" i="26" s="1"/>
  <c r="F56" i="26"/>
  <c r="K55" i="26"/>
  <c r="L55" i="26" s="1"/>
  <c r="J55" i="26"/>
  <c r="F55" i="26"/>
  <c r="K54" i="26"/>
  <c r="L54" i="26" s="1"/>
  <c r="F54" i="26"/>
  <c r="K53" i="26"/>
  <c r="L53" i="26" s="1"/>
  <c r="F53" i="26"/>
  <c r="J52" i="26"/>
  <c r="K52" i="26" s="1"/>
  <c r="L52" i="26" s="1"/>
  <c r="F52" i="26"/>
  <c r="J51" i="26"/>
  <c r="K51" i="26" s="1"/>
  <c r="L51" i="26" s="1"/>
  <c r="F51" i="26"/>
  <c r="J50" i="26"/>
  <c r="K50" i="26" s="1"/>
  <c r="L50" i="26" s="1"/>
  <c r="F50" i="26"/>
  <c r="L49" i="26"/>
  <c r="K49" i="26"/>
  <c r="J49" i="26"/>
  <c r="F49" i="26"/>
  <c r="L48" i="26"/>
  <c r="J48" i="26"/>
  <c r="K48" i="26" s="1"/>
  <c r="F48" i="26"/>
  <c r="K47" i="26"/>
  <c r="L47" i="26" s="1"/>
  <c r="J47" i="26"/>
  <c r="F47" i="26"/>
  <c r="K46" i="26"/>
  <c r="L46" i="26" s="1"/>
  <c r="J46" i="26"/>
  <c r="F46" i="26"/>
  <c r="L45" i="26"/>
  <c r="K45" i="26"/>
  <c r="J45" i="26"/>
  <c r="F45" i="26"/>
  <c r="J44" i="26"/>
  <c r="K44" i="26" s="1"/>
  <c r="L44" i="26" s="1"/>
  <c r="F44" i="26"/>
  <c r="K43" i="26"/>
  <c r="L43" i="26" s="1"/>
  <c r="J43" i="26"/>
  <c r="F43" i="26"/>
  <c r="Z41" i="26"/>
  <c r="X41" i="26"/>
  <c r="H41" i="26"/>
  <c r="H39" i="26"/>
  <c r="G39" i="26"/>
  <c r="AB41" i="26" s="1"/>
  <c r="F30" i="26"/>
  <c r="F29" i="26"/>
  <c r="L28" i="26"/>
  <c r="K28" i="26"/>
  <c r="J27" i="26"/>
  <c r="K27" i="26" s="1"/>
  <c r="L27" i="26" s="1"/>
  <c r="F27" i="26"/>
  <c r="J26" i="26"/>
  <c r="K26" i="26" s="1"/>
  <c r="L26" i="26" s="1"/>
  <c r="F26" i="26"/>
  <c r="J25" i="26"/>
  <c r="K25" i="26" s="1"/>
  <c r="L25" i="26" s="1"/>
  <c r="F25" i="26"/>
  <c r="J24" i="26"/>
  <c r="K24" i="26" s="1"/>
  <c r="L24" i="26" s="1"/>
  <c r="F24" i="26"/>
  <c r="J23" i="26"/>
  <c r="K23" i="26" s="1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K18" i="26"/>
  <c r="L18" i="26" s="1"/>
  <c r="J18" i="26"/>
  <c r="F18" i="26"/>
  <c r="L17" i="26"/>
  <c r="J17" i="26"/>
  <c r="K17" i="26" s="1"/>
  <c r="F17" i="26"/>
  <c r="K16" i="26"/>
  <c r="L16" i="26" s="1"/>
  <c r="J16" i="26"/>
  <c r="F16" i="26"/>
  <c r="J15" i="26"/>
  <c r="K15" i="26" s="1"/>
  <c r="L15" i="26" s="1"/>
  <c r="F15" i="26"/>
  <c r="K14" i="26"/>
  <c r="L14" i="26" s="1"/>
  <c r="J14" i="26"/>
  <c r="F14" i="26"/>
  <c r="L13" i="26"/>
  <c r="K13" i="26"/>
  <c r="J13" i="26"/>
  <c r="F13" i="26"/>
  <c r="M11" i="26"/>
  <c r="H11" i="26"/>
  <c r="G11" i="26"/>
  <c r="H9" i="26"/>
  <c r="T11" i="26" s="1"/>
  <c r="G9" i="26"/>
  <c r="X11" i="26" s="1"/>
  <c r="F122" i="19"/>
  <c r="F121" i="19"/>
  <c r="L120" i="19"/>
  <c r="K120" i="19"/>
  <c r="K119" i="19"/>
  <c r="L119" i="19" s="1"/>
  <c r="J119" i="19"/>
  <c r="F119" i="19"/>
  <c r="J118" i="19"/>
  <c r="K118" i="19" s="1"/>
  <c r="L118" i="19" s="1"/>
  <c r="F118" i="19"/>
  <c r="J117" i="19"/>
  <c r="K117" i="19" s="1"/>
  <c r="L117" i="19" s="1"/>
  <c r="F117" i="19"/>
  <c r="K116" i="19"/>
  <c r="L116" i="19" s="1"/>
  <c r="F116" i="19"/>
  <c r="K115" i="19"/>
  <c r="L115" i="19" s="1"/>
  <c r="F115" i="19"/>
  <c r="K114" i="19"/>
  <c r="L114" i="19" s="1"/>
  <c r="J114" i="19"/>
  <c r="F114" i="19"/>
  <c r="J113" i="19"/>
  <c r="K113" i="19" s="1"/>
  <c r="L113" i="19" s="1"/>
  <c r="F113" i="19"/>
  <c r="K112" i="19"/>
  <c r="L112" i="19" s="1"/>
  <c r="J112" i="19"/>
  <c r="F112" i="19"/>
  <c r="J111" i="19"/>
  <c r="K111" i="19" s="1"/>
  <c r="L111" i="19" s="1"/>
  <c r="F111" i="19"/>
  <c r="J110" i="19"/>
  <c r="K110" i="19" s="1"/>
  <c r="L110" i="19" s="1"/>
  <c r="F110" i="19"/>
  <c r="K109" i="19"/>
  <c r="L109" i="19" s="1"/>
  <c r="J109" i="19"/>
  <c r="F109" i="19"/>
  <c r="J108" i="19"/>
  <c r="K108" i="19" s="1"/>
  <c r="L108" i="19" s="1"/>
  <c r="F108" i="19"/>
  <c r="J107" i="19"/>
  <c r="K107" i="19" s="1"/>
  <c r="L107" i="19" s="1"/>
  <c r="F107" i="19"/>
  <c r="K106" i="19"/>
  <c r="L106" i="19" s="1"/>
  <c r="J106" i="19"/>
  <c r="F106" i="19"/>
  <c r="J105" i="19"/>
  <c r="K105" i="19" s="1"/>
  <c r="L105" i="19" s="1"/>
  <c r="F105" i="19"/>
  <c r="H103" i="19"/>
  <c r="H101" i="19"/>
  <c r="G101" i="19"/>
  <c r="Z103" i="19" s="1"/>
  <c r="F91" i="19"/>
  <c r="F90" i="19"/>
  <c r="K89" i="19"/>
  <c r="L89" i="19" s="1"/>
  <c r="J88" i="19"/>
  <c r="K88" i="19" s="1"/>
  <c r="L88" i="19" s="1"/>
  <c r="F88" i="19"/>
  <c r="J87" i="19"/>
  <c r="K87" i="19" s="1"/>
  <c r="L87" i="19" s="1"/>
  <c r="F87" i="19"/>
  <c r="J86" i="19"/>
  <c r="K86" i="19" s="1"/>
  <c r="L86" i="19" s="1"/>
  <c r="F86" i="19"/>
  <c r="K85" i="19"/>
  <c r="L85" i="19" s="1"/>
  <c r="F85" i="19"/>
  <c r="K84" i="19"/>
  <c r="L84" i="19" s="1"/>
  <c r="F84" i="19"/>
  <c r="K83" i="19"/>
  <c r="L83" i="19" s="1"/>
  <c r="J83" i="19"/>
  <c r="F83" i="19"/>
  <c r="J82" i="19"/>
  <c r="K82" i="19" s="1"/>
  <c r="L82" i="19" s="1"/>
  <c r="F82" i="19"/>
  <c r="J81" i="19"/>
  <c r="K81" i="19" s="1"/>
  <c r="L81" i="19" s="1"/>
  <c r="F81" i="19"/>
  <c r="J80" i="19"/>
  <c r="K80" i="19" s="1"/>
  <c r="L80" i="19" s="1"/>
  <c r="F80" i="19"/>
  <c r="J79" i="19"/>
  <c r="K79" i="19" s="1"/>
  <c r="L79" i="19" s="1"/>
  <c r="F79" i="19"/>
  <c r="J78" i="19"/>
  <c r="K78" i="19" s="1"/>
  <c r="L78" i="19" s="1"/>
  <c r="F78" i="19"/>
  <c r="K77" i="19"/>
  <c r="L77" i="19" s="1"/>
  <c r="J77" i="19"/>
  <c r="F77" i="19"/>
  <c r="K76" i="19"/>
  <c r="L76" i="19" s="1"/>
  <c r="J76" i="19"/>
  <c r="F76" i="19"/>
  <c r="L75" i="19"/>
  <c r="J75" i="19"/>
  <c r="K75" i="19" s="1"/>
  <c r="F75" i="19"/>
  <c r="J74" i="19"/>
  <c r="K74" i="19" s="1"/>
  <c r="L74" i="19" s="1"/>
  <c r="F74" i="19"/>
  <c r="Q72" i="19"/>
  <c r="M72" i="19"/>
  <c r="H72" i="19"/>
  <c r="H70" i="19"/>
  <c r="G70" i="19"/>
  <c r="AB72" i="19" s="1"/>
  <c r="F60" i="19"/>
  <c r="F59" i="19"/>
  <c r="L58" i="19"/>
  <c r="K58" i="19"/>
  <c r="K57" i="19"/>
  <c r="L57" i="19" s="1"/>
  <c r="J57" i="19"/>
  <c r="F57" i="19"/>
  <c r="J56" i="19"/>
  <c r="K56" i="19" s="1"/>
  <c r="L56" i="19" s="1"/>
  <c r="F56" i="19"/>
  <c r="J55" i="19"/>
  <c r="K55" i="19" s="1"/>
  <c r="L55" i="19" s="1"/>
  <c r="F55" i="19"/>
  <c r="K54" i="19"/>
  <c r="L54" i="19" s="1"/>
  <c r="F54" i="19"/>
  <c r="K53" i="19"/>
  <c r="L53" i="19" s="1"/>
  <c r="F53" i="19"/>
  <c r="K52" i="19"/>
  <c r="L52" i="19" s="1"/>
  <c r="J52" i="19"/>
  <c r="F52" i="19"/>
  <c r="J51" i="19"/>
  <c r="K51" i="19" s="1"/>
  <c r="L51" i="19" s="1"/>
  <c r="F51" i="19"/>
  <c r="K50" i="19"/>
  <c r="L50" i="19" s="1"/>
  <c r="J50" i="19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K45" i="19"/>
  <c r="L45" i="19" s="1"/>
  <c r="J45" i="19"/>
  <c r="F45" i="19"/>
  <c r="L44" i="19"/>
  <c r="K44" i="19"/>
  <c r="J44" i="19"/>
  <c r="F44" i="19"/>
  <c r="J43" i="19"/>
  <c r="K43" i="19" s="1"/>
  <c r="L43" i="19" s="1"/>
  <c r="F43" i="19"/>
  <c r="H41" i="19"/>
  <c r="H39" i="19"/>
  <c r="G39" i="19"/>
  <c r="W41" i="19" s="1"/>
  <c r="F30" i="19"/>
  <c r="F29" i="19"/>
  <c r="L28" i="19"/>
  <c r="K28" i="19"/>
  <c r="K27" i="19"/>
  <c r="L27" i="19" s="1"/>
  <c r="J27" i="19"/>
  <c r="F27" i="19"/>
  <c r="J26" i="19"/>
  <c r="K26" i="19" s="1"/>
  <c r="L26" i="19" s="1"/>
  <c r="F26" i="19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L22" i="19"/>
  <c r="K22" i="19"/>
  <c r="J22" i="19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L18" i="19"/>
  <c r="K18" i="19"/>
  <c r="J18" i="19"/>
  <c r="F18" i="19"/>
  <c r="J17" i="19"/>
  <c r="K17" i="19" s="1"/>
  <c r="L17" i="19" s="1"/>
  <c r="F17" i="19"/>
  <c r="K16" i="19"/>
  <c r="L16" i="19" s="1"/>
  <c r="J16" i="19"/>
  <c r="F16" i="19"/>
  <c r="L15" i="19"/>
  <c r="K15" i="19"/>
  <c r="J15" i="19"/>
  <c r="F15" i="19"/>
  <c r="J14" i="19"/>
  <c r="K14" i="19" s="1"/>
  <c r="L14" i="19" s="1"/>
  <c r="F14" i="19"/>
  <c r="K13" i="19"/>
  <c r="L13" i="19" s="1"/>
  <c r="J13" i="19"/>
  <c r="F13" i="19"/>
  <c r="G11" i="19"/>
  <c r="H9" i="19"/>
  <c r="X11" i="19" s="1"/>
  <c r="G9" i="19"/>
  <c r="Y11" i="19" s="1"/>
  <c r="F122" i="25"/>
  <c r="F121" i="25"/>
  <c r="L120" i="25"/>
  <c r="K120" i="25"/>
  <c r="J119" i="25"/>
  <c r="K119" i="25" s="1"/>
  <c r="L119" i="25" s="1"/>
  <c r="F119" i="25"/>
  <c r="K118" i="25"/>
  <c r="L118" i="25" s="1"/>
  <c r="J118" i="25"/>
  <c r="F118" i="25"/>
  <c r="J117" i="25"/>
  <c r="K117" i="25" s="1"/>
  <c r="L117" i="25" s="1"/>
  <c r="F117" i="25"/>
  <c r="K116" i="25"/>
  <c r="L116" i="25" s="1"/>
  <c r="F116" i="25"/>
  <c r="K115" i="25"/>
  <c r="L115" i="25" s="1"/>
  <c r="F115" i="25"/>
  <c r="J114" i="25"/>
  <c r="K114" i="25" s="1"/>
  <c r="L114" i="25" s="1"/>
  <c r="F114" i="25"/>
  <c r="J113" i="25"/>
  <c r="K113" i="25" s="1"/>
  <c r="L113" i="25" s="1"/>
  <c r="F113" i="25"/>
  <c r="J112" i="25"/>
  <c r="K112" i="25" s="1"/>
  <c r="L112" i="25" s="1"/>
  <c r="F112" i="25"/>
  <c r="J111" i="25"/>
  <c r="K111" i="25" s="1"/>
  <c r="L111" i="25" s="1"/>
  <c r="F111" i="25"/>
  <c r="K110" i="25"/>
  <c r="L110" i="25" s="1"/>
  <c r="J110" i="25"/>
  <c r="F110" i="25"/>
  <c r="J109" i="25"/>
  <c r="K109" i="25" s="1"/>
  <c r="L109" i="25" s="1"/>
  <c r="F109" i="25"/>
  <c r="K108" i="25"/>
  <c r="L108" i="25" s="1"/>
  <c r="J108" i="25"/>
  <c r="F108" i="25"/>
  <c r="J107" i="25"/>
  <c r="K107" i="25" s="1"/>
  <c r="L107" i="25" s="1"/>
  <c r="F107" i="25"/>
  <c r="K106" i="25"/>
  <c r="L106" i="25" s="1"/>
  <c r="J106" i="25"/>
  <c r="F106" i="25"/>
  <c r="J105" i="25"/>
  <c r="K105" i="25" s="1"/>
  <c r="L105" i="25" s="1"/>
  <c r="F105" i="25"/>
  <c r="AB103" i="25"/>
  <c r="AA103" i="25"/>
  <c r="X103" i="25"/>
  <c r="W103" i="25"/>
  <c r="V103" i="25"/>
  <c r="U103" i="25"/>
  <c r="T103" i="25"/>
  <c r="S103" i="25"/>
  <c r="P103" i="25"/>
  <c r="O103" i="25"/>
  <c r="N103" i="25"/>
  <c r="M103" i="25"/>
  <c r="H103" i="25"/>
  <c r="G103" i="25"/>
  <c r="H101" i="25"/>
  <c r="G101" i="25"/>
  <c r="Z103" i="25" s="1"/>
  <c r="F91" i="25"/>
  <c r="F90" i="25"/>
  <c r="L89" i="25"/>
  <c r="K89" i="25"/>
  <c r="J88" i="25"/>
  <c r="K88" i="25" s="1"/>
  <c r="L88" i="25" s="1"/>
  <c r="F88" i="25"/>
  <c r="J87" i="25"/>
  <c r="K87" i="25" s="1"/>
  <c r="L87" i="25" s="1"/>
  <c r="F87" i="25"/>
  <c r="K86" i="25"/>
  <c r="L86" i="25" s="1"/>
  <c r="J86" i="25"/>
  <c r="F86" i="25"/>
  <c r="K85" i="25"/>
  <c r="L85" i="25" s="1"/>
  <c r="F85" i="25"/>
  <c r="K84" i="25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K80" i="25"/>
  <c r="L80" i="25" s="1"/>
  <c r="J80" i="25"/>
  <c r="F80" i="25"/>
  <c r="L79" i="25"/>
  <c r="K79" i="25"/>
  <c r="J79" i="25"/>
  <c r="F79" i="25"/>
  <c r="J78" i="25"/>
  <c r="K78" i="25" s="1"/>
  <c r="L78" i="25" s="1"/>
  <c r="F78" i="25"/>
  <c r="J77" i="25"/>
  <c r="K77" i="25" s="1"/>
  <c r="L77" i="25" s="1"/>
  <c r="F77" i="25"/>
  <c r="K76" i="25"/>
  <c r="L76" i="25" s="1"/>
  <c r="J76" i="25"/>
  <c r="F76" i="25"/>
  <c r="J75" i="25"/>
  <c r="K75" i="25" s="1"/>
  <c r="L75" i="25" s="1"/>
  <c r="F75" i="25"/>
  <c r="K74" i="25"/>
  <c r="L74" i="25" s="1"/>
  <c r="J74" i="25"/>
  <c r="F74" i="25"/>
  <c r="AB72" i="25"/>
  <c r="X72" i="25"/>
  <c r="T72" i="25"/>
  <c r="P72" i="25"/>
  <c r="H72" i="25"/>
  <c r="G72" i="25"/>
  <c r="H70" i="25"/>
  <c r="Z72" i="25" s="1"/>
  <c r="G70" i="25"/>
  <c r="Y72" i="25" s="1"/>
  <c r="F60" i="25"/>
  <c r="F59" i="25"/>
  <c r="K58" i="25"/>
  <c r="L58" i="25" s="1"/>
  <c r="J57" i="25"/>
  <c r="K57" i="25" s="1"/>
  <c r="L57" i="25" s="1"/>
  <c r="F57" i="25"/>
  <c r="J19" i="25"/>
  <c r="J20" i="25"/>
  <c r="J21" i="25"/>
  <c r="J22" i="25"/>
  <c r="J23" i="25"/>
  <c r="J24" i="25"/>
  <c r="J25" i="25"/>
  <c r="J26" i="25"/>
  <c r="J27" i="25"/>
  <c r="K27" i="25" s="1"/>
  <c r="L27" i="25" s="1"/>
  <c r="F27" i="25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4" i="1"/>
  <c r="AB47" i="20" l="1"/>
  <c r="Z43" i="20"/>
  <c r="AB50" i="20"/>
  <c r="S21" i="20"/>
  <c r="S17" i="20"/>
  <c r="X54" i="20"/>
  <c r="X44" i="20"/>
  <c r="Z54" i="20"/>
  <c r="Z51" i="20"/>
  <c r="S22" i="20"/>
  <c r="S19" i="20"/>
  <c r="Z44" i="20"/>
  <c r="AB58" i="20"/>
  <c r="AB53" i="20"/>
  <c r="AB44" i="20"/>
  <c r="Z50" i="20"/>
  <c r="Z48" i="20"/>
  <c r="AB49" i="20"/>
  <c r="Z45" i="20"/>
  <c r="S28" i="20"/>
  <c r="S27" i="20"/>
  <c r="X49" i="20"/>
  <c r="Z55" i="20"/>
  <c r="AB51" i="20"/>
  <c r="X43" i="20"/>
  <c r="W56" i="20"/>
  <c r="AB56" i="20"/>
  <c r="X46" i="20"/>
  <c r="X47" i="20"/>
  <c r="V57" i="20"/>
  <c r="Y23" i="20"/>
  <c r="Y26" i="20"/>
  <c r="S18" i="20"/>
  <c r="T44" i="20"/>
  <c r="T49" i="20"/>
  <c r="T43" i="20"/>
  <c r="Z47" i="20"/>
  <c r="Z49" i="20"/>
  <c r="Z53" i="20"/>
  <c r="Z46" i="20"/>
  <c r="Z58" i="20"/>
  <c r="W50" i="20"/>
  <c r="W47" i="20"/>
  <c r="W59" i="20" s="1"/>
  <c r="AB57" i="20"/>
  <c r="W57" i="20"/>
  <c r="X45" i="20"/>
  <c r="X51" i="20"/>
  <c r="Z52" i="20"/>
  <c r="Y27" i="20"/>
  <c r="S13" i="20"/>
  <c r="S16" i="20"/>
  <c r="S55" i="20"/>
  <c r="S54" i="20"/>
  <c r="S50" i="20"/>
  <c r="S46" i="20"/>
  <c r="Z87" i="20"/>
  <c r="Z85" i="20"/>
  <c r="Z84" i="20"/>
  <c r="Z83" i="20"/>
  <c r="Z89" i="20"/>
  <c r="Z82" i="20"/>
  <c r="Z88" i="20"/>
  <c r="Z78" i="20"/>
  <c r="Z81" i="20"/>
  <c r="Z79" i="20"/>
  <c r="Z77" i="20"/>
  <c r="Z76" i="20"/>
  <c r="Z86" i="20"/>
  <c r="Z80" i="20"/>
  <c r="Z75" i="20"/>
  <c r="Z74" i="20"/>
  <c r="AB121" i="20"/>
  <c r="W119" i="20"/>
  <c r="W109" i="20"/>
  <c r="W118" i="20"/>
  <c r="W117" i="20"/>
  <c r="W107" i="20"/>
  <c r="W116" i="20"/>
  <c r="W115" i="20"/>
  <c r="W114" i="20"/>
  <c r="W106" i="20"/>
  <c r="W120" i="20"/>
  <c r="W113" i="20"/>
  <c r="W105" i="20"/>
  <c r="W112" i="20"/>
  <c r="W111" i="20"/>
  <c r="W110" i="20"/>
  <c r="W108" i="20"/>
  <c r="S121" i="20"/>
  <c r="U22" i="20"/>
  <c r="U24" i="20"/>
  <c r="U17" i="20"/>
  <c r="U15" i="20"/>
  <c r="U14" i="20"/>
  <c r="U25" i="20"/>
  <c r="U16" i="20"/>
  <c r="U26" i="20"/>
  <c r="U28" i="20"/>
  <c r="U21" i="20"/>
  <c r="U13" i="20"/>
  <c r="U20" i="20"/>
  <c r="U27" i="20"/>
  <c r="U23" i="20"/>
  <c r="U19" i="20"/>
  <c r="U18" i="20"/>
  <c r="Y29" i="20"/>
  <c r="Z59" i="20"/>
  <c r="AA59" i="20"/>
  <c r="AA29" i="20"/>
  <c r="AA120" i="20"/>
  <c r="AA113" i="20"/>
  <c r="AA105" i="20"/>
  <c r="AA112" i="20"/>
  <c r="AA111" i="20"/>
  <c r="AA110" i="20"/>
  <c r="AA119" i="20"/>
  <c r="AA109" i="20"/>
  <c r="AA118" i="20"/>
  <c r="AA108" i="20"/>
  <c r="AA117" i="20"/>
  <c r="AA107" i="20"/>
  <c r="AA116" i="20"/>
  <c r="AA115" i="20"/>
  <c r="AA114" i="20"/>
  <c r="AA106" i="20"/>
  <c r="X118" i="20"/>
  <c r="X108" i="20"/>
  <c r="X117" i="20"/>
  <c r="X116" i="20"/>
  <c r="X115" i="20"/>
  <c r="X114" i="20"/>
  <c r="X106" i="20"/>
  <c r="X120" i="20"/>
  <c r="X113" i="20"/>
  <c r="X105" i="20"/>
  <c r="X112" i="20"/>
  <c r="X111" i="20"/>
  <c r="X110" i="20"/>
  <c r="X119" i="20"/>
  <c r="X109" i="20"/>
  <c r="X107" i="20"/>
  <c r="V59" i="20"/>
  <c r="V88" i="20"/>
  <c r="V87" i="20"/>
  <c r="V86" i="20"/>
  <c r="V80" i="20"/>
  <c r="V89" i="20"/>
  <c r="V85" i="20"/>
  <c r="V74" i="20"/>
  <c r="V83" i="20"/>
  <c r="V84" i="20"/>
  <c r="V82" i="20"/>
  <c r="V78" i="20"/>
  <c r="V75" i="20"/>
  <c r="V81" i="20"/>
  <c r="V79" i="20"/>
  <c r="V77" i="20"/>
  <c r="V76" i="20"/>
  <c r="S86" i="20"/>
  <c r="S89" i="20"/>
  <c r="S82" i="20"/>
  <c r="S81" i="20"/>
  <c r="S79" i="20"/>
  <c r="S78" i="20"/>
  <c r="S77" i="20"/>
  <c r="S88" i="20"/>
  <c r="S80" i="20"/>
  <c r="S76" i="20"/>
  <c r="S85" i="20"/>
  <c r="S75" i="20"/>
  <c r="S74" i="20"/>
  <c r="S87" i="20"/>
  <c r="S84" i="20"/>
  <c r="S83" i="20"/>
  <c r="W25" i="20"/>
  <c r="W15" i="20"/>
  <c r="W28" i="20"/>
  <c r="W22" i="20"/>
  <c r="W21" i="20"/>
  <c r="W13" i="20"/>
  <c r="W26" i="20"/>
  <c r="W14" i="20"/>
  <c r="W18" i="20"/>
  <c r="W27" i="20"/>
  <c r="W20" i="20"/>
  <c r="W23" i="20"/>
  <c r="W19" i="20"/>
  <c r="W24" i="20"/>
  <c r="W17" i="20"/>
  <c r="W16" i="20"/>
  <c r="W88" i="20"/>
  <c r="W87" i="20"/>
  <c r="W86" i="20"/>
  <c r="W85" i="20"/>
  <c r="W84" i="20"/>
  <c r="W83" i="20"/>
  <c r="W89" i="20"/>
  <c r="W82" i="20"/>
  <c r="W77" i="20"/>
  <c r="W76" i="20"/>
  <c r="W80" i="20"/>
  <c r="W78" i="20"/>
  <c r="W75" i="20"/>
  <c r="W74" i="20"/>
  <c r="W79" i="20"/>
  <c r="W81" i="20"/>
  <c r="U59" i="20"/>
  <c r="X87" i="20"/>
  <c r="X86" i="20"/>
  <c r="X85" i="20"/>
  <c r="X84" i="20"/>
  <c r="X89" i="20"/>
  <c r="X82" i="20"/>
  <c r="X88" i="20"/>
  <c r="X83" i="20"/>
  <c r="X81" i="20"/>
  <c r="X78" i="20"/>
  <c r="X79" i="20"/>
  <c r="X77" i="20"/>
  <c r="X76" i="20"/>
  <c r="X80" i="20"/>
  <c r="X75" i="20"/>
  <c r="X74" i="20"/>
  <c r="AA86" i="20"/>
  <c r="AA89" i="20"/>
  <c r="AA82" i="20"/>
  <c r="AA81" i="20"/>
  <c r="AA85" i="20"/>
  <c r="AA83" i="20"/>
  <c r="AA78" i="20"/>
  <c r="AA79" i="20"/>
  <c r="AA77" i="20"/>
  <c r="AA87" i="20"/>
  <c r="AA84" i="20"/>
  <c r="AA76" i="20"/>
  <c r="AA80" i="20"/>
  <c r="AA75" i="20"/>
  <c r="AA88" i="20"/>
  <c r="AA74" i="20"/>
  <c r="U111" i="20"/>
  <c r="U119" i="20"/>
  <c r="U109" i="20"/>
  <c r="U118" i="20"/>
  <c r="U108" i="20"/>
  <c r="U117" i="20"/>
  <c r="U107" i="20"/>
  <c r="U116" i="20"/>
  <c r="U115" i="20"/>
  <c r="U114" i="20"/>
  <c r="U106" i="20"/>
  <c r="U120" i="20"/>
  <c r="U113" i="20"/>
  <c r="U105" i="20"/>
  <c r="U112" i="20"/>
  <c r="U110" i="20"/>
  <c r="Z116" i="20"/>
  <c r="Z115" i="20"/>
  <c r="Z114" i="20"/>
  <c r="Z106" i="20"/>
  <c r="Z120" i="20"/>
  <c r="Z113" i="20"/>
  <c r="Z112" i="20"/>
  <c r="Z111" i="20"/>
  <c r="Z110" i="20"/>
  <c r="Z119" i="20"/>
  <c r="Z109" i="20"/>
  <c r="Z118" i="20"/>
  <c r="Z108" i="20"/>
  <c r="Z117" i="20"/>
  <c r="Z107" i="20"/>
  <c r="Z105" i="20"/>
  <c r="Y59" i="20"/>
  <c r="T85" i="20"/>
  <c r="T84" i="20"/>
  <c r="T81" i="20"/>
  <c r="T80" i="20"/>
  <c r="T88" i="20"/>
  <c r="T86" i="20"/>
  <c r="T77" i="20"/>
  <c r="T76" i="20"/>
  <c r="T89" i="20"/>
  <c r="T75" i="20"/>
  <c r="T74" i="20"/>
  <c r="T87" i="20"/>
  <c r="T82" i="20"/>
  <c r="T78" i="20"/>
  <c r="T79" i="20"/>
  <c r="T83" i="20"/>
  <c r="Z25" i="20"/>
  <c r="Z28" i="20"/>
  <c r="Z26" i="20"/>
  <c r="Z22" i="20"/>
  <c r="Z21" i="20"/>
  <c r="Z20" i="20"/>
  <c r="Z27" i="20"/>
  <c r="Z23" i="20"/>
  <c r="Z19" i="20"/>
  <c r="Z18" i="20"/>
  <c r="Z15" i="20"/>
  <c r="Z24" i="20"/>
  <c r="Z17" i="20"/>
  <c r="Z16" i="20"/>
  <c r="Z14" i="20"/>
  <c r="Z13" i="20"/>
  <c r="V24" i="20"/>
  <c r="V17" i="20"/>
  <c r="V25" i="20"/>
  <c r="V16" i="20"/>
  <c r="V15" i="20"/>
  <c r="V14" i="20"/>
  <c r="V13" i="20"/>
  <c r="V26" i="20"/>
  <c r="V28" i="20"/>
  <c r="V22" i="20"/>
  <c r="V21" i="20"/>
  <c r="V27" i="20"/>
  <c r="V20" i="20"/>
  <c r="V23" i="20"/>
  <c r="V19" i="20"/>
  <c r="V18" i="20"/>
  <c r="Y121" i="20"/>
  <c r="Y88" i="20"/>
  <c r="Y86" i="20"/>
  <c r="Y85" i="20"/>
  <c r="Y84" i="20"/>
  <c r="Y83" i="20"/>
  <c r="Y89" i="20"/>
  <c r="Y81" i="20"/>
  <c r="Y82" i="20"/>
  <c r="Y78" i="20"/>
  <c r="Y87" i="20"/>
  <c r="Y79" i="20"/>
  <c r="Y77" i="20"/>
  <c r="Y76" i="20"/>
  <c r="Y80" i="20"/>
  <c r="Y75" i="20"/>
  <c r="Y74" i="20"/>
  <c r="AB85" i="20"/>
  <c r="AB84" i="20"/>
  <c r="AB81" i="20"/>
  <c r="AB80" i="20"/>
  <c r="AB88" i="20"/>
  <c r="AB82" i="20"/>
  <c r="AB79" i="20"/>
  <c r="AB77" i="20"/>
  <c r="AB87" i="20"/>
  <c r="AB76" i="20"/>
  <c r="AB75" i="20"/>
  <c r="AB74" i="20"/>
  <c r="AB86" i="20"/>
  <c r="AB89" i="20"/>
  <c r="AB83" i="20"/>
  <c r="AB78" i="20"/>
  <c r="T28" i="20"/>
  <c r="T23" i="20"/>
  <c r="T19" i="20"/>
  <c r="T18" i="20"/>
  <c r="T15" i="20"/>
  <c r="T24" i="20"/>
  <c r="T17" i="20"/>
  <c r="T16" i="20"/>
  <c r="T25" i="20"/>
  <c r="T26" i="20"/>
  <c r="T22" i="20"/>
  <c r="T14" i="20"/>
  <c r="T21" i="20"/>
  <c r="T27" i="20"/>
  <c r="T20" i="20"/>
  <c r="T13" i="20"/>
  <c r="V110" i="20"/>
  <c r="V119" i="20"/>
  <c r="V118" i="20"/>
  <c r="V108" i="20"/>
  <c r="V117" i="20"/>
  <c r="V107" i="20"/>
  <c r="V116" i="20"/>
  <c r="V115" i="20"/>
  <c r="V114" i="20"/>
  <c r="V106" i="20"/>
  <c r="V120" i="20"/>
  <c r="V113" i="20"/>
  <c r="V105" i="20"/>
  <c r="V112" i="20"/>
  <c r="V111" i="20"/>
  <c r="V109" i="20"/>
  <c r="T121" i="20"/>
  <c r="S59" i="20"/>
  <c r="AB28" i="20"/>
  <c r="AB23" i="20"/>
  <c r="AB27" i="20"/>
  <c r="AB19" i="20"/>
  <c r="AB18" i="20"/>
  <c r="AB16" i="20"/>
  <c r="AB17" i="20"/>
  <c r="AB15" i="20"/>
  <c r="AB26" i="20"/>
  <c r="AB22" i="20"/>
  <c r="AB24" i="20"/>
  <c r="AB25" i="20"/>
  <c r="AB14" i="20"/>
  <c r="AB21" i="20"/>
  <c r="AB20" i="20"/>
  <c r="AB13" i="20"/>
  <c r="X27" i="20"/>
  <c r="X26" i="20"/>
  <c r="X14" i="20"/>
  <c r="X28" i="20"/>
  <c r="X22" i="20"/>
  <c r="X21" i="20"/>
  <c r="X13" i="20"/>
  <c r="X20" i="20"/>
  <c r="X19" i="20"/>
  <c r="X17" i="20"/>
  <c r="X23" i="20"/>
  <c r="X18" i="20"/>
  <c r="X24" i="20"/>
  <c r="X25" i="20"/>
  <c r="X16" i="20"/>
  <c r="X15" i="20"/>
  <c r="U89" i="20"/>
  <c r="U79" i="20"/>
  <c r="U88" i="20"/>
  <c r="U87" i="20"/>
  <c r="U80" i="20"/>
  <c r="U75" i="20"/>
  <c r="U85" i="20"/>
  <c r="U74" i="20"/>
  <c r="U83" i="20"/>
  <c r="U77" i="20"/>
  <c r="U76" i="20"/>
  <c r="U82" i="20"/>
  <c r="U78" i="20"/>
  <c r="U84" i="20"/>
  <c r="U81" i="20"/>
  <c r="U86" i="20"/>
  <c r="T72" i="26"/>
  <c r="Y41" i="26"/>
  <c r="Z72" i="26"/>
  <c r="V72" i="26"/>
  <c r="AA103" i="26"/>
  <c r="W72" i="26"/>
  <c r="X72" i="26"/>
  <c r="O11" i="26"/>
  <c r="M41" i="26"/>
  <c r="N72" i="26"/>
  <c r="AA72" i="26"/>
  <c r="U11" i="26"/>
  <c r="N41" i="26"/>
  <c r="O72" i="26"/>
  <c r="AB72" i="26"/>
  <c r="N103" i="26"/>
  <c r="V11" i="26"/>
  <c r="P41" i="26"/>
  <c r="P72" i="26"/>
  <c r="S103" i="26"/>
  <c r="R41" i="26"/>
  <c r="S72" i="26"/>
  <c r="T103" i="26"/>
  <c r="N11" i="26"/>
  <c r="W11" i="26"/>
  <c r="P11" i="26"/>
  <c r="Z11" i="26"/>
  <c r="Y11" i="26"/>
  <c r="R11" i="26"/>
  <c r="AA11" i="26"/>
  <c r="S11" i="26"/>
  <c r="AB11" i="26"/>
  <c r="V41" i="26"/>
  <c r="Q41" i="26"/>
  <c r="AA41" i="26"/>
  <c r="S41" i="26"/>
  <c r="G41" i="26"/>
  <c r="W41" i="26"/>
  <c r="O41" i="26"/>
  <c r="T41" i="26"/>
  <c r="Q11" i="26"/>
  <c r="U41" i="26"/>
  <c r="M72" i="26"/>
  <c r="U72" i="26"/>
  <c r="Q72" i="26"/>
  <c r="R72" i="26"/>
  <c r="M103" i="26"/>
  <c r="U103" i="26"/>
  <c r="O103" i="26"/>
  <c r="W103" i="26"/>
  <c r="P103" i="26"/>
  <c r="X103" i="26"/>
  <c r="Q103" i="26"/>
  <c r="Y103" i="26"/>
  <c r="R103" i="26"/>
  <c r="Y41" i="19"/>
  <c r="S103" i="19"/>
  <c r="AB41" i="19"/>
  <c r="AB52" i="19" s="1"/>
  <c r="T103" i="19"/>
  <c r="U103" i="19"/>
  <c r="V103" i="19"/>
  <c r="T72" i="19"/>
  <c r="G103" i="19"/>
  <c r="AA103" i="19"/>
  <c r="T114" i="19"/>
  <c r="U72" i="19"/>
  <c r="U79" i="19" s="1"/>
  <c r="AB103" i="19"/>
  <c r="AB115" i="19" s="1"/>
  <c r="Q41" i="19"/>
  <c r="Y72" i="19"/>
  <c r="Y84" i="19" s="1"/>
  <c r="M103" i="19"/>
  <c r="N103" i="19"/>
  <c r="T105" i="19"/>
  <c r="X24" i="19"/>
  <c r="X28" i="19"/>
  <c r="X21" i="19"/>
  <c r="X20" i="19"/>
  <c r="X15" i="19"/>
  <c r="X26" i="19"/>
  <c r="X23" i="19"/>
  <c r="X14" i="19"/>
  <c r="X25" i="19"/>
  <c r="X22" i="19"/>
  <c r="X19" i="19"/>
  <c r="X13" i="19"/>
  <c r="X16" i="19"/>
  <c r="X27" i="19"/>
  <c r="X18" i="19"/>
  <c r="X17" i="19"/>
  <c r="Y28" i="19"/>
  <c r="Y23" i="19"/>
  <c r="Y20" i="19"/>
  <c r="Y27" i="19"/>
  <c r="Y19" i="19"/>
  <c r="Y26" i="19"/>
  <c r="Y14" i="19"/>
  <c r="Y25" i="19"/>
  <c r="Y24" i="19"/>
  <c r="Y22" i="19"/>
  <c r="Y13" i="19"/>
  <c r="Y21" i="19"/>
  <c r="Y18" i="19"/>
  <c r="Y17" i="19"/>
  <c r="Y16" i="19"/>
  <c r="Y15" i="19"/>
  <c r="R11" i="19"/>
  <c r="W50" i="19"/>
  <c r="W57" i="19"/>
  <c r="W48" i="19"/>
  <c r="W58" i="19"/>
  <c r="W53" i="19"/>
  <c r="W43" i="19"/>
  <c r="W56" i="19"/>
  <c r="W52" i="19"/>
  <c r="W55" i="19"/>
  <c r="W49" i="19"/>
  <c r="W47" i="19"/>
  <c r="T85" i="19"/>
  <c r="T84" i="19"/>
  <c r="T83" i="19"/>
  <c r="T89" i="19"/>
  <c r="T81" i="19"/>
  <c r="T80" i="19"/>
  <c r="T74" i="19"/>
  <c r="T86" i="19"/>
  <c r="T79" i="19"/>
  <c r="T78" i="19"/>
  <c r="T87" i="19"/>
  <c r="T77" i="19"/>
  <c r="T88" i="19"/>
  <c r="T82" i="19"/>
  <c r="T75" i="19"/>
  <c r="T76" i="19"/>
  <c r="Z11" i="19"/>
  <c r="S11" i="19"/>
  <c r="AA11" i="19"/>
  <c r="V41" i="19"/>
  <c r="N41" i="19"/>
  <c r="U41" i="19"/>
  <c r="M41" i="19"/>
  <c r="AA41" i="19"/>
  <c r="S41" i="19"/>
  <c r="G41" i="19"/>
  <c r="Z41" i="19"/>
  <c r="R41" i="19"/>
  <c r="X41" i="19"/>
  <c r="H11" i="19"/>
  <c r="T11" i="19"/>
  <c r="AB11" i="19"/>
  <c r="Y48" i="19"/>
  <c r="Y57" i="19"/>
  <c r="Y55" i="19"/>
  <c r="Y56" i="19"/>
  <c r="Y52" i="19"/>
  <c r="Y50" i="19"/>
  <c r="Y47" i="19"/>
  <c r="Y49" i="19"/>
  <c r="Y46" i="19"/>
  <c r="Y54" i="19"/>
  <c r="Y51" i="19"/>
  <c r="Y45" i="19"/>
  <c r="M11" i="19"/>
  <c r="AB55" i="19"/>
  <c r="AB50" i="19"/>
  <c r="AB56" i="19"/>
  <c r="AB49" i="19"/>
  <c r="AB46" i="19"/>
  <c r="AB45" i="19"/>
  <c r="AB54" i="19"/>
  <c r="AB51" i="19"/>
  <c r="AB44" i="19"/>
  <c r="AB53" i="19"/>
  <c r="AB58" i="19"/>
  <c r="W44" i="19"/>
  <c r="N11" i="19"/>
  <c r="V11" i="19"/>
  <c r="O41" i="19"/>
  <c r="W54" i="19"/>
  <c r="U11" i="19"/>
  <c r="O11" i="19"/>
  <c r="W11" i="19"/>
  <c r="P41" i="19"/>
  <c r="Y44" i="19"/>
  <c r="W45" i="19"/>
  <c r="W46" i="19"/>
  <c r="P11" i="19"/>
  <c r="Y43" i="19"/>
  <c r="W51" i="19"/>
  <c r="Y53" i="19"/>
  <c r="Y58" i="19"/>
  <c r="Q11" i="19"/>
  <c r="T41" i="19"/>
  <c r="Z116" i="19"/>
  <c r="Z115" i="19"/>
  <c r="Z114" i="19"/>
  <c r="Z106" i="19"/>
  <c r="Z120" i="19"/>
  <c r="Z113" i="19"/>
  <c r="Z105" i="19"/>
  <c r="Z112" i="19"/>
  <c r="Z111" i="19"/>
  <c r="Z110" i="19"/>
  <c r="Z119" i="19"/>
  <c r="Z109" i="19"/>
  <c r="Z118" i="19"/>
  <c r="Z117" i="19"/>
  <c r="Z107" i="19"/>
  <c r="U89" i="19"/>
  <c r="U82" i="19"/>
  <c r="U80" i="19"/>
  <c r="U85" i="19"/>
  <c r="U86" i="19"/>
  <c r="U87" i="19"/>
  <c r="U77" i="19"/>
  <c r="U76" i="19"/>
  <c r="U84" i="19"/>
  <c r="T113" i="19"/>
  <c r="AA72" i="19"/>
  <c r="S72" i="19"/>
  <c r="G72" i="19"/>
  <c r="Z72" i="19"/>
  <c r="R72" i="19"/>
  <c r="X72" i="19"/>
  <c r="P72" i="19"/>
  <c r="W72" i="19"/>
  <c r="O72" i="19"/>
  <c r="V72" i="19"/>
  <c r="U75" i="19"/>
  <c r="Y88" i="19"/>
  <c r="Y87" i="19"/>
  <c r="Y86" i="19"/>
  <c r="Y85" i="19"/>
  <c r="Y77" i="19"/>
  <c r="Y89" i="19"/>
  <c r="Y76" i="19"/>
  <c r="Y82" i="19"/>
  <c r="Y74" i="19"/>
  <c r="Y81" i="19"/>
  <c r="AB85" i="19"/>
  <c r="AB84" i="19"/>
  <c r="AB83" i="19"/>
  <c r="AB89" i="19"/>
  <c r="AB81" i="19"/>
  <c r="AB80" i="19"/>
  <c r="AB74" i="19"/>
  <c r="AB87" i="19"/>
  <c r="AB82" i="19"/>
  <c r="AB88" i="19"/>
  <c r="AB79" i="19"/>
  <c r="AB78" i="19"/>
  <c r="AB77" i="19"/>
  <c r="U74" i="19"/>
  <c r="Y75" i="19"/>
  <c r="AB76" i="19"/>
  <c r="Y78" i="19"/>
  <c r="AB86" i="19"/>
  <c r="Z108" i="19"/>
  <c r="AB75" i="19"/>
  <c r="Y79" i="19"/>
  <c r="N72" i="19"/>
  <c r="U88" i="19"/>
  <c r="AB116" i="19"/>
  <c r="AA120" i="19"/>
  <c r="AA113" i="19"/>
  <c r="AA105" i="19"/>
  <c r="AA112" i="19"/>
  <c r="AA111" i="19"/>
  <c r="AA110" i="19"/>
  <c r="AA119" i="19"/>
  <c r="AA109" i="19"/>
  <c r="AA118" i="19"/>
  <c r="AA108" i="19"/>
  <c r="AB105" i="19"/>
  <c r="AA106" i="19"/>
  <c r="AA107" i="19"/>
  <c r="AA114" i="19"/>
  <c r="AB111" i="19"/>
  <c r="AB110" i="19"/>
  <c r="AB119" i="19"/>
  <c r="AB109" i="19"/>
  <c r="AB118" i="19"/>
  <c r="AB108" i="19"/>
  <c r="AB120" i="19"/>
  <c r="AB106" i="19"/>
  <c r="AB114" i="19"/>
  <c r="S120" i="19"/>
  <c r="S113" i="19"/>
  <c r="S105" i="19"/>
  <c r="S112" i="19"/>
  <c r="S111" i="19"/>
  <c r="S110" i="19"/>
  <c r="S119" i="19"/>
  <c r="S109" i="19"/>
  <c r="S118" i="19"/>
  <c r="S108" i="19"/>
  <c r="S116" i="19"/>
  <c r="AA117" i="19"/>
  <c r="T112" i="19"/>
  <c r="T111" i="19"/>
  <c r="T110" i="19"/>
  <c r="T119" i="19"/>
  <c r="T109" i="19"/>
  <c r="T118" i="19"/>
  <c r="T108" i="19"/>
  <c r="T117" i="19"/>
  <c r="T107" i="19"/>
  <c r="T120" i="19"/>
  <c r="S115" i="19"/>
  <c r="T116" i="19"/>
  <c r="U120" i="19"/>
  <c r="V105" i="19"/>
  <c r="U106" i="19"/>
  <c r="V113" i="19"/>
  <c r="U114" i="19"/>
  <c r="U115" i="19"/>
  <c r="U116" i="19"/>
  <c r="V120" i="19"/>
  <c r="V106" i="19"/>
  <c r="U107" i="19"/>
  <c r="V114" i="19"/>
  <c r="V115" i="19"/>
  <c r="V116" i="19"/>
  <c r="U117" i="19"/>
  <c r="O103" i="19"/>
  <c r="W103" i="19"/>
  <c r="V107" i="19"/>
  <c r="U108" i="19"/>
  <c r="V117" i="19"/>
  <c r="U118" i="19"/>
  <c r="P103" i="19"/>
  <c r="X103" i="19"/>
  <c r="V108" i="19"/>
  <c r="U109" i="19"/>
  <c r="V118" i="19"/>
  <c r="U119" i="19"/>
  <c r="Q103" i="19"/>
  <c r="Y103" i="19"/>
  <c r="V109" i="19"/>
  <c r="U110" i="19"/>
  <c r="V119" i="19"/>
  <c r="R103" i="19"/>
  <c r="Q103" i="25"/>
  <c r="Y103" i="25"/>
  <c r="R103" i="25"/>
  <c r="S72" i="25"/>
  <c r="AA72" i="25"/>
  <c r="M72" i="25"/>
  <c r="U72" i="25"/>
  <c r="N72" i="25"/>
  <c r="V72" i="25"/>
  <c r="O72" i="25"/>
  <c r="W72" i="25"/>
  <c r="Q72" i="25"/>
  <c r="R72" i="25"/>
  <c r="AA4" i="1"/>
  <c r="AB4" i="1"/>
  <c r="AC4" i="1"/>
  <c r="AD4" i="1"/>
  <c r="AE4" i="1"/>
  <c r="AF4" i="1"/>
  <c r="AG4" i="1"/>
  <c r="AH4" i="1"/>
  <c r="AI4" i="1"/>
  <c r="AJ4" i="1"/>
  <c r="AK4" i="1"/>
  <c r="AA5" i="1"/>
  <c r="AB5" i="1"/>
  <c r="AC5" i="1"/>
  <c r="AD5" i="1"/>
  <c r="AE5" i="1"/>
  <c r="AF5" i="1"/>
  <c r="AG5" i="1"/>
  <c r="AH5" i="1"/>
  <c r="AI5" i="1"/>
  <c r="AJ5" i="1"/>
  <c r="AK5" i="1"/>
  <c r="AA6" i="1"/>
  <c r="AB6" i="1"/>
  <c r="AC6" i="1"/>
  <c r="AD6" i="1"/>
  <c r="AE6" i="1"/>
  <c r="AF6" i="1"/>
  <c r="AG6" i="1"/>
  <c r="AH6" i="1"/>
  <c r="AI6" i="1"/>
  <c r="AJ6" i="1"/>
  <c r="AK6" i="1"/>
  <c r="AA7" i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2" i="1"/>
  <c r="AB12" i="1"/>
  <c r="AC12" i="1"/>
  <c r="AD12" i="1"/>
  <c r="AE12" i="1"/>
  <c r="AF12" i="1"/>
  <c r="AG12" i="1"/>
  <c r="AH12" i="1"/>
  <c r="AI12" i="1"/>
  <c r="AJ12" i="1"/>
  <c r="AK12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AA18" i="1"/>
  <c r="AB18" i="1"/>
  <c r="AC18" i="1"/>
  <c r="AD18" i="1"/>
  <c r="AE18" i="1"/>
  <c r="AF18" i="1"/>
  <c r="AG18" i="1"/>
  <c r="AH18" i="1"/>
  <c r="AI18" i="1"/>
  <c r="AJ18" i="1"/>
  <c r="AK18" i="1"/>
  <c r="AA19" i="1"/>
  <c r="AB19" i="1"/>
  <c r="AC19" i="1"/>
  <c r="AD19" i="1"/>
  <c r="AE19" i="1"/>
  <c r="AF19" i="1"/>
  <c r="AG19" i="1"/>
  <c r="AH19" i="1"/>
  <c r="AI19" i="1"/>
  <c r="AJ19" i="1"/>
  <c r="AK19" i="1"/>
  <c r="AA20" i="1"/>
  <c r="AB20" i="1"/>
  <c r="AC20" i="1"/>
  <c r="AD20" i="1"/>
  <c r="AE20" i="1"/>
  <c r="AF20" i="1"/>
  <c r="AG20" i="1"/>
  <c r="AH20" i="1"/>
  <c r="AI20" i="1"/>
  <c r="AJ20" i="1"/>
  <c r="AK20" i="1"/>
  <c r="AA21" i="1"/>
  <c r="AB21" i="1"/>
  <c r="AC21" i="1"/>
  <c r="AD21" i="1"/>
  <c r="AE21" i="1"/>
  <c r="AF21" i="1"/>
  <c r="AG21" i="1"/>
  <c r="AH21" i="1"/>
  <c r="AI21" i="1"/>
  <c r="AJ21" i="1"/>
  <c r="AK21" i="1"/>
  <c r="AA22" i="1"/>
  <c r="AB22" i="1"/>
  <c r="AC22" i="1"/>
  <c r="AD22" i="1"/>
  <c r="AE22" i="1"/>
  <c r="AF22" i="1"/>
  <c r="AG22" i="1"/>
  <c r="AH22" i="1"/>
  <c r="AI22" i="1"/>
  <c r="AJ22" i="1"/>
  <c r="AK22" i="1"/>
  <c r="AA23" i="1"/>
  <c r="AB23" i="1"/>
  <c r="AC23" i="1"/>
  <c r="AD23" i="1"/>
  <c r="AE23" i="1"/>
  <c r="AF23" i="1"/>
  <c r="AG23" i="1"/>
  <c r="AH23" i="1"/>
  <c r="AI23" i="1"/>
  <c r="AJ23" i="1"/>
  <c r="AK23" i="1"/>
  <c r="AA24" i="1"/>
  <c r="AB24" i="1"/>
  <c r="AC24" i="1"/>
  <c r="AD24" i="1"/>
  <c r="AE24" i="1"/>
  <c r="AF24" i="1"/>
  <c r="AG24" i="1"/>
  <c r="AH24" i="1"/>
  <c r="AI24" i="1"/>
  <c r="AJ24" i="1"/>
  <c r="AK24" i="1"/>
  <c r="AA25" i="1"/>
  <c r="AB25" i="1"/>
  <c r="AC25" i="1"/>
  <c r="AD25" i="1"/>
  <c r="AE25" i="1"/>
  <c r="AF25" i="1"/>
  <c r="AG25" i="1"/>
  <c r="AH25" i="1"/>
  <c r="AI25" i="1"/>
  <c r="AJ25" i="1"/>
  <c r="AK25" i="1"/>
  <c r="AA26" i="1"/>
  <c r="AB26" i="1"/>
  <c r="AC26" i="1"/>
  <c r="AD26" i="1"/>
  <c r="AE26" i="1"/>
  <c r="AF26" i="1"/>
  <c r="AG26" i="1"/>
  <c r="AH26" i="1"/>
  <c r="AI26" i="1"/>
  <c r="AJ26" i="1"/>
  <c r="AK26" i="1"/>
  <c r="AA27" i="1"/>
  <c r="AB27" i="1"/>
  <c r="AC27" i="1"/>
  <c r="AD27" i="1"/>
  <c r="AE27" i="1"/>
  <c r="AF27" i="1"/>
  <c r="AG27" i="1"/>
  <c r="AH27" i="1"/>
  <c r="AI27" i="1"/>
  <c r="AJ27" i="1"/>
  <c r="AK27" i="1"/>
  <c r="AA28" i="1"/>
  <c r="AB28" i="1"/>
  <c r="AC28" i="1"/>
  <c r="AD28" i="1"/>
  <c r="AE28" i="1"/>
  <c r="AF28" i="1"/>
  <c r="AG28" i="1"/>
  <c r="AH28" i="1"/>
  <c r="AI28" i="1"/>
  <c r="AJ28" i="1"/>
  <c r="AK28" i="1"/>
  <c r="AA29" i="1"/>
  <c r="AB29" i="1"/>
  <c r="AC29" i="1"/>
  <c r="AD29" i="1"/>
  <c r="AE29" i="1"/>
  <c r="AF29" i="1"/>
  <c r="AG29" i="1"/>
  <c r="AH29" i="1"/>
  <c r="AI29" i="1"/>
  <c r="AJ29" i="1"/>
  <c r="AK29" i="1"/>
  <c r="AA30" i="1"/>
  <c r="AB30" i="1"/>
  <c r="AC30" i="1"/>
  <c r="AD30" i="1"/>
  <c r="AE30" i="1"/>
  <c r="AF30" i="1"/>
  <c r="AG30" i="1"/>
  <c r="AH30" i="1"/>
  <c r="AI30" i="1"/>
  <c r="AJ30" i="1"/>
  <c r="AK30" i="1"/>
  <c r="AA31" i="1"/>
  <c r="AB31" i="1"/>
  <c r="AC31" i="1"/>
  <c r="AD31" i="1"/>
  <c r="AE31" i="1"/>
  <c r="AF31" i="1"/>
  <c r="AG31" i="1"/>
  <c r="AH31" i="1"/>
  <c r="AI31" i="1"/>
  <c r="AJ31" i="1"/>
  <c r="AK31" i="1"/>
  <c r="AA32" i="1"/>
  <c r="AB32" i="1"/>
  <c r="AC32" i="1"/>
  <c r="AD32" i="1"/>
  <c r="AE32" i="1"/>
  <c r="AF32" i="1"/>
  <c r="AG32" i="1"/>
  <c r="AH32" i="1"/>
  <c r="AI32" i="1"/>
  <c r="AJ32" i="1"/>
  <c r="AK32" i="1"/>
  <c r="AA33" i="1"/>
  <c r="AB33" i="1"/>
  <c r="AC33" i="1"/>
  <c r="AD33" i="1"/>
  <c r="AE33" i="1"/>
  <c r="AF33" i="1"/>
  <c r="AG33" i="1"/>
  <c r="AH33" i="1"/>
  <c r="AI33" i="1"/>
  <c r="AJ33" i="1"/>
  <c r="AK33" i="1"/>
  <c r="AA34" i="1"/>
  <c r="AB34" i="1"/>
  <c r="AC34" i="1"/>
  <c r="AD34" i="1"/>
  <c r="AE34" i="1"/>
  <c r="AF34" i="1"/>
  <c r="AG34" i="1"/>
  <c r="AH34" i="1"/>
  <c r="AI34" i="1"/>
  <c r="AJ34" i="1"/>
  <c r="AK34" i="1"/>
  <c r="AA35" i="1"/>
  <c r="AB35" i="1"/>
  <c r="AC35" i="1"/>
  <c r="AD35" i="1"/>
  <c r="AE35" i="1"/>
  <c r="AF35" i="1"/>
  <c r="AG35" i="1"/>
  <c r="AH35" i="1"/>
  <c r="AI35" i="1"/>
  <c r="AJ35" i="1"/>
  <c r="AK35" i="1"/>
  <c r="AA36" i="1"/>
  <c r="AB36" i="1"/>
  <c r="AC36" i="1"/>
  <c r="AD36" i="1"/>
  <c r="AE36" i="1"/>
  <c r="AF36" i="1"/>
  <c r="AG36" i="1"/>
  <c r="AH36" i="1"/>
  <c r="AI36" i="1"/>
  <c r="AJ36" i="1"/>
  <c r="AK36" i="1"/>
  <c r="AA37" i="1"/>
  <c r="AB37" i="1"/>
  <c r="AC37" i="1"/>
  <c r="AD37" i="1"/>
  <c r="AE37" i="1"/>
  <c r="AF37" i="1"/>
  <c r="AG37" i="1"/>
  <c r="AH37" i="1"/>
  <c r="AI37" i="1"/>
  <c r="AJ37" i="1"/>
  <c r="AK37" i="1"/>
  <c r="AA38" i="1"/>
  <c r="AB38" i="1"/>
  <c r="AC38" i="1"/>
  <c r="AD38" i="1"/>
  <c r="AE38" i="1"/>
  <c r="AF38" i="1"/>
  <c r="AG38" i="1"/>
  <c r="AH38" i="1"/>
  <c r="AI38" i="1"/>
  <c r="AJ38" i="1"/>
  <c r="AK38" i="1"/>
  <c r="AA39" i="1"/>
  <c r="AB39" i="1"/>
  <c r="AC39" i="1"/>
  <c r="AD39" i="1"/>
  <c r="AE39" i="1"/>
  <c r="AF39" i="1"/>
  <c r="AG39" i="1"/>
  <c r="AH39" i="1"/>
  <c r="AI39" i="1"/>
  <c r="AJ39" i="1"/>
  <c r="AK39" i="1"/>
  <c r="AA40" i="1"/>
  <c r="AB40" i="1"/>
  <c r="AC40" i="1"/>
  <c r="AD40" i="1"/>
  <c r="AE40" i="1"/>
  <c r="AF40" i="1"/>
  <c r="AG40" i="1"/>
  <c r="AH40" i="1"/>
  <c r="AI40" i="1"/>
  <c r="AJ40" i="1"/>
  <c r="AK40" i="1"/>
  <c r="AA41" i="1"/>
  <c r="AB41" i="1"/>
  <c r="AC41" i="1"/>
  <c r="AD41" i="1"/>
  <c r="AE41" i="1"/>
  <c r="AF41" i="1"/>
  <c r="AG41" i="1"/>
  <c r="AH41" i="1"/>
  <c r="AI41" i="1"/>
  <c r="AJ41" i="1"/>
  <c r="AK41" i="1"/>
  <c r="AA42" i="1"/>
  <c r="AB42" i="1"/>
  <c r="AC42" i="1"/>
  <c r="AD42" i="1"/>
  <c r="AE42" i="1"/>
  <c r="AF42" i="1"/>
  <c r="AG42" i="1"/>
  <c r="AH42" i="1"/>
  <c r="AI42" i="1"/>
  <c r="AJ42" i="1"/>
  <c r="AK42" i="1"/>
  <c r="AA43" i="1"/>
  <c r="AB43" i="1"/>
  <c r="AC43" i="1"/>
  <c r="AD43" i="1"/>
  <c r="AE43" i="1"/>
  <c r="AF43" i="1"/>
  <c r="AG43" i="1"/>
  <c r="AH43" i="1"/>
  <c r="AI43" i="1"/>
  <c r="AJ43" i="1"/>
  <c r="AK43" i="1"/>
  <c r="AA44" i="1"/>
  <c r="AB44" i="1"/>
  <c r="AC44" i="1"/>
  <c r="AD44" i="1"/>
  <c r="AE44" i="1"/>
  <c r="AF44" i="1"/>
  <c r="AG44" i="1"/>
  <c r="AH44" i="1"/>
  <c r="AI44" i="1"/>
  <c r="AJ44" i="1"/>
  <c r="AK44" i="1"/>
  <c r="AA45" i="1"/>
  <c r="AB45" i="1"/>
  <c r="AC45" i="1"/>
  <c r="AD45" i="1"/>
  <c r="AE45" i="1"/>
  <c r="AF45" i="1"/>
  <c r="AG45" i="1"/>
  <c r="AH45" i="1"/>
  <c r="AI45" i="1"/>
  <c r="AJ45" i="1"/>
  <c r="AK45" i="1"/>
  <c r="AA46" i="1"/>
  <c r="AB46" i="1"/>
  <c r="AC46" i="1"/>
  <c r="AD46" i="1"/>
  <c r="AE46" i="1"/>
  <c r="AF46" i="1"/>
  <c r="AG46" i="1"/>
  <c r="AH46" i="1"/>
  <c r="AI46" i="1"/>
  <c r="AJ46" i="1"/>
  <c r="AK46" i="1"/>
  <c r="AA47" i="1"/>
  <c r="AB47" i="1"/>
  <c r="AC47" i="1"/>
  <c r="AD47" i="1"/>
  <c r="AE47" i="1"/>
  <c r="AF47" i="1"/>
  <c r="AG47" i="1"/>
  <c r="AH47" i="1"/>
  <c r="AI47" i="1"/>
  <c r="AJ47" i="1"/>
  <c r="AK47" i="1"/>
  <c r="AA48" i="1"/>
  <c r="AB48" i="1"/>
  <c r="AC48" i="1"/>
  <c r="AD48" i="1"/>
  <c r="AE48" i="1"/>
  <c r="AF48" i="1"/>
  <c r="AG48" i="1"/>
  <c r="AH48" i="1"/>
  <c r="AI48" i="1"/>
  <c r="AJ48" i="1"/>
  <c r="AK48" i="1"/>
  <c r="AA49" i="1"/>
  <c r="AB49" i="1"/>
  <c r="AC49" i="1"/>
  <c r="AD49" i="1"/>
  <c r="AE49" i="1"/>
  <c r="AF49" i="1"/>
  <c r="AG49" i="1"/>
  <c r="AH49" i="1"/>
  <c r="AI49" i="1"/>
  <c r="AJ49" i="1"/>
  <c r="AK49" i="1"/>
  <c r="AA50" i="1"/>
  <c r="AB50" i="1"/>
  <c r="AC50" i="1"/>
  <c r="AD50" i="1"/>
  <c r="AE50" i="1"/>
  <c r="AF50" i="1"/>
  <c r="AG50" i="1"/>
  <c r="AH50" i="1"/>
  <c r="AI50" i="1"/>
  <c r="AJ50" i="1"/>
  <c r="AK50" i="1"/>
  <c r="AA51" i="1"/>
  <c r="AB51" i="1"/>
  <c r="AC51" i="1"/>
  <c r="AD51" i="1"/>
  <c r="AE51" i="1"/>
  <c r="AF51" i="1"/>
  <c r="AG51" i="1"/>
  <c r="AH51" i="1"/>
  <c r="AI51" i="1"/>
  <c r="AJ51" i="1"/>
  <c r="AK51" i="1"/>
  <c r="AA52" i="1"/>
  <c r="AB52" i="1"/>
  <c r="AC52" i="1"/>
  <c r="AD52" i="1"/>
  <c r="AE52" i="1"/>
  <c r="AF52" i="1"/>
  <c r="AG52" i="1"/>
  <c r="AH52" i="1"/>
  <c r="AI52" i="1"/>
  <c r="AJ52" i="1"/>
  <c r="AK52" i="1"/>
  <c r="AA53" i="1"/>
  <c r="AB53" i="1"/>
  <c r="AC53" i="1"/>
  <c r="AD53" i="1"/>
  <c r="AE53" i="1"/>
  <c r="AF53" i="1"/>
  <c r="AG53" i="1"/>
  <c r="AH53" i="1"/>
  <c r="AI53" i="1"/>
  <c r="AJ53" i="1"/>
  <c r="AK53" i="1"/>
  <c r="AA54" i="1"/>
  <c r="AB54" i="1"/>
  <c r="AC54" i="1"/>
  <c r="AD54" i="1"/>
  <c r="AE54" i="1"/>
  <c r="AF54" i="1"/>
  <c r="AG54" i="1"/>
  <c r="AH54" i="1"/>
  <c r="AI54" i="1"/>
  <c r="AJ54" i="1"/>
  <c r="AK54" i="1"/>
  <c r="AA55" i="1"/>
  <c r="AB55" i="1"/>
  <c r="AC55" i="1"/>
  <c r="AD55" i="1"/>
  <c r="AE55" i="1"/>
  <c r="AF55" i="1"/>
  <c r="AG55" i="1"/>
  <c r="AH55" i="1"/>
  <c r="AI55" i="1"/>
  <c r="AJ55" i="1"/>
  <c r="AK55" i="1"/>
  <c r="AA56" i="1"/>
  <c r="AB56" i="1"/>
  <c r="AC56" i="1"/>
  <c r="AD56" i="1"/>
  <c r="AE56" i="1"/>
  <c r="AF56" i="1"/>
  <c r="AG56" i="1"/>
  <c r="AH56" i="1"/>
  <c r="AI56" i="1"/>
  <c r="AJ56" i="1"/>
  <c r="AK56" i="1"/>
  <c r="AA57" i="1"/>
  <c r="AB57" i="1"/>
  <c r="AC57" i="1"/>
  <c r="AD57" i="1"/>
  <c r="AE57" i="1"/>
  <c r="AF57" i="1"/>
  <c r="AG57" i="1"/>
  <c r="AH57" i="1"/>
  <c r="AI57" i="1"/>
  <c r="AJ57" i="1"/>
  <c r="AK57" i="1"/>
  <c r="AA58" i="1"/>
  <c r="AB58" i="1"/>
  <c r="AC58" i="1"/>
  <c r="AD58" i="1"/>
  <c r="AE58" i="1"/>
  <c r="AF58" i="1"/>
  <c r="AG58" i="1"/>
  <c r="AH58" i="1"/>
  <c r="AI58" i="1"/>
  <c r="AJ58" i="1"/>
  <c r="AK58" i="1"/>
  <c r="AA59" i="1"/>
  <c r="AB59" i="1"/>
  <c r="AC59" i="1"/>
  <c r="AD59" i="1"/>
  <c r="AE59" i="1"/>
  <c r="AF59" i="1"/>
  <c r="AG59" i="1"/>
  <c r="AH59" i="1"/>
  <c r="AI59" i="1"/>
  <c r="AJ59" i="1"/>
  <c r="AK59" i="1"/>
  <c r="AA60" i="1"/>
  <c r="AB60" i="1"/>
  <c r="AC60" i="1"/>
  <c r="AD60" i="1"/>
  <c r="AE60" i="1"/>
  <c r="AF60" i="1"/>
  <c r="AG60" i="1"/>
  <c r="AH60" i="1"/>
  <c r="AI60" i="1"/>
  <c r="AJ60" i="1"/>
  <c r="AK60" i="1"/>
  <c r="AA61" i="1"/>
  <c r="AB61" i="1"/>
  <c r="AC61" i="1"/>
  <c r="AD61" i="1"/>
  <c r="AE61" i="1"/>
  <c r="AF61" i="1"/>
  <c r="AG61" i="1"/>
  <c r="AH61" i="1"/>
  <c r="AI61" i="1"/>
  <c r="AJ61" i="1"/>
  <c r="AK61" i="1"/>
  <c r="AA62" i="1"/>
  <c r="AB62" i="1"/>
  <c r="AC62" i="1"/>
  <c r="AD62" i="1"/>
  <c r="AE62" i="1"/>
  <c r="AF62" i="1"/>
  <c r="AG62" i="1"/>
  <c r="AH62" i="1"/>
  <c r="AI62" i="1"/>
  <c r="AJ62" i="1"/>
  <c r="AK62" i="1"/>
  <c r="AA63" i="1"/>
  <c r="AB63" i="1"/>
  <c r="AC63" i="1"/>
  <c r="AD63" i="1"/>
  <c r="AE63" i="1"/>
  <c r="AF63" i="1"/>
  <c r="AG63" i="1"/>
  <c r="AH63" i="1"/>
  <c r="AI63" i="1"/>
  <c r="AJ63" i="1"/>
  <c r="AK63" i="1"/>
  <c r="AA64" i="1"/>
  <c r="AB64" i="1"/>
  <c r="AC64" i="1"/>
  <c r="AD64" i="1"/>
  <c r="AE64" i="1"/>
  <c r="AF64" i="1"/>
  <c r="AG64" i="1"/>
  <c r="AH64" i="1"/>
  <c r="AI64" i="1"/>
  <c r="AJ64" i="1"/>
  <c r="AK64" i="1"/>
  <c r="AA65" i="1"/>
  <c r="AB65" i="1"/>
  <c r="AC65" i="1"/>
  <c r="AD65" i="1"/>
  <c r="AE65" i="1"/>
  <c r="AF65" i="1"/>
  <c r="AG65" i="1"/>
  <c r="AH65" i="1"/>
  <c r="AI65" i="1"/>
  <c r="AJ65" i="1"/>
  <c r="AK65" i="1"/>
  <c r="AA66" i="1"/>
  <c r="AB66" i="1"/>
  <c r="AC66" i="1"/>
  <c r="AD66" i="1"/>
  <c r="AE66" i="1"/>
  <c r="AF66" i="1"/>
  <c r="AG66" i="1"/>
  <c r="AH66" i="1"/>
  <c r="AI66" i="1"/>
  <c r="AJ66" i="1"/>
  <c r="AK66" i="1"/>
  <c r="AA67" i="1"/>
  <c r="AB67" i="1"/>
  <c r="AC67" i="1"/>
  <c r="AD67" i="1"/>
  <c r="AE67" i="1"/>
  <c r="AF67" i="1"/>
  <c r="AG67" i="1"/>
  <c r="AH67" i="1"/>
  <c r="AI67" i="1"/>
  <c r="AJ67" i="1"/>
  <c r="AK67" i="1"/>
  <c r="AA68" i="1"/>
  <c r="AB68" i="1"/>
  <c r="AC68" i="1"/>
  <c r="AD68" i="1"/>
  <c r="AE68" i="1"/>
  <c r="AF68" i="1"/>
  <c r="AG68" i="1"/>
  <c r="AH68" i="1"/>
  <c r="AI68" i="1"/>
  <c r="AJ68" i="1"/>
  <c r="AK68" i="1"/>
  <c r="AA69" i="1"/>
  <c r="AB69" i="1"/>
  <c r="AC69" i="1"/>
  <c r="AD69" i="1"/>
  <c r="AE69" i="1"/>
  <c r="AF69" i="1"/>
  <c r="AG69" i="1"/>
  <c r="AH69" i="1"/>
  <c r="AI69" i="1"/>
  <c r="AJ69" i="1"/>
  <c r="AK69" i="1"/>
  <c r="AA70" i="1"/>
  <c r="AB70" i="1"/>
  <c r="AC70" i="1"/>
  <c r="AD70" i="1"/>
  <c r="AE70" i="1"/>
  <c r="AF70" i="1"/>
  <c r="AG70" i="1"/>
  <c r="AH70" i="1"/>
  <c r="AI70" i="1"/>
  <c r="AJ70" i="1"/>
  <c r="AK70" i="1"/>
  <c r="AA71" i="1"/>
  <c r="AB71" i="1"/>
  <c r="AC71" i="1"/>
  <c r="AD71" i="1"/>
  <c r="AE71" i="1"/>
  <c r="AF71" i="1"/>
  <c r="AG71" i="1"/>
  <c r="AH71" i="1"/>
  <c r="AI71" i="1"/>
  <c r="AJ71" i="1"/>
  <c r="AK7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T59" i="20" l="1"/>
  <c r="AB59" i="20"/>
  <c r="Z121" i="20"/>
  <c r="W121" i="20"/>
  <c r="S29" i="20"/>
  <c r="X59" i="20"/>
  <c r="U90" i="20"/>
  <c r="V121" i="20"/>
  <c r="X121" i="20"/>
  <c r="Y90" i="20"/>
  <c r="U121" i="20"/>
  <c r="V90" i="20"/>
  <c r="AA90" i="20"/>
  <c r="X90" i="20"/>
  <c r="S90" i="20"/>
  <c r="T29" i="20"/>
  <c r="Z29" i="20"/>
  <c r="T90" i="20"/>
  <c r="U29" i="20"/>
  <c r="X29" i="20"/>
  <c r="AB90" i="20"/>
  <c r="V29" i="20"/>
  <c r="W90" i="20"/>
  <c r="AB29" i="20"/>
  <c r="W29" i="20"/>
  <c r="AA121" i="20"/>
  <c r="Z90" i="20"/>
  <c r="U111" i="19"/>
  <c r="U112" i="19"/>
  <c r="U105" i="19"/>
  <c r="U121" i="19" s="1"/>
  <c r="U113" i="19"/>
  <c r="AB90" i="19"/>
  <c r="T106" i="19"/>
  <c r="T121" i="19" s="1"/>
  <c r="T115" i="19"/>
  <c r="W59" i="19"/>
  <c r="AA115" i="19"/>
  <c r="AA116" i="19"/>
  <c r="AB107" i="19"/>
  <c r="AB112" i="19"/>
  <c r="U81" i="19"/>
  <c r="Y83" i="19"/>
  <c r="U78" i="19"/>
  <c r="U90" i="19" s="1"/>
  <c r="AB43" i="19"/>
  <c r="AB57" i="19"/>
  <c r="S117" i="19"/>
  <c r="S114" i="19"/>
  <c r="S106" i="19"/>
  <c r="S107" i="19"/>
  <c r="AB117" i="19"/>
  <c r="AB113" i="19"/>
  <c r="U83" i="19"/>
  <c r="Y80" i="19"/>
  <c r="AB48" i="19"/>
  <c r="AB47" i="19"/>
  <c r="V110" i="19"/>
  <c r="V121" i="19" s="1"/>
  <c r="V112" i="19"/>
  <c r="V111" i="19"/>
  <c r="Z87" i="19"/>
  <c r="Z86" i="19"/>
  <c r="Z85" i="19"/>
  <c r="Z84" i="19"/>
  <c r="Z83" i="19"/>
  <c r="Z89" i="19"/>
  <c r="Z82" i="19"/>
  <c r="Z76" i="19"/>
  <c r="Z75" i="19"/>
  <c r="Z81" i="19"/>
  <c r="Z80" i="19"/>
  <c r="Z88" i="19"/>
  <c r="Z79" i="19"/>
  <c r="Z74" i="19"/>
  <c r="Z78" i="19"/>
  <c r="Z77" i="19"/>
  <c r="Z57" i="19"/>
  <c r="Z56" i="19"/>
  <c r="Z54" i="19"/>
  <c r="Z53" i="19"/>
  <c r="Z52" i="19"/>
  <c r="Z58" i="19"/>
  <c r="Z50" i="19"/>
  <c r="Z55" i="19"/>
  <c r="Z47" i="19"/>
  <c r="Z49" i="19"/>
  <c r="Z46" i="19"/>
  <c r="Z51" i="19"/>
  <c r="Z45" i="19"/>
  <c r="Z44" i="19"/>
  <c r="Z43" i="19"/>
  <c r="Z48" i="19"/>
  <c r="V26" i="19"/>
  <c r="V28" i="19"/>
  <c r="V23" i="19"/>
  <c r="V22" i="19"/>
  <c r="V17" i="19"/>
  <c r="V16" i="19"/>
  <c r="V15" i="19"/>
  <c r="V25" i="19"/>
  <c r="V24" i="19"/>
  <c r="V14" i="19"/>
  <c r="V21" i="19"/>
  <c r="V20" i="19"/>
  <c r="V19" i="19"/>
  <c r="V13" i="19"/>
  <c r="V18" i="19"/>
  <c r="V27" i="19"/>
  <c r="Z22" i="19"/>
  <c r="Z27" i="19"/>
  <c r="Z19" i="19"/>
  <c r="Z26" i="19"/>
  <c r="Z18" i="19"/>
  <c r="Z25" i="19"/>
  <c r="Z24" i="19"/>
  <c r="Z23" i="19"/>
  <c r="Z13" i="19"/>
  <c r="Z28" i="19"/>
  <c r="Z21" i="19"/>
  <c r="Z20" i="19"/>
  <c r="Z17" i="19"/>
  <c r="Z16" i="19"/>
  <c r="Z15" i="19"/>
  <c r="Z14" i="19"/>
  <c r="W119" i="19"/>
  <c r="W109" i="19"/>
  <c r="W118" i="19"/>
  <c r="W108" i="19"/>
  <c r="W117" i="19"/>
  <c r="W107" i="19"/>
  <c r="W116" i="19"/>
  <c r="W115" i="19"/>
  <c r="W114" i="19"/>
  <c r="W106" i="19"/>
  <c r="W120" i="19"/>
  <c r="W113" i="19"/>
  <c r="W105" i="19"/>
  <c r="W112" i="19"/>
  <c r="W110" i="19"/>
  <c r="W111" i="19"/>
  <c r="V81" i="19"/>
  <c r="V88" i="19"/>
  <c r="V86" i="19"/>
  <c r="V79" i="19"/>
  <c r="V78" i="19"/>
  <c r="V87" i="19"/>
  <c r="V77" i="19"/>
  <c r="V89" i="19"/>
  <c r="V76" i="19"/>
  <c r="V83" i="19"/>
  <c r="V85" i="19"/>
  <c r="V82" i="19"/>
  <c r="V74" i="19"/>
  <c r="V75" i="19"/>
  <c r="V84" i="19"/>
  <c r="V80" i="19"/>
  <c r="S86" i="19"/>
  <c r="S89" i="19"/>
  <c r="S82" i="19"/>
  <c r="S81" i="19"/>
  <c r="S88" i="19"/>
  <c r="S84" i="19"/>
  <c r="S80" i="19"/>
  <c r="S75" i="19"/>
  <c r="S85" i="19"/>
  <c r="S74" i="19"/>
  <c r="S79" i="19"/>
  <c r="S78" i="19"/>
  <c r="S76" i="19"/>
  <c r="S83" i="19"/>
  <c r="S77" i="19"/>
  <c r="S87" i="19"/>
  <c r="Z121" i="19"/>
  <c r="S56" i="19"/>
  <c r="S58" i="19"/>
  <c r="S51" i="19"/>
  <c r="S49" i="19"/>
  <c r="S47" i="19"/>
  <c r="S54" i="19"/>
  <c r="S46" i="19"/>
  <c r="S48" i="19"/>
  <c r="S45" i="19"/>
  <c r="S53" i="19"/>
  <c r="S44" i="19"/>
  <c r="S50" i="19"/>
  <c r="S43" i="19"/>
  <c r="S57" i="19"/>
  <c r="S52" i="19"/>
  <c r="S55" i="19"/>
  <c r="AA21" i="19"/>
  <c r="AA26" i="19"/>
  <c r="AA25" i="19"/>
  <c r="AA28" i="19"/>
  <c r="AA22" i="19"/>
  <c r="AA20" i="19"/>
  <c r="AA19" i="19"/>
  <c r="AA27" i="19"/>
  <c r="AA18" i="19"/>
  <c r="AA17" i="19"/>
  <c r="AA16" i="19"/>
  <c r="AA15" i="19"/>
  <c r="AA24" i="19"/>
  <c r="AA14" i="19"/>
  <c r="AA23" i="19"/>
  <c r="AA13" i="19"/>
  <c r="AA86" i="19"/>
  <c r="AA85" i="19"/>
  <c r="AA89" i="19"/>
  <c r="AA82" i="19"/>
  <c r="AA81" i="19"/>
  <c r="AA75" i="19"/>
  <c r="AA74" i="19"/>
  <c r="AA87" i="19"/>
  <c r="AA83" i="19"/>
  <c r="AA84" i="19"/>
  <c r="AA80" i="19"/>
  <c r="AA88" i="19"/>
  <c r="AA79" i="19"/>
  <c r="AA78" i="19"/>
  <c r="AA77" i="19"/>
  <c r="AA76" i="19"/>
  <c r="W25" i="19"/>
  <c r="W22" i="19"/>
  <c r="W21" i="19"/>
  <c r="W16" i="19"/>
  <c r="W15" i="19"/>
  <c r="W28" i="19"/>
  <c r="W26" i="19"/>
  <c r="W24" i="19"/>
  <c r="W23" i="19"/>
  <c r="W14" i="19"/>
  <c r="W20" i="19"/>
  <c r="W19" i="19"/>
  <c r="W13" i="19"/>
  <c r="W27" i="19"/>
  <c r="W18" i="19"/>
  <c r="W17" i="19"/>
  <c r="AB20" i="19"/>
  <c r="AB27" i="19"/>
  <c r="AB25" i="19"/>
  <c r="AB24" i="19"/>
  <c r="AB19" i="19"/>
  <c r="AB21" i="19"/>
  <c r="AB18" i="19"/>
  <c r="AB17" i="19"/>
  <c r="AB16" i="19"/>
  <c r="AB15" i="19"/>
  <c r="AB14" i="19"/>
  <c r="AB23" i="19"/>
  <c r="AB13" i="19"/>
  <c r="AB28" i="19"/>
  <c r="AB26" i="19"/>
  <c r="AB22" i="19"/>
  <c r="AA56" i="19"/>
  <c r="AA58" i="19"/>
  <c r="AA51" i="19"/>
  <c r="AA52" i="19"/>
  <c r="AA55" i="19"/>
  <c r="AA47" i="19"/>
  <c r="AA57" i="19"/>
  <c r="AA49" i="19"/>
  <c r="AA46" i="19"/>
  <c r="AA45" i="19"/>
  <c r="AA54" i="19"/>
  <c r="AA44" i="19"/>
  <c r="AA48" i="19"/>
  <c r="AA43" i="19"/>
  <c r="AA53" i="19"/>
  <c r="AA50" i="19"/>
  <c r="S21" i="19"/>
  <c r="S26" i="19"/>
  <c r="S25" i="19"/>
  <c r="S18" i="19"/>
  <c r="S17" i="19"/>
  <c r="S28" i="19"/>
  <c r="S24" i="19"/>
  <c r="S23" i="19"/>
  <c r="S16" i="19"/>
  <c r="S22" i="19"/>
  <c r="S15" i="19"/>
  <c r="S27" i="19"/>
  <c r="S20" i="19"/>
  <c r="S19" i="19"/>
  <c r="S14" i="19"/>
  <c r="S13" i="19"/>
  <c r="T90" i="19"/>
  <c r="X118" i="19"/>
  <c r="X108" i="19"/>
  <c r="X117" i="19"/>
  <c r="X107" i="19"/>
  <c r="X116" i="19"/>
  <c r="X115" i="19"/>
  <c r="X114" i="19"/>
  <c r="X106" i="19"/>
  <c r="X120" i="19"/>
  <c r="X113" i="19"/>
  <c r="X105" i="19"/>
  <c r="X112" i="19"/>
  <c r="X111" i="19"/>
  <c r="X119" i="19"/>
  <c r="X110" i="19"/>
  <c r="X109" i="19"/>
  <c r="S121" i="19"/>
  <c r="W80" i="19"/>
  <c r="W88" i="19"/>
  <c r="W87" i="19"/>
  <c r="W86" i="19"/>
  <c r="W79" i="19"/>
  <c r="W78" i="19"/>
  <c r="W89" i="19"/>
  <c r="W76" i="19"/>
  <c r="W83" i="19"/>
  <c r="W75" i="19"/>
  <c r="W84" i="19"/>
  <c r="W82" i="19"/>
  <c r="W85" i="19"/>
  <c r="W74" i="19"/>
  <c r="W77" i="19"/>
  <c r="W81" i="19"/>
  <c r="T55" i="19"/>
  <c r="T50" i="19"/>
  <c r="T47" i="19"/>
  <c r="T54" i="19"/>
  <c r="T51" i="19"/>
  <c r="T46" i="19"/>
  <c r="T58" i="19"/>
  <c r="T48" i="19"/>
  <c r="T45" i="19"/>
  <c r="T53" i="19"/>
  <c r="T44" i="19"/>
  <c r="T43" i="19"/>
  <c r="T57" i="19"/>
  <c r="T56" i="19"/>
  <c r="T52" i="19"/>
  <c r="T49" i="19"/>
  <c r="T20" i="19"/>
  <c r="T27" i="19"/>
  <c r="T25" i="19"/>
  <c r="T24" i="19"/>
  <c r="T18" i="19"/>
  <c r="T17" i="19"/>
  <c r="T28" i="19"/>
  <c r="T26" i="19"/>
  <c r="T23" i="19"/>
  <c r="T16" i="19"/>
  <c r="T22" i="19"/>
  <c r="T15" i="19"/>
  <c r="T19" i="19"/>
  <c r="T14" i="19"/>
  <c r="T21" i="19"/>
  <c r="T13" i="19"/>
  <c r="Y29" i="19"/>
  <c r="X29" i="19"/>
  <c r="AB121" i="19"/>
  <c r="AA121" i="19"/>
  <c r="Y90" i="19"/>
  <c r="U27" i="19"/>
  <c r="U19" i="19"/>
  <c r="U26" i="19"/>
  <c r="U24" i="19"/>
  <c r="U28" i="19"/>
  <c r="U23" i="19"/>
  <c r="U18" i="19"/>
  <c r="U17" i="19"/>
  <c r="U16" i="19"/>
  <c r="U22" i="19"/>
  <c r="U15" i="19"/>
  <c r="U14" i="19"/>
  <c r="U25" i="19"/>
  <c r="U21" i="19"/>
  <c r="U20" i="19"/>
  <c r="U13" i="19"/>
  <c r="U54" i="19"/>
  <c r="U53" i="19"/>
  <c r="U52" i="19"/>
  <c r="U58" i="19"/>
  <c r="U49" i="19"/>
  <c r="U51" i="19"/>
  <c r="U46" i="19"/>
  <c r="U48" i="19"/>
  <c r="U45" i="19"/>
  <c r="U44" i="19"/>
  <c r="U57" i="19"/>
  <c r="U56" i="19"/>
  <c r="U50" i="19"/>
  <c r="U43" i="19"/>
  <c r="U47" i="19"/>
  <c r="U55" i="19"/>
  <c r="Y117" i="19"/>
  <c r="Y107" i="19"/>
  <c r="Y116" i="19"/>
  <c r="Y115" i="19"/>
  <c r="Y114" i="19"/>
  <c r="Y106" i="19"/>
  <c r="Y120" i="19"/>
  <c r="Y113" i="19"/>
  <c r="Y105" i="19"/>
  <c r="Y112" i="19"/>
  <c r="Y111" i="19"/>
  <c r="Y110" i="19"/>
  <c r="Y119" i="19"/>
  <c r="Y118" i="19"/>
  <c r="Y109" i="19"/>
  <c r="Y108" i="19"/>
  <c r="X88" i="19"/>
  <c r="X87" i="19"/>
  <c r="X86" i="19"/>
  <c r="X78" i="19"/>
  <c r="X77" i="19"/>
  <c r="X89" i="19"/>
  <c r="X83" i="19"/>
  <c r="X75" i="19"/>
  <c r="X84" i="19"/>
  <c r="X82" i="19"/>
  <c r="X74" i="19"/>
  <c r="X85" i="19"/>
  <c r="X81" i="19"/>
  <c r="X79" i="19"/>
  <c r="X80" i="19"/>
  <c r="X76" i="19"/>
  <c r="Y59" i="19"/>
  <c r="X49" i="19"/>
  <c r="X56" i="19"/>
  <c r="X58" i="19"/>
  <c r="X53" i="19"/>
  <c r="X52" i="19"/>
  <c r="X50" i="19"/>
  <c r="X57" i="19"/>
  <c r="X55" i="19"/>
  <c r="X47" i="19"/>
  <c r="X46" i="19"/>
  <c r="X51" i="19"/>
  <c r="X45" i="19"/>
  <c r="X54" i="19"/>
  <c r="X43" i="19"/>
  <c r="X44" i="19"/>
  <c r="X48" i="19"/>
  <c r="V58" i="19"/>
  <c r="V51" i="19"/>
  <c r="V48" i="19"/>
  <c r="V57" i="19"/>
  <c r="V54" i="19"/>
  <c r="V45" i="19"/>
  <c r="V44" i="19"/>
  <c r="V53" i="19"/>
  <c r="V43" i="19"/>
  <c r="V56" i="19"/>
  <c r="V50" i="19"/>
  <c r="V52" i="19"/>
  <c r="V55" i="19"/>
  <c r="V47" i="19"/>
  <c r="V46" i="19"/>
  <c r="V49" i="19"/>
  <c r="J56" i="25"/>
  <c r="K56" i="25" s="1"/>
  <c r="L56" i="25" s="1"/>
  <c r="F56" i="25"/>
  <c r="J55" i="25"/>
  <c r="K55" i="25" s="1"/>
  <c r="L55" i="25" s="1"/>
  <c r="F55" i="25"/>
  <c r="K54" i="25"/>
  <c r="L54" i="25" s="1"/>
  <c r="F54" i="25"/>
  <c r="K53" i="25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H39" i="25"/>
  <c r="G39" i="25"/>
  <c r="F30" i="25"/>
  <c r="F29" i="25"/>
  <c r="K28" i="25"/>
  <c r="L28" i="25" s="1"/>
  <c r="K26" i="25"/>
  <c r="L26" i="25" s="1"/>
  <c r="F26" i="25"/>
  <c r="K25" i="25"/>
  <c r="L25" i="25" s="1"/>
  <c r="F25" i="25"/>
  <c r="K24" i="25"/>
  <c r="L24" i="25" s="1"/>
  <c r="F24" i="25"/>
  <c r="K23" i="25"/>
  <c r="L23" i="25" s="1"/>
  <c r="F23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AB59" i="19" l="1"/>
  <c r="U29" i="19"/>
  <c r="X59" i="19"/>
  <c r="Y121" i="19"/>
  <c r="S29" i="19"/>
  <c r="V90" i="19"/>
  <c r="W90" i="19"/>
  <c r="W121" i="19"/>
  <c r="Z59" i="19"/>
  <c r="AA59" i="19"/>
  <c r="AA29" i="19"/>
  <c r="V29" i="19"/>
  <c r="X90" i="19"/>
  <c r="U59" i="19"/>
  <c r="T59" i="19"/>
  <c r="AB29" i="19"/>
  <c r="S90" i="19"/>
  <c r="V59" i="19"/>
  <c r="X121" i="19"/>
  <c r="AA90" i="19"/>
  <c r="Z90" i="19"/>
  <c r="T29" i="19"/>
  <c r="W29" i="19"/>
  <c r="S59" i="19"/>
  <c r="Z29" i="19"/>
  <c r="S11" i="25"/>
  <c r="X11" i="25"/>
  <c r="H11" i="25"/>
  <c r="T41" i="25"/>
  <c r="P11" i="25"/>
  <c r="W11" i="25"/>
  <c r="H41" i="25"/>
  <c r="U11" i="25"/>
  <c r="G11" i="25"/>
  <c r="T11" i="25"/>
  <c r="Z11" i="25"/>
  <c r="V11" i="25"/>
  <c r="N11" i="25"/>
  <c r="AA11" i="25"/>
  <c r="O11" i="25"/>
  <c r="AB11" i="25"/>
  <c r="V41" i="25"/>
  <c r="N41" i="25"/>
  <c r="Z41" i="25"/>
  <c r="R41" i="25"/>
  <c r="X41" i="25"/>
  <c r="P41" i="25"/>
  <c r="S41" i="25"/>
  <c r="Q41" i="25"/>
  <c r="AB41" i="25"/>
  <c r="O41" i="25"/>
  <c r="AA41" i="25"/>
  <c r="M41" i="25"/>
  <c r="Y41" i="25"/>
  <c r="W41" i="25"/>
  <c r="G41" i="25"/>
  <c r="U4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4" i="1" l="1"/>
  <c r="G27" i="25" l="1"/>
  <c r="G23" i="25"/>
  <c r="G20" i="25"/>
  <c r="G24" i="25"/>
  <c r="G16" i="25"/>
  <c r="G18" i="25"/>
  <c r="G13" i="25"/>
  <c r="G30" i="25"/>
  <c r="G15" i="25"/>
  <c r="G25" i="25"/>
  <c r="G22" i="25"/>
  <c r="G17" i="25"/>
  <c r="G19" i="25"/>
  <c r="G29" i="25"/>
  <c r="G21" i="25"/>
  <c r="G14" i="25"/>
  <c r="G26" i="25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W88" i="25" l="1"/>
  <c r="P57" i="25"/>
  <c r="T57" i="25"/>
  <c r="AA119" i="25"/>
  <c r="Q88" i="25"/>
  <c r="T88" i="25"/>
  <c r="AB88" i="25"/>
  <c r="R27" i="25"/>
  <c r="AA88" i="25"/>
  <c r="W57" i="25"/>
  <c r="O57" i="25"/>
  <c r="V88" i="25"/>
  <c r="Q119" i="25"/>
  <c r="P88" i="25"/>
  <c r="X119" i="25"/>
  <c r="M57" i="25"/>
  <c r="V57" i="25"/>
  <c r="V119" i="25"/>
  <c r="AA57" i="25"/>
  <c r="S88" i="25"/>
  <c r="S120" i="25"/>
  <c r="R119" i="25"/>
  <c r="AB57" i="25"/>
  <c r="T119" i="25"/>
  <c r="M88" i="25"/>
  <c r="N119" i="25"/>
  <c r="AB119" i="25"/>
  <c r="Y88" i="25"/>
  <c r="R57" i="25"/>
  <c r="Z119" i="25"/>
  <c r="U119" i="25"/>
  <c r="X88" i="25"/>
  <c r="M86" i="19"/>
  <c r="W119" i="25"/>
  <c r="R88" i="25"/>
  <c r="O88" i="25"/>
  <c r="N88" i="25"/>
  <c r="Y119" i="25"/>
  <c r="S119" i="25"/>
  <c r="S57" i="25"/>
  <c r="Z88" i="25"/>
  <c r="M119" i="25"/>
  <c r="Q57" i="25"/>
  <c r="Z57" i="25"/>
  <c r="AA120" i="25"/>
  <c r="O119" i="25"/>
  <c r="P119" i="25"/>
  <c r="U57" i="25"/>
  <c r="Y57" i="25"/>
  <c r="X57" i="25"/>
  <c r="N57" i="25"/>
  <c r="Q57" i="19"/>
  <c r="U88" i="25"/>
  <c r="M120" i="19"/>
  <c r="M27" i="25"/>
  <c r="Z87" i="25"/>
  <c r="Q88" i="19"/>
  <c r="N119" i="19"/>
  <c r="Q58" i="19"/>
  <c r="O118" i="25"/>
  <c r="Q89" i="19"/>
  <c r="AB86" i="25"/>
  <c r="V120" i="25"/>
  <c r="AB120" i="25"/>
  <c r="S27" i="25"/>
  <c r="T87" i="25"/>
  <c r="T118" i="25"/>
  <c r="AA116" i="25"/>
  <c r="N106" i="25"/>
  <c r="H79" i="19"/>
  <c r="N113" i="19"/>
  <c r="X76" i="25"/>
  <c r="G107" i="19"/>
  <c r="H91" i="25"/>
  <c r="AA109" i="25"/>
  <c r="M110" i="25"/>
  <c r="H91" i="19"/>
  <c r="W116" i="25"/>
  <c r="M80" i="19"/>
  <c r="G108" i="25"/>
  <c r="H117" i="25"/>
  <c r="G118" i="19"/>
  <c r="S115" i="25"/>
  <c r="P80" i="25"/>
  <c r="Z105" i="25"/>
  <c r="AB77" i="25"/>
  <c r="G111" i="19"/>
  <c r="N110" i="19"/>
  <c r="AB76" i="25"/>
  <c r="G79" i="25"/>
  <c r="V108" i="25"/>
  <c r="P84" i="25"/>
  <c r="H82" i="25"/>
  <c r="X115" i="25"/>
  <c r="O112" i="25"/>
  <c r="T76" i="25"/>
  <c r="G26" i="19"/>
  <c r="M114" i="25"/>
  <c r="G116" i="19"/>
  <c r="G88" i="25"/>
  <c r="Z120" i="25"/>
  <c r="Z117" i="25"/>
  <c r="M89" i="19"/>
  <c r="Z86" i="25"/>
  <c r="N117" i="19"/>
  <c r="X89" i="25"/>
  <c r="V117" i="25"/>
  <c r="M120" i="25"/>
  <c r="M118" i="19"/>
  <c r="X86" i="25"/>
  <c r="P120" i="25"/>
  <c r="T113" i="25"/>
  <c r="X77" i="25"/>
  <c r="G18" i="19"/>
  <c r="P113" i="25"/>
  <c r="H113" i="25"/>
  <c r="H45" i="19"/>
  <c r="H116" i="19"/>
  <c r="I116" i="19" s="1"/>
  <c r="S116" i="25"/>
  <c r="M83" i="19"/>
  <c r="G30" i="19"/>
  <c r="O116" i="25"/>
  <c r="G110" i="19"/>
  <c r="G21" i="19"/>
  <c r="H75" i="19"/>
  <c r="Z108" i="25"/>
  <c r="AB84" i="25"/>
  <c r="G86" i="25"/>
  <c r="M109" i="19"/>
  <c r="T77" i="25"/>
  <c r="G121" i="25"/>
  <c r="H107" i="25"/>
  <c r="P110" i="25"/>
  <c r="T84" i="25"/>
  <c r="G87" i="25"/>
  <c r="N108" i="25"/>
  <c r="H112" i="19"/>
  <c r="H88" i="25"/>
  <c r="I88" i="25" s="1"/>
  <c r="E19" i="21" s="1"/>
  <c r="H105" i="19"/>
  <c r="Z75" i="25"/>
  <c r="G109" i="25"/>
  <c r="Z109" i="25"/>
  <c r="X78" i="25"/>
  <c r="H47" i="19"/>
  <c r="AA110" i="25"/>
  <c r="M116" i="19"/>
  <c r="X87" i="25"/>
  <c r="AB117" i="25"/>
  <c r="S118" i="25"/>
  <c r="Q86" i="19"/>
  <c r="T86" i="25"/>
  <c r="S117" i="25"/>
  <c r="P27" i="25"/>
  <c r="V118" i="25"/>
  <c r="M117" i="25"/>
  <c r="X118" i="25"/>
  <c r="V27" i="25"/>
  <c r="Y87" i="25"/>
  <c r="AB85" i="25"/>
  <c r="H116" i="25"/>
  <c r="I116" i="25" s="1"/>
  <c r="T74" i="25"/>
  <c r="Q76" i="19"/>
  <c r="H75" i="25"/>
  <c r="X74" i="25"/>
  <c r="N109" i="19"/>
  <c r="AB78" i="25"/>
  <c r="H109" i="25"/>
  <c r="I109" i="25" s="1"/>
  <c r="F9" i="21" s="1"/>
  <c r="AB111" i="25"/>
  <c r="Z80" i="25"/>
  <c r="G83" i="25"/>
  <c r="P74" i="25"/>
  <c r="M115" i="19"/>
  <c r="S109" i="25"/>
  <c r="M75" i="19"/>
  <c r="H87" i="25"/>
  <c r="I87" i="25" s="1"/>
  <c r="O109" i="25"/>
  <c r="H84" i="19"/>
  <c r="G13" i="19"/>
  <c r="H87" i="19"/>
  <c r="Z83" i="25"/>
  <c r="G116" i="25"/>
  <c r="Z116" i="25"/>
  <c r="X85" i="25"/>
  <c r="H54" i="19"/>
  <c r="AB106" i="25"/>
  <c r="N114" i="19"/>
  <c r="Q52" i="19"/>
  <c r="T105" i="25"/>
  <c r="S113" i="25"/>
  <c r="G113" i="25"/>
  <c r="AB115" i="25"/>
  <c r="T106" i="25"/>
  <c r="X112" i="25"/>
  <c r="H117" i="19"/>
  <c r="AB108" i="25"/>
  <c r="P114" i="25"/>
  <c r="H76" i="19"/>
  <c r="AB107" i="25"/>
  <c r="S110" i="25"/>
  <c r="H114" i="19"/>
  <c r="M74" i="19"/>
  <c r="O108" i="25"/>
  <c r="G107" i="25"/>
  <c r="Z115" i="25"/>
  <c r="Y81" i="25"/>
  <c r="H121" i="25"/>
  <c r="AB112" i="25"/>
  <c r="M109" i="25"/>
  <c r="G114" i="25"/>
  <c r="W107" i="25"/>
  <c r="Z85" i="25"/>
  <c r="Q49" i="19"/>
  <c r="R119" i="19"/>
  <c r="H76" i="25"/>
  <c r="AB118" i="25"/>
  <c r="O120" i="25"/>
  <c r="N118" i="19"/>
  <c r="P89" i="25"/>
  <c r="N120" i="25"/>
  <c r="T27" i="25"/>
  <c r="W27" i="25"/>
  <c r="M118" i="25"/>
  <c r="U120" i="25"/>
  <c r="Z27" i="25"/>
  <c r="AB89" i="25"/>
  <c r="M76" i="19"/>
  <c r="G19" i="19"/>
  <c r="V112" i="25"/>
  <c r="P78" i="25"/>
  <c r="G119" i="25"/>
  <c r="V116" i="25"/>
  <c r="X113" i="25"/>
  <c r="T85" i="25"/>
  <c r="H118" i="25"/>
  <c r="U115" i="25"/>
  <c r="G108" i="19"/>
  <c r="N105" i="19"/>
  <c r="V109" i="25"/>
  <c r="X110" i="25"/>
  <c r="Q77" i="19"/>
  <c r="G112" i="19"/>
  <c r="AA113" i="25"/>
  <c r="Y82" i="25"/>
  <c r="G75" i="25"/>
  <c r="AB114" i="25"/>
  <c r="M110" i="19"/>
  <c r="P81" i="25"/>
  <c r="AB105" i="25"/>
  <c r="T111" i="25"/>
  <c r="G117" i="19"/>
  <c r="Y74" i="25"/>
  <c r="T114" i="25"/>
  <c r="H106" i="25"/>
  <c r="H77" i="19"/>
  <c r="V113" i="25"/>
  <c r="Q85" i="19"/>
  <c r="G15" i="19"/>
  <c r="U112" i="25"/>
  <c r="Q81" i="19"/>
  <c r="H109" i="19"/>
  <c r="H90" i="19"/>
  <c r="U116" i="25"/>
  <c r="Q78" i="19"/>
  <c r="T115" i="25"/>
  <c r="Z84" i="25"/>
  <c r="H121" i="19"/>
  <c r="V107" i="25"/>
  <c r="Y85" i="25"/>
  <c r="H59" i="19"/>
  <c r="T110" i="25"/>
  <c r="H107" i="19"/>
  <c r="I107" i="19" s="1"/>
  <c r="P7" i="21" s="1"/>
  <c r="H52" i="19"/>
  <c r="V106" i="25"/>
  <c r="M82" i="19"/>
  <c r="G17" i="19"/>
  <c r="O107" i="25"/>
  <c r="P75" i="25"/>
  <c r="G79" i="19"/>
  <c r="N81" i="19"/>
  <c r="P117" i="25"/>
  <c r="X117" i="25"/>
  <c r="AA118" i="25"/>
  <c r="AB27" i="25"/>
  <c r="N118" i="25"/>
  <c r="M88" i="19"/>
  <c r="Y86" i="25"/>
  <c r="U118" i="25"/>
  <c r="M117" i="19"/>
  <c r="N27" i="25"/>
  <c r="H51" i="19"/>
  <c r="S114" i="25"/>
  <c r="Y75" i="25"/>
  <c r="AB116" i="25"/>
  <c r="P108" i="25"/>
  <c r="X82" i="25"/>
  <c r="H82" i="19"/>
  <c r="H43" i="19"/>
  <c r="S106" i="25"/>
  <c r="X79" i="25"/>
  <c r="AB109" i="25"/>
  <c r="O114" i="25"/>
  <c r="M85" i="19"/>
  <c r="H110" i="25"/>
  <c r="I110" i="25" s="1"/>
  <c r="F10" i="21" s="1"/>
  <c r="G110" i="25"/>
  <c r="X107" i="25"/>
  <c r="M107" i="25"/>
  <c r="H60" i="19"/>
  <c r="M106" i="19"/>
  <c r="M108" i="25"/>
  <c r="W108" i="25"/>
  <c r="G29" i="19"/>
  <c r="P107" i="25"/>
  <c r="T82" i="25"/>
  <c r="Z114" i="25"/>
  <c r="N110" i="25"/>
  <c r="T79" i="25"/>
  <c r="N107" i="19"/>
  <c r="G111" i="25"/>
  <c r="X109" i="25"/>
  <c r="Y84" i="25"/>
  <c r="G78" i="25"/>
  <c r="S108" i="25"/>
  <c r="M79" i="19"/>
  <c r="Q44" i="19"/>
  <c r="H81" i="25"/>
  <c r="M108" i="19"/>
  <c r="Y76" i="25"/>
  <c r="H49" i="19"/>
  <c r="P112" i="25"/>
  <c r="T80" i="25"/>
  <c r="X81" i="25"/>
  <c r="G80" i="25"/>
  <c r="N106" i="19"/>
  <c r="T81" i="25"/>
  <c r="G14" i="19"/>
  <c r="U111" i="25"/>
  <c r="Y78" i="25"/>
  <c r="G25" i="19"/>
  <c r="S112" i="25"/>
  <c r="H114" i="25"/>
  <c r="I114" i="25" s="1"/>
  <c r="G74" i="25"/>
  <c r="P50" i="19"/>
  <c r="N27" i="19"/>
  <c r="Z89" i="25"/>
  <c r="Q27" i="25"/>
  <c r="W120" i="25"/>
  <c r="W118" i="25"/>
  <c r="N120" i="19"/>
  <c r="P86" i="25"/>
  <c r="Y89" i="25"/>
  <c r="P118" i="25"/>
  <c r="H115" i="19"/>
  <c r="AA115" i="25"/>
  <c r="AB83" i="25"/>
  <c r="G106" i="25"/>
  <c r="V111" i="25"/>
  <c r="Z78" i="25"/>
  <c r="H111" i="25"/>
  <c r="I111" i="25" s="1"/>
  <c r="F11" i="21" s="1"/>
  <c r="H111" i="19"/>
  <c r="I111" i="19" s="1"/>
  <c r="P11" i="21" s="1"/>
  <c r="AA107" i="25"/>
  <c r="AB75" i="25"/>
  <c r="H85" i="25"/>
  <c r="U113" i="25"/>
  <c r="Y77" i="25"/>
  <c r="W106" i="25"/>
  <c r="G16" i="19"/>
  <c r="P115" i="25"/>
  <c r="M81" i="19"/>
  <c r="AA108" i="25"/>
  <c r="O106" i="25"/>
  <c r="M78" i="19"/>
  <c r="M105" i="19"/>
  <c r="G106" i="19"/>
  <c r="X116" i="25"/>
  <c r="Z81" i="25"/>
  <c r="G85" i="25"/>
  <c r="T109" i="25"/>
  <c r="X75" i="25"/>
  <c r="W109" i="25"/>
  <c r="V105" i="25"/>
  <c r="P116" i="25"/>
  <c r="G121" i="19"/>
  <c r="AB110" i="25"/>
  <c r="Q75" i="19"/>
  <c r="G105" i="25"/>
  <c r="X105" i="25"/>
  <c r="N105" i="25"/>
  <c r="P109" i="25"/>
  <c r="G115" i="25"/>
  <c r="AA112" i="25"/>
  <c r="Z79" i="25"/>
  <c r="H108" i="25"/>
  <c r="I108" i="25" s="1"/>
  <c r="F8" i="21" s="1"/>
  <c r="W113" i="25"/>
  <c r="Y27" i="25"/>
  <c r="Q87" i="19"/>
  <c r="U27" i="25"/>
  <c r="W117" i="25"/>
  <c r="M87" i="19"/>
  <c r="P87" i="25"/>
  <c r="AA117" i="25"/>
  <c r="M119" i="19"/>
  <c r="O27" i="25"/>
  <c r="T89" i="25"/>
  <c r="T117" i="25"/>
  <c r="H44" i="19"/>
  <c r="U110" i="25"/>
  <c r="T83" i="25"/>
  <c r="H56" i="19"/>
  <c r="N111" i="25"/>
  <c r="Q54" i="19"/>
  <c r="G20" i="19"/>
  <c r="T112" i="25"/>
  <c r="T75" i="25"/>
  <c r="G119" i="19"/>
  <c r="M113" i="25"/>
  <c r="Q47" i="19"/>
  <c r="H85" i="19"/>
  <c r="G114" i="19"/>
  <c r="Z111" i="25"/>
  <c r="Q79" i="19"/>
  <c r="H78" i="25"/>
  <c r="I78" i="25" s="1"/>
  <c r="T116" i="25"/>
  <c r="X83" i="25"/>
  <c r="H112" i="25"/>
  <c r="H57" i="19"/>
  <c r="S107" i="25"/>
  <c r="Q50" i="19"/>
  <c r="Q74" i="19"/>
  <c r="Q90" i="19" s="1"/>
  <c r="Q83" i="19"/>
  <c r="G122" i="19"/>
  <c r="M112" i="19"/>
  <c r="Q80" i="19"/>
  <c r="G91" i="25"/>
  <c r="G94" i="25" s="1"/>
  <c r="U114" i="25"/>
  <c r="P76" i="25"/>
  <c r="H74" i="19"/>
  <c r="H79" i="25"/>
  <c r="I79" i="25" s="1"/>
  <c r="V115" i="25"/>
  <c r="Z82" i="25"/>
  <c r="H46" i="19"/>
  <c r="U106" i="25"/>
  <c r="Q48" i="19"/>
  <c r="G82" i="25"/>
  <c r="H83" i="25"/>
  <c r="I83" i="25" s="1"/>
  <c r="AB87" i="25"/>
  <c r="X108" i="25"/>
  <c r="N111" i="19"/>
  <c r="N116" i="19"/>
  <c r="H88" i="19"/>
  <c r="P77" i="25"/>
  <c r="M111" i="19"/>
  <c r="AA114" i="25"/>
  <c r="G24" i="19"/>
  <c r="T107" i="25"/>
  <c r="N114" i="25"/>
  <c r="O110" i="25"/>
  <c r="H83" i="19"/>
  <c r="R114" i="19"/>
  <c r="P45" i="19"/>
  <c r="W105" i="25"/>
  <c r="O105" i="25"/>
  <c r="O121" i="25" s="1"/>
  <c r="H80" i="19"/>
  <c r="H90" i="25"/>
  <c r="P56" i="19"/>
  <c r="N13" i="19"/>
  <c r="M16" i="19"/>
  <c r="P74" i="19"/>
  <c r="R24" i="19"/>
  <c r="R44" i="19"/>
  <c r="U85" i="25"/>
  <c r="Q74" i="25"/>
  <c r="R81" i="25"/>
  <c r="R77" i="25"/>
  <c r="P52" i="19"/>
  <c r="O119" i="19"/>
  <c r="O25" i="19"/>
  <c r="H21" i="19"/>
  <c r="I21" i="19" s="1"/>
  <c r="Q116" i="19"/>
  <c r="Y107" i="25"/>
  <c r="M78" i="25"/>
  <c r="AA81" i="25"/>
  <c r="N87" i="25"/>
  <c r="P43" i="19"/>
  <c r="O82" i="19"/>
  <c r="M54" i="19"/>
  <c r="Q14" i="19"/>
  <c r="R86" i="19"/>
  <c r="Q116" i="25"/>
  <c r="W86" i="25"/>
  <c r="N77" i="25"/>
  <c r="G60" i="19"/>
  <c r="O120" i="19"/>
  <c r="O28" i="19"/>
  <c r="H25" i="19"/>
  <c r="I25" i="19" s="1"/>
  <c r="Q119" i="19"/>
  <c r="Y111" i="25"/>
  <c r="O117" i="25"/>
  <c r="AA27" i="25"/>
  <c r="G105" i="19"/>
  <c r="H119" i="19"/>
  <c r="I119" i="19" s="1"/>
  <c r="P19" i="21" s="1"/>
  <c r="H80" i="25"/>
  <c r="I80" i="25" s="1"/>
  <c r="N112" i="19"/>
  <c r="M107" i="19"/>
  <c r="G81" i="25"/>
  <c r="U109" i="25"/>
  <c r="AB81" i="25"/>
  <c r="Q82" i="19"/>
  <c r="H110" i="19"/>
  <c r="I110" i="19" s="1"/>
  <c r="P10" i="21" s="1"/>
  <c r="Y83" i="25"/>
  <c r="H119" i="25"/>
  <c r="I119" i="25" s="1"/>
  <c r="F19" i="21" s="1"/>
  <c r="N77" i="19"/>
  <c r="G52" i="19"/>
  <c r="I52" i="19" s="1"/>
  <c r="P57" i="19"/>
  <c r="O115" i="19"/>
  <c r="O15" i="19"/>
  <c r="H24" i="19"/>
  <c r="I24" i="19" s="1"/>
  <c r="Q107" i="19"/>
  <c r="Y117" i="25"/>
  <c r="M79" i="25"/>
  <c r="AA74" i="25"/>
  <c r="N78" i="25"/>
  <c r="P44" i="19"/>
  <c r="O114" i="19"/>
  <c r="O14" i="19"/>
  <c r="H16" i="19"/>
  <c r="I16" i="19" s="1"/>
  <c r="M8" i="21" s="1"/>
  <c r="Q111" i="19"/>
  <c r="Y108" i="25"/>
  <c r="M84" i="25"/>
  <c r="AA84" i="25"/>
  <c r="N89" i="25"/>
  <c r="G59" i="19"/>
  <c r="AC59" i="19" s="1"/>
  <c r="O77" i="19"/>
  <c r="M45" i="19"/>
  <c r="Z110" i="25"/>
  <c r="G117" i="25"/>
  <c r="T78" i="25"/>
  <c r="G122" i="25"/>
  <c r="H27" i="25"/>
  <c r="I27" i="25" s="1"/>
  <c r="C19" i="21" s="1"/>
  <c r="N113" i="25"/>
  <c r="G109" i="19"/>
  <c r="N107" i="25"/>
  <c r="M116" i="25"/>
  <c r="G84" i="25"/>
  <c r="P83" i="25"/>
  <c r="H50" i="19"/>
  <c r="Z107" i="25"/>
  <c r="Z113" i="25"/>
  <c r="H53" i="19"/>
  <c r="G56" i="19"/>
  <c r="H84" i="25"/>
  <c r="I84" i="25" s="1"/>
  <c r="M114" i="19"/>
  <c r="X111" i="25"/>
  <c r="G54" i="19"/>
  <c r="O110" i="19"/>
  <c r="O17" i="19"/>
  <c r="H23" i="19"/>
  <c r="Q112" i="19"/>
  <c r="Y105" i="25"/>
  <c r="M85" i="25"/>
  <c r="AA85" i="25"/>
  <c r="N75" i="25"/>
  <c r="G51" i="19"/>
  <c r="I51" i="19" s="1"/>
  <c r="O84" i="19"/>
  <c r="M56" i="19"/>
  <c r="Q21" i="19"/>
  <c r="R87" i="19"/>
  <c r="Q107" i="25"/>
  <c r="W80" i="25"/>
  <c r="V78" i="25"/>
  <c r="AA83" i="25"/>
  <c r="R120" i="19"/>
  <c r="P13" i="19"/>
  <c r="P114" i="19"/>
  <c r="Z118" i="25"/>
  <c r="T120" i="25"/>
  <c r="N112" i="25"/>
  <c r="N115" i="19"/>
  <c r="G118" i="25"/>
  <c r="W111" i="25"/>
  <c r="O111" i="25"/>
  <c r="AA105" i="25"/>
  <c r="G22" i="19"/>
  <c r="H122" i="25"/>
  <c r="X80" i="25"/>
  <c r="Z74" i="25"/>
  <c r="AB113" i="25"/>
  <c r="AA106" i="25"/>
  <c r="Q84" i="19"/>
  <c r="S111" i="25"/>
  <c r="Y80" i="25"/>
  <c r="R106" i="19"/>
  <c r="H108" i="19"/>
  <c r="I108" i="19" s="1"/>
  <c r="P8" i="21" s="1"/>
  <c r="H118" i="19"/>
  <c r="I118" i="19" s="1"/>
  <c r="R116" i="19"/>
  <c r="O78" i="19"/>
  <c r="M46" i="19"/>
  <c r="Q19" i="19"/>
  <c r="R81" i="19"/>
  <c r="Q117" i="25"/>
  <c r="W77" i="25"/>
  <c r="V79" i="25"/>
  <c r="Q80" i="25"/>
  <c r="R115" i="19"/>
  <c r="O89" i="19"/>
  <c r="M43" i="19"/>
  <c r="Q22" i="19"/>
  <c r="R76" i="19"/>
  <c r="Q112" i="25"/>
  <c r="W82" i="25"/>
  <c r="V75" i="25"/>
  <c r="S81" i="25"/>
  <c r="R108" i="19"/>
  <c r="P19" i="19"/>
  <c r="P109" i="19"/>
  <c r="N55" i="19"/>
  <c r="O51" i="19"/>
  <c r="R117" i="25"/>
  <c r="O81" i="25"/>
  <c r="N80" i="25"/>
  <c r="R107" i="19"/>
  <c r="P24" i="19"/>
  <c r="P106" i="19"/>
  <c r="N56" i="19"/>
  <c r="O57" i="19"/>
  <c r="R120" i="25"/>
  <c r="X27" i="25"/>
  <c r="H55" i="19"/>
  <c r="M115" i="25"/>
  <c r="U107" i="25"/>
  <c r="AB82" i="25"/>
  <c r="P79" i="25"/>
  <c r="X114" i="25"/>
  <c r="AB80" i="25"/>
  <c r="G77" i="25"/>
  <c r="S105" i="25"/>
  <c r="S121" i="25" s="1"/>
  <c r="W115" i="25"/>
  <c r="M111" i="25"/>
  <c r="T108" i="25"/>
  <c r="P85" i="25"/>
  <c r="G115" i="19"/>
  <c r="G77" i="19"/>
  <c r="I77" i="19" s="1"/>
  <c r="O8" i="21" s="1"/>
  <c r="H77" i="25"/>
  <c r="R109" i="19"/>
  <c r="H122" i="19"/>
  <c r="M113" i="19"/>
  <c r="R118" i="19"/>
  <c r="O74" i="19"/>
  <c r="M47" i="19"/>
  <c r="Q24" i="19"/>
  <c r="R77" i="19"/>
  <c r="Q105" i="25"/>
  <c r="W89" i="25"/>
  <c r="V83" i="25"/>
  <c r="V89" i="25"/>
  <c r="R117" i="19"/>
  <c r="P14" i="19"/>
  <c r="U117" i="25"/>
  <c r="N108" i="19"/>
  <c r="H48" i="19"/>
  <c r="H105" i="25"/>
  <c r="I105" i="25" s="1"/>
  <c r="F5" i="21" s="1"/>
  <c r="G23" i="19"/>
  <c r="Z106" i="25"/>
  <c r="N115" i="25"/>
  <c r="Q46" i="19"/>
  <c r="G27" i="19"/>
  <c r="M105" i="25"/>
  <c r="P106" i="25"/>
  <c r="O115" i="25"/>
  <c r="M84" i="19"/>
  <c r="H86" i="19"/>
  <c r="G76" i="25"/>
  <c r="Z76" i="25"/>
  <c r="P53" i="19"/>
  <c r="H113" i="19"/>
  <c r="G86" i="19"/>
  <c r="I86" i="19" s="1"/>
  <c r="N88" i="19"/>
  <c r="H78" i="19"/>
  <c r="N83" i="19"/>
  <c r="P16" i="19"/>
  <c r="P116" i="19"/>
  <c r="N51" i="19"/>
  <c r="O58" i="19"/>
  <c r="R115" i="25"/>
  <c r="O77" i="25"/>
  <c r="S82" i="25"/>
  <c r="R75" i="25"/>
  <c r="N78" i="19"/>
  <c r="P22" i="19"/>
  <c r="N117" i="25"/>
  <c r="N116" i="25"/>
  <c r="W114" i="25"/>
  <c r="P105" i="25"/>
  <c r="P121" i="25" s="1"/>
  <c r="V110" i="25"/>
  <c r="M112" i="25"/>
  <c r="Y79" i="25"/>
  <c r="M106" i="25"/>
  <c r="Z112" i="25"/>
  <c r="V114" i="25"/>
  <c r="Z77" i="25"/>
  <c r="G112" i="25"/>
  <c r="G113" i="19"/>
  <c r="AB74" i="25"/>
  <c r="Q43" i="19"/>
  <c r="H115" i="25"/>
  <c r="I115" i="25" s="1"/>
  <c r="G55" i="19"/>
  <c r="I55" i="19" s="1"/>
  <c r="G74" i="19"/>
  <c r="I74" i="19" s="1"/>
  <c r="O5" i="21" s="1"/>
  <c r="N85" i="19"/>
  <c r="X106" i="25"/>
  <c r="P111" i="25"/>
  <c r="Q56" i="19"/>
  <c r="N87" i="19"/>
  <c r="P25" i="19"/>
  <c r="P111" i="19"/>
  <c r="N52" i="19"/>
  <c r="O48" i="19"/>
  <c r="R111" i="25"/>
  <c r="O82" i="25"/>
  <c r="S87" i="25"/>
  <c r="N82" i="25"/>
  <c r="N74" i="19"/>
  <c r="M23" i="19"/>
  <c r="X120" i="25"/>
  <c r="H74" i="25"/>
  <c r="I74" i="25" s="1"/>
  <c r="N109" i="25"/>
  <c r="U108" i="25"/>
  <c r="AB79" i="25"/>
  <c r="P82" i="25"/>
  <c r="U105" i="25"/>
  <c r="M77" i="19"/>
  <c r="Q53" i="19"/>
  <c r="Q51" i="19"/>
  <c r="H106" i="19"/>
  <c r="I106" i="19" s="1"/>
  <c r="P6" i="21" s="1"/>
  <c r="AA111" i="25"/>
  <c r="G90" i="25"/>
  <c r="G93" i="25" s="1"/>
  <c r="W110" i="25"/>
  <c r="X84" i="25"/>
  <c r="H86" i="25"/>
  <c r="I86" i="25" s="1"/>
  <c r="G48" i="19"/>
  <c r="I48" i="19" s="1"/>
  <c r="N10" i="21" s="1"/>
  <c r="P55" i="19"/>
  <c r="N26" i="19"/>
  <c r="H81" i="19"/>
  <c r="W112" i="25"/>
  <c r="O113" i="25"/>
  <c r="G91" i="19"/>
  <c r="I91" i="19" s="1"/>
  <c r="AD91" i="19" s="1"/>
  <c r="N17" i="19"/>
  <c r="M28" i="19"/>
  <c r="P78" i="19"/>
  <c r="R27" i="19"/>
  <c r="R58" i="19"/>
  <c r="U80" i="25"/>
  <c r="Q76" i="25"/>
  <c r="R84" i="25"/>
  <c r="AA86" i="25"/>
  <c r="G76" i="19"/>
  <c r="I76" i="19" s="1"/>
  <c r="O7" i="21" s="1"/>
  <c r="N21" i="19"/>
  <c r="M15" i="19"/>
  <c r="R23" i="19"/>
  <c r="U84" i="25"/>
  <c r="R80" i="25"/>
  <c r="P58" i="19"/>
  <c r="O13" i="19"/>
  <c r="R16" i="19"/>
  <c r="Y112" i="25"/>
  <c r="O76" i="25"/>
  <c r="P54" i="19"/>
  <c r="O85" i="19"/>
  <c r="P77" i="19"/>
  <c r="Q114" i="19"/>
  <c r="Q118" i="25"/>
  <c r="O85" i="25"/>
  <c r="S86" i="25"/>
  <c r="N85" i="25"/>
  <c r="R105" i="19"/>
  <c r="P28" i="19"/>
  <c r="P118" i="19"/>
  <c r="N53" i="19"/>
  <c r="O52" i="19"/>
  <c r="R113" i="25"/>
  <c r="O84" i="25"/>
  <c r="G85" i="19"/>
  <c r="O117" i="19"/>
  <c r="O20" i="19"/>
  <c r="H14" i="19"/>
  <c r="I14" i="19" s="1"/>
  <c r="M6" i="21" s="1"/>
  <c r="Q120" i="19"/>
  <c r="Y106" i="25"/>
  <c r="M86" i="25"/>
  <c r="V80" i="25"/>
  <c r="P48" i="19"/>
  <c r="O107" i="19"/>
  <c r="O19" i="19"/>
  <c r="H13" i="19"/>
  <c r="I13" i="19" s="1"/>
  <c r="Q113" i="19"/>
  <c r="Y120" i="25"/>
  <c r="W78" i="25"/>
  <c r="V81" i="25"/>
  <c r="G46" i="19"/>
  <c r="O83" i="19"/>
  <c r="M57" i="19"/>
  <c r="H17" i="19"/>
  <c r="I17" i="19" s="1"/>
  <c r="M9" i="21" s="1"/>
  <c r="Q105" i="19"/>
  <c r="Q113" i="25"/>
  <c r="O87" i="25"/>
  <c r="S76" i="25"/>
  <c r="M58" i="25"/>
  <c r="H59" i="25"/>
  <c r="U58" i="25"/>
  <c r="R85" i="25"/>
  <c r="X58" i="25"/>
  <c r="N58" i="25"/>
  <c r="N83" i="25"/>
  <c r="O58" i="25"/>
  <c r="H29" i="19"/>
  <c r="P58" i="25"/>
  <c r="O23" i="19"/>
  <c r="P115" i="19"/>
  <c r="O54" i="19"/>
  <c r="O86" i="25"/>
  <c r="R79" i="25"/>
  <c r="N84" i="19"/>
  <c r="P82" i="19"/>
  <c r="Q115" i="19"/>
  <c r="Q111" i="25"/>
  <c r="Q84" i="25"/>
  <c r="G53" i="19"/>
  <c r="I53" i="19" s="1"/>
  <c r="P26" i="19"/>
  <c r="P79" i="19"/>
  <c r="R85" i="19"/>
  <c r="R109" i="25"/>
  <c r="O79" i="25"/>
  <c r="S84" i="25"/>
  <c r="N80" i="19"/>
  <c r="P18" i="19"/>
  <c r="P120" i="19"/>
  <c r="N54" i="19"/>
  <c r="O56" i="19"/>
  <c r="R118" i="25"/>
  <c r="O80" i="25"/>
  <c r="P47" i="19"/>
  <c r="O105" i="19"/>
  <c r="O18" i="19"/>
  <c r="H19" i="19"/>
  <c r="I19" i="19" s="1"/>
  <c r="M11" i="21" s="1"/>
  <c r="Q108" i="19"/>
  <c r="Y110" i="25"/>
  <c r="M81" i="25"/>
  <c r="S79" i="25"/>
  <c r="G49" i="19"/>
  <c r="O112" i="19"/>
  <c r="O24" i="19"/>
  <c r="H18" i="19"/>
  <c r="I18" i="19" s="1"/>
  <c r="M10" i="21" s="1"/>
  <c r="Q109" i="19"/>
  <c r="Y109" i="25"/>
  <c r="W83" i="25"/>
  <c r="S78" i="25"/>
  <c r="R110" i="19"/>
  <c r="O75" i="19"/>
  <c r="M48" i="19"/>
  <c r="Q27" i="19"/>
  <c r="R82" i="19"/>
  <c r="R116" i="25"/>
  <c r="O89" i="25"/>
  <c r="AB58" i="25"/>
  <c r="M80" i="25"/>
  <c r="AA58" i="25"/>
  <c r="M74" i="25"/>
  <c r="R45" i="19"/>
  <c r="W58" i="25"/>
  <c r="P119" i="19"/>
  <c r="O44" i="19"/>
  <c r="O74" i="25"/>
  <c r="AA79" i="25"/>
  <c r="N20" i="19"/>
  <c r="P89" i="19"/>
  <c r="Q110" i="19"/>
  <c r="R106" i="25"/>
  <c r="AA80" i="25"/>
  <c r="R113" i="19"/>
  <c r="M18" i="19"/>
  <c r="H15" i="19"/>
  <c r="I15" i="19" s="1"/>
  <c r="M7" i="21" s="1"/>
  <c r="R80" i="19"/>
  <c r="U87" i="25"/>
  <c r="Q83" i="25"/>
  <c r="R87" i="25"/>
  <c r="Q55" i="19"/>
  <c r="N23" i="19"/>
  <c r="M27" i="19"/>
  <c r="P88" i="19"/>
  <c r="R18" i="19"/>
  <c r="R56" i="19"/>
  <c r="U77" i="25"/>
  <c r="Q75" i="25"/>
  <c r="G57" i="19"/>
  <c r="I57" i="19" s="1"/>
  <c r="N19" i="21" s="1"/>
  <c r="O87" i="19"/>
  <c r="M58" i="19"/>
  <c r="Q23" i="19"/>
  <c r="R83" i="19"/>
  <c r="Q106" i="25"/>
  <c r="W84" i="25"/>
  <c r="S75" i="25"/>
  <c r="G44" i="19"/>
  <c r="I44" i="19" s="1"/>
  <c r="N6" i="21" s="1"/>
  <c r="O79" i="19"/>
  <c r="M49" i="19"/>
  <c r="Q20" i="19"/>
  <c r="R89" i="19"/>
  <c r="Q120" i="25"/>
  <c r="O78" i="25"/>
  <c r="R82" i="25"/>
  <c r="N79" i="19"/>
  <c r="P15" i="19"/>
  <c r="P107" i="19"/>
  <c r="Q25" i="19"/>
  <c r="R74" i="19"/>
  <c r="R112" i="25"/>
  <c r="Q86" i="25"/>
  <c r="R74" i="25"/>
  <c r="H60" i="25"/>
  <c r="T58" i="25"/>
  <c r="Q58" i="25"/>
  <c r="R58" i="25"/>
  <c r="Y58" i="25"/>
  <c r="P84" i="19"/>
  <c r="R55" i="19"/>
  <c r="Q85" i="25"/>
  <c r="R86" i="25"/>
  <c r="O109" i="19"/>
  <c r="H20" i="19"/>
  <c r="I20" i="19" s="1"/>
  <c r="M12" i="21" s="1"/>
  <c r="R88" i="19"/>
  <c r="U78" i="25"/>
  <c r="V87" i="25"/>
  <c r="N82" i="19"/>
  <c r="M13" i="19"/>
  <c r="Q13" i="19"/>
  <c r="O47" i="19"/>
  <c r="U75" i="25"/>
  <c r="Q79" i="25"/>
  <c r="R78" i="25"/>
  <c r="G82" i="19"/>
  <c r="I82" i="19" s="1"/>
  <c r="N16" i="19"/>
  <c r="M25" i="19"/>
  <c r="P85" i="19"/>
  <c r="R21" i="19"/>
  <c r="R47" i="19"/>
  <c r="U89" i="25"/>
  <c r="Q87" i="25"/>
  <c r="G45" i="19"/>
  <c r="I45" i="19" s="1"/>
  <c r="N7" i="21" s="1"/>
  <c r="O76" i="19"/>
  <c r="M55" i="19"/>
  <c r="Q18" i="19"/>
  <c r="R79" i="19"/>
  <c r="Q109" i="25"/>
  <c r="O83" i="25"/>
  <c r="R89" i="25"/>
  <c r="R111" i="19"/>
  <c r="O86" i="19"/>
  <c r="M51" i="19"/>
  <c r="Q17" i="19"/>
  <c r="R78" i="19"/>
  <c r="Q108" i="25"/>
  <c r="O75" i="25"/>
  <c r="N84" i="25"/>
  <c r="N75" i="19"/>
  <c r="P27" i="19"/>
  <c r="P112" i="19"/>
  <c r="N58" i="19"/>
  <c r="O49" i="19"/>
  <c r="U76" i="25"/>
  <c r="Q82" i="25"/>
  <c r="N79" i="25"/>
  <c r="V58" i="25"/>
  <c r="G57" i="25"/>
  <c r="G59" i="25"/>
  <c r="M24" i="19"/>
  <c r="N44" i="19"/>
  <c r="AA82" i="25"/>
  <c r="R52" i="19"/>
  <c r="R25" i="19"/>
  <c r="G60" i="25"/>
  <c r="Y113" i="25"/>
  <c r="P76" i="19"/>
  <c r="R50" i="19"/>
  <c r="Q81" i="25"/>
  <c r="O106" i="19"/>
  <c r="H27" i="19"/>
  <c r="I27" i="19" s="1"/>
  <c r="M19" i="21" s="1"/>
  <c r="O50" i="19"/>
  <c r="U83" i="25"/>
  <c r="S85" i="25"/>
  <c r="N28" i="19"/>
  <c r="O21" i="19"/>
  <c r="Q15" i="19"/>
  <c r="R57" i="19"/>
  <c r="M77" i="25"/>
  <c r="AA76" i="25"/>
  <c r="N86" i="25"/>
  <c r="G90" i="19"/>
  <c r="O108" i="19"/>
  <c r="O27" i="19"/>
  <c r="H30" i="19"/>
  <c r="Q106" i="19"/>
  <c r="Y114" i="25"/>
  <c r="M82" i="25"/>
  <c r="V86" i="25"/>
  <c r="R112" i="19"/>
  <c r="P21" i="19"/>
  <c r="P108" i="19"/>
  <c r="N45" i="19"/>
  <c r="O43" i="19"/>
  <c r="R105" i="25"/>
  <c r="Q78" i="25"/>
  <c r="R76" i="25"/>
  <c r="N89" i="19"/>
  <c r="P20" i="19"/>
  <c r="P117" i="19"/>
  <c r="N50" i="19"/>
  <c r="O55" i="19"/>
  <c r="R107" i="25"/>
  <c r="Q89" i="25"/>
  <c r="G78" i="19"/>
  <c r="N24" i="19"/>
  <c r="P83" i="19"/>
  <c r="O45" i="19"/>
  <c r="H57" i="25"/>
  <c r="I57" i="25" s="1"/>
  <c r="D19" i="21" s="1"/>
  <c r="AA77" i="25"/>
  <c r="P46" i="19"/>
  <c r="S58" i="25"/>
  <c r="H26" i="19"/>
  <c r="I26" i="19" s="1"/>
  <c r="N48" i="19"/>
  <c r="R114" i="25"/>
  <c r="S74" i="25"/>
  <c r="M22" i="19"/>
  <c r="Q16" i="19"/>
  <c r="R49" i="19"/>
  <c r="M87" i="25"/>
  <c r="S80" i="25"/>
  <c r="Q45" i="19"/>
  <c r="Q59" i="19" s="1"/>
  <c r="N19" i="19"/>
  <c r="M53" i="19"/>
  <c r="N49" i="19"/>
  <c r="R51" i="19"/>
  <c r="M75" i="25"/>
  <c r="AA75" i="25"/>
  <c r="N74" i="25"/>
  <c r="N90" i="25" s="1"/>
  <c r="P51" i="19"/>
  <c r="O113" i="19"/>
  <c r="O26" i="19"/>
  <c r="H22" i="19"/>
  <c r="I22" i="19" s="1"/>
  <c r="Q118" i="19"/>
  <c r="Y118" i="25"/>
  <c r="M89" i="25"/>
  <c r="S83" i="25"/>
  <c r="N76" i="19"/>
  <c r="P23" i="19"/>
  <c r="P113" i="19"/>
  <c r="N47" i="19"/>
  <c r="O53" i="19"/>
  <c r="R108" i="25"/>
  <c r="Q77" i="25"/>
  <c r="N86" i="19"/>
  <c r="P17" i="19"/>
  <c r="P105" i="19"/>
  <c r="N46" i="19"/>
  <c r="O46" i="19"/>
  <c r="U86" i="25"/>
  <c r="AA89" i="25"/>
  <c r="P49" i="19"/>
  <c r="N14" i="19"/>
  <c r="M20" i="19"/>
  <c r="P75" i="19"/>
  <c r="R22" i="19"/>
  <c r="M26" i="25"/>
  <c r="O16" i="19"/>
  <c r="V84" i="25"/>
  <c r="W75" i="25"/>
  <c r="N43" i="19"/>
  <c r="R110" i="25"/>
  <c r="S77" i="25"/>
  <c r="G88" i="19"/>
  <c r="I88" i="19" s="1"/>
  <c r="O19" i="21" s="1"/>
  <c r="M14" i="19"/>
  <c r="N57" i="19"/>
  <c r="R43" i="19"/>
  <c r="M83" i="25"/>
  <c r="N76" i="25"/>
  <c r="G87" i="19"/>
  <c r="I87" i="19" s="1"/>
  <c r="O118" i="19"/>
  <c r="M50" i="19"/>
  <c r="AC50" i="19" s="1"/>
  <c r="AD50" i="19" s="1"/>
  <c r="R12" i="21" s="1"/>
  <c r="R13" i="19"/>
  <c r="Y115" i="25"/>
  <c r="W76" i="25"/>
  <c r="V77" i="25"/>
  <c r="V74" i="25"/>
  <c r="G50" i="19"/>
  <c r="O88" i="19"/>
  <c r="M52" i="19"/>
  <c r="AC52" i="19" s="1"/>
  <c r="AD52" i="19" s="1"/>
  <c r="Q28" i="19"/>
  <c r="R84" i="19"/>
  <c r="Q114" i="25"/>
  <c r="W85" i="25"/>
  <c r="N22" i="19"/>
  <c r="M19" i="19"/>
  <c r="P87" i="19"/>
  <c r="R17" i="19"/>
  <c r="R54" i="19"/>
  <c r="U74" i="25"/>
  <c r="AA78" i="25"/>
  <c r="G80" i="19"/>
  <c r="N25" i="19"/>
  <c r="M26" i="19"/>
  <c r="P86" i="19"/>
  <c r="R28" i="19"/>
  <c r="R53" i="19"/>
  <c r="U82" i="25"/>
  <c r="AA87" i="25"/>
  <c r="O116" i="19"/>
  <c r="W87" i="25"/>
  <c r="S89" i="25"/>
  <c r="R19" i="19"/>
  <c r="U79" i="25"/>
  <c r="R83" i="25"/>
  <c r="G75" i="19"/>
  <c r="O22" i="19"/>
  <c r="R26" i="19"/>
  <c r="Y116" i="25"/>
  <c r="W74" i="25"/>
  <c r="G84" i="19"/>
  <c r="I84" i="19" s="1"/>
  <c r="O80" i="19"/>
  <c r="P110" i="19"/>
  <c r="R15" i="19"/>
  <c r="Q115" i="25"/>
  <c r="W81" i="25"/>
  <c r="V82" i="25"/>
  <c r="N81" i="25"/>
  <c r="G47" i="19"/>
  <c r="O81" i="19"/>
  <c r="M44" i="19"/>
  <c r="AC44" i="19" s="1"/>
  <c r="AD44" i="19" s="1"/>
  <c r="R6" i="21" s="1"/>
  <c r="Q26" i="19"/>
  <c r="R75" i="19"/>
  <c r="Q110" i="25"/>
  <c r="W79" i="25"/>
  <c r="G81" i="19"/>
  <c r="I81" i="19" s="1"/>
  <c r="O12" i="21" s="1"/>
  <c r="N18" i="19"/>
  <c r="M17" i="19"/>
  <c r="AC17" i="19" s="1"/>
  <c r="AD17" i="19" s="1"/>
  <c r="Q9" i="21" s="1"/>
  <c r="P81" i="19"/>
  <c r="R20" i="19"/>
  <c r="R46" i="19"/>
  <c r="U81" i="25"/>
  <c r="V76" i="25"/>
  <c r="G83" i="19"/>
  <c r="N15" i="19"/>
  <c r="M21" i="19"/>
  <c r="AC21" i="19" s="1"/>
  <c r="AD21" i="19" s="1"/>
  <c r="Q13" i="21" s="1"/>
  <c r="P80" i="19"/>
  <c r="R14" i="19"/>
  <c r="R48" i="19"/>
  <c r="M76" i="25"/>
  <c r="AC76" i="25" s="1"/>
  <c r="AD76" i="25" s="1"/>
  <c r="V85" i="25"/>
  <c r="G43" i="19"/>
  <c r="I43" i="19" s="1"/>
  <c r="N5" i="21" s="1"/>
  <c r="O111" i="19"/>
  <c r="Q117" i="19"/>
  <c r="Z58" i="25"/>
  <c r="X23" i="25"/>
  <c r="W20" i="25"/>
  <c r="S16" i="25"/>
  <c r="X16" i="25"/>
  <c r="S23" i="25"/>
  <c r="S14" i="25"/>
  <c r="AA23" i="25"/>
  <c r="P23" i="25"/>
  <c r="X22" i="25"/>
  <c r="O16" i="25"/>
  <c r="S22" i="25"/>
  <c r="S17" i="25"/>
  <c r="V14" i="25"/>
  <c r="X25" i="25"/>
  <c r="P15" i="25"/>
  <c r="S26" i="25"/>
  <c r="S20" i="25"/>
  <c r="X18" i="25"/>
  <c r="H14" i="25"/>
  <c r="I14" i="25" s="1"/>
  <c r="C6" i="21" s="1"/>
  <c r="T44" i="25"/>
  <c r="T47" i="25"/>
  <c r="S15" i="25"/>
  <c r="H30" i="25"/>
  <c r="T45" i="25"/>
  <c r="Z24" i="25"/>
  <c r="AB13" i="25"/>
  <c r="X19" i="25"/>
  <c r="H29" i="25"/>
  <c r="S24" i="25"/>
  <c r="H55" i="25"/>
  <c r="X13" i="25"/>
  <c r="T17" i="25"/>
  <c r="S18" i="25"/>
  <c r="S28" i="25"/>
  <c r="X17" i="25"/>
  <c r="H49" i="25"/>
  <c r="S19" i="25"/>
  <c r="P26" i="25"/>
  <c r="Z23" i="25"/>
  <c r="T43" i="25"/>
  <c r="H18" i="25"/>
  <c r="I18" i="25" s="1"/>
  <c r="C10" i="21" s="1"/>
  <c r="AA26" i="25"/>
  <c r="P28" i="25"/>
  <c r="N19" i="25"/>
  <c r="T56" i="25"/>
  <c r="T51" i="25"/>
  <c r="H13" i="25"/>
  <c r="I13" i="25" s="1"/>
  <c r="C5" i="21" s="1"/>
  <c r="W17" i="25"/>
  <c r="V16" i="25"/>
  <c r="U15" i="25"/>
  <c r="X28" i="25"/>
  <c r="S21" i="25"/>
  <c r="O20" i="25"/>
  <c r="X14" i="25"/>
  <c r="S25" i="25"/>
  <c r="H45" i="25"/>
  <c r="T55" i="25"/>
  <c r="X21" i="25"/>
  <c r="P16" i="25"/>
  <c r="P21" i="25"/>
  <c r="T48" i="25"/>
  <c r="H23" i="25"/>
  <c r="I23" i="25" s="1"/>
  <c r="X20" i="25"/>
  <c r="H26" i="25"/>
  <c r="I26" i="25" s="1"/>
  <c r="H17" i="25"/>
  <c r="I17" i="25" s="1"/>
  <c r="C9" i="21" s="1"/>
  <c r="H43" i="25"/>
  <c r="T50" i="25"/>
  <c r="Z28" i="25"/>
  <c r="T49" i="25"/>
  <c r="N26" i="25"/>
  <c r="AB18" i="25"/>
  <c r="W22" i="25"/>
  <c r="Z16" i="25"/>
  <c r="P19" i="25"/>
  <c r="U22" i="25"/>
  <c r="H50" i="25"/>
  <c r="AA16" i="25"/>
  <c r="O17" i="25"/>
  <c r="H25" i="25"/>
  <c r="I25" i="25" s="1"/>
  <c r="P13" i="25"/>
  <c r="N18" i="25"/>
  <c r="W14" i="25"/>
  <c r="T18" i="25"/>
  <c r="U21" i="25"/>
  <c r="X24" i="25"/>
  <c r="W16" i="25"/>
  <c r="S13" i="25"/>
  <c r="S29" i="25" s="1"/>
  <c r="P24" i="25"/>
  <c r="O22" i="25"/>
  <c r="AB17" i="25"/>
  <c r="X26" i="25"/>
  <c r="V28" i="25"/>
  <c r="H44" i="25"/>
  <c r="N16" i="25"/>
  <c r="P14" i="25"/>
  <c r="H56" i="25"/>
  <c r="O25" i="25"/>
  <c r="U28" i="25"/>
  <c r="H16" i="25"/>
  <c r="I16" i="25" s="1"/>
  <c r="C8" i="21" s="1"/>
  <c r="AA25" i="25"/>
  <c r="H24" i="25"/>
  <c r="I24" i="25" s="1"/>
  <c r="T52" i="25"/>
  <c r="H22" i="25"/>
  <c r="I22" i="25" s="1"/>
  <c r="T46" i="25"/>
  <c r="H20" i="25"/>
  <c r="I20" i="25" s="1"/>
  <c r="C12" i="21" s="1"/>
  <c r="Z15" i="25"/>
  <c r="AB23" i="25"/>
  <c r="Z13" i="25"/>
  <c r="N24" i="25"/>
  <c r="W15" i="25"/>
  <c r="V18" i="25"/>
  <c r="Z19" i="25"/>
  <c r="O24" i="25"/>
  <c r="Z22" i="25"/>
  <c r="U23" i="25"/>
  <c r="O13" i="25"/>
  <c r="H15" i="25"/>
  <c r="I15" i="25" s="1"/>
  <c r="C7" i="21" s="1"/>
  <c r="AA21" i="25"/>
  <c r="V15" i="25"/>
  <c r="W23" i="25"/>
  <c r="P17" i="25"/>
  <c r="AA24" i="25"/>
  <c r="AB15" i="25"/>
  <c r="T54" i="25"/>
  <c r="W28" i="25"/>
  <c r="P22" i="25"/>
  <c r="W24" i="25"/>
  <c r="H51" i="25"/>
  <c r="Z17" i="25"/>
  <c r="W19" i="25"/>
  <c r="H19" i="25"/>
  <c r="I19" i="25" s="1"/>
  <c r="C11" i="21" s="1"/>
  <c r="T20" i="25"/>
  <c r="V26" i="25"/>
  <c r="AB16" i="25"/>
  <c r="AA19" i="25"/>
  <c r="AA17" i="25"/>
  <c r="N14" i="25"/>
  <c r="T21" i="25"/>
  <c r="U14" i="25"/>
  <c r="O14" i="25"/>
  <c r="W13" i="25"/>
  <c r="T19" i="25"/>
  <c r="AA18" i="25"/>
  <c r="N22" i="25"/>
  <c r="V19" i="25"/>
  <c r="W18" i="25"/>
  <c r="O18" i="25"/>
  <c r="AB22" i="25"/>
  <c r="O26" i="25"/>
  <c r="U17" i="25"/>
  <c r="AA15" i="25"/>
  <c r="N15" i="25"/>
  <c r="V23" i="25"/>
  <c r="U13" i="25"/>
  <c r="Z21" i="25"/>
  <c r="O19" i="25"/>
  <c r="H21" i="25"/>
  <c r="I21" i="25" s="1"/>
  <c r="N13" i="25"/>
  <c r="T16" i="25"/>
  <c r="O23" i="25"/>
  <c r="Z26" i="25"/>
  <c r="U25" i="25"/>
  <c r="T24" i="25"/>
  <c r="N17" i="25"/>
  <c r="AA22" i="25"/>
  <c r="N20" i="25"/>
  <c r="T28" i="25"/>
  <c r="W26" i="25"/>
  <c r="V22" i="25"/>
  <c r="U19" i="25"/>
  <c r="H48" i="25"/>
  <c r="U20" i="25"/>
  <c r="AB19" i="25"/>
  <c r="X15" i="25"/>
  <c r="AA13" i="25"/>
  <c r="N23" i="25"/>
  <c r="T13" i="25"/>
  <c r="V20" i="25"/>
  <c r="U24" i="25"/>
  <c r="U26" i="25"/>
  <c r="T25" i="25"/>
  <c r="Z25" i="25"/>
  <c r="U18" i="25"/>
  <c r="AA20" i="25"/>
  <c r="AB21" i="25"/>
  <c r="AB26" i="25"/>
  <c r="T14" i="25"/>
  <c r="H47" i="25"/>
  <c r="AB25" i="25"/>
  <c r="T22" i="25"/>
  <c r="P25" i="25"/>
  <c r="H46" i="25"/>
  <c r="AB24" i="25"/>
  <c r="Z14" i="25"/>
  <c r="AB20" i="25"/>
  <c r="P18" i="25"/>
  <c r="H52" i="25"/>
  <c r="Z20" i="25"/>
  <c r="AA28" i="25"/>
  <c r="V21" i="25"/>
  <c r="N21" i="25"/>
  <c r="N25" i="25"/>
  <c r="V25" i="25"/>
  <c r="T26" i="25"/>
  <c r="H53" i="25"/>
  <c r="U16" i="25"/>
  <c r="P20" i="25"/>
  <c r="H54" i="25"/>
  <c r="T15" i="25"/>
  <c r="V17" i="25"/>
  <c r="AB14" i="25"/>
  <c r="O21" i="25"/>
  <c r="O15" i="25"/>
  <c r="N28" i="25"/>
  <c r="O28" i="25"/>
  <c r="T23" i="25"/>
  <c r="V24" i="25"/>
  <c r="Z18" i="25"/>
  <c r="AB28" i="25"/>
  <c r="Y26" i="25"/>
  <c r="G56" i="25"/>
  <c r="S52" i="25"/>
  <c r="R21" i="25"/>
  <c r="Q21" i="25"/>
  <c r="W56" i="25"/>
  <c r="P44" i="25"/>
  <c r="X53" i="25"/>
  <c r="M50" i="25"/>
  <c r="R52" i="25"/>
  <c r="AA47" i="25"/>
  <c r="Z47" i="25"/>
  <c r="T53" i="25"/>
  <c r="Y25" i="25"/>
  <c r="G49" i="25"/>
  <c r="S55" i="25"/>
  <c r="R17" i="25"/>
  <c r="Q17" i="25"/>
  <c r="W50" i="25"/>
  <c r="P43" i="25"/>
  <c r="Y52" i="25"/>
  <c r="X52" i="25"/>
  <c r="M46" i="25"/>
  <c r="R55" i="25"/>
  <c r="AA43" i="25"/>
  <c r="Z46" i="25"/>
  <c r="W21" i="25"/>
  <c r="G53" i="25"/>
  <c r="S56" i="25"/>
  <c r="R15" i="25"/>
  <c r="Q26" i="25"/>
  <c r="W53" i="25"/>
  <c r="P51" i="25"/>
  <c r="Y47" i="25"/>
  <c r="R56" i="25"/>
  <c r="AA55" i="25"/>
  <c r="R20" i="25"/>
  <c r="M49" i="25"/>
  <c r="AA50" i="25"/>
  <c r="O44" i="25"/>
  <c r="N46" i="25"/>
  <c r="M14" i="25"/>
  <c r="AB55" i="25"/>
  <c r="V54" i="25"/>
  <c r="U56" i="25"/>
  <c r="Q54" i="25"/>
  <c r="AB44" i="25"/>
  <c r="S53" i="25"/>
  <c r="W51" i="25"/>
  <c r="R43" i="25"/>
  <c r="O47" i="25"/>
  <c r="N50" i="25"/>
  <c r="AB46" i="25"/>
  <c r="V48" i="25"/>
  <c r="U47" i="25"/>
  <c r="N56" i="25"/>
  <c r="S49" i="25"/>
  <c r="Q25" i="25"/>
  <c r="R53" i="25"/>
  <c r="Z54" i="25"/>
  <c r="O46" i="25"/>
  <c r="N44" i="25"/>
  <c r="AB54" i="25"/>
  <c r="V50" i="25"/>
  <c r="U50" i="25"/>
  <c r="AB56" i="25"/>
  <c r="AA14" i="25"/>
  <c r="S43" i="25"/>
  <c r="Q14" i="25"/>
  <c r="R51" i="25"/>
  <c r="Z49" i="25"/>
  <c r="N55" i="25"/>
  <c r="U44" i="25"/>
  <c r="Y14" i="25"/>
  <c r="S54" i="25"/>
  <c r="R16" i="25"/>
  <c r="Q20" i="25"/>
  <c r="P53" i="25"/>
  <c r="Y48" i="25"/>
  <c r="X56" i="25"/>
  <c r="M45" i="25"/>
  <c r="R45" i="25"/>
  <c r="AA46" i="25"/>
  <c r="Z43" i="25"/>
  <c r="Y21" i="25"/>
  <c r="G48" i="25"/>
  <c r="S48" i="25"/>
  <c r="R28" i="25"/>
  <c r="W54" i="25"/>
  <c r="P55" i="25"/>
  <c r="E9" i="21"/>
  <c r="Y44" i="25"/>
  <c r="X50" i="25"/>
  <c r="M51" i="25"/>
  <c r="R50" i="25"/>
  <c r="AA44" i="25"/>
  <c r="Z50" i="25"/>
  <c r="Y24" i="25"/>
  <c r="G43" i="25"/>
  <c r="S47" i="25"/>
  <c r="R18" i="25"/>
  <c r="Q18" i="25"/>
  <c r="W48" i="25"/>
  <c r="P50" i="25"/>
  <c r="E10" i="21"/>
  <c r="Y49" i="25"/>
  <c r="X54" i="25"/>
  <c r="M44" i="25"/>
  <c r="R48" i="25"/>
  <c r="Z52" i="25"/>
  <c r="S46" i="25"/>
  <c r="Q16" i="25"/>
  <c r="R46" i="25"/>
  <c r="Z44" i="25"/>
  <c r="O50" i="25"/>
  <c r="M21" i="25"/>
  <c r="AB51" i="25"/>
  <c r="V55" i="25"/>
  <c r="U53" i="25"/>
  <c r="Q47" i="25"/>
  <c r="M18" i="25"/>
  <c r="V44" i="25"/>
  <c r="U43" i="25"/>
  <c r="P56" i="25"/>
  <c r="O56" i="25"/>
  <c r="N51" i="25"/>
  <c r="M15" i="25"/>
  <c r="AB43" i="25"/>
  <c r="V45" i="25"/>
  <c r="U54" i="25"/>
  <c r="Q46" i="25"/>
  <c r="Q56" i="25"/>
  <c r="AB49" i="25"/>
  <c r="W55" i="25"/>
  <c r="O54" i="25"/>
  <c r="N54" i="25"/>
  <c r="M13" i="25"/>
  <c r="AB50" i="25"/>
  <c r="V47" i="25"/>
  <c r="U45" i="25"/>
  <c r="O49" i="25"/>
  <c r="M20" i="25"/>
  <c r="U46" i="25"/>
  <c r="W44" i="25"/>
  <c r="N43" i="25"/>
  <c r="V53" i="25"/>
  <c r="Q51" i="25"/>
  <c r="Y16" i="25"/>
  <c r="G52" i="25"/>
  <c r="R24" i="25"/>
  <c r="Q19" i="25"/>
  <c r="W47" i="25"/>
  <c r="Y54" i="25"/>
  <c r="X44" i="25"/>
  <c r="M43" i="25"/>
  <c r="R49" i="25"/>
  <c r="AA56" i="25"/>
  <c r="Z55" i="25"/>
  <c r="W25" i="25"/>
  <c r="Y20" i="25"/>
  <c r="G50" i="25"/>
  <c r="R19" i="25"/>
  <c r="Q15" i="25"/>
  <c r="W43" i="25"/>
  <c r="P54" i="25"/>
  <c r="Y51" i="25"/>
  <c r="X43" i="25"/>
  <c r="M52" i="25"/>
  <c r="AA51" i="25"/>
  <c r="Z48" i="25"/>
  <c r="Y22" i="25"/>
  <c r="G45" i="25"/>
  <c r="S50" i="25"/>
  <c r="R13" i="25"/>
  <c r="Q13" i="25"/>
  <c r="W46" i="25"/>
  <c r="P52" i="25"/>
  <c r="Y50" i="25"/>
  <c r="X55" i="25"/>
  <c r="M54" i="25"/>
  <c r="R47" i="25"/>
  <c r="AA52" i="25"/>
  <c r="Z45" i="25"/>
  <c r="W52" i="25"/>
  <c r="Y46" i="25"/>
  <c r="O51" i="25"/>
  <c r="N53" i="25"/>
  <c r="M16" i="25"/>
  <c r="AB47" i="25"/>
  <c r="V51" i="25"/>
  <c r="U51" i="25"/>
  <c r="Q53" i="25"/>
  <c r="Q49" i="25"/>
  <c r="Y13" i="25"/>
  <c r="R26" i="25"/>
  <c r="X45" i="25"/>
  <c r="Z56" i="25"/>
  <c r="O55" i="25"/>
  <c r="N45" i="25"/>
  <c r="M22" i="25"/>
  <c r="V56" i="25"/>
  <c r="U52" i="25"/>
  <c r="Q48" i="25"/>
  <c r="Q45" i="25"/>
  <c r="M24" i="25"/>
  <c r="V52" i="25"/>
  <c r="U55" i="25"/>
  <c r="Y28" i="25"/>
  <c r="P48" i="25"/>
  <c r="Y43" i="25"/>
  <c r="O43" i="25"/>
  <c r="N49" i="25"/>
  <c r="M23" i="25"/>
  <c r="AB45" i="25"/>
  <c r="V46" i="25"/>
  <c r="Q52" i="25"/>
  <c r="O53" i="25"/>
  <c r="Y23" i="25"/>
  <c r="P45" i="25"/>
  <c r="Y45" i="25"/>
  <c r="O52" i="25"/>
  <c r="M28" i="25"/>
  <c r="V13" i="25"/>
  <c r="V29" i="25" s="1"/>
  <c r="Y19" i="25"/>
  <c r="G51" i="25"/>
  <c r="S45" i="25"/>
  <c r="R23" i="25"/>
  <c r="Q23" i="25"/>
  <c r="W49" i="25"/>
  <c r="P47" i="25"/>
  <c r="Y55" i="25"/>
  <c r="X47" i="25"/>
  <c r="AA49" i="25"/>
  <c r="Z51" i="25"/>
  <c r="Y15" i="25"/>
  <c r="G47" i="25"/>
  <c r="S51" i="25"/>
  <c r="R22" i="25"/>
  <c r="Q22" i="25"/>
  <c r="W45" i="25"/>
  <c r="P46" i="25"/>
  <c r="E11" i="21"/>
  <c r="Y53" i="25"/>
  <c r="X46" i="25"/>
  <c r="M48" i="25"/>
  <c r="R54" i="25"/>
  <c r="AA45" i="25"/>
  <c r="Z53" i="25"/>
  <c r="Y17" i="25"/>
  <c r="G44" i="25"/>
  <c r="I44" i="25" s="1"/>
  <c r="S44" i="25"/>
  <c r="Q28" i="25"/>
  <c r="P49" i="25"/>
  <c r="E5" i="21"/>
  <c r="Y56" i="25"/>
  <c r="X48" i="25"/>
  <c r="M56" i="25"/>
  <c r="R44" i="25"/>
  <c r="AA48" i="25"/>
  <c r="Y18" i="25"/>
  <c r="X49" i="25"/>
  <c r="O45" i="25"/>
  <c r="N52" i="25"/>
  <c r="M19" i="25"/>
  <c r="AB48" i="25"/>
  <c r="V43" i="25"/>
  <c r="Q50" i="25"/>
  <c r="G46" i="25"/>
  <c r="Q24" i="25"/>
  <c r="M47" i="25"/>
  <c r="M17" i="25"/>
  <c r="AB52" i="25"/>
  <c r="V49" i="25"/>
  <c r="U49" i="25"/>
  <c r="Q43" i="25"/>
  <c r="Q55" i="25"/>
  <c r="G55" i="25"/>
  <c r="I55" i="25" s="1"/>
  <c r="R25" i="25"/>
  <c r="X51" i="25"/>
  <c r="M55" i="25"/>
  <c r="AA53" i="25"/>
  <c r="N48" i="25"/>
  <c r="M25" i="25"/>
  <c r="AB53" i="25"/>
  <c r="U48" i="25"/>
  <c r="Q44" i="25"/>
  <c r="N47" i="25"/>
  <c r="G54" i="25"/>
  <c r="R14" i="25"/>
  <c r="M53" i="25"/>
  <c r="AA54" i="25"/>
  <c r="O48" i="25"/>
  <c r="AC19" i="19" l="1"/>
  <c r="AD19" i="19" s="1"/>
  <c r="Q11" i="21" s="1"/>
  <c r="R13" i="21"/>
  <c r="R14" i="21"/>
  <c r="R29" i="19"/>
  <c r="AC14" i="19"/>
  <c r="AD14" i="19" s="1"/>
  <c r="Q6" i="21" s="1"/>
  <c r="AC30" i="19"/>
  <c r="I30" i="19"/>
  <c r="AD30" i="19" s="1"/>
  <c r="AC55" i="19"/>
  <c r="AD55" i="19" s="1"/>
  <c r="R17" i="21" s="1"/>
  <c r="N90" i="19"/>
  <c r="I113" i="19"/>
  <c r="AC113" i="19"/>
  <c r="AD113" i="19" s="1"/>
  <c r="T13" i="21" s="1"/>
  <c r="AA121" i="25"/>
  <c r="AC84" i="25"/>
  <c r="AD84" i="25" s="1"/>
  <c r="P59" i="19"/>
  <c r="AC89" i="25"/>
  <c r="AD89" i="25" s="1"/>
  <c r="I21" i="21" s="1"/>
  <c r="AC25" i="19"/>
  <c r="AD25" i="19" s="1"/>
  <c r="Q17" i="21" s="1"/>
  <c r="Q29" i="19"/>
  <c r="AC81" i="25"/>
  <c r="AD81" i="25" s="1"/>
  <c r="Q121" i="19"/>
  <c r="AC86" i="25"/>
  <c r="AD86" i="25" s="1"/>
  <c r="I78" i="19"/>
  <c r="O9" i="21" s="1"/>
  <c r="AC84" i="19"/>
  <c r="AD84" i="19" s="1"/>
  <c r="S15" i="21" s="1"/>
  <c r="AC115" i="25"/>
  <c r="AD115" i="25" s="1"/>
  <c r="J15" i="21" s="1"/>
  <c r="AC114" i="19"/>
  <c r="AD114" i="19" s="1"/>
  <c r="T14" i="21" s="1"/>
  <c r="I50" i="19"/>
  <c r="N12" i="21" s="1"/>
  <c r="AA90" i="25"/>
  <c r="P90" i="19"/>
  <c r="I80" i="19"/>
  <c r="O11" i="21" s="1"/>
  <c r="AC87" i="25"/>
  <c r="AD87" i="25" s="1"/>
  <c r="AC13" i="19"/>
  <c r="AD13" i="19" s="1"/>
  <c r="M29" i="19"/>
  <c r="AC49" i="19"/>
  <c r="AD49" i="19" s="1"/>
  <c r="R11" i="21" s="1"/>
  <c r="AC15" i="19"/>
  <c r="AD15" i="19" s="1"/>
  <c r="Q7" i="21" s="1"/>
  <c r="AC106" i="25"/>
  <c r="AD106" i="25" s="1"/>
  <c r="J6" i="21" s="1"/>
  <c r="AC47" i="19"/>
  <c r="AD47" i="19" s="1"/>
  <c r="R9" i="21" s="1"/>
  <c r="AC85" i="25"/>
  <c r="AD85" i="25" s="1"/>
  <c r="AC45" i="19"/>
  <c r="AD45" i="19" s="1"/>
  <c r="R7" i="21" s="1"/>
  <c r="AC79" i="25"/>
  <c r="AD79" i="25" s="1"/>
  <c r="AC16" i="19"/>
  <c r="AD16" i="19" s="1"/>
  <c r="Q8" i="21" s="1"/>
  <c r="AC20" i="19"/>
  <c r="AD20" i="19" s="1"/>
  <c r="Q12" i="21" s="1"/>
  <c r="P121" i="19"/>
  <c r="AC75" i="25"/>
  <c r="AC60" i="25"/>
  <c r="I60" i="25"/>
  <c r="AD60" i="25" s="1"/>
  <c r="AD61" i="25" s="1"/>
  <c r="AC58" i="19"/>
  <c r="AD58" i="19" s="1"/>
  <c r="R20" i="21" s="1"/>
  <c r="M90" i="25"/>
  <c r="AC74" i="25"/>
  <c r="AC48" i="19"/>
  <c r="AD48" i="19" s="1"/>
  <c r="R10" i="21" s="1"/>
  <c r="AC57" i="19"/>
  <c r="AD57" i="19" s="1"/>
  <c r="R19" i="21" s="1"/>
  <c r="AB90" i="25"/>
  <c r="O90" i="19"/>
  <c r="Z90" i="25"/>
  <c r="P29" i="19"/>
  <c r="Y121" i="25"/>
  <c r="N29" i="19"/>
  <c r="AC90" i="25"/>
  <c r="I90" i="25"/>
  <c r="AD90" i="25" s="1"/>
  <c r="W121" i="25"/>
  <c r="U90" i="25"/>
  <c r="V90" i="25"/>
  <c r="N59" i="19"/>
  <c r="AC24" i="19"/>
  <c r="AD24" i="19" s="1"/>
  <c r="Q16" i="21" s="1"/>
  <c r="R90" i="25"/>
  <c r="AC27" i="19"/>
  <c r="AD27" i="19" s="1"/>
  <c r="Q19" i="21" s="1"/>
  <c r="I59" i="25"/>
  <c r="AD59" i="25" s="1"/>
  <c r="AC59" i="25"/>
  <c r="AC28" i="19"/>
  <c r="AD28" i="19" s="1"/>
  <c r="Q20" i="21" s="1"/>
  <c r="AC112" i="25"/>
  <c r="AD112" i="25" s="1"/>
  <c r="J12" i="21" s="1"/>
  <c r="M121" i="25"/>
  <c r="AC105" i="25"/>
  <c r="AD105" i="25" s="1"/>
  <c r="J5" i="21" s="1"/>
  <c r="M59" i="19"/>
  <c r="AC43" i="19"/>
  <c r="AD43" i="19" s="1"/>
  <c r="R5" i="21" s="1"/>
  <c r="AC56" i="19"/>
  <c r="AD56" i="19" s="1"/>
  <c r="R18" i="21" s="1"/>
  <c r="AC116" i="25"/>
  <c r="AD116" i="25" s="1"/>
  <c r="J16" i="21" s="1"/>
  <c r="AC78" i="25"/>
  <c r="AD78" i="25" s="1"/>
  <c r="AC83" i="25"/>
  <c r="AD83" i="25" s="1"/>
  <c r="AC22" i="19"/>
  <c r="AD22" i="19" s="1"/>
  <c r="Q14" i="21" s="1"/>
  <c r="R121" i="25"/>
  <c r="AC82" i="25"/>
  <c r="AD82" i="25" s="1"/>
  <c r="AC18" i="19"/>
  <c r="AD18" i="19" s="1"/>
  <c r="Q10" i="21" s="1"/>
  <c r="AC80" i="25"/>
  <c r="AD80" i="25" s="1"/>
  <c r="AC29" i="19"/>
  <c r="I29" i="19"/>
  <c r="AD29" i="19" s="1"/>
  <c r="Q21" i="21" s="1"/>
  <c r="AC58" i="25"/>
  <c r="AD58" i="25" s="1"/>
  <c r="H21" i="21" s="1"/>
  <c r="O29" i="19"/>
  <c r="AC77" i="19"/>
  <c r="AD77" i="19" s="1"/>
  <c r="S8" i="21" s="1"/>
  <c r="I77" i="25"/>
  <c r="E8" i="21" s="1"/>
  <c r="AC122" i="25"/>
  <c r="I122" i="25"/>
  <c r="AD122" i="25" s="1"/>
  <c r="I23" i="19"/>
  <c r="Q90" i="25"/>
  <c r="AC112" i="19"/>
  <c r="AD112" i="19" s="1"/>
  <c r="T12" i="21" s="1"/>
  <c r="R59" i="19"/>
  <c r="AC53" i="19"/>
  <c r="AD53" i="19" s="1"/>
  <c r="R15" i="21" s="1"/>
  <c r="O59" i="19"/>
  <c r="O90" i="25"/>
  <c r="O121" i="19"/>
  <c r="S22" i="21"/>
  <c r="U121" i="25"/>
  <c r="AC122" i="19"/>
  <c r="I122" i="19"/>
  <c r="AD122" i="19" s="1"/>
  <c r="AC111" i="25"/>
  <c r="AD111" i="25" s="1"/>
  <c r="J11" i="21" s="1"/>
  <c r="AC46" i="19"/>
  <c r="AD46" i="19" s="1"/>
  <c r="R8" i="21" s="1"/>
  <c r="AC107" i="19"/>
  <c r="AD107" i="19" s="1"/>
  <c r="T7" i="21" s="1"/>
  <c r="AC54" i="19"/>
  <c r="AD54" i="19" s="1"/>
  <c r="R16" i="21" s="1"/>
  <c r="I83" i="19"/>
  <c r="I112" i="25"/>
  <c r="F12" i="21" s="1"/>
  <c r="I85" i="19"/>
  <c r="W90" i="25"/>
  <c r="AC26" i="19"/>
  <c r="AD26" i="19" s="1"/>
  <c r="Q18" i="21" s="1"/>
  <c r="S90" i="25"/>
  <c r="AC77" i="25"/>
  <c r="AD77" i="25" s="1"/>
  <c r="AC51" i="19"/>
  <c r="AD51" i="19" s="1"/>
  <c r="R90" i="19"/>
  <c r="R121" i="19"/>
  <c r="AC23" i="19"/>
  <c r="AD23" i="19" s="1"/>
  <c r="Q15" i="21" s="1"/>
  <c r="Q121" i="25"/>
  <c r="AC119" i="19"/>
  <c r="AD119" i="19" s="1"/>
  <c r="T19" i="21" s="1"/>
  <c r="AC78" i="19"/>
  <c r="AD78" i="19" s="1"/>
  <c r="S9" i="21" s="1"/>
  <c r="I81" i="25"/>
  <c r="E12" i="21" s="1"/>
  <c r="AC121" i="19"/>
  <c r="I121" i="19"/>
  <c r="AD121" i="19" s="1"/>
  <c r="T21" i="21" s="1"/>
  <c r="M90" i="19"/>
  <c r="AC74" i="19"/>
  <c r="AD74" i="19" s="1"/>
  <c r="S5" i="21" s="1"/>
  <c r="I117" i="19"/>
  <c r="AC110" i="25"/>
  <c r="AD110" i="25" s="1"/>
  <c r="J10" i="21" s="1"/>
  <c r="I79" i="19"/>
  <c r="O10" i="21" s="1"/>
  <c r="AC27" i="25"/>
  <c r="AD27" i="25" s="1"/>
  <c r="G19" i="21" s="1"/>
  <c r="N121" i="19"/>
  <c r="AC88" i="19"/>
  <c r="AD88" i="19" s="1"/>
  <c r="S19" i="21" s="1"/>
  <c r="Y90" i="25"/>
  <c r="AC109" i="25"/>
  <c r="AD109" i="25" s="1"/>
  <c r="J9" i="21" s="1"/>
  <c r="I47" i="19"/>
  <c r="N9" i="21" s="1"/>
  <c r="I112" i="19"/>
  <c r="P12" i="21" s="1"/>
  <c r="AC120" i="19"/>
  <c r="AD120" i="19" s="1"/>
  <c r="T20" i="21" s="1"/>
  <c r="AC57" i="25"/>
  <c r="AD57" i="25" s="1"/>
  <c r="AC108" i="25"/>
  <c r="AD108" i="25" s="1"/>
  <c r="J8" i="21" s="1"/>
  <c r="AC85" i="19"/>
  <c r="AD85" i="19" s="1"/>
  <c r="S16" i="21" s="1"/>
  <c r="AC117" i="19"/>
  <c r="AD117" i="19" s="1"/>
  <c r="T17" i="21" s="1"/>
  <c r="I114" i="19"/>
  <c r="AC115" i="19"/>
  <c r="AD115" i="19" s="1"/>
  <c r="T15" i="21" s="1"/>
  <c r="AC109" i="19"/>
  <c r="AD109" i="19" s="1"/>
  <c r="T9" i="21" s="1"/>
  <c r="I113" i="25"/>
  <c r="AC118" i="19"/>
  <c r="AD118" i="19" s="1"/>
  <c r="T18" i="21" s="1"/>
  <c r="AC86" i="19"/>
  <c r="AD86" i="19" s="1"/>
  <c r="S17" i="21" s="1"/>
  <c r="AC81" i="19"/>
  <c r="AD81" i="19" s="1"/>
  <c r="S12" i="21" s="1"/>
  <c r="I85" i="25"/>
  <c r="AC79" i="19"/>
  <c r="AD79" i="19" s="1"/>
  <c r="S10" i="21" s="1"/>
  <c r="AC106" i="19"/>
  <c r="AD106" i="19" s="1"/>
  <c r="T6" i="21" s="1"/>
  <c r="AC121" i="25"/>
  <c r="I121" i="25"/>
  <c r="AD121" i="25" s="1"/>
  <c r="J21" i="21" s="1"/>
  <c r="P90" i="25"/>
  <c r="I117" i="25"/>
  <c r="X121" i="25"/>
  <c r="AC60" i="19"/>
  <c r="I60" i="19"/>
  <c r="AD60" i="19" s="1"/>
  <c r="I59" i="19"/>
  <c r="AD59" i="19" s="1"/>
  <c r="R21" i="21" s="1"/>
  <c r="AB121" i="25"/>
  <c r="I118" i="25"/>
  <c r="AC118" i="25"/>
  <c r="AD118" i="25" s="1"/>
  <c r="J18" i="21" s="1"/>
  <c r="I76" i="25"/>
  <c r="E7" i="21" s="1"/>
  <c r="I54" i="19"/>
  <c r="X90" i="25"/>
  <c r="AC83" i="19"/>
  <c r="AD83" i="19" s="1"/>
  <c r="AC120" i="25"/>
  <c r="AD120" i="25" s="1"/>
  <c r="J20" i="21" s="1"/>
  <c r="AC89" i="19"/>
  <c r="AD89" i="19" s="1"/>
  <c r="S20" i="21" s="1"/>
  <c r="I82" i="25"/>
  <c r="AC91" i="25"/>
  <c r="I91" i="25"/>
  <c r="AD91" i="25" s="1"/>
  <c r="AD92" i="25" s="1"/>
  <c r="AC113" i="25"/>
  <c r="AD113" i="25" s="1"/>
  <c r="J13" i="21" s="1"/>
  <c r="AC87" i="19"/>
  <c r="AD87" i="19" s="1"/>
  <c r="S18" i="21" s="1"/>
  <c r="I49" i="19"/>
  <c r="N11" i="21" s="1"/>
  <c r="AC107" i="25"/>
  <c r="AD107" i="25" s="1"/>
  <c r="J7" i="21" s="1"/>
  <c r="I90" i="19"/>
  <c r="AD90" i="19" s="1"/>
  <c r="S21" i="21" s="1"/>
  <c r="AC90" i="19"/>
  <c r="I75" i="25"/>
  <c r="E6" i="21" s="1"/>
  <c r="AC80" i="19"/>
  <c r="AD80" i="19" s="1"/>
  <c r="S11" i="21" s="1"/>
  <c r="N121" i="25"/>
  <c r="V121" i="25"/>
  <c r="AC76" i="19"/>
  <c r="AD76" i="19" s="1"/>
  <c r="S7" i="21" s="1"/>
  <c r="AC114" i="25"/>
  <c r="AD114" i="25" s="1"/>
  <c r="J14" i="21" s="1"/>
  <c r="Z121" i="25"/>
  <c r="AC119" i="25"/>
  <c r="AD119" i="25" s="1"/>
  <c r="J19" i="21" s="1"/>
  <c r="AC111" i="19"/>
  <c r="AD111" i="19" s="1"/>
  <c r="T11" i="21" s="1"/>
  <c r="I46" i="19"/>
  <c r="N8" i="21" s="1"/>
  <c r="I56" i="19"/>
  <c r="M121" i="19"/>
  <c r="AC105" i="19"/>
  <c r="AD105" i="19" s="1"/>
  <c r="T5" i="21" s="1"/>
  <c r="I115" i="19"/>
  <c r="AC108" i="19"/>
  <c r="AD108" i="19" s="1"/>
  <c r="T8" i="21" s="1"/>
  <c r="AC82" i="19"/>
  <c r="AD82" i="19" s="1"/>
  <c r="I109" i="19"/>
  <c r="P9" i="21" s="1"/>
  <c r="I106" i="25"/>
  <c r="F6" i="21" s="1"/>
  <c r="AC110" i="19"/>
  <c r="AD110" i="19" s="1"/>
  <c r="T10" i="21" s="1"/>
  <c r="T121" i="25"/>
  <c r="AC75" i="19"/>
  <c r="AD75" i="19" s="1"/>
  <c r="S6" i="21" s="1"/>
  <c r="T90" i="25"/>
  <c r="AC117" i="25"/>
  <c r="AD117" i="25" s="1"/>
  <c r="J17" i="21" s="1"/>
  <c r="AC116" i="19"/>
  <c r="AD116" i="19" s="1"/>
  <c r="T16" i="21" s="1"/>
  <c r="I105" i="19"/>
  <c r="P5" i="21" s="1"/>
  <c r="I107" i="25"/>
  <c r="F7" i="21" s="1"/>
  <c r="I75" i="19"/>
  <c r="O6" i="21" s="1"/>
  <c r="AC91" i="19"/>
  <c r="V59" i="25"/>
  <c r="R59" i="25"/>
  <c r="AA59" i="25"/>
  <c r="S59" i="25"/>
  <c r="T59" i="25"/>
  <c r="Q59" i="25"/>
  <c r="N59" i="25"/>
  <c r="Y59" i="25"/>
  <c r="W59" i="25"/>
  <c r="M59" i="25"/>
  <c r="Z59" i="25"/>
  <c r="U59" i="25"/>
  <c r="P59" i="25"/>
  <c r="O59" i="25"/>
  <c r="X59" i="25"/>
  <c r="AB59" i="25"/>
  <c r="AC17" i="25"/>
  <c r="AD17" i="25" s="1"/>
  <c r="G9" i="21" s="1"/>
  <c r="AC16" i="25"/>
  <c r="AD16" i="25" s="1"/>
  <c r="G8" i="21" s="1"/>
  <c r="AC19" i="25"/>
  <c r="AD19" i="25" s="1"/>
  <c r="G11" i="21" s="1"/>
  <c r="AC56" i="25"/>
  <c r="AC53" i="25"/>
  <c r="AD53" i="25" s="1"/>
  <c r="H15" i="21" s="1"/>
  <c r="I12" i="21"/>
  <c r="D6" i="21"/>
  <c r="AC18" i="25"/>
  <c r="AD18" i="25" s="1"/>
  <c r="G10" i="21" s="1"/>
  <c r="I10" i="21"/>
  <c r="AC23" i="25"/>
  <c r="AD23" i="25" s="1"/>
  <c r="G15" i="21" s="1"/>
  <c r="I8" i="21"/>
  <c r="AC25" i="25"/>
  <c r="AD25" i="25" s="1"/>
  <c r="G17" i="21" s="1"/>
  <c r="AC55" i="25"/>
  <c r="AC24" i="25"/>
  <c r="AD24" i="25" s="1"/>
  <c r="G16" i="21" s="1"/>
  <c r="AC52" i="25"/>
  <c r="AC13" i="25"/>
  <c r="AD13" i="25" s="1"/>
  <c r="G5" i="21" s="1"/>
  <c r="M29" i="25"/>
  <c r="I9" i="21"/>
  <c r="AC47" i="25"/>
  <c r="AC48" i="25"/>
  <c r="I16" i="21"/>
  <c r="I13" i="21"/>
  <c r="I48" i="25"/>
  <c r="W29" i="25"/>
  <c r="Z29" i="25"/>
  <c r="I29" i="25"/>
  <c r="AD29" i="25" s="1"/>
  <c r="G21" i="21" s="1"/>
  <c r="AC29" i="25"/>
  <c r="I17" i="21"/>
  <c r="I22" i="21"/>
  <c r="I23" i="21"/>
  <c r="AC15" i="25"/>
  <c r="AD15" i="25" s="1"/>
  <c r="G7" i="21" s="1"/>
  <c r="AC45" i="25"/>
  <c r="AC46" i="25"/>
  <c r="I53" i="25"/>
  <c r="I46" i="25"/>
  <c r="I51" i="25"/>
  <c r="P29" i="25"/>
  <c r="I43" i="25"/>
  <c r="X29" i="25"/>
  <c r="AB29" i="25"/>
  <c r="I30" i="25"/>
  <c r="AD30" i="25" s="1"/>
  <c r="AC30" i="25"/>
  <c r="AC22" i="25"/>
  <c r="AD22" i="25" s="1"/>
  <c r="G14" i="21" s="1"/>
  <c r="Y29" i="25"/>
  <c r="Q29" i="25"/>
  <c r="AC20" i="25"/>
  <c r="AD20" i="25" s="1"/>
  <c r="G12" i="21" s="1"/>
  <c r="AC44" i="25"/>
  <c r="I7" i="21"/>
  <c r="AC26" i="25"/>
  <c r="I18" i="21"/>
  <c r="I54" i="25"/>
  <c r="O29" i="25"/>
  <c r="I56" i="25"/>
  <c r="I50" i="25"/>
  <c r="I49" i="25"/>
  <c r="AC28" i="25"/>
  <c r="AD28" i="25" s="1"/>
  <c r="G20" i="21" s="1"/>
  <c r="I11" i="21"/>
  <c r="AC54" i="25"/>
  <c r="AD54" i="25" s="1"/>
  <c r="H16" i="21" s="1"/>
  <c r="R29" i="25"/>
  <c r="AC43" i="25"/>
  <c r="AC21" i="25"/>
  <c r="AD21" i="25" s="1"/>
  <c r="G13" i="21" s="1"/>
  <c r="I15" i="21"/>
  <c r="AC51" i="25"/>
  <c r="AD51" i="25" s="1"/>
  <c r="AC14" i="25"/>
  <c r="AD14" i="25" s="1"/>
  <c r="G6" i="21" s="1"/>
  <c r="AC49" i="25"/>
  <c r="AC50" i="25"/>
  <c r="I52" i="25"/>
  <c r="I47" i="25"/>
  <c r="T29" i="25"/>
  <c r="AA29" i="25"/>
  <c r="N29" i="25"/>
  <c r="U29" i="25"/>
  <c r="I45" i="25"/>
  <c r="M5" i="21"/>
  <c r="H19" i="21" l="1"/>
  <c r="H20" i="21"/>
  <c r="AE74" i="25"/>
  <c r="AD74" i="25"/>
  <c r="I5" i="21" s="1"/>
  <c r="Q22" i="21"/>
  <c r="AD31" i="19"/>
  <c r="Q23" i="21" s="1"/>
  <c r="S14" i="21"/>
  <c r="S13" i="21"/>
  <c r="R22" i="21"/>
  <c r="AD61" i="19"/>
  <c r="R23" i="21" s="1"/>
  <c r="AD123" i="19"/>
  <c r="T23" i="21" s="1"/>
  <c r="T22" i="21"/>
  <c r="AD92" i="19"/>
  <c r="S23" i="21" s="1"/>
  <c r="AD75" i="25"/>
  <c r="I6" i="21" s="1"/>
  <c r="AE75" i="25"/>
  <c r="AD123" i="25"/>
  <c r="J23" i="21" s="1"/>
  <c r="J22" i="21"/>
  <c r="AD47" i="25"/>
  <c r="H9" i="21" s="1"/>
  <c r="AD50" i="25"/>
  <c r="H12" i="21" s="1"/>
  <c r="AD55" i="25"/>
  <c r="H17" i="21" s="1"/>
  <c r="AD43" i="25"/>
  <c r="H5" i="21" s="1"/>
  <c r="AD45" i="25"/>
  <c r="H7" i="21" s="1"/>
  <c r="AD49" i="25"/>
  <c r="H11" i="21" s="1"/>
  <c r="AD44" i="25"/>
  <c r="H6" i="21" s="1"/>
  <c r="AD56" i="25"/>
  <c r="H18" i="21" s="1"/>
  <c r="AD48" i="25"/>
  <c r="H10" i="21" s="1"/>
  <c r="AD46" i="25"/>
  <c r="H8" i="21" s="1"/>
  <c r="AD52" i="25"/>
  <c r="H13" i="21" s="1"/>
  <c r="AD26" i="25"/>
  <c r="G18" i="21" s="1"/>
  <c r="D11" i="21"/>
  <c r="D8" i="21"/>
  <c r="D12" i="21"/>
  <c r="H22" i="21"/>
  <c r="H23" i="21"/>
  <c r="D10" i="21"/>
  <c r="D9" i="21"/>
  <c r="AD31" i="25"/>
  <c r="G23" i="21" s="1"/>
  <c r="G22" i="21"/>
  <c r="D7" i="21"/>
  <c r="D6" i="22"/>
  <c r="D5" i="21"/>
  <c r="Q5" i="21"/>
  <c r="A76" i="1" l="1"/>
  <c r="Q115" i="20" l="1"/>
  <c r="M27" i="20"/>
  <c r="G79" i="20"/>
  <c r="G53" i="20"/>
  <c r="M54" i="20"/>
  <c r="G57" i="20"/>
  <c r="G49" i="20"/>
  <c r="G109" i="20"/>
  <c r="G15" i="20"/>
  <c r="N113" i="20"/>
  <c r="M107" i="20"/>
  <c r="O24" i="20"/>
  <c r="Q47" i="20"/>
  <c r="Q86" i="20"/>
  <c r="M109" i="20"/>
  <c r="M120" i="20"/>
  <c r="N81" i="26"/>
  <c r="R58" i="26"/>
  <c r="Y45" i="26"/>
  <c r="P75" i="20"/>
  <c r="O118" i="20"/>
  <c r="N83" i="20"/>
  <c r="O112" i="20"/>
  <c r="G106" i="20"/>
  <c r="Q26" i="20"/>
  <c r="T105" i="26"/>
  <c r="X44" i="26"/>
  <c r="R120" i="20"/>
  <c r="P106" i="20"/>
  <c r="G119" i="26"/>
  <c r="Q116" i="20"/>
  <c r="G113" i="20"/>
  <c r="H119" i="20"/>
  <c r="AA76" i="26"/>
  <c r="O119" i="20"/>
  <c r="R107" i="20"/>
  <c r="M116" i="20"/>
  <c r="G78" i="20"/>
  <c r="G55" i="20"/>
  <c r="Q21" i="20"/>
  <c r="M21" i="20"/>
  <c r="O26" i="20"/>
  <c r="Q48" i="20"/>
  <c r="R89" i="20"/>
  <c r="G114" i="20"/>
  <c r="P15" i="20"/>
  <c r="M117" i="20"/>
  <c r="R88" i="20"/>
  <c r="O84" i="20"/>
  <c r="O49" i="20"/>
  <c r="O78" i="20"/>
  <c r="M16" i="20"/>
  <c r="G88" i="20"/>
  <c r="M49" i="20"/>
  <c r="H13" i="26"/>
  <c r="Z89" i="26"/>
  <c r="W83" i="26"/>
  <c r="R46" i="26"/>
  <c r="V24" i="26"/>
  <c r="H114" i="26"/>
  <c r="AB85" i="26"/>
  <c r="P87" i="26"/>
  <c r="X82" i="26"/>
  <c r="P48" i="20"/>
  <c r="O110" i="20"/>
  <c r="N25" i="20"/>
  <c r="V119" i="26"/>
  <c r="AB76" i="26"/>
  <c r="Y51" i="26"/>
  <c r="R52" i="26"/>
  <c r="X28" i="26"/>
  <c r="AB47" i="26"/>
  <c r="V21" i="26"/>
  <c r="P20" i="20"/>
  <c r="V19" i="26"/>
  <c r="X19" i="26"/>
  <c r="V17" i="26"/>
  <c r="Q23" i="20"/>
  <c r="H76" i="26"/>
  <c r="X75" i="26"/>
  <c r="Z74" i="26"/>
  <c r="O18" i="26"/>
  <c r="N111" i="20"/>
  <c r="O25" i="20"/>
  <c r="T113" i="26"/>
  <c r="G86" i="26"/>
  <c r="N84" i="26"/>
  <c r="H56" i="26"/>
  <c r="M23" i="26"/>
  <c r="T79" i="26"/>
  <c r="T107" i="26"/>
  <c r="G26" i="26"/>
  <c r="N50" i="20"/>
  <c r="G14" i="20"/>
  <c r="H83" i="26"/>
  <c r="Q22" i="20"/>
  <c r="S106" i="26"/>
  <c r="O85" i="26"/>
  <c r="H57" i="26"/>
  <c r="M55" i="26"/>
  <c r="V14" i="26"/>
  <c r="V13" i="26"/>
  <c r="H117" i="26"/>
  <c r="H18" i="20"/>
  <c r="Y79" i="26"/>
  <c r="Z77" i="26"/>
  <c r="X25" i="26"/>
  <c r="AB51" i="26"/>
  <c r="G106" i="26"/>
  <c r="AA83" i="26"/>
  <c r="P46" i="20"/>
  <c r="N86" i="26"/>
  <c r="O80" i="26"/>
  <c r="X43" i="26"/>
  <c r="X26" i="26"/>
  <c r="Q20" i="20"/>
  <c r="R119" i="20"/>
  <c r="V22" i="26"/>
  <c r="V78" i="26"/>
  <c r="P85" i="26"/>
  <c r="Y86" i="26"/>
  <c r="T87" i="26"/>
  <c r="V117" i="26"/>
  <c r="O105" i="26"/>
  <c r="P77" i="20"/>
  <c r="G22" i="26"/>
  <c r="M111" i="26"/>
  <c r="AB114" i="26"/>
  <c r="N45" i="26"/>
  <c r="G105" i="26"/>
  <c r="G108" i="26"/>
  <c r="O46" i="26"/>
  <c r="R79" i="26"/>
  <c r="U106" i="26"/>
  <c r="O27" i="26"/>
  <c r="G110" i="26"/>
  <c r="O84" i="26"/>
  <c r="M14" i="26"/>
  <c r="AB109" i="26"/>
  <c r="N109" i="26"/>
  <c r="W26" i="26"/>
  <c r="M28" i="26"/>
  <c r="Y53" i="26"/>
  <c r="G107" i="26"/>
  <c r="R82" i="26"/>
  <c r="N46" i="26"/>
  <c r="O50" i="26"/>
  <c r="H20" i="26"/>
  <c r="Z78" i="26"/>
  <c r="AA105" i="26"/>
  <c r="O55" i="26"/>
  <c r="Y118" i="26"/>
  <c r="O108" i="20"/>
  <c r="R113" i="20"/>
  <c r="P107" i="20"/>
  <c r="R83" i="20"/>
  <c r="M55" i="20"/>
  <c r="R75" i="20"/>
  <c r="P111" i="20"/>
  <c r="H25" i="20"/>
  <c r="N47" i="20"/>
  <c r="M76" i="20"/>
  <c r="N89" i="20"/>
  <c r="R13" i="20"/>
  <c r="M111" i="20"/>
  <c r="M18" i="20"/>
  <c r="N86" i="20"/>
  <c r="N75" i="20"/>
  <c r="AA87" i="26"/>
  <c r="X56" i="26"/>
  <c r="R53" i="20"/>
  <c r="H17" i="20"/>
  <c r="Q112" i="20"/>
  <c r="H91" i="26"/>
  <c r="N26" i="20"/>
  <c r="H79" i="20"/>
  <c r="I79" i="20" s="1"/>
  <c r="H108" i="20"/>
  <c r="H18" i="26"/>
  <c r="V115" i="26"/>
  <c r="G119" i="20"/>
  <c r="N118" i="20"/>
  <c r="O16" i="20"/>
  <c r="O85" i="20"/>
  <c r="G59" i="20"/>
  <c r="M52" i="20"/>
  <c r="R48" i="20"/>
  <c r="O89" i="20"/>
  <c r="H48" i="20"/>
  <c r="O54" i="20"/>
  <c r="N14" i="20"/>
  <c r="N105" i="20"/>
  <c r="N85" i="20"/>
  <c r="R110" i="20"/>
  <c r="H44" i="20"/>
  <c r="N47" i="26"/>
  <c r="O106" i="20"/>
  <c r="R19" i="20"/>
  <c r="M105" i="20"/>
  <c r="O27" i="20"/>
  <c r="H80" i="20"/>
  <c r="Q16" i="20"/>
  <c r="N81" i="20"/>
  <c r="O23" i="20"/>
  <c r="G86" i="20"/>
  <c r="R76" i="20"/>
  <c r="O114" i="20"/>
  <c r="M112" i="20"/>
  <c r="P120" i="20"/>
  <c r="O74" i="20"/>
  <c r="M48" i="20"/>
  <c r="R82" i="20"/>
  <c r="G51" i="20"/>
  <c r="Y81" i="26"/>
  <c r="P77" i="26"/>
  <c r="Y74" i="26"/>
  <c r="M53" i="26"/>
  <c r="G26" i="20"/>
  <c r="H109" i="26"/>
  <c r="T84" i="26"/>
  <c r="P83" i="26"/>
  <c r="G76" i="20"/>
  <c r="U28" i="26"/>
  <c r="AB52" i="26"/>
  <c r="Y48" i="26"/>
  <c r="V120" i="26"/>
  <c r="AA84" i="26"/>
  <c r="Y50" i="26"/>
  <c r="G23" i="26"/>
  <c r="X16" i="26"/>
  <c r="P58" i="26"/>
  <c r="Q114" i="20"/>
  <c r="G27" i="26"/>
  <c r="Y83" i="26"/>
  <c r="M54" i="26"/>
  <c r="H22" i="26"/>
  <c r="I22" i="26" s="1"/>
  <c r="G122" i="26"/>
  <c r="P76" i="26"/>
  <c r="N54" i="26"/>
  <c r="Z81" i="26"/>
  <c r="Q106" i="20"/>
  <c r="M22" i="20"/>
  <c r="AB110" i="26"/>
  <c r="S109" i="26"/>
  <c r="S75" i="26"/>
  <c r="V77" i="26"/>
  <c r="O22" i="26"/>
  <c r="AB50" i="26"/>
  <c r="G13" i="26"/>
  <c r="I13" i="26" s="1"/>
  <c r="AB55" i="26"/>
  <c r="Q85" i="20"/>
  <c r="M18" i="26"/>
  <c r="Z49" i="26"/>
  <c r="H15" i="26"/>
  <c r="H105" i="26"/>
  <c r="I105" i="26" s="1"/>
  <c r="T86" i="26"/>
  <c r="V87" i="26"/>
  <c r="X48" i="26"/>
  <c r="P47" i="26"/>
  <c r="R48" i="26"/>
  <c r="M53" i="20"/>
  <c r="X77" i="26"/>
  <c r="O88" i="26"/>
  <c r="H55" i="26"/>
  <c r="O25" i="26"/>
  <c r="M74" i="20"/>
  <c r="R115" i="20"/>
  <c r="P115" i="20"/>
  <c r="AB86" i="26"/>
  <c r="T75" i="26"/>
  <c r="X53" i="26"/>
  <c r="R55" i="26"/>
  <c r="H14" i="26"/>
  <c r="P110" i="20"/>
  <c r="N55" i="26"/>
  <c r="N52" i="26"/>
  <c r="S116" i="26"/>
  <c r="G109" i="26"/>
  <c r="Y46" i="26"/>
  <c r="P86" i="26"/>
  <c r="U82" i="26"/>
  <c r="O107" i="26"/>
  <c r="O116" i="26"/>
  <c r="O110" i="26"/>
  <c r="Z51" i="26"/>
  <c r="W85" i="26"/>
  <c r="N112" i="26"/>
  <c r="N80" i="26"/>
  <c r="M79" i="20"/>
  <c r="W56" i="26"/>
  <c r="O53" i="26"/>
  <c r="O52" i="26"/>
  <c r="O43" i="26"/>
  <c r="V57" i="26"/>
  <c r="P13" i="26"/>
  <c r="AB58" i="26"/>
  <c r="Z50" i="26"/>
  <c r="T24" i="26"/>
  <c r="H53" i="26"/>
  <c r="Q16" i="26"/>
  <c r="H106" i="26"/>
  <c r="I106" i="26" s="1"/>
  <c r="T22" i="26"/>
  <c r="Z107" i="26"/>
  <c r="V48" i="26"/>
  <c r="N44" i="20"/>
  <c r="Y80" i="26"/>
  <c r="N75" i="26"/>
  <c r="H81" i="26"/>
  <c r="V109" i="26"/>
  <c r="O47" i="20"/>
  <c r="N19" i="20"/>
  <c r="N108" i="20"/>
  <c r="Q87" i="20"/>
  <c r="O15" i="20"/>
  <c r="P105" i="20"/>
  <c r="O18" i="20"/>
  <c r="Q80" i="20"/>
  <c r="H52" i="20"/>
  <c r="T78" i="26"/>
  <c r="P78" i="20"/>
  <c r="P25" i="20"/>
  <c r="N88" i="20"/>
  <c r="O107" i="20"/>
  <c r="N53" i="20"/>
  <c r="M88" i="20"/>
  <c r="S74" i="26"/>
  <c r="X83" i="26"/>
  <c r="Q53" i="20"/>
  <c r="O45" i="20"/>
  <c r="G52" i="20"/>
  <c r="H23" i="20"/>
  <c r="H118" i="20"/>
  <c r="Q113" i="20"/>
  <c r="H47" i="20"/>
  <c r="H60" i="20"/>
  <c r="Z54" i="26"/>
  <c r="P89" i="20"/>
  <c r="P43" i="20"/>
  <c r="M83" i="20"/>
  <c r="R22" i="20"/>
  <c r="G87" i="20"/>
  <c r="P113" i="20"/>
  <c r="O83" i="20"/>
  <c r="Q49" i="20"/>
  <c r="G83" i="20"/>
  <c r="M56" i="20"/>
  <c r="H113" i="20"/>
  <c r="I113" i="20" s="1"/>
  <c r="H49" i="20"/>
  <c r="I49" i="20" s="1"/>
  <c r="M81" i="20"/>
  <c r="P87" i="20"/>
  <c r="N109" i="20"/>
  <c r="H107" i="20"/>
  <c r="G116" i="20"/>
  <c r="N23" i="20"/>
  <c r="P26" i="20"/>
  <c r="N80" i="20"/>
  <c r="R25" i="20"/>
  <c r="H112" i="20"/>
  <c r="H29" i="20"/>
  <c r="P79" i="20"/>
  <c r="R14" i="20"/>
  <c r="R111" i="20"/>
  <c r="O20" i="20"/>
  <c r="H117" i="20"/>
  <c r="N28" i="20"/>
  <c r="N79" i="20"/>
  <c r="Q81" i="20"/>
  <c r="G82" i="20"/>
  <c r="P108" i="20"/>
  <c r="R21" i="20"/>
  <c r="Q56" i="20"/>
  <c r="Z110" i="26"/>
  <c r="Z119" i="26"/>
  <c r="X88" i="26"/>
  <c r="G24" i="26"/>
  <c r="U13" i="26"/>
  <c r="N27" i="20"/>
  <c r="AA115" i="26"/>
  <c r="N20" i="20"/>
  <c r="N114" i="20"/>
  <c r="X22" i="26"/>
  <c r="M47" i="26"/>
  <c r="M17" i="26"/>
  <c r="M86" i="20"/>
  <c r="T82" i="26"/>
  <c r="X86" i="26"/>
  <c r="Z85" i="26"/>
  <c r="G15" i="26"/>
  <c r="X47" i="26"/>
  <c r="W84" i="26"/>
  <c r="H59" i="26"/>
  <c r="G29" i="26"/>
  <c r="Z44" i="26"/>
  <c r="S105" i="26"/>
  <c r="Z113" i="26"/>
  <c r="G87" i="26"/>
  <c r="N88" i="26"/>
  <c r="M47" i="20"/>
  <c r="N24" i="20"/>
  <c r="G29" i="20"/>
  <c r="I29" i="20" s="1"/>
  <c r="AD29" i="20" s="1"/>
  <c r="M84" i="20"/>
  <c r="H77" i="26"/>
  <c r="N82" i="26"/>
  <c r="U14" i="26"/>
  <c r="M58" i="26"/>
  <c r="M21" i="26"/>
  <c r="X15" i="26"/>
  <c r="O116" i="20"/>
  <c r="M48" i="26"/>
  <c r="P43" i="26"/>
  <c r="Z57" i="26"/>
  <c r="G30" i="20"/>
  <c r="AA106" i="26"/>
  <c r="N78" i="26"/>
  <c r="V80" i="26"/>
  <c r="X57" i="26"/>
  <c r="N58" i="26"/>
  <c r="M114" i="20"/>
  <c r="R81" i="20"/>
  <c r="T89" i="26"/>
  <c r="T80" i="26"/>
  <c r="V79" i="26"/>
  <c r="P50" i="26"/>
  <c r="T25" i="26"/>
  <c r="G60" i="20"/>
  <c r="M118" i="20"/>
  <c r="AA117" i="26"/>
  <c r="AB113" i="26"/>
  <c r="O76" i="26"/>
  <c r="N50" i="26"/>
  <c r="Z52" i="26"/>
  <c r="Z115" i="26"/>
  <c r="H90" i="26"/>
  <c r="AB88" i="26"/>
  <c r="Z58" i="26"/>
  <c r="V20" i="26"/>
  <c r="AB87" i="26"/>
  <c r="V113" i="26"/>
  <c r="P16" i="20"/>
  <c r="W77" i="26"/>
  <c r="O82" i="26"/>
  <c r="V106" i="26"/>
  <c r="V56" i="26"/>
  <c r="Y76" i="26"/>
  <c r="M50" i="26"/>
  <c r="N106" i="26"/>
  <c r="T119" i="26"/>
  <c r="M116" i="26"/>
  <c r="S112" i="26"/>
  <c r="N55" i="20"/>
  <c r="R49" i="26"/>
  <c r="X78" i="26"/>
  <c r="AB119" i="26"/>
  <c r="H84" i="26"/>
  <c r="X13" i="26"/>
  <c r="N108" i="26"/>
  <c r="H108" i="26"/>
  <c r="I108" i="26" s="1"/>
  <c r="O77" i="26"/>
  <c r="G79" i="26"/>
  <c r="AA88" i="26"/>
  <c r="V49" i="26"/>
  <c r="H105" i="20"/>
  <c r="H109" i="20"/>
  <c r="I109" i="20" s="1"/>
  <c r="M80" i="20"/>
  <c r="M13" i="20"/>
  <c r="R24" i="20"/>
  <c r="Q78" i="20"/>
  <c r="R17" i="20"/>
  <c r="M20" i="20"/>
  <c r="R44" i="20"/>
  <c r="H115" i="20"/>
  <c r="P45" i="20"/>
  <c r="H56" i="20"/>
  <c r="Q15" i="20"/>
  <c r="G54" i="20"/>
  <c r="H77" i="20"/>
  <c r="H51" i="20"/>
  <c r="I51" i="20" s="1"/>
  <c r="T15" i="26"/>
  <c r="AB108" i="26"/>
  <c r="P78" i="26"/>
  <c r="M113" i="20"/>
  <c r="R77" i="20"/>
  <c r="X27" i="26"/>
  <c r="H85" i="20"/>
  <c r="I85" i="20" s="1"/>
  <c r="O50" i="20"/>
  <c r="O43" i="20"/>
  <c r="M43" i="20"/>
  <c r="O14" i="26"/>
  <c r="T27" i="26"/>
  <c r="H81" i="20"/>
  <c r="G81" i="26"/>
  <c r="P23" i="20"/>
  <c r="R112" i="20"/>
  <c r="Q82" i="20"/>
  <c r="G85" i="20"/>
  <c r="M119" i="20"/>
  <c r="R114" i="20"/>
  <c r="O77" i="20"/>
  <c r="G110" i="20"/>
  <c r="G115" i="20"/>
  <c r="H91" i="20"/>
  <c r="H59" i="20"/>
  <c r="P52" i="20"/>
  <c r="G44" i="20"/>
  <c r="H116" i="20"/>
  <c r="I116" i="20" s="1"/>
  <c r="Q18" i="20"/>
  <c r="P88" i="20"/>
  <c r="P22" i="20"/>
  <c r="V110" i="26"/>
  <c r="H14" i="20"/>
  <c r="G21" i="20"/>
  <c r="P17" i="20"/>
  <c r="N107" i="20"/>
  <c r="R15" i="20"/>
  <c r="H45" i="20"/>
  <c r="P51" i="20"/>
  <c r="P74" i="20"/>
  <c r="M28" i="20"/>
  <c r="R105" i="20"/>
  <c r="Q88" i="20"/>
  <c r="H122" i="20"/>
  <c r="R23" i="20"/>
  <c r="AA118" i="26"/>
  <c r="T114" i="26"/>
  <c r="V76" i="26"/>
  <c r="Z87" i="26"/>
  <c r="O16" i="26"/>
  <c r="U18" i="26"/>
  <c r="G27" i="20"/>
  <c r="H26" i="26"/>
  <c r="I26" i="26" s="1"/>
  <c r="O57" i="20"/>
  <c r="R54" i="26"/>
  <c r="X51" i="26"/>
  <c r="H21" i="26"/>
  <c r="T17" i="26"/>
  <c r="N113" i="26"/>
  <c r="P88" i="26"/>
  <c r="X81" i="26"/>
  <c r="Z84" i="26"/>
  <c r="G90" i="20"/>
  <c r="R56" i="20"/>
  <c r="P79" i="26"/>
  <c r="AA86" i="26"/>
  <c r="N57" i="26"/>
  <c r="H27" i="26"/>
  <c r="I27" i="26" s="1"/>
  <c r="G75" i="26"/>
  <c r="AB106" i="26"/>
  <c r="Z117" i="26"/>
  <c r="S82" i="26"/>
  <c r="O19" i="20"/>
  <c r="AB49" i="26"/>
  <c r="V18" i="26"/>
  <c r="T23" i="26"/>
  <c r="V116" i="26"/>
  <c r="H85" i="26"/>
  <c r="Z75" i="26"/>
  <c r="H47" i="26"/>
  <c r="M52" i="26"/>
  <c r="H19" i="26"/>
  <c r="Q120" i="20"/>
  <c r="Y84" i="26"/>
  <c r="Y47" i="26"/>
  <c r="O20" i="26"/>
  <c r="U21" i="26"/>
  <c r="T118" i="26"/>
  <c r="S83" i="26"/>
  <c r="X84" i="26"/>
  <c r="V75" i="26"/>
  <c r="Y55" i="26"/>
  <c r="H86" i="20"/>
  <c r="I86" i="20" s="1"/>
  <c r="Q76" i="20"/>
  <c r="V112" i="26"/>
  <c r="AB105" i="26"/>
  <c r="O87" i="26"/>
  <c r="Y82" i="26"/>
  <c r="V27" i="26"/>
  <c r="Q110" i="20"/>
  <c r="P21" i="20"/>
  <c r="N119" i="26"/>
  <c r="S111" i="26"/>
  <c r="AB75" i="26"/>
  <c r="X46" i="26"/>
  <c r="P48" i="26"/>
  <c r="Z114" i="26"/>
  <c r="T28" i="26"/>
  <c r="V114" i="26"/>
  <c r="H80" i="26"/>
  <c r="G21" i="26"/>
  <c r="M87" i="20"/>
  <c r="G80" i="26"/>
  <c r="S117" i="26"/>
  <c r="S54" i="26"/>
  <c r="M85" i="20"/>
  <c r="H43" i="26"/>
  <c r="Z118" i="26"/>
  <c r="U20" i="26"/>
  <c r="O83" i="26"/>
  <c r="S81" i="26"/>
  <c r="V108" i="26"/>
  <c r="U81" i="26"/>
  <c r="T13" i="26"/>
  <c r="Z83" i="26"/>
  <c r="W86" i="26"/>
  <c r="N21" i="20"/>
  <c r="H116" i="26"/>
  <c r="AB117" i="26"/>
  <c r="T74" i="26"/>
  <c r="Y25" i="26"/>
  <c r="W14" i="26"/>
  <c r="Q79" i="26"/>
  <c r="G76" i="26"/>
  <c r="O120" i="20"/>
  <c r="P28" i="20"/>
  <c r="M23" i="20"/>
  <c r="AC23" i="20" s="1"/>
  <c r="AD23" i="20" s="1"/>
  <c r="P24" i="20"/>
  <c r="O111" i="20"/>
  <c r="Q44" i="20"/>
  <c r="N46" i="20"/>
  <c r="G117" i="20"/>
  <c r="H50" i="20"/>
  <c r="O55" i="20"/>
  <c r="H30" i="20"/>
  <c r="I30" i="20" s="1"/>
  <c r="AD30" i="20" s="1"/>
  <c r="AD31" i="20" s="1"/>
  <c r="Z45" i="26"/>
  <c r="AA113" i="26"/>
  <c r="Q119" i="20"/>
  <c r="N84" i="20"/>
  <c r="O21" i="20"/>
  <c r="R50" i="20"/>
  <c r="N58" i="20"/>
  <c r="O52" i="20"/>
  <c r="R46" i="20"/>
  <c r="O88" i="20"/>
  <c r="H60" i="26"/>
  <c r="V25" i="26"/>
  <c r="Q25" i="20"/>
  <c r="N117" i="20"/>
  <c r="M19" i="20"/>
  <c r="R116" i="20"/>
  <c r="N87" i="20"/>
  <c r="N110" i="20"/>
  <c r="G74" i="20"/>
  <c r="N52" i="20"/>
  <c r="H26" i="20"/>
  <c r="H24" i="20"/>
  <c r="Q105" i="20"/>
  <c r="G118" i="20"/>
  <c r="R87" i="20"/>
  <c r="H15" i="20"/>
  <c r="H13" i="20"/>
  <c r="Q118" i="20"/>
  <c r="N49" i="20"/>
  <c r="H84" i="20"/>
  <c r="N54" i="20"/>
  <c r="Q17" i="20"/>
  <c r="M89" i="20"/>
  <c r="P19" i="20"/>
  <c r="G122" i="20"/>
  <c r="G24" i="20"/>
  <c r="I24" i="20" s="1"/>
  <c r="O109" i="20"/>
  <c r="N112" i="20"/>
  <c r="M24" i="20"/>
  <c r="AB112" i="26"/>
  <c r="O115" i="20"/>
  <c r="Q28" i="20"/>
  <c r="AB111" i="26"/>
  <c r="Z109" i="26"/>
  <c r="X80" i="26"/>
  <c r="R45" i="26"/>
  <c r="O28" i="26"/>
  <c r="U19" i="26"/>
  <c r="Z53" i="26"/>
  <c r="V81" i="26"/>
  <c r="W81" i="26"/>
  <c r="R43" i="26"/>
  <c r="M16" i="26"/>
  <c r="AA112" i="26"/>
  <c r="S80" i="26"/>
  <c r="P75" i="26"/>
  <c r="X85" i="26"/>
  <c r="N115" i="20"/>
  <c r="O22" i="20"/>
  <c r="AB84" i="26"/>
  <c r="AB77" i="26"/>
  <c r="X50" i="26"/>
  <c r="H48" i="26"/>
  <c r="AB56" i="26"/>
  <c r="G17" i="20"/>
  <c r="I17" i="20" s="1"/>
  <c r="T116" i="26"/>
  <c r="G18" i="20"/>
  <c r="I18" i="20" s="1"/>
  <c r="P18" i="20"/>
  <c r="M56" i="26"/>
  <c r="U22" i="26"/>
  <c r="V15" i="26"/>
  <c r="N15" i="20"/>
  <c r="G78" i="26"/>
  <c r="Y52" i="26"/>
  <c r="V86" i="26"/>
  <c r="H51" i="26"/>
  <c r="Y78" i="26"/>
  <c r="N56" i="26"/>
  <c r="N74" i="26"/>
  <c r="H25" i="26"/>
  <c r="O24" i="26"/>
  <c r="P80" i="20"/>
  <c r="AA77" i="26"/>
  <c r="AA89" i="26"/>
  <c r="N51" i="26"/>
  <c r="P89" i="26"/>
  <c r="O51" i="20"/>
  <c r="N106" i="20"/>
  <c r="T111" i="26"/>
  <c r="AA110" i="26"/>
  <c r="T88" i="26"/>
  <c r="W82" i="26"/>
  <c r="M57" i="26"/>
  <c r="R86" i="20"/>
  <c r="AB78" i="26"/>
  <c r="H23" i="26"/>
  <c r="I23" i="26" s="1"/>
  <c r="N17" i="20"/>
  <c r="AB120" i="26"/>
  <c r="P80" i="26"/>
  <c r="Y88" i="26"/>
  <c r="W78" i="26"/>
  <c r="R57" i="26"/>
  <c r="G85" i="26"/>
  <c r="H122" i="26"/>
  <c r="O117" i="26"/>
  <c r="AA78" i="26"/>
  <c r="H46" i="20"/>
  <c r="Z56" i="26"/>
  <c r="V74" i="26"/>
  <c r="V90" i="26" s="1"/>
  <c r="T85" i="26"/>
  <c r="H121" i="26"/>
  <c r="U25" i="26"/>
  <c r="G117" i="26"/>
  <c r="AA15" i="26"/>
  <c r="R74" i="20"/>
  <c r="P57" i="26"/>
  <c r="W89" i="26"/>
  <c r="T117" i="26"/>
  <c r="R88" i="26"/>
  <c r="W79" i="26"/>
  <c r="G19" i="26"/>
  <c r="M77" i="20"/>
  <c r="V107" i="26"/>
  <c r="AB83" i="26"/>
  <c r="Q43" i="26"/>
  <c r="Q117" i="20"/>
  <c r="Y87" i="26"/>
  <c r="N87" i="26"/>
  <c r="Z112" i="26"/>
  <c r="G116" i="26"/>
  <c r="Y89" i="26"/>
  <c r="M13" i="26"/>
  <c r="T108" i="26"/>
  <c r="S107" i="26"/>
  <c r="P81" i="26"/>
  <c r="N43" i="20"/>
  <c r="H55" i="20"/>
  <c r="I55" i="20" s="1"/>
  <c r="H27" i="20"/>
  <c r="Q27" i="20"/>
  <c r="O105" i="20"/>
  <c r="O121" i="20" s="1"/>
  <c r="N48" i="20"/>
  <c r="M108" i="20"/>
  <c r="R85" i="20"/>
  <c r="G45" i="20"/>
  <c r="H106" i="20"/>
  <c r="I106" i="20" s="1"/>
  <c r="G74" i="26"/>
  <c r="U16" i="26"/>
  <c r="H44" i="26"/>
  <c r="P84" i="20"/>
  <c r="R18" i="20"/>
  <c r="Q50" i="20"/>
  <c r="P118" i="20"/>
  <c r="R47" i="20"/>
  <c r="P112" i="20"/>
  <c r="Q45" i="20"/>
  <c r="G81" i="20"/>
  <c r="I81" i="20" s="1"/>
  <c r="V83" i="26"/>
  <c r="M46" i="26"/>
  <c r="H118" i="26"/>
  <c r="H53" i="20"/>
  <c r="I53" i="20" s="1"/>
  <c r="H16" i="20"/>
  <c r="M82" i="20"/>
  <c r="O113" i="20"/>
  <c r="N116" i="20"/>
  <c r="N45" i="20"/>
  <c r="G48" i="20"/>
  <c r="R108" i="20"/>
  <c r="P109" i="20"/>
  <c r="M58" i="20"/>
  <c r="O14" i="20"/>
  <c r="R49" i="20"/>
  <c r="H78" i="20"/>
  <c r="I78" i="20" s="1"/>
  <c r="H83" i="20"/>
  <c r="G50" i="20"/>
  <c r="O46" i="20"/>
  <c r="R78" i="20"/>
  <c r="H74" i="20"/>
  <c r="P58" i="20"/>
  <c r="O58" i="20"/>
  <c r="G56" i="20"/>
  <c r="O48" i="20"/>
  <c r="H19" i="20"/>
  <c r="G107" i="20"/>
  <c r="I107" i="20" s="1"/>
  <c r="N13" i="20"/>
  <c r="M75" i="20"/>
  <c r="O117" i="20"/>
  <c r="P116" i="20"/>
  <c r="T14" i="26"/>
  <c r="U23" i="26"/>
  <c r="P74" i="26"/>
  <c r="P90" i="26" s="1"/>
  <c r="G112" i="26"/>
  <c r="S84" i="26"/>
  <c r="N49" i="26"/>
  <c r="R51" i="26"/>
  <c r="X23" i="26"/>
  <c r="Q46" i="20"/>
  <c r="M45" i="20"/>
  <c r="P82" i="26"/>
  <c r="S86" i="26"/>
  <c r="Y56" i="26"/>
  <c r="M43" i="26"/>
  <c r="G25" i="20"/>
  <c r="I25" i="20" s="1"/>
  <c r="S115" i="26"/>
  <c r="Z105" i="26"/>
  <c r="G90" i="26"/>
  <c r="N56" i="20"/>
  <c r="M17" i="20"/>
  <c r="G121" i="26"/>
  <c r="N120" i="26"/>
  <c r="AA85" i="26"/>
  <c r="V88" i="26"/>
  <c r="X18" i="26"/>
  <c r="AB57" i="26"/>
  <c r="H75" i="26"/>
  <c r="I75" i="26" s="1"/>
  <c r="AB54" i="26"/>
  <c r="P57" i="20"/>
  <c r="X58" i="26"/>
  <c r="Y77" i="26"/>
  <c r="M45" i="26"/>
  <c r="H16" i="26"/>
  <c r="H112" i="26"/>
  <c r="I112" i="26" s="1"/>
  <c r="G88" i="26"/>
  <c r="N85" i="26"/>
  <c r="V89" i="26"/>
  <c r="O13" i="20"/>
  <c r="R79" i="20"/>
  <c r="S87" i="26"/>
  <c r="H87" i="26"/>
  <c r="I87" i="26" s="1"/>
  <c r="Z76" i="26"/>
  <c r="P53" i="26"/>
  <c r="T18" i="26"/>
  <c r="V105" i="26"/>
  <c r="V121" i="26" s="1"/>
  <c r="G84" i="26"/>
  <c r="AA80" i="26"/>
  <c r="S88" i="26"/>
  <c r="O76" i="20"/>
  <c r="AA107" i="26"/>
  <c r="T20" i="26"/>
  <c r="N16" i="20"/>
  <c r="S114" i="26"/>
  <c r="O81" i="26"/>
  <c r="W80" i="26"/>
  <c r="R27" i="20"/>
  <c r="V26" i="26"/>
  <c r="U24" i="26"/>
  <c r="U15" i="26"/>
  <c r="AA111" i="26"/>
  <c r="Z120" i="26"/>
  <c r="X55" i="26"/>
  <c r="R53" i="26"/>
  <c r="O86" i="26"/>
  <c r="U86" i="26"/>
  <c r="N48" i="26"/>
  <c r="Y49" i="26"/>
  <c r="O115" i="26"/>
  <c r="R118" i="20"/>
  <c r="W88" i="26"/>
  <c r="O78" i="26"/>
  <c r="AB107" i="26"/>
  <c r="Z106" i="26"/>
  <c r="Y75" i="26"/>
  <c r="N111" i="26"/>
  <c r="T110" i="26"/>
  <c r="O54" i="26"/>
  <c r="Z21" i="26"/>
  <c r="G18" i="26"/>
  <c r="X52" i="26"/>
  <c r="P84" i="26"/>
  <c r="AA119" i="26"/>
  <c r="S45" i="26"/>
  <c r="O47" i="26"/>
  <c r="Q19" i="20"/>
  <c r="O19" i="26"/>
  <c r="O23" i="26"/>
  <c r="AA116" i="26"/>
  <c r="O75" i="26"/>
  <c r="W75" i="26"/>
  <c r="Y109" i="26"/>
  <c r="X54" i="26"/>
  <c r="O89" i="26"/>
  <c r="AA81" i="26"/>
  <c r="H107" i="26"/>
  <c r="I107" i="26" s="1"/>
  <c r="X21" i="26"/>
  <c r="O79" i="26"/>
  <c r="P119" i="20"/>
  <c r="M51" i="20"/>
  <c r="H75" i="20"/>
  <c r="G46" i="20"/>
  <c r="H21" i="20"/>
  <c r="Q107" i="20"/>
  <c r="N74" i="20"/>
  <c r="G80" i="20"/>
  <c r="I80" i="20" s="1"/>
  <c r="R45" i="20"/>
  <c r="P53" i="20"/>
  <c r="M44" i="20"/>
  <c r="R57" i="20"/>
  <c r="R58" i="20"/>
  <c r="V23" i="26"/>
  <c r="M25" i="26"/>
  <c r="G20" i="20"/>
  <c r="P27" i="20"/>
  <c r="M110" i="20"/>
  <c r="AC110" i="20" s="1"/>
  <c r="AD110" i="20" s="1"/>
  <c r="Q79" i="20"/>
  <c r="Q43" i="20"/>
  <c r="Q59" i="20" s="1"/>
  <c r="Q77" i="20"/>
  <c r="M106" i="20"/>
  <c r="R106" i="20"/>
  <c r="N53" i="26"/>
  <c r="G30" i="26"/>
  <c r="O87" i="20"/>
  <c r="H22" i="20"/>
  <c r="O53" i="20"/>
  <c r="G47" i="20"/>
  <c r="H20" i="20"/>
  <c r="H43" i="20"/>
  <c r="N120" i="20"/>
  <c r="Q89" i="20"/>
  <c r="O75" i="20"/>
  <c r="R43" i="20"/>
  <c r="R59" i="20" s="1"/>
  <c r="P44" i="20"/>
  <c r="R54" i="20"/>
  <c r="R20" i="20"/>
  <c r="Q55" i="20"/>
  <c r="P49" i="20"/>
  <c r="H46" i="26"/>
  <c r="G105" i="20"/>
  <c r="P50" i="20"/>
  <c r="O17" i="20"/>
  <c r="R55" i="20"/>
  <c r="H45" i="26"/>
  <c r="G111" i="20"/>
  <c r="G108" i="20"/>
  <c r="P114" i="20"/>
  <c r="O44" i="20"/>
  <c r="H17" i="26"/>
  <c r="H111" i="20"/>
  <c r="Q108" i="20"/>
  <c r="H90" i="20"/>
  <c r="I90" i="20" s="1"/>
  <c r="AD90" i="20" s="1"/>
  <c r="M25" i="20"/>
  <c r="AC25" i="20" s="1"/>
  <c r="AD25" i="20" s="1"/>
  <c r="O21" i="26"/>
  <c r="X14" i="26"/>
  <c r="AB48" i="26"/>
  <c r="P83" i="20"/>
  <c r="S77" i="26"/>
  <c r="X49" i="26"/>
  <c r="X45" i="26"/>
  <c r="R50" i="26"/>
  <c r="N78" i="20"/>
  <c r="G75" i="20"/>
  <c r="T77" i="26"/>
  <c r="T76" i="26"/>
  <c r="X76" i="26"/>
  <c r="G17" i="26"/>
  <c r="AB43" i="26"/>
  <c r="G13" i="20"/>
  <c r="I13" i="20" s="1"/>
  <c r="H110" i="26"/>
  <c r="I110" i="26" s="1"/>
  <c r="G22" i="20"/>
  <c r="I22" i="20" s="1"/>
  <c r="P47" i="20"/>
  <c r="P85" i="20"/>
  <c r="N18" i="20"/>
  <c r="P82" i="20"/>
  <c r="AB79" i="26"/>
  <c r="N79" i="26"/>
  <c r="G16" i="26"/>
  <c r="X24" i="26"/>
  <c r="AB44" i="26"/>
  <c r="O15" i="26"/>
  <c r="W74" i="26"/>
  <c r="N89" i="26"/>
  <c r="G25" i="26"/>
  <c r="Z43" i="26"/>
  <c r="Z108" i="26"/>
  <c r="S89" i="26"/>
  <c r="N77" i="26"/>
  <c r="P14" i="20"/>
  <c r="Q84" i="20"/>
  <c r="H119" i="26"/>
  <c r="I119" i="26" s="1"/>
  <c r="AA74" i="26"/>
  <c r="N83" i="26"/>
  <c r="H54" i="26"/>
  <c r="V16" i="26"/>
  <c r="G14" i="26"/>
  <c r="P76" i="20"/>
  <c r="H74" i="26"/>
  <c r="I74" i="26" s="1"/>
  <c r="R109" i="20"/>
  <c r="M19" i="26"/>
  <c r="Z48" i="26"/>
  <c r="H24" i="26"/>
  <c r="I24" i="26" s="1"/>
  <c r="H113" i="26"/>
  <c r="H79" i="26"/>
  <c r="I79" i="26" s="1"/>
  <c r="V84" i="26"/>
  <c r="H110" i="20"/>
  <c r="I110" i="20" s="1"/>
  <c r="P56" i="26"/>
  <c r="R56" i="26"/>
  <c r="V28" i="26"/>
  <c r="S79" i="26"/>
  <c r="T106" i="26"/>
  <c r="N44" i="26"/>
  <c r="U26" i="26"/>
  <c r="M27" i="26"/>
  <c r="Z116" i="26"/>
  <c r="G111" i="26"/>
  <c r="AA108" i="26"/>
  <c r="AB89" i="26"/>
  <c r="G82" i="26"/>
  <c r="X87" i="26"/>
  <c r="P86" i="20"/>
  <c r="W58" i="26"/>
  <c r="O112" i="26"/>
  <c r="O111" i="26"/>
  <c r="O44" i="26"/>
  <c r="O57" i="26"/>
  <c r="R84" i="26"/>
  <c r="U109" i="26"/>
  <c r="H29" i="26"/>
  <c r="T81" i="26"/>
  <c r="S118" i="26"/>
  <c r="AA14" i="26"/>
  <c r="R16" i="20"/>
  <c r="P49" i="26"/>
  <c r="H50" i="26"/>
  <c r="W76" i="26"/>
  <c r="T109" i="26"/>
  <c r="V53" i="26"/>
  <c r="O106" i="26"/>
  <c r="R108" i="26"/>
  <c r="V85" i="26"/>
  <c r="Q24" i="20"/>
  <c r="N118" i="26"/>
  <c r="AB116" i="26"/>
  <c r="T112" i="26"/>
  <c r="N22" i="20"/>
  <c r="T21" i="26"/>
  <c r="AB81" i="26"/>
  <c r="Q75" i="20"/>
  <c r="O82" i="20"/>
  <c r="Q109" i="20"/>
  <c r="G121" i="20"/>
  <c r="P56" i="20"/>
  <c r="P81" i="20"/>
  <c r="R117" i="20"/>
  <c r="Q52" i="20"/>
  <c r="R80" i="20"/>
  <c r="R51" i="20"/>
  <c r="P117" i="20"/>
  <c r="Q54" i="20"/>
  <c r="Q58" i="20"/>
  <c r="Z79" i="26"/>
  <c r="M20" i="26"/>
  <c r="H76" i="20"/>
  <c r="H87" i="20"/>
  <c r="I87" i="20" s="1"/>
  <c r="Q13" i="20"/>
  <c r="N77" i="20"/>
  <c r="M14" i="20"/>
  <c r="M115" i="20"/>
  <c r="AC115" i="20" s="1"/>
  <c r="AD115" i="20" s="1"/>
  <c r="M15" i="20"/>
  <c r="AC15" i="20" s="1"/>
  <c r="AD15" i="20" s="1"/>
  <c r="N76" i="20"/>
  <c r="N119" i="20"/>
  <c r="H88" i="26"/>
  <c r="I88" i="26" s="1"/>
  <c r="Z82" i="26"/>
  <c r="G84" i="20"/>
  <c r="I84" i="20" s="1"/>
  <c r="P54" i="20"/>
  <c r="G112" i="20"/>
  <c r="H82" i="20"/>
  <c r="I82" i="20" s="1"/>
  <c r="N57" i="20"/>
  <c r="M50" i="20"/>
  <c r="AC50" i="20" s="1"/>
  <c r="AD50" i="20" s="1"/>
  <c r="H114" i="20"/>
  <c r="I114" i="20" s="1"/>
  <c r="Q111" i="20"/>
  <c r="M78" i="20"/>
  <c r="AC78" i="20" s="1"/>
  <c r="M26" i="20"/>
  <c r="G91" i="20"/>
  <c r="Q51" i="20"/>
  <c r="O79" i="20"/>
  <c r="P13" i="20"/>
  <c r="P29" i="20" s="1"/>
  <c r="Q74" i="20"/>
  <c r="Q90" i="20" s="1"/>
  <c r="R84" i="20"/>
  <c r="R52" i="20"/>
  <c r="P55" i="20"/>
  <c r="O81" i="20"/>
  <c r="R26" i="20"/>
  <c r="Q57" i="20"/>
  <c r="M46" i="20"/>
  <c r="AC46" i="20" s="1"/>
  <c r="AD46" i="20" s="1"/>
  <c r="H49" i="26"/>
  <c r="M57" i="20"/>
  <c r="Q83" i="20"/>
  <c r="O86" i="20"/>
  <c r="N51" i="20"/>
  <c r="G43" i="20"/>
  <c r="H88" i="20"/>
  <c r="I88" i="20" s="1"/>
  <c r="R47" i="26"/>
  <c r="M24" i="26"/>
  <c r="X20" i="26"/>
  <c r="T26" i="26"/>
  <c r="N105" i="26"/>
  <c r="O74" i="26"/>
  <c r="O90" i="26" s="1"/>
  <c r="X89" i="26"/>
  <c r="H52" i="26"/>
  <c r="H121" i="20"/>
  <c r="R28" i="20"/>
  <c r="S110" i="26"/>
  <c r="H111" i="26"/>
  <c r="I111" i="26" s="1"/>
  <c r="S85" i="26"/>
  <c r="Z80" i="26"/>
  <c r="O17" i="26"/>
  <c r="U27" i="26"/>
  <c r="G16" i="20"/>
  <c r="I16" i="20" s="1"/>
  <c r="U17" i="26"/>
  <c r="O28" i="20"/>
  <c r="AB53" i="26"/>
  <c r="AB46" i="26"/>
  <c r="T19" i="26"/>
  <c r="AA109" i="26"/>
  <c r="AA75" i="26"/>
  <c r="Z86" i="26"/>
  <c r="X17" i="26"/>
  <c r="M51" i="26"/>
  <c r="G77" i="20"/>
  <c r="O80" i="20"/>
  <c r="G91" i="26"/>
  <c r="AC91" i="26" s="1"/>
  <c r="AB74" i="26"/>
  <c r="AB90" i="26" s="1"/>
  <c r="Z88" i="26"/>
  <c r="O26" i="26"/>
  <c r="Y43" i="26"/>
  <c r="AB115" i="26"/>
  <c r="AA79" i="26"/>
  <c r="AA82" i="26"/>
  <c r="O56" i="20"/>
  <c r="N82" i="20"/>
  <c r="V118" i="26"/>
  <c r="N116" i="26"/>
  <c r="H86" i="26"/>
  <c r="I86" i="26" s="1"/>
  <c r="Y54" i="26"/>
  <c r="M49" i="26"/>
  <c r="M15" i="26"/>
  <c r="T16" i="26"/>
  <c r="M26" i="26"/>
  <c r="H57" i="20"/>
  <c r="I57" i="20" s="1"/>
  <c r="P51" i="26"/>
  <c r="P54" i="26"/>
  <c r="Z47" i="26"/>
  <c r="G19" i="20"/>
  <c r="I19" i="20" s="1"/>
  <c r="AA114" i="26"/>
  <c r="N76" i="26"/>
  <c r="H54" i="20"/>
  <c r="I54" i="20" s="1"/>
  <c r="Y57" i="26"/>
  <c r="V82" i="26"/>
  <c r="P55" i="26"/>
  <c r="AB45" i="26"/>
  <c r="G114" i="26"/>
  <c r="H78" i="26"/>
  <c r="I78" i="26" s="1"/>
  <c r="G77" i="26"/>
  <c r="R44" i="26"/>
  <c r="T120" i="26"/>
  <c r="H30" i="26"/>
  <c r="N107" i="26"/>
  <c r="P52" i="26"/>
  <c r="Z55" i="26"/>
  <c r="V111" i="26"/>
  <c r="G113" i="26"/>
  <c r="P26" i="26"/>
  <c r="G23" i="20"/>
  <c r="I23" i="20" s="1"/>
  <c r="Z46" i="26"/>
  <c r="H115" i="26"/>
  <c r="Z14" i="26"/>
  <c r="M22" i="26"/>
  <c r="Y44" i="26"/>
  <c r="T115" i="26"/>
  <c r="G20" i="26"/>
  <c r="H82" i="26"/>
  <c r="I82" i="26" s="1"/>
  <c r="M86" i="26"/>
  <c r="V55" i="26"/>
  <c r="V45" i="26"/>
  <c r="U74" i="26"/>
  <c r="Q81" i="26"/>
  <c r="P45" i="26"/>
  <c r="P46" i="26"/>
  <c r="S108" i="26"/>
  <c r="AB82" i="26"/>
  <c r="S78" i="26"/>
  <c r="T83" i="26"/>
  <c r="P44" i="26"/>
  <c r="G118" i="26"/>
  <c r="I118" i="26" s="1"/>
  <c r="X74" i="26"/>
  <c r="Y58" i="26"/>
  <c r="R117" i="26"/>
  <c r="R107" i="26"/>
  <c r="P16" i="26"/>
  <c r="O113" i="26"/>
  <c r="AA56" i="26"/>
  <c r="Q114" i="26"/>
  <c r="AA54" i="26"/>
  <c r="M89" i="26"/>
  <c r="Q50" i="26"/>
  <c r="AA25" i="26"/>
  <c r="X117" i="26"/>
  <c r="S120" i="26"/>
  <c r="P109" i="26"/>
  <c r="G115" i="26"/>
  <c r="AA49" i="26"/>
  <c r="M81" i="26"/>
  <c r="Q52" i="26"/>
  <c r="AA16" i="26"/>
  <c r="X105" i="26"/>
  <c r="O48" i="26"/>
  <c r="W110" i="26"/>
  <c r="AB27" i="26"/>
  <c r="G52" i="26"/>
  <c r="I52" i="26" s="1"/>
  <c r="AA52" i="26"/>
  <c r="Y107" i="26"/>
  <c r="U111" i="26"/>
  <c r="V46" i="26"/>
  <c r="M105" i="26"/>
  <c r="P113" i="26"/>
  <c r="W120" i="26"/>
  <c r="Y28" i="26"/>
  <c r="P111" i="26"/>
  <c r="U84" i="26"/>
  <c r="AA28" i="26"/>
  <c r="U119" i="26"/>
  <c r="N117" i="26"/>
  <c r="S53" i="26"/>
  <c r="R81" i="26"/>
  <c r="G44" i="26"/>
  <c r="I44" i="26" s="1"/>
  <c r="AA44" i="26"/>
  <c r="R114" i="26"/>
  <c r="P25" i="26"/>
  <c r="R21" i="26"/>
  <c r="U120" i="26"/>
  <c r="Z19" i="26"/>
  <c r="X120" i="26"/>
  <c r="U48" i="26"/>
  <c r="W52" i="26"/>
  <c r="Y114" i="26"/>
  <c r="Q17" i="26"/>
  <c r="V52" i="26"/>
  <c r="AA48" i="26"/>
  <c r="R109" i="26"/>
  <c r="P119" i="26"/>
  <c r="M107" i="26"/>
  <c r="Q27" i="26"/>
  <c r="M118" i="26"/>
  <c r="P114" i="26"/>
  <c r="M120" i="26"/>
  <c r="N17" i="26"/>
  <c r="W18" i="26"/>
  <c r="S76" i="26"/>
  <c r="S90" i="26" s="1"/>
  <c r="O119" i="26"/>
  <c r="O45" i="26"/>
  <c r="Q82" i="26"/>
  <c r="W25" i="26"/>
  <c r="M106" i="26"/>
  <c r="M77" i="26"/>
  <c r="S23" i="26"/>
  <c r="U57" i="26"/>
  <c r="U79" i="26"/>
  <c r="S27" i="26"/>
  <c r="AA53" i="26"/>
  <c r="Y117" i="26"/>
  <c r="Z18" i="26"/>
  <c r="Y13" i="26"/>
  <c r="G49" i="26"/>
  <c r="I49" i="26" s="1"/>
  <c r="O109" i="26"/>
  <c r="W57" i="26"/>
  <c r="S13" i="26"/>
  <c r="AA47" i="26"/>
  <c r="Y105" i="26"/>
  <c r="Z27" i="26"/>
  <c r="Y16" i="26"/>
  <c r="G57" i="26"/>
  <c r="I57" i="26" s="1"/>
  <c r="V44" i="26"/>
  <c r="M76" i="26"/>
  <c r="R13" i="26"/>
  <c r="AB19" i="26"/>
  <c r="S25" i="26"/>
  <c r="R115" i="26"/>
  <c r="P22" i="26"/>
  <c r="G46" i="26"/>
  <c r="I46" i="26" s="1"/>
  <c r="N13" i="26"/>
  <c r="W113" i="26"/>
  <c r="S47" i="26"/>
  <c r="Z16" i="26"/>
  <c r="P20" i="26"/>
  <c r="AA20" i="26"/>
  <c r="S52" i="26"/>
  <c r="AB26" i="26"/>
  <c r="S17" i="26"/>
  <c r="Q80" i="26"/>
  <c r="U89" i="26"/>
  <c r="T51" i="26"/>
  <c r="U58" i="26"/>
  <c r="P21" i="26"/>
  <c r="U113" i="26"/>
  <c r="Y23" i="26"/>
  <c r="Q58" i="26"/>
  <c r="R120" i="26"/>
  <c r="U88" i="26"/>
  <c r="R74" i="26"/>
  <c r="G60" i="26"/>
  <c r="I60" i="26" s="1"/>
  <c r="AD60" i="26" s="1"/>
  <c r="S28" i="26"/>
  <c r="Q76" i="26"/>
  <c r="T52" i="26"/>
  <c r="T49" i="26"/>
  <c r="Q13" i="26"/>
  <c r="N18" i="26"/>
  <c r="N23" i="26"/>
  <c r="W112" i="26"/>
  <c r="W20" i="26"/>
  <c r="R80" i="26"/>
  <c r="W87" i="26"/>
  <c r="AA50" i="26"/>
  <c r="Q24" i="26"/>
  <c r="R86" i="26"/>
  <c r="AA45" i="26"/>
  <c r="Q115" i="26"/>
  <c r="W111" i="26"/>
  <c r="M88" i="26"/>
  <c r="AB14" i="26"/>
  <c r="Q120" i="26"/>
  <c r="S19" i="26"/>
  <c r="R116" i="26"/>
  <c r="U107" i="26"/>
  <c r="O49" i="26"/>
  <c r="AA57" i="26"/>
  <c r="M112" i="26"/>
  <c r="AB17" i="26"/>
  <c r="Q118" i="26"/>
  <c r="S26" i="26"/>
  <c r="R111" i="26"/>
  <c r="U112" i="26"/>
  <c r="V47" i="26"/>
  <c r="AB22" i="26"/>
  <c r="Q26" i="26"/>
  <c r="Y106" i="26"/>
  <c r="X114" i="26"/>
  <c r="R20" i="26"/>
  <c r="Q117" i="26"/>
  <c r="Q89" i="26"/>
  <c r="R83" i="26"/>
  <c r="AB23" i="26"/>
  <c r="T47" i="26"/>
  <c r="X79" i="26"/>
  <c r="V54" i="26"/>
  <c r="O108" i="26"/>
  <c r="W55" i="26"/>
  <c r="AA24" i="26"/>
  <c r="U110" i="26"/>
  <c r="T48" i="26"/>
  <c r="U87" i="26"/>
  <c r="G43" i="26"/>
  <c r="I43" i="26" s="1"/>
  <c r="Z13" i="26"/>
  <c r="AA27" i="26"/>
  <c r="R26" i="26"/>
  <c r="Q107" i="26"/>
  <c r="W23" i="26"/>
  <c r="S43" i="26"/>
  <c r="W106" i="26"/>
  <c r="M115" i="26"/>
  <c r="P24" i="26"/>
  <c r="W105" i="26"/>
  <c r="W43" i="26"/>
  <c r="Y115" i="26"/>
  <c r="Q87" i="26"/>
  <c r="Z111" i="26"/>
  <c r="Q56" i="26"/>
  <c r="U83" i="26"/>
  <c r="S44" i="26"/>
  <c r="AB18" i="26"/>
  <c r="Q116" i="26"/>
  <c r="T53" i="26"/>
  <c r="P110" i="26"/>
  <c r="T56" i="26"/>
  <c r="P106" i="26"/>
  <c r="AB118" i="26"/>
  <c r="M80" i="26"/>
  <c r="R113" i="26"/>
  <c r="U78" i="26"/>
  <c r="G53" i="26"/>
  <c r="I53" i="26" s="1"/>
  <c r="S16" i="26"/>
  <c r="U53" i="26"/>
  <c r="O56" i="26"/>
  <c r="Q106" i="26"/>
  <c r="U51" i="26"/>
  <c r="Q113" i="26"/>
  <c r="Q83" i="26"/>
  <c r="P15" i="26"/>
  <c r="M85" i="26"/>
  <c r="S18" i="26"/>
  <c r="Q109" i="26"/>
  <c r="U44" i="26"/>
  <c r="Q108" i="26"/>
  <c r="Q78" i="26"/>
  <c r="P27" i="26"/>
  <c r="G55" i="26"/>
  <c r="R22" i="26"/>
  <c r="X115" i="26"/>
  <c r="Y17" i="26"/>
  <c r="X106" i="26"/>
  <c r="U56" i="26"/>
  <c r="W28" i="26"/>
  <c r="G54" i="26"/>
  <c r="I54" i="26" s="1"/>
  <c r="R27" i="26"/>
  <c r="N28" i="26"/>
  <c r="G45" i="26"/>
  <c r="I45" i="26" s="1"/>
  <c r="O118" i="26"/>
  <c r="M74" i="26"/>
  <c r="Q51" i="26"/>
  <c r="Z15" i="26"/>
  <c r="P14" i="26"/>
  <c r="S21" i="26"/>
  <c r="U118" i="26"/>
  <c r="Z20" i="26"/>
  <c r="X118" i="26"/>
  <c r="U46" i="26"/>
  <c r="U80" i="26"/>
  <c r="AA26" i="26"/>
  <c r="M114" i="26"/>
  <c r="O120" i="26"/>
  <c r="Q49" i="26"/>
  <c r="R106" i="26"/>
  <c r="W21" i="26"/>
  <c r="S113" i="26"/>
  <c r="Y120" i="26"/>
  <c r="Q46" i="26"/>
  <c r="AA19" i="26"/>
  <c r="R18" i="26"/>
  <c r="U54" i="26"/>
  <c r="W44" i="26"/>
  <c r="N14" i="26"/>
  <c r="Q20" i="26"/>
  <c r="W116" i="26"/>
  <c r="T55" i="26"/>
  <c r="M108" i="26"/>
  <c r="W114" i="26"/>
  <c r="T43" i="26"/>
  <c r="S50" i="26"/>
  <c r="AB28" i="26"/>
  <c r="Q111" i="26"/>
  <c r="O58" i="26"/>
  <c r="Y26" i="26"/>
  <c r="P117" i="26"/>
  <c r="U50" i="26"/>
  <c r="W16" i="26"/>
  <c r="V51" i="26"/>
  <c r="AA58" i="26"/>
  <c r="Q119" i="26"/>
  <c r="W27" i="26"/>
  <c r="P105" i="26"/>
  <c r="U52" i="26"/>
  <c r="W17" i="26"/>
  <c r="R85" i="26"/>
  <c r="AB16" i="26"/>
  <c r="X116" i="26"/>
  <c r="P108" i="26"/>
  <c r="W118" i="26"/>
  <c r="Y22" i="26"/>
  <c r="P116" i="26"/>
  <c r="R77" i="26"/>
  <c r="AB15" i="26"/>
  <c r="X111" i="26"/>
  <c r="N114" i="26"/>
  <c r="AB20" i="26"/>
  <c r="G51" i="26"/>
  <c r="I51" i="26" s="1"/>
  <c r="AA46" i="26"/>
  <c r="Y112" i="26"/>
  <c r="U116" i="26"/>
  <c r="R89" i="26"/>
  <c r="Q15" i="26"/>
  <c r="Q86" i="26"/>
  <c r="P18" i="26"/>
  <c r="U108" i="26"/>
  <c r="Y14" i="26"/>
  <c r="AA120" i="26"/>
  <c r="S46" i="26"/>
  <c r="Z17" i="26"/>
  <c r="N115" i="26"/>
  <c r="R75" i="26"/>
  <c r="R87" i="26"/>
  <c r="M83" i="26"/>
  <c r="AC83" i="26" s="1"/>
  <c r="AD83" i="26" s="1"/>
  <c r="Y111" i="26"/>
  <c r="Q88" i="26"/>
  <c r="W46" i="26"/>
  <c r="AA55" i="26"/>
  <c r="R105" i="26"/>
  <c r="Y113" i="26"/>
  <c r="Z26" i="26"/>
  <c r="X108" i="26"/>
  <c r="Q45" i="26"/>
  <c r="T54" i="26"/>
  <c r="T45" i="26"/>
  <c r="Q18" i="26"/>
  <c r="W13" i="26"/>
  <c r="Q28" i="26"/>
  <c r="W50" i="26"/>
  <c r="AA22" i="26"/>
  <c r="R25" i="26"/>
  <c r="U47" i="26"/>
  <c r="M78" i="26"/>
  <c r="V58" i="26"/>
  <c r="T44" i="26"/>
  <c r="T57" i="26"/>
  <c r="P107" i="26"/>
  <c r="Q22" i="26"/>
  <c r="G56" i="26"/>
  <c r="I56" i="26" s="1"/>
  <c r="S24" i="26"/>
  <c r="U43" i="26"/>
  <c r="N24" i="26"/>
  <c r="T46" i="26"/>
  <c r="P112" i="26"/>
  <c r="G47" i="26"/>
  <c r="R16" i="26"/>
  <c r="Y19" i="26"/>
  <c r="N21" i="26"/>
  <c r="N16" i="26"/>
  <c r="W108" i="26"/>
  <c r="N43" i="26"/>
  <c r="N59" i="26" s="1"/>
  <c r="S56" i="26"/>
  <c r="R28" i="26"/>
  <c r="Y18" i="26"/>
  <c r="V43" i="26"/>
  <c r="V59" i="26" s="1"/>
  <c r="G48" i="26"/>
  <c r="R15" i="26"/>
  <c r="AB25" i="26"/>
  <c r="S14" i="26"/>
  <c r="R110" i="26"/>
  <c r="P17" i="26"/>
  <c r="S55" i="26"/>
  <c r="W109" i="26"/>
  <c r="M110" i="26"/>
  <c r="P28" i="26"/>
  <c r="W117" i="26"/>
  <c r="W54" i="26"/>
  <c r="AA18" i="26"/>
  <c r="U114" i="26"/>
  <c r="S57" i="26"/>
  <c r="U85" i="26"/>
  <c r="G50" i="26"/>
  <c r="I50" i="26" s="1"/>
  <c r="AA43" i="26"/>
  <c r="AA59" i="26" s="1"/>
  <c r="R119" i="26"/>
  <c r="W15" i="26"/>
  <c r="R14" i="26"/>
  <c r="Q85" i="26"/>
  <c r="R112" i="26"/>
  <c r="U117" i="26"/>
  <c r="Y21" i="26"/>
  <c r="W45" i="26"/>
  <c r="Y119" i="26"/>
  <c r="T50" i="26"/>
  <c r="P118" i="26"/>
  <c r="N22" i="26"/>
  <c r="N15" i="26"/>
  <c r="P120" i="26"/>
  <c r="U77" i="26"/>
  <c r="Q53" i="26"/>
  <c r="Z28" i="26"/>
  <c r="X113" i="26"/>
  <c r="AA51" i="26"/>
  <c r="W119" i="26"/>
  <c r="Q14" i="20"/>
  <c r="O13" i="26"/>
  <c r="O29" i="26" s="1"/>
  <c r="R78" i="26"/>
  <c r="AB24" i="26"/>
  <c r="Q110" i="26"/>
  <c r="M113" i="26"/>
  <c r="AC113" i="26" s="1"/>
  <c r="AD113" i="26" s="1"/>
  <c r="M44" i="26"/>
  <c r="O114" i="26"/>
  <c r="U76" i="26"/>
  <c r="AB21" i="26"/>
  <c r="X107" i="26"/>
  <c r="Q23" i="26"/>
  <c r="Y85" i="26"/>
  <c r="O51" i="26"/>
  <c r="W48" i="26"/>
  <c r="AA17" i="26"/>
  <c r="X112" i="26"/>
  <c r="T58" i="26"/>
  <c r="S20" i="26"/>
  <c r="X119" i="26"/>
  <c r="R23" i="26"/>
  <c r="Q105" i="26"/>
  <c r="Q121" i="26" s="1"/>
  <c r="Q77" i="26"/>
  <c r="R76" i="26"/>
  <c r="AA23" i="26"/>
  <c r="M119" i="26"/>
  <c r="Q48" i="26"/>
  <c r="Z23" i="26"/>
  <c r="P19" i="26"/>
  <c r="AB80" i="26"/>
  <c r="AA21" i="26"/>
  <c r="S51" i="26"/>
  <c r="AB13" i="26"/>
  <c r="AB29" i="26" s="1"/>
  <c r="S22" i="26"/>
  <c r="Q74" i="26"/>
  <c r="U75" i="26"/>
  <c r="N26" i="26"/>
  <c r="U49" i="26"/>
  <c r="W19" i="26"/>
  <c r="Q84" i="26"/>
  <c r="P23" i="26"/>
  <c r="Q44" i="26"/>
  <c r="R118" i="26"/>
  <c r="P115" i="26"/>
  <c r="W107" i="26"/>
  <c r="W22" i="26"/>
  <c r="N19" i="26"/>
  <c r="Q55" i="26"/>
  <c r="Y108" i="26"/>
  <c r="U105" i="26"/>
  <c r="U121" i="26" s="1"/>
  <c r="Y15" i="26"/>
  <c r="M84" i="26"/>
  <c r="S15" i="26"/>
  <c r="Q14" i="26"/>
  <c r="W51" i="26"/>
  <c r="N110" i="26"/>
  <c r="W49" i="26"/>
  <c r="S48" i="26"/>
  <c r="R24" i="26"/>
  <c r="U45" i="26"/>
  <c r="S119" i="26"/>
  <c r="M75" i="26"/>
  <c r="W47" i="26"/>
  <c r="S49" i="26"/>
  <c r="R19" i="26"/>
  <c r="Y27" i="26"/>
  <c r="G59" i="26"/>
  <c r="I59" i="26" s="1"/>
  <c r="AD59" i="26" s="1"/>
  <c r="M79" i="26"/>
  <c r="AC79" i="26" s="1"/>
  <c r="AD79" i="26" s="1"/>
  <c r="Q54" i="26"/>
  <c r="Z24" i="26"/>
  <c r="Y24" i="26"/>
  <c r="X110" i="26"/>
  <c r="Y20" i="26"/>
  <c r="X109" i="26"/>
  <c r="U55" i="26"/>
  <c r="S58" i="26"/>
  <c r="Z22" i="26"/>
  <c r="G83" i="26"/>
  <c r="I83" i="26" s="1"/>
  <c r="V50" i="26"/>
  <c r="M87" i="26"/>
  <c r="AC87" i="26" s="1"/>
  <c r="AD87" i="26" s="1"/>
  <c r="Y116" i="26"/>
  <c r="U115" i="26"/>
  <c r="N20" i="26"/>
  <c r="W53" i="26"/>
  <c r="Q47" i="26"/>
  <c r="Z25" i="26"/>
  <c r="AA13" i="26"/>
  <c r="AA29" i="26" s="1"/>
  <c r="R17" i="26"/>
  <c r="Q112" i="26"/>
  <c r="Q57" i="26"/>
  <c r="Q19" i="26"/>
  <c r="Q25" i="26"/>
  <c r="W24" i="26"/>
  <c r="M109" i="26"/>
  <c r="AC109" i="26" s="1"/>
  <c r="AD109" i="26" s="1"/>
  <c r="M82" i="26"/>
  <c r="AC82" i="26" s="1"/>
  <c r="AD82" i="26" s="1"/>
  <c r="Y110" i="26"/>
  <c r="Q75" i="26"/>
  <c r="N25" i="26"/>
  <c r="W115" i="26"/>
  <c r="N27" i="26"/>
  <c r="M117" i="26"/>
  <c r="AC117" i="26" s="1"/>
  <c r="AD117" i="26" s="1"/>
  <c r="Q21" i="26"/>
  <c r="M6" i="22"/>
  <c r="AC75" i="26" l="1"/>
  <c r="AD75" i="26" s="1"/>
  <c r="W29" i="26"/>
  <c r="R121" i="26"/>
  <c r="S59" i="26"/>
  <c r="AC48" i="26"/>
  <c r="AD48" i="26" s="1"/>
  <c r="AC106" i="26"/>
  <c r="AD106" i="26" s="1"/>
  <c r="AC120" i="26"/>
  <c r="AD120" i="26" s="1"/>
  <c r="X121" i="26"/>
  <c r="I115" i="26"/>
  <c r="Y59" i="26"/>
  <c r="AC24" i="26"/>
  <c r="AD24" i="26" s="1"/>
  <c r="Z59" i="26"/>
  <c r="AC55" i="20"/>
  <c r="AD55" i="20" s="1"/>
  <c r="I43" i="20"/>
  <c r="AC25" i="26"/>
  <c r="AD25" i="26" s="1"/>
  <c r="N90" i="20"/>
  <c r="AC45" i="26"/>
  <c r="AD45" i="26" s="1"/>
  <c r="AC45" i="20"/>
  <c r="AD45" i="20" s="1"/>
  <c r="R90" i="20"/>
  <c r="I46" i="20"/>
  <c r="I74" i="20"/>
  <c r="AC60" i="26"/>
  <c r="AC44" i="20"/>
  <c r="AD44" i="20" s="1"/>
  <c r="T29" i="26"/>
  <c r="AC85" i="20"/>
  <c r="AD85" i="20" s="1"/>
  <c r="I27" i="20"/>
  <c r="AC122" i="20"/>
  <c r="I122" i="20"/>
  <c r="AD122" i="20" s="1"/>
  <c r="AD123" i="20" s="1"/>
  <c r="AC113" i="20"/>
  <c r="AD113" i="20" s="1"/>
  <c r="I56" i="20"/>
  <c r="AC13" i="20"/>
  <c r="AD13" i="20" s="1"/>
  <c r="M29" i="20"/>
  <c r="AC90" i="26"/>
  <c r="I90" i="26"/>
  <c r="AD90" i="26" s="1"/>
  <c r="AC84" i="20"/>
  <c r="AD84" i="20" s="1"/>
  <c r="I83" i="20"/>
  <c r="AC79" i="20"/>
  <c r="AD79" i="20" s="1"/>
  <c r="I14" i="26"/>
  <c r="AC53" i="26"/>
  <c r="AD53" i="26" s="1"/>
  <c r="AC120" i="20"/>
  <c r="AD120" i="20" s="1"/>
  <c r="T59" i="26"/>
  <c r="AC85" i="26"/>
  <c r="AD85" i="26" s="1"/>
  <c r="AD61" i="26"/>
  <c r="Y121" i="26"/>
  <c r="AC86" i="26"/>
  <c r="AD86" i="26" s="1"/>
  <c r="I30" i="26"/>
  <c r="AD30" i="26" s="1"/>
  <c r="AC30" i="26"/>
  <c r="AC121" i="20"/>
  <c r="I121" i="20"/>
  <c r="AD121" i="20" s="1"/>
  <c r="AC19" i="26"/>
  <c r="AD19" i="26" s="1"/>
  <c r="AA90" i="26"/>
  <c r="AB59" i="26"/>
  <c r="AC106" i="20"/>
  <c r="AD106" i="20" s="1"/>
  <c r="AC82" i="20"/>
  <c r="AD82" i="20" s="1"/>
  <c r="AC77" i="20"/>
  <c r="AD77" i="20" s="1"/>
  <c r="AC119" i="20"/>
  <c r="AD119" i="20" s="1"/>
  <c r="AC80" i="20"/>
  <c r="AD80" i="20" s="1"/>
  <c r="AC116" i="26"/>
  <c r="AD116" i="26" s="1"/>
  <c r="AC86" i="20"/>
  <c r="AD86" i="20" s="1"/>
  <c r="U29" i="26"/>
  <c r="I55" i="26"/>
  <c r="Y90" i="26"/>
  <c r="AC112" i="20"/>
  <c r="AD112" i="20" s="1"/>
  <c r="N121" i="20"/>
  <c r="AC111" i="26"/>
  <c r="AD111" i="26" s="1"/>
  <c r="I117" i="26"/>
  <c r="I76" i="26"/>
  <c r="AC117" i="20"/>
  <c r="AD117" i="20" s="1"/>
  <c r="AC109" i="20"/>
  <c r="AD109" i="20" s="1"/>
  <c r="AC84" i="26"/>
  <c r="AD84" i="26" s="1"/>
  <c r="U59" i="26"/>
  <c r="AC78" i="26"/>
  <c r="AD78" i="26" s="1"/>
  <c r="R90" i="26"/>
  <c r="AC118" i="26"/>
  <c r="AD118" i="26" s="1"/>
  <c r="AC57" i="20"/>
  <c r="AD57" i="20" s="1"/>
  <c r="AC20" i="26"/>
  <c r="AD20" i="26" s="1"/>
  <c r="I17" i="26"/>
  <c r="O29" i="20"/>
  <c r="M59" i="26"/>
  <c r="AC43" i="26"/>
  <c r="AD43" i="26" s="1"/>
  <c r="AC75" i="20"/>
  <c r="AD75" i="20" s="1"/>
  <c r="AC58" i="20"/>
  <c r="AD58" i="20" s="1"/>
  <c r="AC89" i="20"/>
  <c r="AD89" i="20" s="1"/>
  <c r="T90" i="26"/>
  <c r="I19" i="26"/>
  <c r="R121" i="20"/>
  <c r="I21" i="20"/>
  <c r="M59" i="20"/>
  <c r="AC43" i="20"/>
  <c r="AD43" i="20" s="1"/>
  <c r="I115" i="20"/>
  <c r="X29" i="26"/>
  <c r="AC59" i="26"/>
  <c r="AC29" i="20"/>
  <c r="I60" i="20"/>
  <c r="AD60" i="20" s="1"/>
  <c r="AD61" i="20" s="1"/>
  <c r="AC60" i="20"/>
  <c r="P29" i="26"/>
  <c r="M121" i="20"/>
  <c r="AC105" i="20"/>
  <c r="AD105" i="20" s="1"/>
  <c r="I91" i="26"/>
  <c r="AD91" i="26" s="1"/>
  <c r="AC18" i="20"/>
  <c r="AD18" i="20" s="1"/>
  <c r="AA121" i="26"/>
  <c r="AC28" i="26"/>
  <c r="AD28" i="26" s="1"/>
  <c r="V29" i="26"/>
  <c r="I14" i="20"/>
  <c r="AC49" i="20"/>
  <c r="AD49" i="20" s="1"/>
  <c r="Q90" i="26"/>
  <c r="AC110" i="26"/>
  <c r="AD110" i="26" s="1"/>
  <c r="AC108" i="26"/>
  <c r="AD108" i="26" s="1"/>
  <c r="AC114" i="26"/>
  <c r="AD114" i="26" s="1"/>
  <c r="W59" i="26"/>
  <c r="R29" i="26"/>
  <c r="S29" i="26"/>
  <c r="AC81" i="26"/>
  <c r="AD81" i="26" s="1"/>
  <c r="AC89" i="26"/>
  <c r="AD89" i="26" s="1"/>
  <c r="AC26" i="26"/>
  <c r="AD26" i="26" s="1"/>
  <c r="AC27" i="26"/>
  <c r="AD27" i="26" s="1"/>
  <c r="W90" i="26"/>
  <c r="I111" i="20"/>
  <c r="N29" i="20"/>
  <c r="N59" i="20"/>
  <c r="AC122" i="26"/>
  <c r="I122" i="26"/>
  <c r="AD122" i="26" s="1"/>
  <c r="I25" i="26"/>
  <c r="AC52" i="26"/>
  <c r="AD52" i="26" s="1"/>
  <c r="I21" i="26"/>
  <c r="AC28" i="20"/>
  <c r="AD28" i="20" s="1"/>
  <c r="AC59" i="20"/>
  <c r="I59" i="20"/>
  <c r="AD59" i="20" s="1"/>
  <c r="O59" i="20"/>
  <c r="I105" i="20"/>
  <c r="I84" i="26"/>
  <c r="AC21" i="26"/>
  <c r="AD21" i="26" s="1"/>
  <c r="AC47" i="20"/>
  <c r="AD47" i="20" s="1"/>
  <c r="I112" i="20"/>
  <c r="I47" i="20"/>
  <c r="I52" i="20"/>
  <c r="I15" i="26"/>
  <c r="I76" i="20"/>
  <c r="AC111" i="20"/>
  <c r="AD111" i="20" s="1"/>
  <c r="AC116" i="20"/>
  <c r="AD116" i="20" s="1"/>
  <c r="AC119" i="26"/>
  <c r="AD119" i="26" s="1"/>
  <c r="P121" i="26"/>
  <c r="W121" i="26"/>
  <c r="Q29" i="26"/>
  <c r="AC76" i="26"/>
  <c r="AD76" i="26" s="1"/>
  <c r="AC107" i="26"/>
  <c r="AD107" i="26" s="1"/>
  <c r="X90" i="26"/>
  <c r="AC29" i="26"/>
  <c r="I29" i="26"/>
  <c r="AD29" i="26" s="1"/>
  <c r="I75" i="20"/>
  <c r="AC17" i="20"/>
  <c r="AD17" i="20" s="1"/>
  <c r="AC121" i="26"/>
  <c r="I121" i="26"/>
  <c r="AD121" i="26" s="1"/>
  <c r="N90" i="26"/>
  <c r="I48" i="26"/>
  <c r="AC24" i="20"/>
  <c r="AD24" i="20" s="1"/>
  <c r="Q121" i="20"/>
  <c r="AC19" i="20"/>
  <c r="AD19" i="20" s="1"/>
  <c r="I116" i="26"/>
  <c r="AC87" i="20"/>
  <c r="AD87" i="20" s="1"/>
  <c r="AB121" i="26"/>
  <c r="I47" i="26"/>
  <c r="P90" i="20"/>
  <c r="AC91" i="20"/>
  <c r="I91" i="20"/>
  <c r="AD91" i="20" s="1"/>
  <c r="AD92" i="20" s="1"/>
  <c r="AC20" i="20"/>
  <c r="AD20" i="20" s="1"/>
  <c r="AC50" i="26"/>
  <c r="AD50" i="26" s="1"/>
  <c r="AC58" i="26"/>
  <c r="AD58" i="26" s="1"/>
  <c r="AC81" i="20"/>
  <c r="AD81" i="20" s="1"/>
  <c r="AC88" i="20"/>
  <c r="AD88" i="20" s="1"/>
  <c r="O59" i="26"/>
  <c r="AC53" i="20"/>
  <c r="AD53" i="20" s="1"/>
  <c r="I48" i="20"/>
  <c r="R29" i="20"/>
  <c r="I20" i="26"/>
  <c r="O121" i="26"/>
  <c r="AC55" i="26"/>
  <c r="AD55" i="26" s="1"/>
  <c r="I114" i="26"/>
  <c r="AC16" i="20"/>
  <c r="AD16" i="20" s="1"/>
  <c r="AC80" i="26"/>
  <c r="AD80" i="26" s="1"/>
  <c r="Z29" i="26"/>
  <c r="N29" i="26"/>
  <c r="AC15" i="26"/>
  <c r="AD15" i="26" s="1"/>
  <c r="N121" i="26"/>
  <c r="AC26" i="20"/>
  <c r="AD26" i="20" s="1"/>
  <c r="AC14" i="20"/>
  <c r="AD14" i="20" s="1"/>
  <c r="AC54" i="20"/>
  <c r="AD54" i="20" s="1"/>
  <c r="AC51" i="20"/>
  <c r="AD51" i="20" s="1"/>
  <c r="AC46" i="26"/>
  <c r="AD46" i="26" s="1"/>
  <c r="AC108" i="20"/>
  <c r="AD108" i="20" s="1"/>
  <c r="S121" i="26"/>
  <c r="I50" i="20"/>
  <c r="AC90" i="20"/>
  <c r="I77" i="20"/>
  <c r="AC30" i="20"/>
  <c r="I117" i="20"/>
  <c r="I118" i="20"/>
  <c r="I81" i="26"/>
  <c r="AC18" i="26"/>
  <c r="AD18" i="26" s="1"/>
  <c r="AC48" i="20"/>
  <c r="AD48" i="20" s="1"/>
  <c r="AC107" i="20"/>
  <c r="AD107" i="20" s="1"/>
  <c r="AC74" i="26"/>
  <c r="AD74" i="26" s="1"/>
  <c r="M90" i="26"/>
  <c r="AC115" i="26"/>
  <c r="AD115" i="26" s="1"/>
  <c r="U90" i="26"/>
  <c r="AC22" i="26"/>
  <c r="AD22" i="26" s="1"/>
  <c r="AC49" i="26"/>
  <c r="AD49" i="26" s="1"/>
  <c r="AD78" i="20"/>
  <c r="I113" i="26"/>
  <c r="Q59" i="26"/>
  <c r="AC57" i="26"/>
  <c r="AD57" i="26" s="1"/>
  <c r="AC56" i="26"/>
  <c r="AD56" i="26" s="1"/>
  <c r="AC16" i="26"/>
  <c r="AD16" i="26" s="1"/>
  <c r="I80" i="26"/>
  <c r="I85" i="26"/>
  <c r="I45" i="20"/>
  <c r="AC83" i="20"/>
  <c r="AD83" i="20" s="1"/>
  <c r="P121" i="20"/>
  <c r="AC54" i="26"/>
  <c r="AD54" i="26" s="1"/>
  <c r="I109" i="26"/>
  <c r="I44" i="20"/>
  <c r="I18" i="26"/>
  <c r="AC76" i="20"/>
  <c r="AD76" i="20" s="1"/>
  <c r="AC14" i="26"/>
  <c r="AD14" i="26" s="1"/>
  <c r="X59" i="26"/>
  <c r="T121" i="26"/>
  <c r="AC27" i="20"/>
  <c r="AD27" i="20" s="1"/>
  <c r="AC44" i="26"/>
  <c r="AD44" i="26" s="1"/>
  <c r="AC47" i="26"/>
  <c r="AD47" i="26" s="1"/>
  <c r="AC112" i="26"/>
  <c r="AD112" i="26" s="1"/>
  <c r="AC88" i="26"/>
  <c r="AD88" i="26" s="1"/>
  <c r="Y29" i="26"/>
  <c r="AC77" i="26"/>
  <c r="AD77" i="26" s="1"/>
  <c r="AC17" i="26"/>
  <c r="AD17" i="26" s="1"/>
  <c r="M121" i="26"/>
  <c r="AC105" i="26"/>
  <c r="AD105" i="26" s="1"/>
  <c r="AC51" i="26"/>
  <c r="AD51" i="26" s="1"/>
  <c r="Q29" i="20"/>
  <c r="I20" i="20"/>
  <c r="I16" i="26"/>
  <c r="Z121" i="26"/>
  <c r="M29" i="26"/>
  <c r="AC13" i="26"/>
  <c r="AD13" i="26" s="1"/>
  <c r="G6" i="22" s="1"/>
  <c r="R59" i="26"/>
  <c r="AC118" i="20"/>
  <c r="AD118" i="20" s="1"/>
  <c r="AC114" i="20"/>
  <c r="AD114" i="20" s="1"/>
  <c r="P59" i="26"/>
  <c r="I77" i="26"/>
  <c r="AC56" i="20"/>
  <c r="AD56" i="20" s="1"/>
  <c r="P59" i="20"/>
  <c r="M90" i="20"/>
  <c r="AC74" i="20"/>
  <c r="AD74" i="20" s="1"/>
  <c r="AC22" i="20"/>
  <c r="AD22" i="20" s="1"/>
  <c r="I26" i="20"/>
  <c r="O90" i="20"/>
  <c r="AC52" i="20"/>
  <c r="AD52" i="20" s="1"/>
  <c r="I108" i="20"/>
  <c r="AC23" i="26"/>
  <c r="AD23" i="26" s="1"/>
  <c r="Z90" i="26"/>
  <c r="AC21" i="20"/>
  <c r="AD21" i="20" s="1"/>
  <c r="I119" i="20"/>
  <c r="I15" i="20"/>
  <c r="AD31" i="26" l="1"/>
  <c r="AD92" i="26"/>
  <c r="AD123" i="26"/>
  <c r="Q6" i="22"/>
  <c r="AC88" i="25" l="1"/>
  <c r="AD88" i="25" s="1"/>
  <c r="I20" i="21" l="1"/>
  <c r="I19" i="21"/>
</calcChain>
</file>

<file path=xl/sharedStrings.xml><?xml version="1.0" encoding="utf-8"?>
<sst xmlns="http://schemas.openxmlformats.org/spreadsheetml/2006/main" count="1306" uniqueCount="101">
  <si>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</si>
  <si>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</si>
  <si>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</si>
  <si>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</si>
  <si>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</si>
  <si>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</si>
  <si>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</si>
  <si>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</si>
  <si>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</si>
  <si>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</si>
  <si>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</si>
  <si>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</si>
  <si>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</si>
  <si>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</si>
  <si>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</si>
  <si>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TSD_POP_PCT_FAC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</si>
  <si>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</si>
  <si>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</si>
  <si>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</si>
  <si>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</si>
  <si>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</si>
  <si>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</si>
  <si>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</si>
  <si>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</si>
  <si>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</si>
  <si>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</si>
  <si>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</si>
  <si>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</si>
  <si>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</si>
  <si>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</si>
  <si>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</si>
  <si>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</si>
  <si>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</si>
  <si>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</si>
  <si>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</si>
  <si>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</si>
  <si>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</si>
  <si>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</si>
  <si>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</si>
  <si>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</si>
  <si>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</si>
  <si>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</si>
  <si>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</si>
  <si>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</si>
  <si>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</si>
  <si>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</si>
  <si>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</si>
  <si>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</si>
  <si>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</si>
  <si>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</si>
  <si>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</si>
  <si>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</si>
  <si>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</si>
  <si>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</si>
  <si>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</si>
  <si>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</si>
  <si>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</si>
  <si>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</si>
  <si>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</si>
  <si>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</si>
  <si>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</si>
  <si>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</si>
  <si>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</si>
  <si>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</si>
  <si>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</si>
  <si>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</si>
  <si>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</si>
  <si>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</si>
  <si>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</si>
  <si>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</si>
  <si>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</si>
  <si>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</si>
  <si>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</si>
  <si>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</si>
  <si>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YEARS_SINCE_TNC_BUS2_HINY</t>
  </si>
  <si>
    <t>YEARS_SINCE_TNC_BUS2_MIDLOW</t>
  </si>
  <si>
    <t>YEARS_SINCE_TNC_RAIL2_HINY</t>
  </si>
  <si>
    <t>YEARS_SINCE_TNC_RAIL2_MIDLOW</t>
  </si>
  <si>
    <t>YEARS_SINCE_TNC_BUS2_HINY_FAC</t>
  </si>
  <si>
    <t>YEARS_SINCE_TNC_BUS2_MIDLOW_FAC</t>
  </si>
  <si>
    <t>YEARS_SINCE_TNC_RAIL2_HINY_FAC</t>
  </si>
  <si>
    <t>YEARS_SINCE_TNC_RAIL2_MIDLOW_FAC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</si>
  <si>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</si>
  <si>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</si>
  <si>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</si>
  <si>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</si>
  <si>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</si>
  <si>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</si>
  <si>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</si>
  <si>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CLUSTER_APTA4</t>
  </si>
  <si>
    <t>MDBF_Mechanical</t>
  </si>
  <si>
    <t>MDBF_Mechanical_log_FAC</t>
  </si>
  <si>
    <t>Mean Distance Between Failures</t>
  </si>
  <si>
    <t>MDBF_Mechanical_log</t>
  </si>
  <si>
    <t>-</t>
  </si>
  <si>
    <t>Var %Diff</t>
  </si>
  <si>
    <t>Ridership %diff</t>
  </si>
  <si>
    <t>High</t>
  </si>
  <si>
    <t>Medium</t>
  </si>
  <si>
    <t>Low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</si>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</sst>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  <numFmt numFmtId="175" formatCode="0.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14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43" fontId="0" fillId="0" borderId="0" xfId="1" applyNumberFormat="1" applyFo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0" fontId="4" fillId="0" borderId="10" xfId="2" applyNumberFormat="1" applyFont="1" applyFill="1" applyBorder="1" applyAlignment="1">
      <alignment vertical="center"/>
    </xf>
    <xf numFmtId="10" fontId="4" fillId="0" borderId="11" xfId="2" applyNumberFormat="1" applyFont="1" applyFill="1" applyBorder="1" applyAlignment="1">
      <alignment vertical="center"/>
    </xf>
    <xf numFmtId="10" fontId="7" fillId="0" borderId="10" xfId="2" applyNumberFormat="1" applyFont="1" applyFill="1" applyBorder="1" applyAlignment="1">
      <alignment vertical="center"/>
    </xf>
    <xf numFmtId="10" fontId="7" fillId="0" borderId="11" xfId="2" applyNumberFormat="1" applyFont="1" applyFill="1" applyBorder="1" applyAlignment="1">
      <alignment vertical="center"/>
    </xf>
    <xf numFmtId="10" fontId="4" fillId="0" borderId="10" xfId="2" applyNumberFormat="1" applyFont="1" applyBorder="1" applyAlignment="1">
      <alignment vertical="center"/>
    </xf>
    <xf numFmtId="10" fontId="4" fillId="0" borderId="11" xfId="2" applyNumberFormat="1" applyFont="1" applyBorder="1" applyAlignment="1">
      <alignment vertical="center"/>
    </xf>
    <xf numFmtId="10" fontId="4" fillId="0" borderId="12" xfId="2" applyNumberFormat="1" applyFont="1" applyBorder="1" applyAlignment="1">
      <alignment vertical="center"/>
    </xf>
    <xf numFmtId="10" fontId="4" fillId="0" borderId="13" xfId="2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Fill="1" applyBorder="1" applyAlignment="1">
      <alignment vertical="center" wrapText="1"/>
    </xf>
    <xf numFmtId="0" fontId="4" fillId="0" borderId="17" xfId="0" applyFont="1" applyFill="1" applyBorder="1" applyAlignment="1">
      <alignment vertical="center" wrapText="1"/>
    </xf>
    <xf numFmtId="0" fontId="4" fillId="0" borderId="18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175" fontId="4" fillId="0" borderId="8" xfId="2" applyNumberFormat="1" applyFont="1" applyFill="1" applyBorder="1" applyAlignment="1">
      <alignment vertical="center"/>
    </xf>
    <xf numFmtId="175" fontId="4" fillId="0" borderId="9" xfId="2" applyNumberFormat="1" applyFont="1" applyFill="1" applyBorder="1" applyAlignment="1">
      <alignment vertical="center"/>
    </xf>
    <xf numFmtId="175" fontId="4" fillId="0" borderId="10" xfId="2" applyNumberFormat="1" applyFont="1" applyFill="1" applyBorder="1" applyAlignment="1">
      <alignment vertical="center"/>
    </xf>
    <xf numFmtId="175" fontId="4" fillId="0" borderId="11" xfId="2" applyNumberFormat="1" applyFont="1" applyFill="1" applyBorder="1" applyAlignment="1">
      <alignment vertical="center"/>
    </xf>
    <xf numFmtId="175" fontId="7" fillId="0" borderId="10" xfId="2" applyNumberFormat="1" applyFont="1" applyFill="1" applyBorder="1" applyAlignment="1">
      <alignment vertical="center"/>
    </xf>
    <xf numFmtId="175" fontId="7" fillId="0" borderId="11" xfId="2" applyNumberFormat="1" applyFont="1" applyFill="1" applyBorder="1" applyAlignment="1">
      <alignment vertical="center"/>
    </xf>
    <xf numFmtId="175" fontId="4" fillId="0" borderId="10" xfId="2" applyNumberFormat="1" applyFont="1" applyBorder="1" applyAlignment="1">
      <alignment vertical="center"/>
    </xf>
    <xf numFmtId="175" fontId="4" fillId="0" borderId="11" xfId="2" applyNumberFormat="1" applyFont="1" applyBorder="1" applyAlignment="1">
      <alignment vertical="center"/>
    </xf>
    <xf numFmtId="175" fontId="4" fillId="0" borderId="12" xfId="2" applyNumberFormat="1" applyFont="1" applyBorder="1" applyAlignment="1">
      <alignment vertical="center"/>
    </xf>
    <xf numFmtId="175" fontId="4" fillId="0" borderId="13" xfId="2" applyNumberFormat="1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43" fontId="4" fillId="0" borderId="0" xfId="0" applyNumberFormat="1" applyFont="1" applyBorder="1" applyAlignment="1">
      <alignment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4"/>
  <sheetViews>
    <sheetView showGridLines="0" workbookViewId="0">
      <selection activeCell="I22" sqref="I22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70" t="s">
        <v>69</v>
      </c>
      <c r="L1" s="70" t="s">
        <v>70</v>
      </c>
    </row>
    <row r="2" spans="2:20" ht="17" thickBot="1" x14ac:dyDescent="0.25"/>
    <row r="3" spans="2:20" ht="17" thickTop="1" x14ac:dyDescent="0.2">
      <c r="B3" s="63"/>
      <c r="C3" s="84" t="s">
        <v>71</v>
      </c>
      <c r="D3" s="84"/>
      <c r="E3" s="84"/>
      <c r="F3" s="84"/>
      <c r="G3" s="84" t="s">
        <v>65</v>
      </c>
      <c r="H3" s="84"/>
      <c r="I3" s="84"/>
      <c r="J3" s="84"/>
      <c r="L3" s="63"/>
      <c r="M3" s="84" t="s">
        <v>71</v>
      </c>
      <c r="N3" s="84"/>
      <c r="O3" s="84"/>
      <c r="P3" s="84"/>
      <c r="Q3" s="84" t="s">
        <v>65</v>
      </c>
      <c r="R3" s="84"/>
      <c r="S3" s="84"/>
      <c r="T3" s="84"/>
    </row>
    <row r="4" spans="2:20" x14ac:dyDescent="0.2">
      <c r="B4" s="11" t="s">
        <v>23</v>
      </c>
      <c r="C4" s="29" t="s">
        <v>66</v>
      </c>
      <c r="D4" s="29" t="s">
        <v>67</v>
      </c>
      <c r="E4" s="29" t="s">
        <v>68</v>
      </c>
      <c r="F4" s="29" t="s">
        <v>33</v>
      </c>
      <c r="G4" s="29" t="s">
        <v>66</v>
      </c>
      <c r="H4" s="29" t="s">
        <v>67</v>
      </c>
      <c r="I4" s="29" t="s">
        <v>68</v>
      </c>
      <c r="J4" s="29" t="s">
        <v>33</v>
      </c>
      <c r="L4" s="11" t="s">
        <v>23</v>
      </c>
      <c r="M4" s="29" t="s">
        <v>66</v>
      </c>
      <c r="N4" s="29" t="s">
        <v>67</v>
      </c>
      <c r="O4" s="29" t="s">
        <v>68</v>
      </c>
      <c r="P4" s="29" t="s">
        <v>33</v>
      </c>
      <c r="Q4" s="29" t="s">
        <v>66</v>
      </c>
      <c r="R4" s="29" t="s">
        <v>67</v>
      </c>
      <c r="S4" s="29" t="s">
        <v>68</v>
      </c>
      <c r="T4" s="29" t="s">
        <v>33</v>
      </c>
    </row>
    <row r="5" spans="2:20" x14ac:dyDescent="0.2">
      <c r="B5" s="28" t="s">
        <v>39</v>
      </c>
      <c r="C5" s="65">
        <f>'FAC 2002-2018 BUS'!I13</f>
        <v>-9.809256670685329E-3</v>
      </c>
      <c r="D5" s="65">
        <f>'FAC 2002-2018 BUS'!I43</f>
        <v>-9.6465552839713142E-2</v>
      </c>
      <c r="E5" s="65">
        <f>'FAC 2002-2018 BUS'!I74</f>
        <v>-3.1914757440984931E-2</v>
      </c>
      <c r="F5" s="65">
        <f>'FAC 2002-2018 BUS'!I105</f>
        <v>0.19250076073971956</v>
      </c>
      <c r="G5" s="65">
        <f>'FAC 2002-2018 BUS'!AD13</f>
        <v>3.7429361820070513E-2</v>
      </c>
      <c r="H5" s="65">
        <f>'FAC 2002-2018 BUS'!AD43</f>
        <v>2.6264589586201644E-2</v>
      </c>
      <c r="I5" s="65">
        <f>'FAC 2002-2018 BUS'!AD74</f>
        <v>0.46680526059801858</v>
      </c>
      <c r="J5" s="65">
        <f>'FAC 2002-2018 BUS'!AD105</f>
        <v>0.16284310599747415</v>
      </c>
      <c r="L5" s="28" t="s">
        <v>39</v>
      </c>
      <c r="M5" s="65">
        <f>'FAC 2012-2018 BUS'!I13</f>
        <v>2.6046413315681471E-2</v>
      </c>
      <c r="N5" s="65">
        <f>'FAC 2012-2018 BUS'!I43</f>
        <v>3.8108525243234714E-2</v>
      </c>
      <c r="O5" s="65">
        <f>'FAC 2012-2018 BUS'!I74</f>
        <v>7.5081198933746096E-2</v>
      </c>
      <c r="P5" s="65">
        <f>'FAC 2012-2018 BUS'!I105</f>
        <v>0.14330255219192267</v>
      </c>
      <c r="Q5" s="65">
        <f>'FAC 2012-2018 BUS'!AD13</f>
        <v>4.2124966047656739E-2</v>
      </c>
      <c r="R5" s="65">
        <f>'FAC 2012-2018 BUS'!AD43</f>
        <v>6.0894916458029719E-2</v>
      </c>
      <c r="S5" s="65">
        <f>'FAC 2012-2018 BUS'!AD74</f>
        <v>6.8273227661831817E-2</v>
      </c>
      <c r="T5" s="65">
        <f>'FAC 2012-2018 BUS'!AD105</f>
        <v>0.12001309859905077</v>
      </c>
    </row>
    <row r="6" spans="2:20" x14ac:dyDescent="0.2">
      <c r="B6" s="28" t="s">
        <v>62</v>
      </c>
      <c r="C6" s="65">
        <f>'FAC 2002-2018 BUS'!I14</f>
        <v>9.8034553600247154E-2</v>
      </c>
      <c r="D6" s="65">
        <f>'FAC 2002-2018 BUS'!I44</f>
        <v>0.19261714481986858</v>
      </c>
      <c r="E6" s="65">
        <f>'FAC 2002-2018 BUS'!I75</f>
        <v>5.6774489282830354E-2</v>
      </c>
      <c r="F6" s="65">
        <f>'FAC 2002-2018 BUS'!I106</f>
        <v>0.62197048379044406</v>
      </c>
      <c r="G6" s="65">
        <f>'FAC 2002-2018 BUS'!AD14</f>
        <v>-3.129339496233223E-2</v>
      </c>
      <c r="H6" s="65">
        <f>'FAC 2002-2018 BUS'!AD44</f>
        <v>-3.4067283101742916E-2</v>
      </c>
      <c r="I6" s="65">
        <f>'FAC 2002-2018 BUS'!AD75</f>
        <v>-9.2422672906935011E-2</v>
      </c>
      <c r="J6" s="65">
        <f>'FAC 2002-2018 BUS'!AD106</f>
        <v>-7.4352124859308227E-2</v>
      </c>
      <c r="L6" s="28" t="s">
        <v>62</v>
      </c>
      <c r="M6" s="65">
        <f>'FAC 2012-2018 BUS'!I14</f>
        <v>-1.1556666725137554E-2</v>
      </c>
      <c r="N6" s="65">
        <f>'FAC 2012-2018 BUS'!I44</f>
        <v>6.7728132249980533E-2</v>
      </c>
      <c r="O6" s="65">
        <f>'FAC 2012-2018 BUS'!I75</f>
        <v>0.16966608182631204</v>
      </c>
      <c r="P6" s="65">
        <f>'FAC 2012-2018 BUS'!I106</f>
        <v>0.19752873989827835</v>
      </c>
      <c r="Q6" s="65">
        <f>'FAC 2012-2018 BUS'!AD14</f>
        <v>7.0482426074123194E-4</v>
      </c>
      <c r="R6" s="65">
        <f>'FAC 2012-2018 BUS'!AD44</f>
        <v>-1.0752227927997239E-2</v>
      </c>
      <c r="S6" s="65">
        <f>'FAC 2012-2018 BUS'!AD75</f>
        <v>-3.6602438904563543E-2</v>
      </c>
      <c r="T6" s="65">
        <f>'FAC 2012-2018 BUS'!AD106</f>
        <v>-6.4087924745275845E-2</v>
      </c>
    </row>
    <row r="7" spans="2:20" x14ac:dyDescent="0.2">
      <c r="B7" s="28" t="s">
        <v>58</v>
      </c>
      <c r="C7" s="65">
        <f>'FAC 2002-2018 BUS'!I15</f>
        <v>0.17101129978155294</v>
      </c>
      <c r="D7" s="65">
        <f>'FAC 2002-2018 BUS'!I45</f>
        <v>0.18041936458038799</v>
      </c>
      <c r="E7" s="65">
        <f>'FAC 2002-2018 BUS'!I76</f>
        <v>9.7842166189910706E-2</v>
      </c>
      <c r="F7" s="65">
        <f>'FAC 2002-2018 BUS'!I107</f>
        <v>0.15994463230777156</v>
      </c>
      <c r="G7" s="65">
        <f>'FAC 2002-2018 BUS'!AD15</f>
        <v>7.7701429629118732E-2</v>
      </c>
      <c r="H7" s="65">
        <f>'FAC 2002-2018 BUS'!AD45</f>
        <v>9.3271873138203981E-2</v>
      </c>
      <c r="I7" s="65">
        <f>'FAC 2002-2018 BUS'!AD76</f>
        <v>0.16558575894507388</v>
      </c>
      <c r="J7" s="65">
        <f>'FAC 2002-2018 BUS'!AD107</f>
        <v>5.9321618082964891E-2</v>
      </c>
      <c r="L7" s="28" t="s">
        <v>58</v>
      </c>
      <c r="M7" s="65">
        <f>'FAC 2012-2018 BUS'!I15</f>
        <v>6.2497851256488879E-2</v>
      </c>
      <c r="N7" s="65">
        <f>'FAC 2012-2018 BUS'!I45</f>
        <v>8.0292720263208439E-2</v>
      </c>
      <c r="O7" s="65">
        <f>'FAC 2012-2018 BUS'!I76</f>
        <v>5.7576647975202677E-2</v>
      </c>
      <c r="P7" s="65">
        <f>'FAC 2012-2018 BUS'!I107</f>
        <v>6.8027813555046501E-2</v>
      </c>
      <c r="Q7" s="65">
        <f>'FAC 2012-2018 BUS'!AD15</f>
        <v>2.7077012006532557E-2</v>
      </c>
      <c r="R7" s="65">
        <f>'FAC 2012-2018 BUS'!AD45</f>
        <v>3.0811383218036371E-2</v>
      </c>
      <c r="S7" s="65">
        <f>'FAC 2012-2018 BUS'!AD76</f>
        <v>2.1249062756739337E-2</v>
      </c>
      <c r="T7" s="65">
        <f>'FAC 2012-2018 BUS'!AD107</f>
        <v>2.6505845967509115E-2</v>
      </c>
    </row>
    <row r="8" spans="2:20" x14ac:dyDescent="0.2">
      <c r="B8" s="28" t="s">
        <v>82</v>
      </c>
      <c r="C8" s="65">
        <f>'FAC 2002-2018 BUS'!I16</f>
        <v>-0.16712804946450643</v>
      </c>
      <c r="D8" s="65">
        <f>'FAC 2002-2018 BUS'!I46</f>
        <v>-0.2478196216418278</v>
      </c>
      <c r="E8" s="65">
        <f>'FAC 2002-2018 BUS'!I77</f>
        <v>-0.27398442138300982</v>
      </c>
      <c r="F8" s="65">
        <f>'FAC 2002-2018 BUS'!I108</f>
        <v>-0.15716656812757801</v>
      </c>
      <c r="G8" s="65">
        <f>'FAC 2002-2018 BUS'!AD16</f>
        <v>-5.7675854990968285E-2</v>
      </c>
      <c r="H8" s="65">
        <f>'FAC 2002-2018 BUS'!AD46</f>
        <v>-5.0588547732239898E-2</v>
      </c>
      <c r="I8" s="65">
        <f>'FAC 2002-2018 BUS'!AD77</f>
        <v>-5.0559725206425897E-2</v>
      </c>
      <c r="J8" s="65">
        <f>'FAC 2002-2018 BUS'!AD108</f>
        <v>-7.1499023828102498E-2</v>
      </c>
      <c r="L8" s="28" t="s">
        <v>82</v>
      </c>
      <c r="M8" s="65">
        <f>'FAC 2012-2018 BUS'!I16</f>
        <v>6.5908026565930644E-3</v>
      </c>
      <c r="N8" s="65">
        <f>'FAC 2012-2018 BUS'!I46</f>
        <v>-3.3615902049371149E-2</v>
      </c>
      <c r="O8" s="65">
        <f>'FAC 2012-2018 BUS'!I77</f>
        <v>-3.5243138257215034E-2</v>
      </c>
      <c r="P8" s="65">
        <f>'FAC 2012-2018 BUS'!I108</f>
        <v>-1.6923718250433928E-2</v>
      </c>
      <c r="Q8" s="65">
        <f>'FAC 2012-2018 BUS'!AD16</f>
        <v>1.7167164914282406E-3</v>
      </c>
      <c r="R8" s="65">
        <f>'FAC 2012-2018 BUS'!AD46</f>
        <v>-3.6064072522222447E-3</v>
      </c>
      <c r="S8" s="65">
        <f>'FAC 2012-2018 BUS'!AD77</f>
        <v>-2.4294747781480031E-3</v>
      </c>
      <c r="T8" s="65">
        <f>'FAC 2012-2018 BUS'!AD108</f>
        <v>-6.6151990671557085E-3</v>
      </c>
    </row>
    <row r="9" spans="2:20" x14ac:dyDescent="0.2">
      <c r="B9" s="28" t="s">
        <v>59</v>
      </c>
      <c r="C9" s="65">
        <f>'FAC 2002-2018 BUS'!I17</f>
        <v>0.52757451865361071</v>
      </c>
      <c r="D9" s="65">
        <f>'FAC 2002-2018 BUS'!I47</f>
        <v>0.46286841033974957</v>
      </c>
      <c r="E9" s="65">
        <f>'FAC 2002-2018 BUS'!I78</f>
        <v>0.46783217211231265</v>
      </c>
      <c r="F9" s="65">
        <f>'FAC 2002-2018 BUS'!I109</f>
        <v>0.4792299898682828</v>
      </c>
      <c r="G9" s="65">
        <f>'FAC 2002-2018 BUS'!AD17</f>
        <v>5.0958017995103431E-2</v>
      </c>
      <c r="H9" s="65">
        <f>'FAC 2002-2018 BUS'!AD47</f>
        <v>4.2311945677016037E-2</v>
      </c>
      <c r="I9" s="65">
        <f>'FAC 2002-2018 BUS'!AD78</f>
        <v>3.3046283740847192E-2</v>
      </c>
      <c r="J9" s="65">
        <f>'FAC 2002-2018 BUS'!AD109</f>
        <v>4.8510200794252369E-2</v>
      </c>
      <c r="L9" s="28" t="s">
        <v>59</v>
      </c>
      <c r="M9" s="65">
        <f>'FAC 2012-2018 BUS'!I17</f>
        <v>-0.26408729004672093</v>
      </c>
      <c r="N9" s="65">
        <f>'FAC 2012-2018 BUS'!I47</f>
        <v>-0.29505103717085945</v>
      </c>
      <c r="O9" s="65">
        <f>'FAC 2012-2018 BUS'!I78</f>
        <v>-0.29323537522592902</v>
      </c>
      <c r="P9" s="65">
        <f>'FAC 2012-2018 BUS'!I109</f>
        <v>-0.28941668897379358</v>
      </c>
      <c r="Q9" s="65">
        <f>'FAC 2012-2018 BUS'!AD17</f>
        <v>-4.2582202219490731E-2</v>
      </c>
      <c r="R9" s="65">
        <f>'FAC 2012-2018 BUS'!AD47</f>
        <v>-4.5189976470621E-2</v>
      </c>
      <c r="S9" s="65">
        <f>'FAC 2012-2018 BUS'!AD78</f>
        <v>-4.7341588472957961E-2</v>
      </c>
      <c r="T9" s="65">
        <f>'FAC 2012-2018 BUS'!AD109</f>
        <v>-4.6184405585611162E-2</v>
      </c>
    </row>
    <row r="10" spans="2:20" x14ac:dyDescent="0.2">
      <c r="B10" s="28" t="s">
        <v>56</v>
      </c>
      <c r="C10" s="65">
        <f>'FAC 2002-2018 BUS'!I18</f>
        <v>-7.8768735136991008E-2</v>
      </c>
      <c r="D10" s="65">
        <f>'FAC 2002-2018 BUS'!I48</f>
        <v>-0.12244982271827964</v>
      </c>
      <c r="E10" s="65">
        <f>'FAC 2002-2018 BUS'!I79</f>
        <v>-0.16124748980369819</v>
      </c>
      <c r="F10" s="65">
        <f>'FAC 2002-2018 BUS'!I110</f>
        <v>-0.13283925250491235</v>
      </c>
      <c r="G10" s="65">
        <f>'FAC 2002-2018 BUS'!AD18</f>
        <v>2.6338464306993624E-2</v>
      </c>
      <c r="H10" s="65">
        <f>'FAC 2002-2018 BUS'!AD48</f>
        <v>3.8713078771882667E-2</v>
      </c>
      <c r="I10" s="65">
        <f>'FAC 2002-2018 BUS'!AD79</f>
        <v>4.7430836299351291E-2</v>
      </c>
      <c r="J10" s="65">
        <f>'FAC 2002-2018 BUS'!AD110</f>
        <v>4.1669213294845513E-2</v>
      </c>
      <c r="L10" s="28" t="s">
        <v>56</v>
      </c>
      <c r="M10" s="65">
        <f>'FAC 2012-2018 BUS'!I18</f>
        <v>0.12580505949740628</v>
      </c>
      <c r="N10" s="65">
        <f>'FAC 2012-2018 BUS'!I48</f>
        <v>8.8979934531332017E-2</v>
      </c>
      <c r="O10" s="65">
        <f>'FAC 2012-2018 BUS'!I79</f>
        <v>8.6334023190053788E-2</v>
      </c>
      <c r="P10" s="65">
        <f>'FAC 2012-2018 BUS'!I110</f>
        <v>8.3566354398319831E-2</v>
      </c>
      <c r="Q10" s="65">
        <f>'FAC 2012-2018 BUS'!AD18</f>
        <v>-3.1248899260760306E-2</v>
      </c>
      <c r="R10" s="65">
        <f>'FAC 2012-2018 BUS'!AD48</f>
        <v>-2.3563667899173624E-2</v>
      </c>
      <c r="S10" s="65">
        <f>'FAC 2012-2018 BUS'!AD79</f>
        <v>-2.2386725427032319E-2</v>
      </c>
      <c r="T10" s="65">
        <f>'FAC 2012-2018 BUS'!AD110</f>
        <v>-2.1867984979184386E-2</v>
      </c>
    </row>
    <row r="11" spans="2:20" x14ac:dyDescent="0.2">
      <c r="B11" s="28" t="s">
        <v>83</v>
      </c>
      <c r="C11" s="65">
        <f>'FAC 2002-2018 BUS'!I19</f>
        <v>-8.6520466287154596E-2</v>
      </c>
      <c r="D11" s="65">
        <f>'FAC 2002-2018 BUS'!I49</f>
        <v>-8.8334099459422943E-2</v>
      </c>
      <c r="E11" s="65">
        <f>'FAC 2002-2018 BUS'!I80</f>
        <v>0.125138980984278</v>
      </c>
      <c r="F11" s="65">
        <f>'FAC 2002-2018 BUS'!I111</f>
        <v>-5.3610848312835024E-2</v>
      </c>
      <c r="G11" s="65">
        <f>'FAC 2002-2018 BUS'!AD19</f>
        <v>-5.1909073497200591E-3</v>
      </c>
      <c r="H11" s="65">
        <f>'FAC 2002-2018 BUS'!AD49</f>
        <v>-3.4651436734350963E-3</v>
      </c>
      <c r="I11" s="65">
        <f>'FAC 2002-2018 BUS'!AD80</f>
        <v>4.6335310939959939E-3</v>
      </c>
      <c r="J11" s="65">
        <f>'FAC 2002-2018 BUS'!AD111</f>
        <v>-9.822342277815992E-3</v>
      </c>
      <c r="L11" s="28" t="s">
        <v>83</v>
      </c>
      <c r="M11" s="65">
        <f>'FAC 2012-2018 BUS'!I19</f>
        <v>-8.589261163658557E-2</v>
      </c>
      <c r="N11" s="65">
        <f>'FAC 2012-2018 BUS'!I49</f>
        <v>-0.12769174080255596</v>
      </c>
      <c r="O11" s="65">
        <f>'FAC 2012-2018 BUS'!I80</f>
        <v>-4.9959479277998708E-2</v>
      </c>
      <c r="P11" s="65">
        <f>'FAC 2012-2018 BUS'!I111</f>
        <v>-4.7603935258648034E-2</v>
      </c>
      <c r="Q11" s="65">
        <f>'FAC 2012-2018 BUS'!AD19</f>
        <v>-4.9476488100785275E-3</v>
      </c>
      <c r="R11" s="65">
        <f>'FAC 2012-2018 BUS'!AD49</f>
        <v>-5.6152767758282677E-3</v>
      </c>
      <c r="S11" s="65">
        <f>'FAC 2012-2018 BUS'!AD80</f>
        <v>-2.1151823246272974E-3</v>
      </c>
      <c r="T11" s="65">
        <f>'FAC 2012-2018 BUS'!AD111</f>
        <v>-8.8524168264822178E-3</v>
      </c>
    </row>
    <row r="12" spans="2:20" x14ac:dyDescent="0.2">
      <c r="B12" s="28" t="s">
        <v>57</v>
      </c>
      <c r="C12" s="65">
        <f>'FAC 2002-2018 BUS'!I20</f>
        <v>0.53542468920000319</v>
      </c>
      <c r="D12" s="65">
        <f>'FAC 2002-2018 BUS'!I50</f>
        <v>0.60709915588940255</v>
      </c>
      <c r="E12" s="65">
        <f>'FAC 2002-2018 BUS'!I81</f>
        <v>0.50604691323541551</v>
      </c>
      <c r="F12" s="65">
        <f>'FAC 2002-2018 BUS'!I112</f>
        <v>0.31428571428571428</v>
      </c>
      <c r="G12" s="65">
        <f>'FAC 2002-2018 BUS'!AD20</f>
        <v>-4.5677427196951521E-3</v>
      </c>
      <c r="H12" s="65">
        <f>'FAC 2002-2018 BUS'!AD50</f>
        <v>-4.8099880719556821E-3</v>
      </c>
      <c r="I12" s="65">
        <f>'FAC 2002-2018 BUS'!AD81</f>
        <v>-8.4650669316447789E-3</v>
      </c>
      <c r="J12" s="65">
        <f>'FAC 2002-2018 BUS'!AD112</f>
        <v>-2.3116117957106943E-3</v>
      </c>
      <c r="L12" s="28" t="s">
        <v>57</v>
      </c>
      <c r="M12" s="65">
        <f>'FAC 2012-2018 BUS'!I20</f>
        <v>0.22726009244742285</v>
      </c>
      <c r="N12" s="65">
        <f>'FAC 2012-2018 BUS'!I50</f>
        <v>0.32827006278207693</v>
      </c>
      <c r="O12" s="65">
        <f>'FAC 2012-2018 BUS'!I81</f>
        <v>0.29376898930009943</v>
      </c>
      <c r="P12" s="65">
        <f>'FAC 2012-2018 BUS'!I112</f>
        <v>0.12195121951219523</v>
      </c>
      <c r="Q12" s="65">
        <f>'FAC 2012-2018 BUS'!AD20</f>
        <v>-2.2538959057558225E-3</v>
      </c>
      <c r="R12" s="65">
        <f>'FAC 2012-2018 BUS'!AD50</f>
        <v>-2.5904241596152546E-3</v>
      </c>
      <c r="S12" s="65">
        <f>'FAC 2012-2018 BUS'!AD81</f>
        <v>-2.4569366409211975E-3</v>
      </c>
      <c r="T12" s="65">
        <f>'FAC 2012-2018 BUS'!AD112</f>
        <v>-1.0178791454863833E-3</v>
      </c>
    </row>
    <row r="13" spans="2:20" x14ac:dyDescent="0.2">
      <c r="B13" s="28" t="s">
        <v>84</v>
      </c>
      <c r="C13" s="65"/>
      <c r="D13" s="65"/>
      <c r="E13" s="65"/>
      <c r="F13" s="65"/>
      <c r="G13" s="65">
        <f>'FAC 2002-2018 BUS'!AD21</f>
        <v>-9.9637810898148979E-2</v>
      </c>
      <c r="H13" s="65">
        <f>'FAC 2002-2018 BUS'!AD52</f>
        <v>-0.14408125225296328</v>
      </c>
      <c r="I13" s="65">
        <f>'FAC 2002-2018 BUS'!AD83</f>
        <v>-0.27279013289814247</v>
      </c>
      <c r="J13" s="65">
        <f>'FAC 2002-2018 BUS'!AD113</f>
        <v>-0.10980749480253582</v>
      </c>
      <c r="L13" s="28" t="s">
        <v>84</v>
      </c>
      <c r="M13" s="65"/>
      <c r="N13" s="65"/>
      <c r="O13" s="65"/>
      <c r="P13" s="65"/>
      <c r="Q13" s="65">
        <f>'FAC 2012-2018 BUS'!AD21</f>
        <v>-7.8086450266434057E-2</v>
      </c>
      <c r="R13" s="65">
        <f>'FAC 2012-2018 BUS'!AD52</f>
        <v>-0.12361582850259906</v>
      </c>
      <c r="S13" s="65">
        <f>'FAC 2012-2018 BUS'!AD83</f>
        <v>-0.10773035357352302</v>
      </c>
      <c r="T13" s="65">
        <f>'FAC 2012-2018 BUS'!AD113</f>
        <v>-8.2332149284508341E-2</v>
      </c>
    </row>
    <row r="14" spans="2:20" hidden="1" x14ac:dyDescent="0.2">
      <c r="B14" s="28" t="s">
        <v>84</v>
      </c>
      <c r="C14" s="65"/>
      <c r="D14" s="65"/>
      <c r="E14" s="65"/>
      <c r="F14" s="65"/>
      <c r="G14" s="65">
        <f>'FAC 2002-2018 BUS'!AD22</f>
        <v>0</v>
      </c>
      <c r="H14" s="5"/>
      <c r="I14" s="5"/>
      <c r="J14" s="65">
        <f>'FAC 2002-2018 BUS'!AD114</f>
        <v>0</v>
      </c>
      <c r="L14" s="28" t="s">
        <v>84</v>
      </c>
      <c r="M14" s="65"/>
      <c r="N14" s="65"/>
      <c r="O14" s="65"/>
      <c r="P14" s="65"/>
      <c r="Q14" s="65">
        <f>'FAC 2012-2018 BUS'!AD22</f>
        <v>0</v>
      </c>
      <c r="R14" s="65">
        <f>'FAC 2012-2018 BUS'!AD52</f>
        <v>-0.12361582850259906</v>
      </c>
      <c r="S14" s="65">
        <f>'FAC 2012-2018 BUS'!AD83</f>
        <v>-0.10773035357352302</v>
      </c>
      <c r="T14" s="65">
        <f>'FAC 2012-2018 BUS'!AD114</f>
        <v>0</v>
      </c>
    </row>
    <row r="15" spans="2:20" hidden="1" x14ac:dyDescent="0.2">
      <c r="B15" s="28" t="s">
        <v>84</v>
      </c>
      <c r="C15" s="65"/>
      <c r="D15" s="65"/>
      <c r="E15" s="65"/>
      <c r="F15" s="65"/>
      <c r="G15" s="65">
        <f>'FAC 2002-2018 BUS'!AD23</f>
        <v>0</v>
      </c>
      <c r="H15" s="65" t="e">
        <f>'FAC 2002-2018 BUS'!AD53</f>
        <v>#DIV/0!</v>
      </c>
      <c r="I15" s="65" t="e">
        <f>'FAC 2002-2018 BUS'!AD84</f>
        <v>#DIV/0!</v>
      </c>
      <c r="J15" s="65" t="e">
        <f>'FAC 2002-2018 BUS'!AD115</f>
        <v>#DIV/0!</v>
      </c>
      <c r="L15" s="28" t="s">
        <v>84</v>
      </c>
      <c r="M15" s="65"/>
      <c r="N15" s="65"/>
      <c r="O15" s="65"/>
      <c r="P15" s="65"/>
      <c r="Q15" s="65">
        <f>'FAC 2012-2018 BUS'!AD23</f>
        <v>0</v>
      </c>
      <c r="R15" s="65" t="e">
        <f>'FAC 2012-2018 BUS'!AD53</f>
        <v>#DIV/0!</v>
      </c>
      <c r="S15" s="65" t="e">
        <f>'FAC 2012-2018 BUS'!AD84</f>
        <v>#DIV/0!</v>
      </c>
      <c r="T15" s="65" t="e">
        <f>'FAC 2012-2018 BUS'!AD115</f>
        <v>#DIV/0!</v>
      </c>
    </row>
    <row r="16" spans="2:20" hidden="1" x14ac:dyDescent="0.2">
      <c r="B16" s="28" t="s">
        <v>84</v>
      </c>
      <c r="C16" s="65"/>
      <c r="D16" s="65"/>
      <c r="E16" s="65"/>
      <c r="F16" s="65"/>
      <c r="G16" s="65">
        <f>'FAC 2002-2018 BUS'!AD24</f>
        <v>0</v>
      </c>
      <c r="H16" s="65" t="e">
        <f>'FAC 2002-2018 BUS'!AD54</f>
        <v>#DIV/0!</v>
      </c>
      <c r="I16" s="65" t="e">
        <f>'FAC 2002-2018 BUS'!AD85</f>
        <v>#DIV/0!</v>
      </c>
      <c r="J16" s="65" t="e">
        <f>'FAC 2002-2018 BUS'!AD116</f>
        <v>#DIV/0!</v>
      </c>
      <c r="L16" s="28" t="s">
        <v>84</v>
      </c>
      <c r="M16" s="65"/>
      <c r="N16" s="65"/>
      <c r="O16" s="65"/>
      <c r="P16" s="65"/>
      <c r="Q16" s="65">
        <f>'FAC 2012-2018 BUS'!AD24</f>
        <v>0</v>
      </c>
      <c r="R16" s="65" t="e">
        <f>'FAC 2012-2018 BUS'!AD54</f>
        <v>#DIV/0!</v>
      </c>
      <c r="S16" s="65" t="e">
        <f>'FAC 2012-2018 BUS'!AD85</f>
        <v>#DIV/0!</v>
      </c>
      <c r="T16" s="65" t="e">
        <f>'FAC 2012-2018 BUS'!AD116</f>
        <v>#DIV/0!</v>
      </c>
    </row>
    <row r="17" spans="2:20" x14ac:dyDescent="0.2">
      <c r="B17" s="28" t="s">
        <v>85</v>
      </c>
      <c r="C17" s="65"/>
      <c r="D17" s="65"/>
      <c r="E17" s="65"/>
      <c r="F17" s="65"/>
      <c r="G17" s="65">
        <f>'FAC 2002-2018 BUS'!AD25</f>
        <v>1.2647002367540046E-2</v>
      </c>
      <c r="H17" s="65">
        <f>'FAC 2002-2018 BUS'!AD55</f>
        <v>1.0797790353177525E-2</v>
      </c>
      <c r="I17" s="65">
        <f>'FAC 2002-2018 BUS'!AD86</f>
        <v>1.5478469688774248E-2</v>
      </c>
      <c r="J17" s="65">
        <f>'FAC 2002-2018 BUS'!AD117</f>
        <v>1.2452364051660296E-2</v>
      </c>
      <c r="L17" s="28" t="s">
        <v>85</v>
      </c>
      <c r="M17" s="65"/>
      <c r="N17" s="65"/>
      <c r="O17" s="65"/>
      <c r="P17" s="65"/>
      <c r="Q17" s="65">
        <f>'FAC 2012-2018 BUS'!AD25</f>
        <v>9.6552606300441372E-3</v>
      </c>
      <c r="R17" s="65">
        <f>'FAC 2012-2018 BUS'!AD55</f>
        <v>8.5836965176902067E-3</v>
      </c>
      <c r="S17" s="65">
        <f>'FAC 2012-2018 BUS'!AD86</f>
        <v>5.848979987264703E-3</v>
      </c>
      <c r="T17" s="65">
        <f>'FAC 2012-2018 BUS'!AD117</f>
        <v>1.2488086205773484E-2</v>
      </c>
    </row>
    <row r="18" spans="2:20" x14ac:dyDescent="0.2">
      <c r="B18" s="28" t="s">
        <v>86</v>
      </c>
      <c r="C18" s="71"/>
      <c r="D18" s="71"/>
      <c r="E18" s="71"/>
      <c r="F18" s="71"/>
      <c r="G18" s="71">
        <f>'FAC 2002-2018 BUS'!AD26</f>
        <v>-2.4103565687264888E-2</v>
      </c>
      <c r="H18" s="71">
        <f>'FAC 2002-2018 BUS'!AD56</f>
        <v>-1.8111840323519764E-2</v>
      </c>
      <c r="I18" s="71">
        <f>'FAC 2002-2018 BUS'!AD87</f>
        <v>-7.750709012000691E-3</v>
      </c>
      <c r="J18" s="71">
        <f>'FAC 2002-2018 BUS'!AD118</f>
        <v>-4.3283241421876936E-2</v>
      </c>
      <c r="L18" s="28" t="s">
        <v>86</v>
      </c>
      <c r="M18" s="65"/>
      <c r="N18" s="65"/>
      <c r="O18" s="65"/>
      <c r="P18" s="65"/>
      <c r="Q18" s="65">
        <f>'FAC 2012-2018 BUS'!AD26</f>
        <v>-2.3184793684589151E-2</v>
      </c>
      <c r="R18" s="65">
        <f>'FAC 2012-2018 BUS'!AD56</f>
        <v>-1.5539219102342513E-2</v>
      </c>
      <c r="S18" s="65">
        <f>'FAC 2012-2018 BUS'!AD87</f>
        <v>-3.0609121137827322E-3</v>
      </c>
      <c r="T18" s="65">
        <f>'FAC 2012-2018 BUS'!AD118</f>
        <v>-4.3407408255915526E-2</v>
      </c>
    </row>
    <row r="19" spans="2:20" x14ac:dyDescent="0.2">
      <c r="B19" s="11" t="s">
        <v>92</v>
      </c>
      <c r="C19" s="66">
        <f>'FAC 2002-2018 BUS'!I27</f>
        <v>0.47875267795675125</v>
      </c>
      <c r="D19" s="66">
        <f>'FAC 2002-2018 BUS'!I57</f>
        <v>-0.97613775938921288</v>
      </c>
      <c r="E19" s="66">
        <f>'FAC 2002-2018 BUS'!I88</f>
        <v>-0.72336329674033306</v>
      </c>
      <c r="F19" s="66">
        <f>'FAC 2002-2018 BUS'!I119</f>
        <v>0.34320711706496398</v>
      </c>
      <c r="G19" s="66">
        <f>'FAC 2002-2018 BUS'!AD27</f>
        <v>1.2784148675698214E-3</v>
      </c>
      <c r="H19" s="66">
        <f>'FAC 2002-2018 BUS'!AD57</f>
        <v>-1.0093618986778843E-3</v>
      </c>
      <c r="I19" s="66">
        <f>'FAC 2002-2018 BUS'!AD88</f>
        <v>-2.4138196462447476E-3</v>
      </c>
      <c r="J19" s="66">
        <f>'FAC 2002-2018 BUS'!AD119</f>
        <v>1.0574837445701517E-3</v>
      </c>
      <c r="L19" s="11" t="s">
        <v>92</v>
      </c>
      <c r="M19" s="66">
        <f>'FAC 2012-2018 BUS'!I27</f>
        <v>0.10058766774814898</v>
      </c>
      <c r="N19" s="66">
        <f>'FAC 2012-2018 BUS'!I57</f>
        <v>0.62230068274644812</v>
      </c>
      <c r="O19" s="66">
        <f>'FAC 2012-2018 BUS'!I88</f>
        <v>-7.4014145423443534E-2</v>
      </c>
      <c r="P19" s="66">
        <f>'FAC 2012-2018 BUS'!I119</f>
        <v>0.51936326510357667</v>
      </c>
      <c r="Q19" s="66">
        <f>'FAC 2012-2018 BUS'!AD27</f>
        <v>2.2622401492122701E-4</v>
      </c>
      <c r="R19" s="66">
        <f>'FAC 2012-2018 BUS'!AD57</f>
        <v>5.365803346156151E-4</v>
      </c>
      <c r="S19" s="66">
        <f>'FAC 2012-2018 BUS'!AD88</f>
        <v>1.1092546642702062E-4</v>
      </c>
      <c r="T19" s="66">
        <f>'FAC 2012-2018 BUS'!AD119</f>
        <v>1.6152726609267479E-3</v>
      </c>
    </row>
    <row r="20" spans="2:20" x14ac:dyDescent="0.2">
      <c r="B20" s="44" t="s">
        <v>63</v>
      </c>
      <c r="C20" s="66"/>
      <c r="D20" s="66"/>
      <c r="E20" s="66"/>
      <c r="F20" s="66"/>
      <c r="G20" s="67">
        <f>'FAC 2002-2018 BUS'!AD28</f>
        <v>0</v>
      </c>
      <c r="H20" s="67">
        <f>'FAC 2002-2018 BUS'!AD57</f>
        <v>-1.0093618986778843E-3</v>
      </c>
      <c r="I20" s="67">
        <f>'FAC 2002-2018 BUS'!AD88</f>
        <v>-2.4138196462447476E-3</v>
      </c>
      <c r="J20" s="67">
        <f>'FAC 2002-2018 BUS'!AD120</f>
        <v>0</v>
      </c>
      <c r="L20" s="44" t="s">
        <v>63</v>
      </c>
      <c r="M20" s="67">
        <f>'FAC 2012-2018 BUS'!I28</f>
        <v>0</v>
      </c>
      <c r="N20" s="67">
        <f>'FAC 2012-2018 BUS'!I58</f>
        <v>0</v>
      </c>
      <c r="O20" s="67">
        <f>'FAC 2012-2018 BUS'!I89</f>
        <v>0</v>
      </c>
      <c r="P20" s="67">
        <f>'FAC 2012-2018 BUS'!I120</f>
        <v>0</v>
      </c>
      <c r="Q20" s="67">
        <f>'FAC 2012-2018 BUS'!AD28</f>
        <v>0</v>
      </c>
      <c r="R20" s="67">
        <f>'FAC 2012-2018 BUS'!AD58</f>
        <v>0</v>
      </c>
      <c r="S20" s="67">
        <f>'FAC 2012-2018 BUS'!AD89</f>
        <v>5.8785750253913093E-3</v>
      </c>
      <c r="T20" s="67">
        <f>'FAC 2012-2018 BUS'!AD120</f>
        <v>0</v>
      </c>
    </row>
    <row r="21" spans="2:20" x14ac:dyDescent="0.2">
      <c r="B21" s="28" t="s">
        <v>87</v>
      </c>
      <c r="C21" s="71"/>
      <c r="D21" s="71"/>
      <c r="E21" s="71"/>
      <c r="F21" s="71"/>
      <c r="G21" s="71">
        <f>'FAC 2002-2018 BUS'!AD29</f>
        <v>-2.4608060634234818E-2</v>
      </c>
      <c r="H21" s="71">
        <f>'FAC 2002-2018 BUS'!AD58</f>
        <v>5.4983284201310323E-2</v>
      </c>
      <c r="I21" s="71">
        <f>'FAC 2002-2018 BUS'!AD89</f>
        <v>0.79653920168379255</v>
      </c>
      <c r="J21" s="65">
        <f>'FAC 2002-2018 BUS'!AD121</f>
        <v>-9.4096543978552272E-2</v>
      </c>
      <c r="L21" s="28" t="s">
        <v>87</v>
      </c>
      <c r="M21" s="71"/>
      <c r="N21" s="71"/>
      <c r="O21" s="71"/>
      <c r="P21" s="71"/>
      <c r="Q21" s="65">
        <f>'FAC 2012-2018 BUS'!AD29</f>
        <v>-9.9801203468792288E-2</v>
      </c>
      <c r="R21" s="65">
        <f>'FAC 2012-2018 BUS'!AD59</f>
        <v>-0.14264344330499179</v>
      </c>
      <c r="S21" s="65">
        <f>'FAC 2012-2018 BUS'!AD90</f>
        <v>-0.12091001766817799</v>
      </c>
      <c r="T21" s="65">
        <f>'FAC 2012-2018 BUS'!AD121</f>
        <v>-0.12117469985016205</v>
      </c>
    </row>
    <row r="22" spans="2:20" ht="17" thickBot="1" x14ac:dyDescent="0.25">
      <c r="B22" s="12" t="s">
        <v>60</v>
      </c>
      <c r="C22" s="68"/>
      <c r="D22" s="68"/>
      <c r="E22" s="68"/>
      <c r="F22" s="68"/>
      <c r="G22" s="68">
        <f>'FAC 2002-2018 BUS'!AD30</f>
        <v>-0.10831116469201441</v>
      </c>
      <c r="H22" s="68">
        <f>'FAC 2002-2018 BUS'!AD59</f>
        <v>2.7539303728958853E-2</v>
      </c>
      <c r="I22" s="68">
        <f>'FAC 2002-2018 BUS'!AD90</f>
        <v>1.2441443131703411</v>
      </c>
      <c r="J22" s="68">
        <f>'FAC 2002-2018 BUS'!AD122</f>
        <v>-6.2464473882765104E-2</v>
      </c>
      <c r="L22" s="12" t="s">
        <v>60</v>
      </c>
      <c r="M22" s="68"/>
      <c r="N22" s="68"/>
      <c r="O22" s="68"/>
      <c r="P22" s="68"/>
      <c r="Q22" s="68">
        <f>'FAC 2012-2018 BUS'!AD30</f>
        <v>-0.1423002743369981</v>
      </c>
      <c r="R22" s="68">
        <f>'FAC 2012-2018 BUS'!AD60</f>
        <v>-0.18723567888662485</v>
      </c>
      <c r="S22" s="68">
        <f>'FAC 2012-2018 BUS'!AD91</f>
        <v>-0.14962641843900482</v>
      </c>
      <c r="T22" s="68">
        <f>'FAC 2012-2018 BUS'!AD122</f>
        <v>-5.9774961400508198E-2</v>
      </c>
    </row>
    <row r="23" spans="2:20" ht="18" thickTop="1" thickBot="1" x14ac:dyDescent="0.25">
      <c r="B23" s="59" t="s">
        <v>88</v>
      </c>
      <c r="C23" s="69"/>
      <c r="D23" s="69"/>
      <c r="E23" s="69"/>
      <c r="F23" s="69"/>
      <c r="G23" s="68">
        <f>'FAC 2002-2018 BUS'!AD31</f>
        <v>-8.3703104057779587E-2</v>
      </c>
      <c r="H23" s="68">
        <f>'FAC 2002-2018 BUS'!AD60</f>
        <v>-5.2677132119188896E-2</v>
      </c>
      <c r="I23" s="68">
        <f>'FAC 2002-2018 BUS'!AD91</f>
        <v>1.1532791328748191</v>
      </c>
      <c r="J23" s="68">
        <f>'FAC 2002-2018 BUS'!AD123</f>
        <v>3.1632070095787168E-2</v>
      </c>
      <c r="L23" s="59" t="s">
        <v>88</v>
      </c>
      <c r="M23" s="69"/>
      <c r="N23" s="69"/>
      <c r="O23" s="69"/>
      <c r="P23" s="69"/>
      <c r="Q23" s="69">
        <f>'FAC 2012-2018 BUS'!AD31</f>
        <v>-4.2499070868205813E-2</v>
      </c>
      <c r="R23" s="69">
        <f>'FAC 2012-2018 BUS'!AD61</f>
        <v>-4.4592235581633055E-2</v>
      </c>
      <c r="S23" s="69">
        <f>'FAC 2012-2018 BUS'!AD92</f>
        <v>-2.8716400770826822E-2</v>
      </c>
      <c r="T23" s="69">
        <f>'FAC 2012-2018 BUS'!AD123</f>
        <v>6.1399738449653851E-2</v>
      </c>
    </row>
    <row r="24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4"/>
  <sheetViews>
    <sheetView showGridLines="0" topLeftCell="F60" workbookViewId="0">
      <selection activeCell="AD74" sqref="AD74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1640625" style="16" bestFit="1" customWidth="1"/>
    <col min="6" max="6" width="11" style="15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customWidth="1"/>
    <col min="12" max="12" width="12.6640625" style="15" customWidth="1"/>
    <col min="13" max="13" width="13.6640625" style="15" customWidth="1"/>
    <col min="14" max="14" width="13.1640625" style="15" customWidth="1"/>
    <col min="15" max="15" width="11.1640625" style="15" customWidth="1"/>
    <col min="16" max="28" width="11.6640625" style="15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44</v>
      </c>
      <c r="C1" s="15">
        <v>2002</v>
      </c>
    </row>
    <row r="2" spans="1:31" s="13" customFormat="1" ht="15" x14ac:dyDescent="0.2">
      <c r="B2" s="18" t="s">
        <v>45</v>
      </c>
      <c r="C2" s="13">
        <v>2018</v>
      </c>
      <c r="E2" s="9"/>
      <c r="I2" s="20"/>
    </row>
    <row r="3" spans="1:31" ht="15" x14ac:dyDescent="0.2">
      <c r="B3" s="21" t="s">
        <v>30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21</v>
      </c>
      <c r="C4" s="19" t="s">
        <v>22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32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40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4" t="s">
        <v>61</v>
      </c>
      <c r="H8" s="84"/>
      <c r="I8" s="84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84" t="s">
        <v>65</v>
      </c>
      <c r="AD8" s="84"/>
    </row>
    <row r="9" spans="1:31" ht="15" x14ac:dyDescent="0.2">
      <c r="B9" s="11" t="s">
        <v>23</v>
      </c>
      <c r="C9" s="29" t="s">
        <v>24</v>
      </c>
      <c r="D9" s="10" t="s">
        <v>25</v>
      </c>
      <c r="E9" s="10" t="s">
        <v>31</v>
      </c>
      <c r="F9" s="10"/>
      <c r="G9" s="29">
        <f>$C$1</f>
        <v>2002</v>
      </c>
      <c r="H9" s="29">
        <f>$C$2</f>
        <v>2018</v>
      </c>
      <c r="I9" s="29" t="s">
        <v>27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29</v>
      </c>
      <c r="AD9" s="29" t="s">
        <v>27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28</v>
      </c>
      <c r="G12" s="31"/>
      <c r="H12" s="31"/>
      <c r="I12" s="30"/>
      <c r="J12" s="9"/>
      <c r="K12" s="9"/>
      <c r="L12" s="9" t="s">
        <v>28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39</v>
      </c>
      <c r="C13" s="30" t="s">
        <v>26</v>
      </c>
      <c r="D13" s="9" t="s">
        <v>8</v>
      </c>
      <c r="E13" s="57">
        <v>0.83279999999999998</v>
      </c>
      <c r="F13" s="9">
        <f>MATCH($D13,FAC_TOTALS_APTA!$A$2:$BU$2,)</f>
        <v>11</v>
      </c>
      <c r="G13" s="31">
        <f>VLOOKUP(G11,FAC_TOTALS_APTA!$A$4:$BU$143,$F13,FALSE)</f>
        <v>69723134.710594594</v>
      </c>
      <c r="H13" s="31">
        <f>VLOOKUP(H11,FAC_TOTALS_APTA!$A$4:$BU$143,$F13,FALSE)</f>
        <v>69039202.586333603</v>
      </c>
      <c r="I13" s="32">
        <f>IFERROR(H13/G13-1,"-")</f>
        <v>-9.809256670685329E-3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MATCH($K13,FAC_TOTALS_APTA!$A$2:$BS$2,)</f>
        <v>26</v>
      </c>
      <c r="M13" s="31">
        <f>IF(M11=0,0,VLOOKUP(M11,FAC_TOTALS_APTA!$A$4:$BU$143,$L13,FALSE))</f>
        <v>70186351.395939603</v>
      </c>
      <c r="N13" s="31">
        <f>IF(N11=0,0,VLOOKUP(N11,FAC_TOTALS_APTA!$A$4:$BU$143,$L13,FALSE))</f>
        <v>45702535.257305898</v>
      </c>
      <c r="O13" s="31">
        <f>IF(O11=0,0,VLOOKUP(O11,FAC_TOTALS_APTA!$A$4:$BU$143,$L13,FALSE))</f>
        <v>-26085037.8519332</v>
      </c>
      <c r="P13" s="31">
        <f>IF(P11=0,0,VLOOKUP(P11,FAC_TOTALS_APTA!$A$4:$BU$143,$L13,FALSE))</f>
        <v>6064752.8068954004</v>
      </c>
      <c r="Q13" s="31">
        <f>IF(Q11=0,0,VLOOKUP(Q11,FAC_TOTALS_APTA!$A$4:$BU$143,$L13,FALSE))</f>
        <v>45230780.023007497</v>
      </c>
      <c r="R13" s="31">
        <f>IF(R11=0,0,VLOOKUP(R11,FAC_TOTALS_APTA!$A$4:$BU$143,$L13,FALSE))</f>
        <v>34721054.283895299</v>
      </c>
      <c r="S13" s="31">
        <f>IF(S11=0,0,VLOOKUP(S11,FAC_TOTALS_APTA!$A$4:$BU$143,$L13,FALSE))</f>
        <v>-14416926.0570166</v>
      </c>
      <c r="T13" s="31">
        <f>IF(T11=0,0,VLOOKUP(T11,FAC_TOTALS_APTA!$A$4:$BU$143,$L13,FALSE))</f>
        <v>-93086050.584518999</v>
      </c>
      <c r="U13" s="31">
        <f>IF(U11=0,0,VLOOKUP(U11,FAC_TOTALS_APTA!$A$4:$BU$143,$L13,FALSE))</f>
        <v>-63245279.020775899</v>
      </c>
      <c r="V13" s="31">
        <f>IF(V11=0,0,VLOOKUP(V11,FAC_TOTALS_APTA!$A$4:$BU$143,$L13,FALSE))</f>
        <v>-20969718.278613001</v>
      </c>
      <c r="W13" s="31">
        <f>IF(W11=0,0,VLOOKUP(W11,FAC_TOTALS_APTA!$A$4:$BU$143,$L13,FALSE))</f>
        <v>32911294.604190402</v>
      </c>
      <c r="X13" s="31">
        <f>IF(X11=0,0,VLOOKUP(X11,FAC_TOTALS_APTA!$A$4:$BU$143,$L13,FALSE))</f>
        <v>7677729.0601182599</v>
      </c>
      <c r="Y13" s="31">
        <f>IF(Y11=0,0,VLOOKUP(Y11,FAC_TOTALS_APTA!$A$4:$BU$143,$L13,FALSE))</f>
        <v>30234913.108753201</v>
      </c>
      <c r="Z13" s="31">
        <f>IF(Z11=0,0,VLOOKUP(Z11,FAC_TOTALS_APTA!$A$4:$BU$143,$L13,FALSE))</f>
        <v>18150652.222423099</v>
      </c>
      <c r="AA13" s="31">
        <f>IF(AA11=0,0,VLOOKUP(AA11,FAC_TOTALS_APTA!$A$4:$BU$143,$L13,FALSE))</f>
        <v>11795699.9850532</v>
      </c>
      <c r="AB13" s="31">
        <f>IF(AB11=0,0,VLOOKUP(AB11,FAC_TOTALS_APTA!$A$4:$BU$143,$L13,FALSE))</f>
        <v>8613529.5042513404</v>
      </c>
      <c r="AC13" s="34">
        <f>SUM(M13:AB13)</f>
        <v>93486280.458975524</v>
      </c>
      <c r="AD13" s="35">
        <f>AC13/G30</f>
        <v>3.7429361820070513E-2</v>
      </c>
      <c r="AE13" s="9"/>
    </row>
    <row r="14" spans="1:31" s="16" customFormat="1" ht="15" x14ac:dyDescent="0.2">
      <c r="A14" s="9"/>
      <c r="B14" s="28" t="s">
        <v>62</v>
      </c>
      <c r="C14" s="30" t="s">
        <v>26</v>
      </c>
      <c r="D14" s="9" t="s">
        <v>20</v>
      </c>
      <c r="E14" s="57">
        <v>-0.59099999999999997</v>
      </c>
      <c r="F14" s="9">
        <f>MATCH($D14,FAC_TOTALS_APTA!$A$2:$BU$2,)</f>
        <v>12</v>
      </c>
      <c r="G14" s="56">
        <f>VLOOKUP(G11,FAC_TOTALS_APTA!$A$4:$BU$143,$F14,FALSE)</f>
        <v>0.92521901262466</v>
      </c>
      <c r="H14" s="56">
        <f>VLOOKUP(H11,FAC_TOTALS_APTA!$A$4:$BU$143,$F14,FALSE)</f>
        <v>1.0159224455097799</v>
      </c>
      <c r="I14" s="32">
        <f t="shared" ref="I14:I26" si="1">IFERROR(H14/G14-1,"-")</f>
        <v>9.8034553600247154E-2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MATCH($K14,FAC_TOTALS_APTA!$A$2:$BS$2,)</f>
        <v>27</v>
      </c>
      <c r="M14" s="31">
        <f>IF(M11=0,0,VLOOKUP(M11,FAC_TOTALS_APTA!$A$4:$BU$143,$L14,FALSE))</f>
        <v>13680495.589297101</v>
      </c>
      <c r="N14" s="31">
        <f>IF(N11=0,0,VLOOKUP(N11,FAC_TOTALS_APTA!$A$4:$BU$143,$L14,FALSE))</f>
        <v>10738476.029112101</v>
      </c>
      <c r="O14" s="31">
        <f>IF(O11=0,0,VLOOKUP(O11,FAC_TOTALS_APTA!$A$4:$BU$143,$L14,FALSE))</f>
        <v>-16993704.728294101</v>
      </c>
      <c r="P14" s="31">
        <f>IF(P11=0,0,VLOOKUP(P11,FAC_TOTALS_APTA!$A$4:$BU$143,$L14,FALSE))</f>
        <v>16319662.7424883</v>
      </c>
      <c r="Q14" s="31">
        <f>IF(Q11=0,0,VLOOKUP(Q11,FAC_TOTALS_APTA!$A$4:$BU$143,$L14,FALSE))</f>
        <v>-26522358.964173999</v>
      </c>
      <c r="R14" s="31">
        <f>IF(R11=0,0,VLOOKUP(R11,FAC_TOTALS_APTA!$A$4:$BU$143,$L14,FALSE))</f>
        <v>20510680.838424198</v>
      </c>
      <c r="S14" s="31">
        <f>IF(S11=0,0,VLOOKUP(S11,FAC_TOTALS_APTA!$A$4:$BU$143,$L14,FALSE))</f>
        <v>-73495011.770987093</v>
      </c>
      <c r="T14" s="31">
        <f>IF(T11=0,0,VLOOKUP(T11,FAC_TOTALS_APTA!$A$4:$BU$143,$L14,FALSE))</f>
        <v>-12520508.3890306</v>
      </c>
      <c r="U14" s="31">
        <f>IF(U11=0,0,VLOOKUP(U11,FAC_TOTALS_APTA!$A$4:$BU$143,$L14,FALSE))</f>
        <v>9496527.9900207203</v>
      </c>
      <c r="V14" s="31">
        <f>IF(V11=0,0,VLOOKUP(V11,FAC_TOTALS_APTA!$A$4:$BU$143,$L14,FALSE))</f>
        <v>-21205087.644722302</v>
      </c>
      <c r="W14" s="31">
        <f>IF(W11=0,0,VLOOKUP(W11,FAC_TOTALS_APTA!$A$4:$BU$143,$L14,FALSE))</f>
        <v>-11725088.3265227</v>
      </c>
      <c r="X14" s="31">
        <f>IF(X11=0,0,VLOOKUP(X11,FAC_TOTALS_APTA!$A$4:$BU$143,$L14,FALSE))</f>
        <v>-1437942.3703199399</v>
      </c>
      <c r="Y14" s="31">
        <f>IF(Y11=0,0,VLOOKUP(Y11,FAC_TOTALS_APTA!$A$4:$BU$143,$L14,FALSE))</f>
        <v>-19010343.917782798</v>
      </c>
      <c r="Z14" s="31">
        <f>IF(Z11=0,0,VLOOKUP(Z11,FAC_TOTALS_APTA!$A$4:$BU$143,$L14,FALSE))</f>
        <v>-14400802.272545001</v>
      </c>
      <c r="AA14" s="31">
        <f>IF(AA11=0,0,VLOOKUP(AA11,FAC_TOTALS_APTA!$A$4:$BU$143,$L14,FALSE))</f>
        <v>25438646.659881901</v>
      </c>
      <c r="AB14" s="31">
        <f>IF(AB11=0,0,VLOOKUP(AB11,FAC_TOTALS_APTA!$A$4:$BU$143,$L14,FALSE))</f>
        <v>22965712.5688808</v>
      </c>
      <c r="AC14" s="34">
        <f t="shared" ref="AC14:AC27" si="4">SUM(M14:AB14)</f>
        <v>-78160645.966273412</v>
      </c>
      <c r="AD14" s="35">
        <f>AC14/G30</f>
        <v>-3.129339496233223E-2</v>
      </c>
      <c r="AE14" s="9"/>
    </row>
    <row r="15" spans="1:31" s="16" customFormat="1" ht="15" x14ac:dyDescent="0.2">
      <c r="A15" s="9"/>
      <c r="B15" s="28" t="s">
        <v>58</v>
      </c>
      <c r="C15" s="30" t="s">
        <v>26</v>
      </c>
      <c r="D15" s="9" t="s">
        <v>9</v>
      </c>
      <c r="E15" s="57">
        <v>0.37669999999999998</v>
      </c>
      <c r="F15" s="9">
        <f>MATCH($D15,FAC_TOTALS_APTA!$A$2:$BU$2,)</f>
        <v>13</v>
      </c>
      <c r="G15" s="31">
        <f>VLOOKUP(G11,FAC_TOTALS_APTA!$A$4:$BU$143,$F15,FALSE)</f>
        <v>9249772.9749828093</v>
      </c>
      <c r="H15" s="31">
        <f>VLOOKUP(H11,FAC_TOTALS_APTA!$A$4:$BU$143,$F15,FALSE)</f>
        <v>10831588.674118901</v>
      </c>
      <c r="I15" s="32">
        <f t="shared" si="1"/>
        <v>0.17101129978155294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MATCH($K15,FAC_TOTALS_APTA!$A$2:$BS$2,)</f>
        <v>28</v>
      </c>
      <c r="M15" s="31">
        <f>IF(M11=0,0,VLOOKUP(M11,FAC_TOTALS_APTA!$A$4:$BU$143,$L15,FALSE))</f>
        <v>17996837.2173598</v>
      </c>
      <c r="N15" s="31">
        <f>IF(N11=0,0,VLOOKUP(N11,FAC_TOTALS_APTA!$A$4:$BU$143,$L15,FALSE))</f>
        <v>21816751.036770299</v>
      </c>
      <c r="O15" s="31">
        <f>IF(O11=0,0,VLOOKUP(O11,FAC_TOTALS_APTA!$A$4:$BU$143,$L15,FALSE))</f>
        <v>22737500.619299099</v>
      </c>
      <c r="P15" s="31">
        <f>IF(P11=0,0,VLOOKUP(P11,FAC_TOTALS_APTA!$A$4:$BU$143,$L15,FALSE))</f>
        <v>28648808.007532701</v>
      </c>
      <c r="Q15" s="31">
        <f>IF(Q11=0,0,VLOOKUP(Q11,FAC_TOTALS_APTA!$A$4:$BU$143,$L15,FALSE))</f>
        <v>7821492.91740401</v>
      </c>
      <c r="R15" s="31">
        <f>IF(R11=0,0,VLOOKUP(R11,FAC_TOTALS_APTA!$A$4:$BU$143,$L15,FALSE))</f>
        <v>5141394.6206960203</v>
      </c>
      <c r="S15" s="31">
        <f>IF(S11=0,0,VLOOKUP(S11,FAC_TOTALS_APTA!$A$4:$BU$143,$L15,FALSE))</f>
        <v>-5098070.6651593205</v>
      </c>
      <c r="T15" s="31">
        <f>IF(T11=0,0,VLOOKUP(T11,FAC_TOTALS_APTA!$A$4:$BU$143,$L15,FALSE))</f>
        <v>597205.85632976005</v>
      </c>
      <c r="U15" s="31">
        <f>IF(U11=0,0,VLOOKUP(U11,FAC_TOTALS_APTA!$A$4:$BU$143,$L15,FALSE))</f>
        <v>10655982.797385801</v>
      </c>
      <c r="V15" s="31">
        <f>IF(V11=0,0,VLOOKUP(V11,FAC_TOTALS_APTA!$A$4:$BU$143,$L15,FALSE))</f>
        <v>13445266.9823489</v>
      </c>
      <c r="W15" s="31">
        <f>IF(W11=0,0,VLOOKUP(W11,FAC_TOTALS_APTA!$A$4:$BU$143,$L15,FALSE))</f>
        <v>12589749.7389648</v>
      </c>
      <c r="X15" s="31">
        <f>IF(X11=0,0,VLOOKUP(X11,FAC_TOTALS_APTA!$A$4:$BU$143,$L15,FALSE))</f>
        <v>14951941.665020799</v>
      </c>
      <c r="Y15" s="31">
        <f>IF(Y11=0,0,VLOOKUP(Y11,FAC_TOTALS_APTA!$A$4:$BU$143,$L15,FALSE))</f>
        <v>12914020.877868799</v>
      </c>
      <c r="Z15" s="31">
        <f>IF(Z11=0,0,VLOOKUP(Z11,FAC_TOTALS_APTA!$A$4:$BU$143,$L15,FALSE))</f>
        <v>9759345.8771909494</v>
      </c>
      <c r="AA15" s="31">
        <f>IF(AA11=0,0,VLOOKUP(AA11,FAC_TOTALS_APTA!$A$4:$BU$143,$L15,FALSE))</f>
        <v>11340609.332261801</v>
      </c>
      <c r="AB15" s="31">
        <f>IF(AB11=0,0,VLOOKUP(AB11,FAC_TOTALS_APTA!$A$4:$BU$143,$L15,FALSE))</f>
        <v>8753872.0601858906</v>
      </c>
      <c r="AC15" s="34">
        <f t="shared" si="4"/>
        <v>194072708.9414601</v>
      </c>
      <c r="AD15" s="35">
        <f>AC15/G30</f>
        <v>7.7701429629118732E-2</v>
      </c>
      <c r="AE15" s="9"/>
    </row>
    <row r="16" spans="1:31" s="16" customFormat="1" ht="15" x14ac:dyDescent="0.2">
      <c r="A16" s="9"/>
      <c r="B16" s="28" t="s">
        <v>82</v>
      </c>
      <c r="C16" s="30"/>
      <c r="D16" s="9" t="s">
        <v>11</v>
      </c>
      <c r="E16" s="57">
        <v>5.4999999999999997E-3</v>
      </c>
      <c r="F16" s="9">
        <f>MATCH($D16,FAC_TOTALS_APTA!$A$2:$BU$2,)</f>
        <v>17</v>
      </c>
      <c r="G16" s="56">
        <f>VLOOKUP(G11,FAC_TOTALS_APTA!$A$4:$BU$143,$F16,FALSE)</f>
        <v>59.628886798435602</v>
      </c>
      <c r="H16" s="56">
        <f>VLOOKUP(H11,FAC_TOTALS_APTA!$A$4:$BU$143,$F16,FALSE)</f>
        <v>49.663227256073199</v>
      </c>
      <c r="I16" s="32">
        <f t="shared" si="1"/>
        <v>-0.16712804946450643</v>
      </c>
      <c r="J16" s="33" t="str">
        <f t="shared" si="2"/>
        <v/>
      </c>
      <c r="K16" s="33" t="str">
        <f t="shared" si="3"/>
        <v>TSD_POP_PCT_FAC</v>
      </c>
      <c r="L16" s="9">
        <f>MATCH($K16,FAC_TOTALS_APTA!$A$2:$BS$2,)</f>
        <v>32</v>
      </c>
      <c r="M16" s="31">
        <f>IF(M11=0,0,VLOOKUP(M11,FAC_TOTALS_APTA!$A$4:$BU$143,$L16,FALSE))</f>
        <v>-26434818.029494699</v>
      </c>
      <c r="N16" s="31">
        <f>IF(N11=0,0,VLOOKUP(N11,FAC_TOTALS_APTA!$A$4:$BU$143,$L16,FALSE))</f>
        <v>-24925391.637114499</v>
      </c>
      <c r="O16" s="31">
        <f>IF(O11=0,0,VLOOKUP(O11,FAC_TOTALS_APTA!$A$4:$BU$143,$L16,FALSE))</f>
        <v>-22809681.125975098</v>
      </c>
      <c r="P16" s="31">
        <f>IF(P11=0,0,VLOOKUP(P11,FAC_TOTALS_APTA!$A$4:$BU$143,$L16,FALSE))</f>
        <v>-26666663.430380501</v>
      </c>
      <c r="Q16" s="31">
        <f>IF(Q11=0,0,VLOOKUP(Q11,FAC_TOTALS_APTA!$A$4:$BU$143,$L16,FALSE))</f>
        <v>-6724750.5737943398</v>
      </c>
      <c r="R16" s="31">
        <f>IF(R11=0,0,VLOOKUP(R11,FAC_TOTALS_APTA!$A$4:$BU$143,$L16,FALSE))</f>
        <v>-9921963.2517790105</v>
      </c>
      <c r="S16" s="31">
        <f>IF(S11=0,0,VLOOKUP(S11,FAC_TOTALS_APTA!$A$4:$BU$143,$L16,FALSE))</f>
        <v>-12722912.2861469</v>
      </c>
      <c r="T16" s="31">
        <f>IF(T11=0,0,VLOOKUP(T11,FAC_TOTALS_APTA!$A$4:$BU$143,$L16,FALSE))</f>
        <v>-6147333.0228763996</v>
      </c>
      <c r="U16" s="31">
        <f>IF(U11=0,0,VLOOKUP(U11,FAC_TOTALS_APTA!$A$4:$BU$143,$L16,FALSE))</f>
        <v>-11373886.284080699</v>
      </c>
      <c r="V16" s="31">
        <f>IF(V11=0,0,VLOOKUP(V11,FAC_TOTALS_APTA!$A$4:$BU$143,$L16,FALSE))</f>
        <v>-785699.02164247003</v>
      </c>
      <c r="W16" s="31">
        <f>IF(W11=0,0,VLOOKUP(W11,FAC_TOTALS_APTA!$A$4:$BU$143,$L16,FALSE))</f>
        <v>-224220.01395714999</v>
      </c>
      <c r="X16" s="31">
        <f>IF(X11=0,0,VLOOKUP(X11,FAC_TOTALS_APTA!$A$4:$BU$143,$L16,FALSE))</f>
        <v>-14063.435502209701</v>
      </c>
      <c r="Y16" s="31">
        <f>IF(Y11=0,0,VLOOKUP(Y11,FAC_TOTALS_APTA!$A$4:$BU$143,$L16,FALSE))</f>
        <v>639755.66850574897</v>
      </c>
      <c r="Z16" s="31">
        <f>IF(Z11=0,0,VLOOKUP(Z11,FAC_TOTALS_APTA!$A$4:$BU$143,$L16,FALSE))</f>
        <v>2060186.0831486799</v>
      </c>
      <c r="AA16" s="31">
        <f>IF(AA11=0,0,VLOOKUP(AA11,FAC_TOTALS_APTA!$A$4:$BU$143,$L16,FALSE))</f>
        <v>815197.33734845696</v>
      </c>
      <c r="AB16" s="31">
        <f>IF(AB11=0,0,VLOOKUP(AB11,FAC_TOTALS_APTA!$A$4:$BU$143,$L16,FALSE))</f>
        <v>1180857.27293197</v>
      </c>
      <c r="AC16" s="34">
        <f t="shared" si="4"/>
        <v>-144055385.7508091</v>
      </c>
      <c r="AD16" s="35">
        <f>AC16/G30</f>
        <v>-5.7675854990968285E-2</v>
      </c>
      <c r="AE16" s="9"/>
    </row>
    <row r="17" spans="1:31" s="16" customFormat="1" ht="15" x14ac:dyDescent="0.2">
      <c r="A17" s="9"/>
      <c r="B17" s="28" t="s">
        <v>59</v>
      </c>
      <c r="C17" s="30" t="s">
        <v>26</v>
      </c>
      <c r="D17" s="37" t="s">
        <v>19</v>
      </c>
      <c r="E17" s="57">
        <v>0.1762</v>
      </c>
      <c r="F17" s="9">
        <f>MATCH($D17,FAC_TOTALS_APTA!$A$2:$BU$2,)</f>
        <v>14</v>
      </c>
      <c r="G17" s="36">
        <f>VLOOKUP(G11,FAC_TOTALS_APTA!$A$4:$BU$143,$F17,FALSE)</f>
        <v>1.99514168556906</v>
      </c>
      <c r="H17" s="36">
        <f>VLOOKUP(H11,FAC_TOTALS_APTA!$A$4:$BU$143,$F17,FALSE)</f>
        <v>3.0477275999789102</v>
      </c>
      <c r="I17" s="32">
        <f t="shared" si="1"/>
        <v>0.52757451865361071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MATCH($K17,FAC_TOTALS_APTA!$A$2:$BS$2,)</f>
        <v>29</v>
      </c>
      <c r="M17" s="31">
        <f>IF(M11=0,0,VLOOKUP(M11,FAC_TOTALS_APTA!$A$4:$BU$143,$L17,FALSE))</f>
        <v>42490101.279577397</v>
      </c>
      <c r="N17" s="31">
        <f>IF(N11=0,0,VLOOKUP(N11,FAC_TOTALS_APTA!$A$4:$BU$143,$L17,FALSE))</f>
        <v>39641203.884723999</v>
      </c>
      <c r="O17" s="31">
        <f>IF(O11=0,0,VLOOKUP(O11,FAC_TOTALS_APTA!$A$4:$BU$143,$L17,FALSE))</f>
        <v>52192495.896741003</v>
      </c>
      <c r="P17" s="31">
        <f>IF(P11=0,0,VLOOKUP(P11,FAC_TOTALS_APTA!$A$4:$BU$143,$L17,FALSE))</f>
        <v>31412850.104396202</v>
      </c>
      <c r="Q17" s="31">
        <f>IF(Q11=0,0,VLOOKUP(Q11,FAC_TOTALS_APTA!$A$4:$BU$143,$L17,FALSE))</f>
        <v>17951812.8194675</v>
      </c>
      <c r="R17" s="31">
        <f>IF(R11=0,0,VLOOKUP(R11,FAC_TOTALS_APTA!$A$4:$BU$143,$L17,FALSE))</f>
        <v>41344310.083707497</v>
      </c>
      <c r="S17" s="31">
        <f>IF(S11=0,0,VLOOKUP(S11,FAC_TOTALS_APTA!$A$4:$BU$143,$L17,FALSE))</f>
        <v>-110633283.62624399</v>
      </c>
      <c r="T17" s="31">
        <f>IF(T11=0,0,VLOOKUP(T11,FAC_TOTALS_APTA!$A$4:$BU$143,$L17,FALSE))</f>
        <v>50241045.769008502</v>
      </c>
      <c r="U17" s="31">
        <f>IF(U11=0,0,VLOOKUP(U11,FAC_TOTALS_APTA!$A$4:$BU$143,$L17,FALSE))</f>
        <v>69222094.050756097</v>
      </c>
      <c r="V17" s="31">
        <f>IF(V11=0,0,VLOOKUP(V11,FAC_TOTALS_APTA!$A$4:$BU$143,$L17,FALSE))</f>
        <v>3984901.1321842899</v>
      </c>
      <c r="W17" s="31">
        <f>IF(W11=0,0,VLOOKUP(W11,FAC_TOTALS_APTA!$A$4:$BU$143,$L17,FALSE))</f>
        <v>-15400809.2955046</v>
      </c>
      <c r="X17" s="31">
        <f>IF(X11=0,0,VLOOKUP(X11,FAC_TOTALS_APTA!$A$4:$BU$143,$L17,FALSE))</f>
        <v>-19211542.641141798</v>
      </c>
      <c r="Y17" s="31">
        <f>IF(Y11=0,0,VLOOKUP(Y11,FAC_TOTALS_APTA!$A$4:$BU$143,$L17,FALSE))</f>
        <v>-93192310.001559496</v>
      </c>
      <c r="Z17" s="31">
        <f>IF(Z11=0,0,VLOOKUP(Z11,FAC_TOTALS_APTA!$A$4:$BU$143,$L17,FALSE))</f>
        <v>-39269609.7918415</v>
      </c>
      <c r="AA17" s="31">
        <f>IF(AA11=0,0,VLOOKUP(AA11,FAC_TOTALS_APTA!$A$4:$BU$143,$L17,FALSE))</f>
        <v>25387689.058156598</v>
      </c>
      <c r="AB17" s="31">
        <f>IF(AB11=0,0,VLOOKUP(AB11,FAC_TOTALS_APTA!$A$4:$BU$143,$L17,FALSE))</f>
        <v>31115481.605840899</v>
      </c>
      <c r="AC17" s="34">
        <f t="shared" si="4"/>
        <v>127276430.32826859</v>
      </c>
      <c r="AD17" s="35">
        <f>AC17/G30</f>
        <v>5.0958017995103431E-2</v>
      </c>
      <c r="AE17" s="9"/>
    </row>
    <row r="18" spans="1:31" s="16" customFormat="1" ht="15" x14ac:dyDescent="0.2">
      <c r="A18" s="9"/>
      <c r="B18" s="28" t="s">
        <v>56</v>
      </c>
      <c r="C18" s="30" t="s">
        <v>26</v>
      </c>
      <c r="D18" s="9" t="s">
        <v>18</v>
      </c>
      <c r="E18" s="57">
        <v>-0.27529999999999999</v>
      </c>
      <c r="F18" s="9">
        <f>MATCH($D18,FAC_TOTALS_APTA!$A$2:$BU$2,)</f>
        <v>15</v>
      </c>
      <c r="G18" s="56">
        <f>VLOOKUP(G11,FAC_TOTALS_APTA!$A$4:$BU$143,$F18,FALSE)</f>
        <v>40030.697183723401</v>
      </c>
      <c r="H18" s="56">
        <f>VLOOKUP(H11,FAC_TOTALS_APTA!$A$4:$BU$143,$F18,FALSE)</f>
        <v>36877.5297999096</v>
      </c>
      <c r="I18" s="32">
        <f t="shared" si="1"/>
        <v>-7.8768735136991008E-2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MATCH($K18,FAC_TOTALS_APTA!$A$2:$BS$2,)</f>
        <v>30</v>
      </c>
      <c r="M18" s="31">
        <f>IF(M11=0,0,VLOOKUP(M11,FAC_TOTALS_APTA!$A$4:$BU$143,$L18,FALSE))</f>
        <v>13616338.515897</v>
      </c>
      <c r="N18" s="31">
        <f>IF(N11=0,0,VLOOKUP(N11,FAC_TOTALS_APTA!$A$4:$BU$143,$L18,FALSE))</f>
        <v>19439134.285888601</v>
      </c>
      <c r="O18" s="31">
        <f>IF(O11=0,0,VLOOKUP(O11,FAC_TOTALS_APTA!$A$4:$BU$143,$L18,FALSE))</f>
        <v>18224492.997498799</v>
      </c>
      <c r="P18" s="31">
        <f>IF(P11=0,0,VLOOKUP(P11,FAC_TOTALS_APTA!$A$4:$BU$143,$L18,FALSE))</f>
        <v>29565083.189461701</v>
      </c>
      <c r="Q18" s="31">
        <f>IF(Q11=0,0,VLOOKUP(Q11,FAC_TOTALS_APTA!$A$4:$BU$143,$L18,FALSE))</f>
        <v>-10199753.614528799</v>
      </c>
      <c r="R18" s="31">
        <f>IF(R11=0,0,VLOOKUP(R11,FAC_TOTALS_APTA!$A$4:$BU$143,$L18,FALSE))</f>
        <v>881227.723150732</v>
      </c>
      <c r="S18" s="31">
        <f>IF(S11=0,0,VLOOKUP(S11,FAC_TOTALS_APTA!$A$4:$BU$143,$L18,FALSE))</f>
        <v>38360714.650412999</v>
      </c>
      <c r="T18" s="31">
        <f>IF(T11=0,0,VLOOKUP(T11,FAC_TOTALS_APTA!$A$4:$BU$143,$L18,FALSE))</f>
        <v>18228249.531711001</v>
      </c>
      <c r="U18" s="31">
        <f>IF(U11=0,0,VLOOKUP(U11,FAC_TOTALS_APTA!$A$4:$BU$143,$L18,FALSE))</f>
        <v>14463453.1045601</v>
      </c>
      <c r="V18" s="31">
        <f>IF(V11=0,0,VLOOKUP(V11,FAC_TOTALS_APTA!$A$4:$BU$143,$L18,FALSE))</f>
        <v>4348385.6103576496</v>
      </c>
      <c r="W18" s="31">
        <f>IF(W11=0,0,VLOOKUP(W11,FAC_TOTALS_APTA!$A$4:$BU$143,$L18,FALSE))</f>
        <v>-4281241.5335505903</v>
      </c>
      <c r="X18" s="31">
        <f>IF(X11=0,0,VLOOKUP(X11,FAC_TOTALS_APTA!$A$4:$BU$143,$L18,FALSE))</f>
        <v>-6106700.8019524198</v>
      </c>
      <c r="Y18" s="31">
        <f>IF(Y11=0,0,VLOOKUP(Y11,FAC_TOTALS_APTA!$A$4:$BU$143,$L18,FALSE))</f>
        <v>-24093489.750249501</v>
      </c>
      <c r="Z18" s="31">
        <f>IF(Z11=0,0,VLOOKUP(Z11,FAC_TOTALS_APTA!$A$4:$BU$143,$L18,FALSE))</f>
        <v>-15545150.307018301</v>
      </c>
      <c r="AA18" s="31">
        <f>IF(AA11=0,0,VLOOKUP(AA11,FAC_TOTALS_APTA!$A$4:$BU$143,$L18,FALSE))</f>
        <v>-15466205.2050207</v>
      </c>
      <c r="AB18" s="31">
        <f>IF(AB11=0,0,VLOOKUP(AB11,FAC_TOTALS_APTA!$A$4:$BU$143,$L18,FALSE))</f>
        <v>-15649685.507622801</v>
      </c>
      <c r="AC18" s="34">
        <f t="shared" si="4"/>
        <v>65784852.888995461</v>
      </c>
      <c r="AD18" s="35">
        <f>AC18/G30</f>
        <v>2.6338464306993624E-2</v>
      </c>
      <c r="AE18" s="9"/>
    </row>
    <row r="19" spans="1:31" s="16" customFormat="1" ht="15" x14ac:dyDescent="0.2">
      <c r="A19" s="9"/>
      <c r="B19" s="28" t="s">
        <v>83</v>
      </c>
      <c r="C19" s="30"/>
      <c r="D19" s="9" t="s">
        <v>10</v>
      </c>
      <c r="E19" s="57">
        <v>6.8999999999999999E-3</v>
      </c>
      <c r="F19" s="9">
        <f>MATCH($D19,FAC_TOTALS_APTA!$A$2:$BU$2,)</f>
        <v>16</v>
      </c>
      <c r="G19" s="31">
        <f>VLOOKUP(G11,FAC_TOTALS_APTA!$A$4:$BU$143,$F19,FALSE)</f>
        <v>10.006563305418499</v>
      </c>
      <c r="H19" s="31">
        <f>VLOOKUP(H11,FAC_TOTALS_APTA!$A$4:$BU$143,$F19,FALSE)</f>
        <v>9.1407907823017602</v>
      </c>
      <c r="I19" s="32">
        <f t="shared" si="1"/>
        <v>-8.6520466287154596E-2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MATCH($K19,FAC_TOTALS_APTA!$A$2:$BS$2,)</f>
        <v>31</v>
      </c>
      <c r="M19" s="31">
        <f>IF(M11=0,0,VLOOKUP(M11,FAC_TOTALS_APTA!$A$4:$BU$143,$L19,FALSE))</f>
        <v>-1930970.84019228</v>
      </c>
      <c r="N19" s="31">
        <f>IF(N11=0,0,VLOOKUP(N11,FAC_TOTALS_APTA!$A$4:$BU$143,$L19,FALSE))</f>
        <v>-1931447.5487917</v>
      </c>
      <c r="O19" s="31">
        <f>IF(O11=0,0,VLOOKUP(O11,FAC_TOTALS_APTA!$A$4:$BU$143,$L19,FALSE))</f>
        <v>-2147003.0120396898</v>
      </c>
      <c r="P19" s="31">
        <f>IF(P11=0,0,VLOOKUP(P11,FAC_TOTALS_APTA!$A$4:$BU$143,$L19,FALSE))</f>
        <v>-1914100.25816543</v>
      </c>
      <c r="Q19" s="31">
        <f>IF(Q11=0,0,VLOOKUP(Q11,FAC_TOTALS_APTA!$A$4:$BU$143,$L19,FALSE))</f>
        <v>-2694423.42333746</v>
      </c>
      <c r="R19" s="31">
        <f>IF(R11=0,0,VLOOKUP(R11,FAC_TOTALS_APTA!$A$4:$BU$143,$L19,FALSE))</f>
        <v>2613927.3969064499</v>
      </c>
      <c r="S19" s="31">
        <f>IF(S11=0,0,VLOOKUP(S11,FAC_TOTALS_APTA!$A$4:$BU$143,$L19,FALSE))</f>
        <v>1765956.6460164101</v>
      </c>
      <c r="T19" s="31">
        <f>IF(T11=0,0,VLOOKUP(T11,FAC_TOTALS_APTA!$A$4:$BU$143,$L19,FALSE))</f>
        <v>3393471.7366100899</v>
      </c>
      <c r="U19" s="31">
        <f>IF(U11=0,0,VLOOKUP(U11,FAC_TOTALS_APTA!$A$4:$BU$143,$L19,FALSE))</f>
        <v>4405571.9203575999</v>
      </c>
      <c r="V19" s="31">
        <f>IF(V11=0,0,VLOOKUP(V11,FAC_TOTALS_APTA!$A$4:$BU$143,$L19,FALSE))</f>
        <v>-1678852.88349345</v>
      </c>
      <c r="W19" s="31">
        <f>IF(W11=0,0,VLOOKUP(W11,FAC_TOTALS_APTA!$A$4:$BU$143,$L19,FALSE))</f>
        <v>-3927772.1286231899</v>
      </c>
      <c r="X19" s="31">
        <f>IF(X11=0,0,VLOOKUP(X11,FAC_TOTALS_APTA!$A$4:$BU$143,$L19,FALSE))</f>
        <v>-990755.63462554803</v>
      </c>
      <c r="Y19" s="31">
        <f>IF(Y11=0,0,VLOOKUP(Y11,FAC_TOTALS_APTA!$A$4:$BU$143,$L19,FALSE))</f>
        <v>-1957951.4445334601</v>
      </c>
      <c r="Z19" s="31">
        <f>IF(Z11=0,0,VLOOKUP(Z11,FAC_TOTALS_APTA!$A$4:$BU$143,$L19,FALSE))</f>
        <v>-1955630.1657179799</v>
      </c>
      <c r="AA19" s="31">
        <f>IF(AA11=0,0,VLOOKUP(AA11,FAC_TOTALS_APTA!$A$4:$BU$143,$L19,FALSE))</f>
        <v>-2110934.6243610601</v>
      </c>
      <c r="AB19" s="31">
        <f>IF(AB11=0,0,VLOOKUP(AB11,FAC_TOTALS_APTA!$A$4:$BU$143,$L19,FALSE))</f>
        <v>-1904271.26776659</v>
      </c>
      <c r="AC19" s="34">
        <f t="shared" si="4"/>
        <v>-12965185.531757286</v>
      </c>
      <c r="AD19" s="35">
        <f>AC19/G30</f>
        <v>-5.1909073497200591E-3</v>
      </c>
      <c r="AE19" s="9"/>
    </row>
    <row r="20" spans="1:31" s="16" customFormat="1" ht="15" x14ac:dyDescent="0.2">
      <c r="A20" s="9"/>
      <c r="B20" s="28" t="s">
        <v>57</v>
      </c>
      <c r="C20" s="30"/>
      <c r="D20" s="9" t="s">
        <v>34</v>
      </c>
      <c r="E20" s="57">
        <v>-3.0000000000000001E-3</v>
      </c>
      <c r="F20" s="9">
        <f>MATCH($D20,FAC_TOTALS_APTA!$A$2:$BU$2,)</f>
        <v>18</v>
      </c>
      <c r="G20" s="36">
        <f>VLOOKUP(G11,FAC_TOTALS_APTA!$A$4:$BU$143,$F20,FALSE)</f>
        <v>3.97936502939924</v>
      </c>
      <c r="H20" s="36">
        <f>VLOOKUP(H11,FAC_TOTALS_APTA!$A$4:$BU$143,$F20,FALSE)</f>
        <v>6.1100153134786899</v>
      </c>
      <c r="I20" s="32">
        <f t="shared" si="1"/>
        <v>0.53542468920000319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MATCH($K20,FAC_TOTALS_APTA!$A$2:$BS$2,)</f>
        <v>33</v>
      </c>
      <c r="M20" s="31">
        <f>IF(M11=0,0,VLOOKUP(M11,FAC_TOTALS_APTA!$A$4:$BU$143,$L20,FALSE))</f>
        <v>0</v>
      </c>
      <c r="N20" s="31">
        <f>IF(N11=0,0,VLOOKUP(N11,FAC_TOTALS_APTA!$A$4:$BU$143,$L20,FALSE))</f>
        <v>0</v>
      </c>
      <c r="O20" s="31">
        <f>IF(O11=0,0,VLOOKUP(O11,FAC_TOTALS_APTA!$A$4:$BU$143,$L20,FALSE))</f>
        <v>0</v>
      </c>
      <c r="P20" s="31">
        <f>IF(P11=0,0,VLOOKUP(P11,FAC_TOTALS_APTA!$A$4:$BU$143,$L20,FALSE))</f>
        <v>-1615105.1137369799</v>
      </c>
      <c r="Q20" s="31">
        <f>IF(Q11=0,0,VLOOKUP(Q11,FAC_TOTALS_APTA!$A$4:$BU$143,$L20,FALSE))</f>
        <v>-753020.67112215504</v>
      </c>
      <c r="R20" s="31">
        <f>IF(R11=0,0,VLOOKUP(R11,FAC_TOTALS_APTA!$A$4:$BU$143,$L20,FALSE))</f>
        <v>-472808.56741711701</v>
      </c>
      <c r="S20" s="31">
        <f>IF(S11=0,0,VLOOKUP(S11,FAC_TOTALS_APTA!$A$4:$BU$143,$L20,FALSE))</f>
        <v>-1204987.79958111</v>
      </c>
      <c r="T20" s="31">
        <f>IF(T11=0,0,VLOOKUP(T11,FAC_TOTALS_APTA!$A$4:$BU$143,$L20,FALSE))</f>
        <v>-1239272.2863896601</v>
      </c>
      <c r="U20" s="31">
        <f>IF(U11=0,0,VLOOKUP(U11,FAC_TOTALS_APTA!$A$4:$BU$143,$L20,FALSE))</f>
        <v>289447.43981965899</v>
      </c>
      <c r="V20" s="31">
        <f>IF(V11=0,0,VLOOKUP(V11,FAC_TOTALS_APTA!$A$4:$BU$143,$L20,FALSE))</f>
        <v>-560397.33212127804</v>
      </c>
      <c r="W20" s="31">
        <f>IF(W11=0,0,VLOOKUP(W11,FAC_TOTALS_APTA!$A$4:$BU$143,$L20,FALSE))</f>
        <v>-5306.0882830179598</v>
      </c>
      <c r="X20" s="31">
        <f>IF(X11=0,0,VLOOKUP(X11,FAC_TOTALS_APTA!$A$4:$BU$143,$L20,FALSE))</f>
        <v>-877639.27584834001</v>
      </c>
      <c r="Y20" s="31">
        <f>IF(Y11=0,0,VLOOKUP(Y11,FAC_TOTALS_APTA!$A$4:$BU$143,$L20,FALSE))</f>
        <v>-730452.97532147402</v>
      </c>
      <c r="Z20" s="31">
        <f>IF(Z11=0,0,VLOOKUP(Z11,FAC_TOTALS_APTA!$A$4:$BU$143,$L20,FALSE))</f>
        <v>-2265989.78374787</v>
      </c>
      <c r="AA20" s="31">
        <f>IF(AA11=0,0,VLOOKUP(AA11,FAC_TOTALS_APTA!$A$4:$BU$143,$L20,FALSE))</f>
        <v>-845125.46792012302</v>
      </c>
      <c r="AB20" s="31">
        <f>IF(AB11=0,0,VLOOKUP(AB11,FAC_TOTALS_APTA!$A$4:$BU$143,$L20,FALSE))</f>
        <v>-1128066.5714338501</v>
      </c>
      <c r="AC20" s="34">
        <f t="shared" si="4"/>
        <v>-11408724.493103316</v>
      </c>
      <c r="AD20" s="35">
        <f>AC20/G30</f>
        <v>-4.5677427196951521E-3</v>
      </c>
      <c r="AE20" s="9"/>
    </row>
    <row r="21" spans="1:31" s="16" customFormat="1" ht="15" x14ac:dyDescent="0.2">
      <c r="A21" s="9"/>
      <c r="B21" s="28" t="s">
        <v>84</v>
      </c>
      <c r="C21" s="30"/>
      <c r="D21" s="14" t="s">
        <v>74</v>
      </c>
      <c r="E21" s="57">
        <v>-1.29E-2</v>
      </c>
      <c r="F21" s="9">
        <f>MATCH($D21,FAC_TOTALS_APTA!$A$2:$BU$2,)</f>
        <v>19</v>
      </c>
      <c r="G21" s="36">
        <f>VLOOKUP(G11,FAC_TOTALS_APTA!$A$4:$BU$143,$F21,FALSE)</f>
        <v>0</v>
      </c>
      <c r="H21" s="36">
        <f>VLOOKUP(H11,FAC_TOTALS_APTA!$A$4:$BU$143,$F21,FALSE)</f>
        <v>7.1766221683542497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YEARS_SINCE_TNC_BUS2_HINY_FAC</v>
      </c>
      <c r="L21" s="9">
        <f>MATCH($K21,FAC_TOTALS_APTA!$A$2:$BS$2,)</f>
        <v>34</v>
      </c>
      <c r="M21" s="31">
        <f>IF(M11=0,0,VLOOKUP(M11,FAC_TOTALS_APTA!$A$4:$BU$143,$L21,FALSE))</f>
        <v>0</v>
      </c>
      <c r="N21" s="31">
        <f>IF(N11=0,0,VLOOKUP(N11,FAC_TOTALS_APTA!$A$4:$BU$143,$L21,FALSE))</f>
        <v>0</v>
      </c>
      <c r="O21" s="31">
        <f>IF(O11=0,0,VLOOKUP(O11,FAC_TOTALS_APTA!$A$4:$BU$143,$L21,FALSE))</f>
        <v>0</v>
      </c>
      <c r="P21" s="31">
        <f>IF(P11=0,0,VLOOKUP(P11,FAC_TOTALS_APTA!$A$4:$BU$143,$L21,FALSE))</f>
        <v>0</v>
      </c>
      <c r="Q21" s="31">
        <f>IF(Q11=0,0,VLOOKUP(Q11,FAC_TOTALS_APTA!$A$4:$BU$143,$L21,FALSE))</f>
        <v>0</v>
      </c>
      <c r="R21" s="31">
        <f>IF(R11=0,0,VLOOKUP(R11,FAC_TOTALS_APTA!$A$4:$BU$143,$L21,FALSE))</f>
        <v>0</v>
      </c>
      <c r="S21" s="31">
        <f>IF(S11=0,0,VLOOKUP(S11,FAC_TOTALS_APTA!$A$4:$BU$143,$L21,FALSE))</f>
        <v>0</v>
      </c>
      <c r="T21" s="31">
        <f>IF(T11=0,0,VLOOKUP(T11,FAC_TOTALS_APTA!$A$4:$BU$143,$L21,FALSE))</f>
        <v>-4164479.5149850701</v>
      </c>
      <c r="U21" s="31">
        <f>IF(U11=0,0,VLOOKUP(U11,FAC_TOTALS_APTA!$A$4:$BU$143,$L21,FALSE))</f>
        <v>-13003066.6845192</v>
      </c>
      <c r="V21" s="31">
        <f>IF(V11=0,0,VLOOKUP(V11,FAC_TOTALS_APTA!$A$4:$BU$143,$L21,FALSE))</f>
        <v>-28931826.574517202</v>
      </c>
      <c r="W21" s="31">
        <f>IF(W11=0,0,VLOOKUP(W11,FAC_TOTALS_APTA!$A$4:$BU$143,$L21,FALSE))</f>
        <v>-31540875.717849299</v>
      </c>
      <c r="X21" s="31">
        <f>IF(X11=0,0,VLOOKUP(X11,FAC_TOTALS_APTA!$A$4:$BU$143,$L21,FALSE))</f>
        <v>-36015095.275576197</v>
      </c>
      <c r="Y21" s="31">
        <f>IF(Y11=0,0,VLOOKUP(Y11,FAC_TOTALS_APTA!$A$4:$BU$143,$L21,FALSE))</f>
        <v>-35693699.639341302</v>
      </c>
      <c r="Z21" s="31">
        <f>IF(Z11=0,0,VLOOKUP(Z11,FAC_TOTALS_APTA!$A$4:$BU$143,$L21,FALSE))</f>
        <v>-34816560.8103652</v>
      </c>
      <c r="AA21" s="31">
        <f>IF(AA11=0,0,VLOOKUP(AA11,FAC_TOTALS_APTA!$A$4:$BU$143,$L21,FALSE))</f>
        <v>-33034960.454802699</v>
      </c>
      <c r="AB21" s="31">
        <f>IF(AB11=0,0,VLOOKUP(AB11,FAC_TOTALS_APTA!$A$4:$BU$143,$L21,FALSE))</f>
        <v>-31662036.264721401</v>
      </c>
      <c r="AC21" s="34">
        <f t="shared" si="4"/>
        <v>-248862600.93667755</v>
      </c>
      <c r="AD21" s="35">
        <f>AC21/G30</f>
        <v>-9.9637810898148979E-2</v>
      </c>
      <c r="AE21" s="9"/>
    </row>
    <row r="22" spans="1:31" s="16" customFormat="1" ht="30" hidden="1" x14ac:dyDescent="0.2">
      <c r="A22" s="9"/>
      <c r="B22" s="28" t="s">
        <v>84</v>
      </c>
      <c r="C22" s="30"/>
      <c r="D22" s="14" t="s">
        <v>75</v>
      </c>
      <c r="E22" s="57">
        <v>-2.7400000000000001E-2</v>
      </c>
      <c r="F22" s="9">
        <f>MATCH($D22,FAC_TOTALS_APTA!$A$2:$BU$2,)</f>
        <v>20</v>
      </c>
      <c r="G22" s="36">
        <f>VLOOKUP(G11,FAC_TOTALS_APTA!$A$4:$BU$143,$F22,FALSE)</f>
        <v>0</v>
      </c>
      <c r="H22" s="36">
        <f>VLOOKUP(H11,FAC_TOTALS_APTA!$A$4:$BU$143,$F22,FALSE)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YEARS_SINCE_TNC_BUS2_MIDLOW_FAC</v>
      </c>
      <c r="L22" s="9">
        <f>MATCH($K22,FAC_TOTALS_APTA!$A$2:$BS$2,)</f>
        <v>35</v>
      </c>
      <c r="M22" s="31">
        <f>IF(M11=0,0,VLOOKUP(M11,FAC_TOTALS_APTA!$A$4:$BU$143,$L22,FALSE))</f>
        <v>0</v>
      </c>
      <c r="N22" s="31">
        <f>IF(N11=0,0,VLOOKUP(N11,FAC_TOTALS_APTA!$A$4:$BU$143,$L22,FALSE))</f>
        <v>0</v>
      </c>
      <c r="O22" s="31">
        <f>IF(O11=0,0,VLOOKUP(O11,FAC_TOTALS_APTA!$A$4:$BU$143,$L22,FALSE))</f>
        <v>0</v>
      </c>
      <c r="P22" s="31">
        <f>IF(P11=0,0,VLOOKUP(P11,FAC_TOTALS_APTA!$A$4:$BU$143,$L22,FALSE))</f>
        <v>0</v>
      </c>
      <c r="Q22" s="31">
        <f>IF(Q11=0,0,VLOOKUP(Q11,FAC_TOTALS_APTA!$A$4:$BU$143,$L22,FALSE))</f>
        <v>0</v>
      </c>
      <c r="R22" s="31">
        <f>IF(R11=0,0,VLOOKUP(R11,FAC_TOTALS_APTA!$A$4:$BU$143,$L22,FALSE))</f>
        <v>0</v>
      </c>
      <c r="S22" s="31">
        <f>IF(S11=0,0,VLOOKUP(S11,FAC_TOTALS_APTA!$A$4:$BU$143,$L22,FALSE))</f>
        <v>0</v>
      </c>
      <c r="T22" s="31">
        <f>IF(T11=0,0,VLOOKUP(T11,FAC_TOTALS_APTA!$A$4:$BU$143,$L22,FALSE))</f>
        <v>0</v>
      </c>
      <c r="U22" s="31">
        <f>IF(U11=0,0,VLOOKUP(U11,FAC_TOTALS_APTA!$A$4:$BU$143,$L22,FALSE))</f>
        <v>0</v>
      </c>
      <c r="V22" s="31">
        <f>IF(V11=0,0,VLOOKUP(V11,FAC_TOTALS_APTA!$A$4:$BU$143,$L22,FALSE))</f>
        <v>0</v>
      </c>
      <c r="W22" s="31">
        <f>IF(W11=0,0,VLOOKUP(W11,FAC_TOTALS_APTA!$A$4:$BU$143,$L22,FALSE))</f>
        <v>0</v>
      </c>
      <c r="X22" s="31">
        <f>IF(X11=0,0,VLOOKUP(X11,FAC_TOTALS_APTA!$A$4:$BU$143,$L22,FALSE))</f>
        <v>0</v>
      </c>
      <c r="Y22" s="31">
        <f>IF(Y11=0,0,VLOOKUP(Y11,FAC_TOTALS_APTA!$A$4:$BU$143,$L22,FALSE))</f>
        <v>0</v>
      </c>
      <c r="Z22" s="31">
        <f>IF(Z11=0,0,VLOOKUP(Z11,FAC_TOTALS_APTA!$A$4:$BU$143,$L22,FALSE))</f>
        <v>0</v>
      </c>
      <c r="AA22" s="31">
        <f>IF(AA11=0,0,VLOOKUP(AA11,FAC_TOTALS_APTA!$A$4:$BU$143,$L22,FALSE))</f>
        <v>0</v>
      </c>
      <c r="AB22" s="31">
        <f>IF(AB11=0,0,VLOOKUP(AB11,FAC_TOTALS_APTA!$A$4:$BU$143,$L22,FALSE))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15" hidden="1" x14ac:dyDescent="0.2">
      <c r="A23" s="9"/>
      <c r="B23" s="28" t="s">
        <v>84</v>
      </c>
      <c r="C23" s="30"/>
      <c r="D23" s="14" t="s">
        <v>76</v>
      </c>
      <c r="E23" s="57">
        <v>-2.5999999999999999E-3</v>
      </c>
      <c r="F23" s="9">
        <f>MATCH($D23,FAC_TOTALS_APTA!$A$2:$BU$2,)</f>
        <v>21</v>
      </c>
      <c r="G23" s="36">
        <f>VLOOKUP(G11,FAC_TOTALS_APTA!$A$4:$BU$143,$F23,FALSE)</f>
        <v>0</v>
      </c>
      <c r="H23" s="36">
        <f>VLOOKUP(H11,FAC_TOTALS_APTA!$A$4:$BU$143,$F23,FALSE)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YEARS_SINCE_TNC_RAIL2_HINY_FAC</v>
      </c>
      <c r="L23" s="9">
        <f>MATCH($K23,FAC_TOTALS_APTA!$A$2:$BS$2,)</f>
        <v>36</v>
      </c>
      <c r="M23" s="31">
        <f>IF(M11=0,0,VLOOKUP(M11,FAC_TOTALS_APTA!$A$4:$BU$143,$L23,FALSE))</f>
        <v>0</v>
      </c>
      <c r="N23" s="31">
        <f>IF(N11=0,0,VLOOKUP(N11,FAC_TOTALS_APTA!$A$4:$BU$143,$L23,FALSE))</f>
        <v>0</v>
      </c>
      <c r="O23" s="31">
        <f>IF(O11=0,0,VLOOKUP(O11,FAC_TOTALS_APTA!$A$4:$BU$143,$L23,FALSE))</f>
        <v>0</v>
      </c>
      <c r="P23" s="31">
        <f>IF(P11=0,0,VLOOKUP(P11,FAC_TOTALS_APTA!$A$4:$BU$143,$L23,FALSE))</f>
        <v>0</v>
      </c>
      <c r="Q23" s="31">
        <f>IF(Q11=0,0,VLOOKUP(Q11,FAC_TOTALS_APTA!$A$4:$BU$143,$L23,FALSE))</f>
        <v>0</v>
      </c>
      <c r="R23" s="31">
        <f>IF(R11=0,0,VLOOKUP(R11,FAC_TOTALS_APTA!$A$4:$BU$143,$L23,FALSE))</f>
        <v>0</v>
      </c>
      <c r="S23" s="31">
        <f>IF(S11=0,0,VLOOKUP(S11,FAC_TOTALS_APTA!$A$4:$BU$143,$L23,FALSE))</f>
        <v>0</v>
      </c>
      <c r="T23" s="31">
        <f>IF(T11=0,0,VLOOKUP(T11,FAC_TOTALS_APTA!$A$4:$BU$143,$L23,FALSE))</f>
        <v>0</v>
      </c>
      <c r="U23" s="31">
        <f>IF(U11=0,0,VLOOKUP(U11,FAC_TOTALS_APTA!$A$4:$BU$143,$L23,FALSE))</f>
        <v>0</v>
      </c>
      <c r="V23" s="31">
        <f>IF(V11=0,0,VLOOKUP(V11,FAC_TOTALS_APTA!$A$4:$BU$143,$L23,FALSE))</f>
        <v>0</v>
      </c>
      <c r="W23" s="31">
        <f>IF(W11=0,0,VLOOKUP(W11,FAC_TOTALS_APTA!$A$4:$BU$143,$L23,FALSE))</f>
        <v>0</v>
      </c>
      <c r="X23" s="31">
        <f>IF(X11=0,0,VLOOKUP(X11,FAC_TOTALS_APTA!$A$4:$BU$143,$L23,FALSE))</f>
        <v>0</v>
      </c>
      <c r="Y23" s="31">
        <f>IF(Y11=0,0,VLOOKUP(Y11,FAC_TOTALS_APTA!$A$4:$BU$143,$L23,FALSE))</f>
        <v>0</v>
      </c>
      <c r="Z23" s="31">
        <f>IF(Z11=0,0,VLOOKUP(Z11,FAC_TOTALS_APTA!$A$4:$BU$143,$L23,FALSE))</f>
        <v>0</v>
      </c>
      <c r="AA23" s="31">
        <f>IF(AA11=0,0,VLOOKUP(AA11,FAC_TOTALS_APTA!$A$4:$BU$143,$L23,FALSE))</f>
        <v>0</v>
      </c>
      <c r="AB23" s="31">
        <f>IF(AB11=0,0,VLOOKUP(AB11,FAC_TOTALS_APTA!$A$4:$BU$143,$L23,FALSE))</f>
        <v>0</v>
      </c>
      <c r="AC23" s="34">
        <f t="shared" si="4"/>
        <v>0</v>
      </c>
      <c r="AD23" s="35">
        <f>AC23/G30</f>
        <v>0</v>
      </c>
      <c r="AE23" s="9"/>
    </row>
    <row r="24" spans="1:31" s="16" customFormat="1" ht="30" hidden="1" x14ac:dyDescent="0.2">
      <c r="A24" s="9"/>
      <c r="B24" s="28" t="s">
        <v>84</v>
      </c>
      <c r="C24" s="30"/>
      <c r="D24" s="14" t="s">
        <v>77</v>
      </c>
      <c r="E24" s="57">
        <v>-2.58E-2</v>
      </c>
      <c r="F24" s="9">
        <f>MATCH($D24,FAC_TOTALS_APTA!$A$2:$BU$2,)</f>
        <v>22</v>
      </c>
      <c r="G24" s="36">
        <f>VLOOKUP(G11,FAC_TOTALS_APTA!$A$4:$BU$143,$F24,FALSE)</f>
        <v>0</v>
      </c>
      <c r="H24" s="36">
        <f>VLOOKUP(H11,FAC_TOTALS_APTA!$A$4:$BU$143,$F24,FALSE)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YEARS_SINCE_TNC_RAIL2_MIDLOW_FAC</v>
      </c>
      <c r="L24" s="9">
        <f>MATCH($K24,FAC_TOTALS_APTA!$A$2:$BS$2,)</f>
        <v>37</v>
      </c>
      <c r="M24" s="31">
        <f>IF(M11=0,0,VLOOKUP(M11,FAC_TOTALS_APTA!$A$4:$BU$143,$L24,FALSE))</f>
        <v>0</v>
      </c>
      <c r="N24" s="31">
        <f>IF(N11=0,0,VLOOKUP(N11,FAC_TOTALS_APTA!$A$4:$BU$143,$L24,FALSE))</f>
        <v>0</v>
      </c>
      <c r="O24" s="31">
        <f>IF(O11=0,0,VLOOKUP(O11,FAC_TOTALS_APTA!$A$4:$BU$143,$L24,FALSE))</f>
        <v>0</v>
      </c>
      <c r="P24" s="31">
        <f>IF(P11=0,0,VLOOKUP(P11,FAC_TOTALS_APTA!$A$4:$BU$143,$L24,FALSE))</f>
        <v>0</v>
      </c>
      <c r="Q24" s="31">
        <f>IF(Q11=0,0,VLOOKUP(Q11,FAC_TOTALS_APTA!$A$4:$BU$143,$L24,FALSE))</f>
        <v>0</v>
      </c>
      <c r="R24" s="31">
        <f>IF(R11=0,0,VLOOKUP(R11,FAC_TOTALS_APTA!$A$4:$BU$143,$L24,FALSE))</f>
        <v>0</v>
      </c>
      <c r="S24" s="31">
        <f>IF(S11=0,0,VLOOKUP(S11,FAC_TOTALS_APTA!$A$4:$BU$143,$L24,FALSE))</f>
        <v>0</v>
      </c>
      <c r="T24" s="31">
        <f>IF(T11=0,0,VLOOKUP(T11,FAC_TOTALS_APTA!$A$4:$BU$143,$L24,FALSE))</f>
        <v>0</v>
      </c>
      <c r="U24" s="31">
        <f>IF(U11=0,0,VLOOKUP(U11,FAC_TOTALS_APTA!$A$4:$BU$143,$L24,FALSE))</f>
        <v>0</v>
      </c>
      <c r="V24" s="31">
        <f>IF(V11=0,0,VLOOKUP(V11,FAC_TOTALS_APTA!$A$4:$BU$143,$L24,FALSE))</f>
        <v>0</v>
      </c>
      <c r="W24" s="31">
        <f>IF(W11=0,0,VLOOKUP(W11,FAC_TOTALS_APTA!$A$4:$BU$143,$L24,FALSE))</f>
        <v>0</v>
      </c>
      <c r="X24" s="31">
        <f>IF(X11=0,0,VLOOKUP(X11,FAC_TOTALS_APTA!$A$4:$BU$143,$L24,FALSE))</f>
        <v>0</v>
      </c>
      <c r="Y24" s="31">
        <f>IF(Y11=0,0,VLOOKUP(Y11,FAC_TOTALS_APTA!$A$4:$BU$143,$L24,FALSE))</f>
        <v>0</v>
      </c>
      <c r="Z24" s="31">
        <f>IF(Z11=0,0,VLOOKUP(Z11,FAC_TOTALS_APTA!$A$4:$BU$143,$L24,FALSE))</f>
        <v>0</v>
      </c>
      <c r="AA24" s="31">
        <f>IF(AA11=0,0,VLOOKUP(AA11,FAC_TOTALS_APTA!$A$4:$BU$143,$L24,FALSE))</f>
        <v>0</v>
      </c>
      <c r="AB24" s="31">
        <f>IF(AB11=0,0,VLOOKUP(AB11,FAC_TOTALS_APTA!$A$4:$BU$143,$L24,FALSE))</f>
        <v>0</v>
      </c>
      <c r="AC24" s="34">
        <f t="shared" si="4"/>
        <v>0</v>
      </c>
      <c r="AD24" s="35">
        <f>AC24/G30</f>
        <v>0</v>
      </c>
      <c r="AE24" s="9"/>
    </row>
    <row r="25" spans="1:31" s="16" customFormat="1" ht="15" x14ac:dyDescent="0.2">
      <c r="A25" s="9"/>
      <c r="B25" s="28" t="s">
        <v>85</v>
      </c>
      <c r="C25" s="30"/>
      <c r="D25" s="9" t="s">
        <v>51</v>
      </c>
      <c r="E25" s="57">
        <v>1.46E-2</v>
      </c>
      <c r="F25" s="9">
        <f>MATCH($D25,FAC_TOTALS_APTA!$A$2:$BU$2,)</f>
        <v>23</v>
      </c>
      <c r="G25" s="36">
        <f>VLOOKUP(G11,FAC_TOTALS_APTA!$A$4:$BU$143,$F25,FALSE)</f>
        <v>0</v>
      </c>
      <c r="H25" s="36">
        <f>VLOOKUP(H11,FAC_TOTALS_APTA!$A$4:$BU$143,$F25,FALSE)</f>
        <v>1</v>
      </c>
      <c r="I25" s="32" t="str">
        <f t="shared" si="1"/>
        <v>-</v>
      </c>
      <c r="J25" s="33" t="str">
        <f t="shared" si="2"/>
        <v/>
      </c>
      <c r="K25" s="33" t="str">
        <f t="shared" si="3"/>
        <v>BIKE_SHARE_FAC</v>
      </c>
      <c r="L25" s="9">
        <f>MATCH($K25,FAC_TOTALS_APTA!$A$2:$BS$2,)</f>
        <v>38</v>
      </c>
      <c r="M25" s="31">
        <f>IF(M11=0,0,VLOOKUP(M11,FAC_TOTALS_APTA!$A$4:$BU$143,$L25,FALSE))</f>
        <v>0</v>
      </c>
      <c r="N25" s="31">
        <f>IF(N11=0,0,VLOOKUP(N11,FAC_TOTALS_APTA!$A$4:$BU$143,$L25,FALSE))</f>
        <v>0</v>
      </c>
      <c r="O25" s="31">
        <f>IF(O11=0,0,VLOOKUP(O11,FAC_TOTALS_APTA!$A$4:$BU$143,$L25,FALSE))</f>
        <v>0</v>
      </c>
      <c r="P25" s="31">
        <f>IF(P11=0,0,VLOOKUP(P11,FAC_TOTALS_APTA!$A$4:$BU$143,$L25,FALSE))</f>
        <v>0</v>
      </c>
      <c r="Q25" s="31">
        <f>IF(Q11=0,0,VLOOKUP(Q11,FAC_TOTALS_APTA!$A$4:$BU$143,$L25,FALSE))</f>
        <v>0</v>
      </c>
      <c r="R25" s="31">
        <f>IF(R11=0,0,VLOOKUP(R11,FAC_TOTALS_APTA!$A$4:$BU$143,$L25,FALSE))</f>
        <v>2314216.2592909499</v>
      </c>
      <c r="S25" s="31">
        <f>IF(S11=0,0,VLOOKUP(S11,FAC_TOTALS_APTA!$A$4:$BU$143,$L25,FALSE))</f>
        <v>0</v>
      </c>
      <c r="T25" s="31">
        <f>IF(T11=0,0,VLOOKUP(T11,FAC_TOTALS_APTA!$A$4:$BU$143,$L25,FALSE))</f>
        <v>1928260.0365969299</v>
      </c>
      <c r="U25" s="31">
        <f>IF(U11=0,0,VLOOKUP(U11,FAC_TOTALS_APTA!$A$4:$BU$143,$L25,FALSE))</f>
        <v>1437210.91237732</v>
      </c>
      <c r="V25" s="31">
        <f>IF(V11=0,0,VLOOKUP(V11,FAC_TOTALS_APTA!$A$4:$BU$143,$L25,FALSE))</f>
        <v>837042.02618358296</v>
      </c>
      <c r="W25" s="31">
        <f>IF(W11=0,0,VLOOKUP(W11,FAC_TOTALS_APTA!$A$4:$BU$143,$L25,FALSE))</f>
        <v>0</v>
      </c>
      <c r="X25" s="31">
        <f>IF(X11=0,0,VLOOKUP(X11,FAC_TOTALS_APTA!$A$4:$BU$143,$L25,FALSE))</f>
        <v>9035413.5884329602</v>
      </c>
      <c r="Y25" s="31">
        <f>IF(Y11=0,0,VLOOKUP(Y11,FAC_TOTALS_APTA!$A$4:$BU$143,$L25,FALSE))</f>
        <v>7797805.9938083701</v>
      </c>
      <c r="Z25" s="31">
        <f>IF(Z11=0,0,VLOOKUP(Z11,FAC_TOTALS_APTA!$A$4:$BU$143,$L25,FALSE))</f>
        <v>7878221.2797203902</v>
      </c>
      <c r="AA25" s="31">
        <f>IF(AA11=0,0,VLOOKUP(AA11,FAC_TOTALS_APTA!$A$4:$BU$143,$L25,FALSE))</f>
        <v>0</v>
      </c>
      <c r="AB25" s="31">
        <f>IF(AB11=0,0,VLOOKUP(AB11,FAC_TOTALS_APTA!$A$4:$BU$143,$L25,FALSE))</f>
        <v>359897.47419892799</v>
      </c>
      <c r="AC25" s="34">
        <f t="shared" si="4"/>
        <v>31588067.570609432</v>
      </c>
      <c r="AD25" s="35">
        <f>AC25/G30</f>
        <v>1.2647002367540046E-2</v>
      </c>
      <c r="AE25" s="9"/>
    </row>
    <row r="26" spans="1:31" s="16" customFormat="1" ht="15" x14ac:dyDescent="0.2">
      <c r="A26" s="9"/>
      <c r="B26" s="11" t="s">
        <v>86</v>
      </c>
      <c r="C26" s="29"/>
      <c r="D26" s="10" t="s">
        <v>52</v>
      </c>
      <c r="E26" s="58">
        <v>-4.8399999999999999E-2</v>
      </c>
      <c r="F26" s="10">
        <f>MATCH($D26,FAC_TOTALS_APTA!$A$2:$BU$2,)</f>
        <v>24</v>
      </c>
      <c r="G26" s="38">
        <f>VLOOKUP(G11,FAC_TOTALS_APTA!$A$4:$BU$143,$F26,FALSE)</f>
        <v>0</v>
      </c>
      <c r="H26" s="38">
        <f>VLOOKUP(H11,FAC_TOTALS_APTA!$A$4:$BU$143,$F26,FALSE)</f>
        <v>0.526228560674596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MATCH($K26,FAC_TOTALS_APTA!$A$2:$BS$2,)</f>
        <v>40</v>
      </c>
      <c r="M26" s="41">
        <f>IF($M$11=0,0,VLOOKUP($M$11,FAC_TOTALS_APTA!$A$4:$BU$143,$L26,FALSE))</f>
        <v>0</v>
      </c>
      <c r="N26" s="41">
        <f>IF(N11=0,0,VLOOKUP(N11,FAC_TOTALS_APTA!$A$4:$BU$143,$L26,FALSE))</f>
        <v>0</v>
      </c>
      <c r="O26" s="41">
        <f>IF(O11=0,0,VLOOKUP(O11,FAC_TOTALS_APTA!$A$4:$BU$143,$L26,FALSE))</f>
        <v>0</v>
      </c>
      <c r="P26" s="41">
        <f>IF(P11=0,0,VLOOKUP(P11,FAC_TOTALS_APTA!$A$4:$BU$143,$L26,FALSE))</f>
        <v>0</v>
      </c>
      <c r="Q26" s="41">
        <f>IF(Q11=0,0,VLOOKUP(Q11,FAC_TOTALS_APTA!$A$4:$BU$143,$L26,FALSE))</f>
        <v>0</v>
      </c>
      <c r="R26" s="41">
        <f>IF(R11=0,0,VLOOKUP(R11,FAC_TOTALS_APTA!$A$4:$BU$143,$L26,FALSE))</f>
        <v>0</v>
      </c>
      <c r="S26" s="41">
        <f>IF(S11=0,0,VLOOKUP(S11,FAC_TOTALS_APTA!$A$4:$BU$143,$L26,FALSE))</f>
        <v>0</v>
      </c>
      <c r="T26" s="41">
        <f>IF(T11=0,0,VLOOKUP(T11,FAC_TOTALS_APTA!$A$4:$BU$143,$L26,FALSE))</f>
        <v>0</v>
      </c>
      <c r="U26" s="41">
        <f>IF(U11=0,0,VLOOKUP(U11,FAC_TOTALS_APTA!$A$4:$BU$143,$L26,FALSE))</f>
        <v>0</v>
      </c>
      <c r="V26" s="41">
        <f>IF(V11=0,0,VLOOKUP(V11,FAC_TOTALS_APTA!$A$4:$BU$143,$L26,FALSE))</f>
        <v>0</v>
      </c>
      <c r="W26" s="41">
        <f>IF(W11=0,0,VLOOKUP(W11,FAC_TOTALS_APTA!$A$4:$BU$143,$L26,FALSE))</f>
        <v>0</v>
      </c>
      <c r="X26" s="41">
        <f>IF(X11=0,0,VLOOKUP(X11,FAC_TOTALS_APTA!$A$4:$BU$143,$L26,FALSE))</f>
        <v>0</v>
      </c>
      <c r="Y26" s="41">
        <f>IF(Y11=0,0,VLOOKUP(Y11,FAC_TOTALS_APTA!$A$4:$BU$143,$L26,FALSE))</f>
        <v>0</v>
      </c>
      <c r="Z26" s="41">
        <f>IF(Z11=0,0,VLOOKUP(Z11,FAC_TOTALS_APTA!$A$4:$BU$143,$L26,FALSE))</f>
        <v>0</v>
      </c>
      <c r="AA26" s="41">
        <f>IF(AA11=0,0,VLOOKUP(AA11,FAC_TOTALS_APTA!$A$4:$BU$143,$L26,FALSE))</f>
        <v>0</v>
      </c>
      <c r="AB26" s="41">
        <f>IF(AB11=0,0,VLOOKUP(AB11,FAC_TOTALS_APTA!$A$4:$BU$143,$L26,FALSE))</f>
        <v>-60202808.499200299</v>
      </c>
      <c r="AC26" s="42">
        <f t="shared" si="4"/>
        <v>-60202808.499200299</v>
      </c>
      <c r="AD26" s="43">
        <f>AC26/$G$30</f>
        <v>-2.4103565687264888E-2</v>
      </c>
      <c r="AE26" s="9"/>
    </row>
    <row r="27" spans="1:31" s="16" customFormat="1" ht="15" x14ac:dyDescent="0.2">
      <c r="A27" s="9"/>
      <c r="B27" s="11" t="s">
        <v>92</v>
      </c>
      <c r="C27" s="29" t="s">
        <v>26</v>
      </c>
      <c r="D27" s="10" t="s">
        <v>90</v>
      </c>
      <c r="E27" s="58">
        <v>3.8999999999999998E-3</v>
      </c>
      <c r="F27" s="10">
        <f>MATCH($D27,FAC_TOTALS_APTA!$A$2:$BU$2,)</f>
        <v>25</v>
      </c>
      <c r="G27" s="38">
        <f>VLOOKUP(G11,FAC_TOTALS_APTA!$A$4:$BU$143,$F27,FALSE)</f>
        <v>7629.6698045824096</v>
      </c>
      <c r="H27" s="38">
        <f>VLOOKUP(H11,FAC_TOTALS_APTA!$A$4:$BU$143,$F27,FALSE)</f>
        <v>11282.394655452001</v>
      </c>
      <c r="I27" s="39">
        <f t="shared" ref="I27" si="5">IFERROR(H27/G27-1,"-")</f>
        <v>0.47875267795675125</v>
      </c>
      <c r="J27" s="33" t="str">
        <f t="shared" si="2"/>
        <v>_log</v>
      </c>
      <c r="K27" s="40" t="str">
        <f t="shared" si="3"/>
        <v>MDBF_Mechanical_log_FAC</v>
      </c>
      <c r="L27" s="10">
        <f>MATCH($K27,FAC_TOTALS_APTA!$A$2:$BS$2,)</f>
        <v>39</v>
      </c>
      <c r="M27" s="41">
        <f>IF(M$11=0,0,VLOOKUP(M$11,FAC_TOTALS_APTA!$A$4:$BU$143,$L27,FALSE))</f>
        <v>2418017.4267667201</v>
      </c>
      <c r="N27" s="41">
        <f>IF(N$11=0,0,VLOOKUP(N$11,FAC_TOTALS_APTA!$A$4:$BU$143,$L27,FALSE))</f>
        <v>1105209.6772604</v>
      </c>
      <c r="O27" s="41">
        <f>IF(O$11=0,0,VLOOKUP(O$11,FAC_TOTALS_APTA!$A$4:$BU$143,$L27,FALSE))</f>
        <v>-1367032.59328326</v>
      </c>
      <c r="P27" s="41">
        <f>IF(P$11=0,0,VLOOKUP(P$11,FAC_TOTALS_APTA!$A$4:$BU$143,$L27,FALSE))</f>
        <v>-244073.12363578801</v>
      </c>
      <c r="Q27" s="41">
        <f>IF(Q$11=0,0,VLOOKUP(Q$11,FAC_TOTALS_APTA!$A$4:$BU$143,$L27,FALSE))</f>
        <v>1228080.7989491101</v>
      </c>
      <c r="R27" s="41">
        <f>IF(R$11=0,0,VLOOKUP(R$11,FAC_TOTALS_APTA!$A$4:$BU$143,$L27,FALSE))</f>
        <v>-662617.32783306902</v>
      </c>
      <c r="S27" s="41">
        <f>IF(S$11=0,0,VLOOKUP(S$11,FAC_TOTALS_APTA!$A$4:$BU$143,$L27,FALSE))</f>
        <v>-1273370.0021952901</v>
      </c>
      <c r="T27" s="41">
        <f>IF(T$11=0,0,VLOOKUP(T$11,FAC_TOTALS_APTA!$A$4:$BU$143,$L27,FALSE))</f>
        <v>59517.877221847899</v>
      </c>
      <c r="U27" s="41">
        <f>IF(U$11=0,0,VLOOKUP(U$11,FAC_TOTALS_APTA!$A$4:$BU$143,$L27,FALSE))</f>
        <v>1025837.63373883</v>
      </c>
      <c r="V27" s="41">
        <f>IF(V$11=0,0,VLOOKUP(V$11,FAC_TOTALS_APTA!$A$4:$BU$143,$L27,FALSE))</f>
        <v>316066.31891502702</v>
      </c>
      <c r="W27" s="41">
        <f>IF(W$11=0,0,VLOOKUP(W$11,FAC_TOTALS_APTA!$A$4:$BU$143,$L27,FALSE))</f>
        <v>160559.16096892001</v>
      </c>
      <c r="X27" s="41">
        <f>IF(X$11=0,0,VLOOKUP(X$11,FAC_TOTALS_APTA!$A$4:$BU$143,$L27,FALSE))</f>
        <v>-510306.20179646998</v>
      </c>
      <c r="Y27" s="41">
        <f>IF(Y$11=0,0,VLOOKUP(Y$11,FAC_TOTALS_APTA!$A$4:$BU$143,$L27,FALSE))</f>
        <v>725382.26149967301</v>
      </c>
      <c r="Z27" s="41">
        <f>IF(Z$11=0,0,VLOOKUP(Z$11,FAC_TOTALS_APTA!$A$4:$BU$143,$L27,FALSE))</f>
        <v>-17509.036902649201</v>
      </c>
      <c r="AA27" s="41">
        <f>IF(AA$11=0,0,VLOOKUP(AA$11,FAC_TOTALS_APTA!$A$4:$BU$143,$L27,FALSE))</f>
        <v>252553.766728243</v>
      </c>
      <c r="AB27" s="41">
        <f>IF(AB$11=0,0,VLOOKUP(AB$11,FAC_TOTALS_APTA!$A$4:$BU$143,$L27,FALSE))</f>
        <v>-23255.2257620563</v>
      </c>
      <c r="AC27" s="42">
        <f t="shared" si="4"/>
        <v>3193061.4106401885</v>
      </c>
      <c r="AD27" s="43">
        <f>AC27/$G$30</f>
        <v>1.2784148675698214E-3</v>
      </c>
      <c r="AE27" s="9"/>
    </row>
    <row r="28" spans="1:31" s="16" customFormat="1" ht="15" x14ac:dyDescent="0.2">
      <c r="A28" s="9"/>
      <c r="B28" s="44" t="s">
        <v>63</v>
      </c>
      <c r="C28" s="45"/>
      <c r="D28" s="44" t="s">
        <v>55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MATCH($K28,FAC_TOTALS_APTA!$A$2:$BS$2,)</f>
        <v>44</v>
      </c>
      <c r="M28" s="48">
        <f>IF(M11=0,0,VLOOKUP(M11,FAC_TOTALS_APTA!$A$4:$BU$143,$L28,FALSE))</f>
        <v>0</v>
      </c>
      <c r="N28" s="48">
        <f>IF(N11=0,0,VLOOKUP(N11,FAC_TOTALS_APTA!$A$4:$BU$143,$L28,FALSE))</f>
        <v>0</v>
      </c>
      <c r="O28" s="48">
        <f>IF(O11=0,0,VLOOKUP(O11,FAC_TOTALS_APTA!$A$4:$BU$143,$L28,FALSE))</f>
        <v>0</v>
      </c>
      <c r="P28" s="48">
        <f>IF(P11=0,0,VLOOKUP(P11,FAC_TOTALS_APTA!$A$4:$BU$143,$L28,FALSE))</f>
        <v>0</v>
      </c>
      <c r="Q28" s="48">
        <f>IF(Q11=0,0,VLOOKUP(Q11,FAC_TOTALS_APTA!$A$4:$BU$143,$L28,FALSE))</f>
        <v>0</v>
      </c>
      <c r="R28" s="48">
        <f>IF(R11=0,0,VLOOKUP(R11,FAC_TOTALS_APTA!$A$4:$BU$143,$L28,FALSE))</f>
        <v>0</v>
      </c>
      <c r="S28" s="48">
        <f>IF(S11=0,0,VLOOKUP(S11,FAC_TOTALS_APTA!$A$4:$BU$143,$L28,FALSE))</f>
        <v>0</v>
      </c>
      <c r="T28" s="48">
        <f>IF(T11=0,0,VLOOKUP(T11,FAC_TOTALS_APTA!$A$4:$BU$143,$L28,FALSE))</f>
        <v>0</v>
      </c>
      <c r="U28" s="48">
        <f>IF(U11=0,0,VLOOKUP(U11,FAC_TOTALS_APTA!$A$4:$BU$143,$L28,FALSE))</f>
        <v>0</v>
      </c>
      <c r="V28" s="48">
        <f>IF(V11=0,0,VLOOKUP(V11,FAC_TOTALS_APTA!$A$4:$BU$143,$L28,FALSE))</f>
        <v>0</v>
      </c>
      <c r="W28" s="48">
        <f>IF(W11=0,0,VLOOKUP(W11,FAC_TOTALS_APTA!$A$4:$BU$143,$L28,FALSE))</f>
        <v>0</v>
      </c>
      <c r="X28" s="48">
        <f>IF(X11=0,0,VLOOKUP(X11,FAC_TOTALS_APTA!$A$4:$BU$143,$L28,FALSE))</f>
        <v>0</v>
      </c>
      <c r="Y28" s="48">
        <f>IF(Y11=0,0,VLOOKUP(Y11,FAC_TOTALS_APTA!$A$4:$BU$143,$L28,FALSE))</f>
        <v>0</v>
      </c>
      <c r="Z28" s="48">
        <f>IF(Z11=0,0,VLOOKUP(Z11,FAC_TOTALS_APTA!$A$4:$BU$143,$L28,FALSE))</f>
        <v>0</v>
      </c>
      <c r="AA28" s="48">
        <f>IF(AA11=0,0,VLOOKUP(AA11,FAC_TOTALS_APTA!$A$4:$BU$143,$L28,FALSE))</f>
        <v>0</v>
      </c>
      <c r="AB28" s="48">
        <f>IF(AB11=0,0,VLOOKUP(AB11,FAC_TOTALS_APTA!$A$4:$BU$143,$L28,FALSE))</f>
        <v>0</v>
      </c>
      <c r="AC28" s="51">
        <f>SUM(M28:AB28)</f>
        <v>0</v>
      </c>
      <c r="AD28" s="52">
        <f>AC28/G30</f>
        <v>0</v>
      </c>
      <c r="AE28" s="9"/>
    </row>
    <row r="29" spans="1:31" s="78" customFormat="1" ht="15" x14ac:dyDescent="0.2">
      <c r="A29" s="77"/>
      <c r="B29" s="28" t="s">
        <v>87</v>
      </c>
      <c r="C29" s="30"/>
      <c r="D29" s="9" t="s">
        <v>6</v>
      </c>
      <c r="E29" s="57"/>
      <c r="F29" s="9">
        <f>MATCH($D29,FAC_TOTALS_APTA!$A$2:$BS$2,)</f>
        <v>9</v>
      </c>
      <c r="G29" s="79">
        <f>VLOOKUP(G11,FAC_TOTALS_APTA!$A$4:$BU$143,$F29,FALSE)</f>
        <v>2355396268.1428499</v>
      </c>
      <c r="H29" s="79">
        <f>VLOOKUP(H11,FAC_TOTALS_APTA!$A$4:$BS$143,$F29,FALSE)</f>
        <v>2297434533.9587402</v>
      </c>
      <c r="I29" s="81">
        <f t="shared" ref="I29:I30" si="6">H29/G29-1</f>
        <v>-2.4608060634234818E-2</v>
      </c>
      <c r="J29" s="33"/>
      <c r="K29" s="33"/>
      <c r="L29" s="9"/>
      <c r="M29" s="31">
        <f t="shared" ref="M29:AB29" si="7">SUM(M13:M18)</f>
        <v>131535305.96857619</v>
      </c>
      <c r="N29" s="31">
        <f t="shared" si="7"/>
        <v>112412708.8566864</v>
      </c>
      <c r="O29" s="31">
        <f t="shared" si="7"/>
        <v>27266065.807336498</v>
      </c>
      <c r="P29" s="31">
        <f t="shared" si="7"/>
        <v>85344493.420393795</v>
      </c>
      <c r="Q29" s="31">
        <f t="shared" si="7"/>
        <v>27557222.607381873</v>
      </c>
      <c r="R29" s="31">
        <f t="shared" si="7"/>
        <v>92676704.298094735</v>
      </c>
      <c r="S29" s="31">
        <f t="shared" si="7"/>
        <v>-178005489.75514087</v>
      </c>
      <c r="T29" s="31">
        <f t="shared" si="7"/>
        <v>-42687390.839376748</v>
      </c>
      <c r="U29" s="31">
        <f t="shared" si="7"/>
        <v>29218892.637866117</v>
      </c>
      <c r="V29" s="31">
        <f t="shared" si="7"/>
        <v>-21181951.220086928</v>
      </c>
      <c r="W29" s="31">
        <f t="shared" si="7"/>
        <v>13869685.173620157</v>
      </c>
      <c r="X29" s="31">
        <f t="shared" si="7"/>
        <v>-4140578.5237773079</v>
      </c>
      <c r="Y29" s="31">
        <f t="shared" si="7"/>
        <v>-92507454.014464051</v>
      </c>
      <c r="Z29" s="31">
        <f t="shared" si="7"/>
        <v>-39245378.18864207</v>
      </c>
      <c r="AA29" s="31">
        <f t="shared" si="7"/>
        <v>59311637.167681262</v>
      </c>
      <c r="AB29" s="31">
        <f t="shared" si="7"/>
        <v>56979767.504468106</v>
      </c>
      <c r="AC29" s="34">
        <f>H29-G29</f>
        <v>-57961734.184109688</v>
      </c>
      <c r="AD29" s="35">
        <f>I29</f>
        <v>-2.4608060634234818E-2</v>
      </c>
      <c r="AE29" s="77"/>
    </row>
    <row r="30" spans="1:31" ht="16" thickBot="1" x14ac:dyDescent="0.25">
      <c r="B30" s="12" t="s">
        <v>60</v>
      </c>
      <c r="C30" s="26"/>
      <c r="D30" s="26" t="s">
        <v>4</v>
      </c>
      <c r="E30" s="26"/>
      <c r="F30" s="26">
        <f>MATCH($D30,FAC_TOTALS_APTA!$A$2:$BS$2,)</f>
        <v>7</v>
      </c>
      <c r="G30" s="80">
        <f>VLOOKUP(G11,FAC_TOTALS_APTA!$A$4:$BS$143,$F30,FALSE)</f>
        <v>2497672306.2600002</v>
      </c>
      <c r="H30" s="80">
        <f>VLOOKUP(H11,FAC_TOTALS_APTA!$A$4:$BS$143,$F30,FALSE)</f>
        <v>2227146509.74999</v>
      </c>
      <c r="I30" s="82">
        <f t="shared" si="6"/>
        <v>-0.10831116469201441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-270525796.51001024</v>
      </c>
      <c r="AD30" s="55">
        <f>I30</f>
        <v>-0.10831116469201441</v>
      </c>
    </row>
    <row r="31" spans="1:31" ht="17" thickTop="1" thickBot="1" x14ac:dyDescent="0.25">
      <c r="B31" s="59" t="s">
        <v>88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-8.3703104057779587E-2</v>
      </c>
    </row>
    <row r="32" spans="1:31" ht="15" thickTop="1" x14ac:dyDescent="0.2"/>
    <row r="33" spans="2:30" s="13" customFormat="1" ht="15" x14ac:dyDescent="0.2">
      <c r="B33" s="21" t="s">
        <v>30</v>
      </c>
      <c r="E33" s="9"/>
      <c r="I33" s="20"/>
    </row>
    <row r="34" spans="2:30" ht="15" x14ac:dyDescent="0.2">
      <c r="B34" s="18" t="s">
        <v>21</v>
      </c>
      <c r="C34" s="19" t="s">
        <v>22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5" x14ac:dyDescent="0.2">
      <c r="B36" s="21" t="s">
        <v>32</v>
      </c>
      <c r="C36" s="22">
        <v>0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2:30" ht="16" thickBot="1" x14ac:dyDescent="0.25">
      <c r="B37" s="23" t="s">
        <v>41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2:30" ht="15" thickTop="1" x14ac:dyDescent="0.2">
      <c r="B38" s="63"/>
      <c r="C38" s="64"/>
      <c r="D38" s="64"/>
      <c r="E38" s="64"/>
      <c r="F38" s="64"/>
      <c r="G38" s="84" t="s">
        <v>61</v>
      </c>
      <c r="H38" s="84"/>
      <c r="I38" s="84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84" t="s">
        <v>65</v>
      </c>
      <c r="AD38" s="84"/>
    </row>
    <row r="39" spans="2:30" ht="15" x14ac:dyDescent="0.2">
      <c r="B39" s="11" t="s">
        <v>23</v>
      </c>
      <c r="C39" s="29" t="s">
        <v>24</v>
      </c>
      <c r="D39" s="10" t="s">
        <v>25</v>
      </c>
      <c r="E39" s="10" t="s">
        <v>31</v>
      </c>
      <c r="F39" s="10"/>
      <c r="G39" s="29">
        <f>$C$1</f>
        <v>2002</v>
      </c>
      <c r="H39" s="29">
        <f>$C$2</f>
        <v>2018</v>
      </c>
      <c r="I39" s="29" t="s">
        <v>27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29</v>
      </c>
      <c r="AD39" s="29" t="s">
        <v>27</v>
      </c>
    </row>
    <row r="40" spans="2:30" ht="13" customHeight="1" x14ac:dyDescent="0.2"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</row>
    <row r="41" spans="2:30" ht="13" customHeight="1" x14ac:dyDescent="0.2">
      <c r="B41" s="28"/>
      <c r="C41" s="30"/>
      <c r="D41" s="9"/>
      <c r="E41" s="9"/>
      <c r="F41" s="9"/>
      <c r="G41" s="9" t="str">
        <f>CONCATENATE($C36,"_",$C37,"_",G39)</f>
        <v>0_2_2002</v>
      </c>
      <c r="H41" s="9" t="str">
        <f>CONCATENATE($C36,"_",$C37,"_",H39)</f>
        <v>0_2_2018</v>
      </c>
      <c r="I41" s="30"/>
      <c r="J41" s="9"/>
      <c r="K41" s="9"/>
      <c r="L41" s="9"/>
      <c r="M41" s="9" t="str">
        <f>IF($G39+M40&gt;$H39,0,CONCATENATE($C36,"_",$C37,"_",$G39+M40))</f>
        <v>0_2_2003</v>
      </c>
      <c r="N41" s="9" t="str">
        <f t="shared" ref="N41:AB41" si="8">IF($G39+N40&gt;$H39,0,CONCATENATE($C36,"_",$C37,"_",$G39+N40))</f>
        <v>0_2_2004</v>
      </c>
      <c r="O41" s="9" t="str">
        <f t="shared" si="8"/>
        <v>0_2_2005</v>
      </c>
      <c r="P41" s="9" t="str">
        <f t="shared" si="8"/>
        <v>0_2_2006</v>
      </c>
      <c r="Q41" s="9" t="str">
        <f t="shared" si="8"/>
        <v>0_2_2007</v>
      </c>
      <c r="R41" s="9" t="str">
        <f t="shared" si="8"/>
        <v>0_2_2008</v>
      </c>
      <c r="S41" s="9" t="str">
        <f t="shared" si="8"/>
        <v>0_2_2009</v>
      </c>
      <c r="T41" s="9" t="str">
        <f t="shared" si="8"/>
        <v>0_2_2010</v>
      </c>
      <c r="U41" s="9" t="str">
        <f t="shared" si="8"/>
        <v>0_2_2011</v>
      </c>
      <c r="V41" s="9" t="str">
        <f t="shared" si="8"/>
        <v>0_2_2012</v>
      </c>
      <c r="W41" s="9" t="str">
        <f t="shared" si="8"/>
        <v>0_2_2013</v>
      </c>
      <c r="X41" s="9" t="str">
        <f t="shared" si="8"/>
        <v>0_2_2014</v>
      </c>
      <c r="Y41" s="9" t="str">
        <f t="shared" si="8"/>
        <v>0_2_2015</v>
      </c>
      <c r="Z41" s="9" t="str">
        <f t="shared" si="8"/>
        <v>0_2_2016</v>
      </c>
      <c r="AA41" s="9" t="str">
        <f t="shared" si="8"/>
        <v>0_2_2017</v>
      </c>
      <c r="AB41" s="9" t="str">
        <f t="shared" si="8"/>
        <v>0_2_2018</v>
      </c>
      <c r="AC41" s="9"/>
      <c r="AD41" s="9"/>
    </row>
    <row r="42" spans="2:30" ht="13" customHeight="1" x14ac:dyDescent="0.2">
      <c r="B42" s="28"/>
      <c r="C42" s="30"/>
      <c r="D42" s="9"/>
      <c r="E42" s="9"/>
      <c r="F42" s="9" t="s">
        <v>28</v>
      </c>
      <c r="G42" s="31"/>
      <c r="H42" s="31"/>
      <c r="I42" s="30"/>
      <c r="J42" s="9"/>
      <c r="K42" s="9"/>
      <c r="L42" s="9" t="s">
        <v>28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ht="15" x14ac:dyDescent="0.2">
      <c r="B43" s="28" t="s">
        <v>39</v>
      </c>
      <c r="C43" s="30" t="s">
        <v>26</v>
      </c>
      <c r="D43" s="9" t="s">
        <v>8</v>
      </c>
      <c r="E43" s="57">
        <v>0.83279999999999998</v>
      </c>
      <c r="F43" s="9">
        <f>MATCH($D43,FAC_TOTALS_APTA!$A$2:$BU$2,)</f>
        <v>11</v>
      </c>
      <c r="G43" s="31">
        <f>VLOOKUP(G41,FAC_TOTALS_APTA!$A$4:$BU$143,$F43,FALSE)</f>
        <v>13024128.8448043</v>
      </c>
      <c r="H43" s="31">
        <f>VLOOKUP(H41,FAC_TOTALS_APTA!$A$4:$BU$143,$F43,FALSE)</f>
        <v>11767749.055534599</v>
      </c>
      <c r="I43" s="32">
        <f>IFERROR(H43/G43-1,"-")</f>
        <v>-9.6465552839713142E-2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MATCH($K43,FAC_TOTALS_APTA!$A$2:$BS$2,)</f>
        <v>26</v>
      </c>
      <c r="M43" s="31">
        <f>IF(M41=0,0,VLOOKUP(M41,FAC_TOTALS_APTA!$A$4:$BU$143,$L43,FALSE))</f>
        <v>12493648.3686281</v>
      </c>
      <c r="N43" s="31">
        <f>IF(N41=0,0,VLOOKUP(N41,FAC_TOTALS_APTA!$A$4:$BU$143,$L43,FALSE))</f>
        <v>-11240490.301537201</v>
      </c>
      <c r="O43" s="31">
        <f>IF(O41=0,0,VLOOKUP(O41,FAC_TOTALS_APTA!$A$4:$BU$143,$L43,FALSE))</f>
        <v>-5714058.0764156897</v>
      </c>
      <c r="P43" s="31">
        <f>IF(P41=0,0,VLOOKUP(P41,FAC_TOTALS_APTA!$A$4:$BU$143,$L43,FALSE))</f>
        <v>4252860.9977831095</v>
      </c>
      <c r="Q43" s="31">
        <f>IF(Q41=0,0,VLOOKUP(Q41,FAC_TOTALS_APTA!$A$4:$BU$143,$L43,FALSE))</f>
        <v>-3063055.0686977599</v>
      </c>
      <c r="R43" s="31">
        <f>IF(R41=0,0,VLOOKUP(R41,FAC_TOTALS_APTA!$A$4:$BU$143,$L43,FALSE))</f>
        <v>27804840.572709601</v>
      </c>
      <c r="S43" s="31">
        <f>IF(S41=0,0,VLOOKUP(S41,FAC_TOTALS_APTA!$A$4:$BU$143,$L43,FALSE))</f>
        <v>-11279242.9315331</v>
      </c>
      <c r="T43" s="31">
        <f>IF(T41=0,0,VLOOKUP(T41,FAC_TOTALS_APTA!$A$4:$BU$143,$L43,FALSE))</f>
        <v>-11943106.8298606</v>
      </c>
      <c r="U43" s="31">
        <f>IF(U41=0,0,VLOOKUP(U41,FAC_TOTALS_APTA!$A$4:$BU$143,$L43,FALSE))</f>
        <v>-11004539.675961699</v>
      </c>
      <c r="V43" s="31">
        <f>IF(V41=0,0,VLOOKUP(V41,FAC_TOTALS_APTA!$A$4:$BU$143,$L43,FALSE))</f>
        <v>-28080600.671976399</v>
      </c>
      <c r="W43" s="31">
        <f>IF(W41=0,0,VLOOKUP(W41,FAC_TOTALS_APTA!$A$4:$BU$143,$L43,FALSE))</f>
        <v>6712200.1637491398</v>
      </c>
      <c r="X43" s="31">
        <f>IF(X41=0,0,VLOOKUP(X41,FAC_TOTALS_APTA!$A$4:$BU$143,$L43,FALSE))</f>
        <v>13542481.356233001</v>
      </c>
      <c r="Y43" s="31">
        <f>IF(Y41=0,0,VLOOKUP(Y41,FAC_TOTALS_APTA!$A$4:$BU$143,$L43,FALSE))</f>
        <v>25023793.1902657</v>
      </c>
      <c r="Z43" s="31">
        <f>IF(Z41=0,0,VLOOKUP(Z41,FAC_TOTALS_APTA!$A$4:$BU$143,$L43,FALSE))</f>
        <v>25458614.116546299</v>
      </c>
      <c r="AA43" s="31">
        <f>IF(AA41=0,0,VLOOKUP(AA41,FAC_TOTALS_APTA!$A$4:$BU$143,$L43,FALSE))</f>
        <v>8201663.3293155599</v>
      </c>
      <c r="AB43" s="31">
        <f>IF(AB41=0,0,VLOOKUP(AB41,FAC_TOTALS_APTA!$A$4:$BU$143,$L43,FALSE))</f>
        <v>-18976012.1756281</v>
      </c>
      <c r="AC43" s="34">
        <f>SUM(M43:AB43)</f>
        <v>22188996.363619957</v>
      </c>
      <c r="AD43" s="35">
        <f>AC43/G60</f>
        <v>2.6264589586201644E-2</v>
      </c>
    </row>
    <row r="44" spans="2:30" ht="15" x14ac:dyDescent="0.2">
      <c r="B44" s="28" t="s">
        <v>62</v>
      </c>
      <c r="C44" s="30" t="s">
        <v>26</v>
      </c>
      <c r="D44" s="9" t="s">
        <v>20</v>
      </c>
      <c r="E44" s="57">
        <v>-0.59099999999999997</v>
      </c>
      <c r="F44" s="9">
        <f>MATCH($D44,FAC_TOTALS_APTA!$A$2:$BU$2,)</f>
        <v>12</v>
      </c>
      <c r="G44" s="56">
        <f>VLOOKUP(G41,FAC_TOTALS_APTA!$A$4:$BU$143,$F44,FALSE)</f>
        <v>0.86967066813656702</v>
      </c>
      <c r="H44" s="56">
        <f>VLOOKUP(H41,FAC_TOTALS_APTA!$A$4:$BU$143,$F44,FALSE)</f>
        <v>1.0371841491666201</v>
      </c>
      <c r="I44" s="32">
        <f t="shared" ref="I44:I57" si="9">IFERROR(H44/G44-1,"-")</f>
        <v>0.19261714481986858</v>
      </c>
      <c r="J44" s="33" t="str">
        <f t="shared" ref="J44:J57" si="10">IF(C44="Log","_log","")</f>
        <v>_log</v>
      </c>
      <c r="K44" s="33" t="str">
        <f t="shared" ref="K44:K58" si="11">CONCATENATE(D44,J44,"_FAC")</f>
        <v>FARE_per_UPT_2018_log_FAC</v>
      </c>
      <c r="L44" s="9">
        <f>MATCH($K44,FAC_TOTALS_APTA!$A$2:$BS$2,)</f>
        <v>27</v>
      </c>
      <c r="M44" s="31">
        <f>IF(M41=0,0,VLOOKUP(M41,FAC_TOTALS_APTA!$A$4:$BU$143,$L44,FALSE))</f>
        <v>-1510352.09966229</v>
      </c>
      <c r="N44" s="31">
        <f>IF(N41=0,0,VLOOKUP(N41,FAC_TOTALS_APTA!$A$4:$BU$143,$L44,FALSE))</f>
        <v>5507663.1015718598</v>
      </c>
      <c r="O44" s="31">
        <f>IF(O41=0,0,VLOOKUP(O41,FAC_TOTALS_APTA!$A$4:$BU$143,$L44,FALSE))</f>
        <v>15237056.968693299</v>
      </c>
      <c r="P44" s="31">
        <f>IF(P41=0,0,VLOOKUP(P41,FAC_TOTALS_APTA!$A$4:$BU$143,$L44,FALSE))</f>
        <v>-2004950.3550177999</v>
      </c>
      <c r="Q44" s="31">
        <f>IF(Q41=0,0,VLOOKUP(Q41,FAC_TOTALS_APTA!$A$4:$BU$143,$L44,FALSE))</f>
        <v>-10696475.485181799</v>
      </c>
      <c r="R44" s="31">
        <f>IF(R41=0,0,VLOOKUP(R41,FAC_TOTALS_APTA!$A$4:$BU$143,$L44,FALSE))</f>
        <v>1426363.28456613</v>
      </c>
      <c r="S44" s="31">
        <f>IF(S41=0,0,VLOOKUP(S41,FAC_TOTALS_APTA!$A$4:$BU$143,$L44,FALSE))</f>
        <v>-33310032.666298099</v>
      </c>
      <c r="T44" s="31">
        <f>IF(T41=0,0,VLOOKUP(T41,FAC_TOTALS_APTA!$A$4:$BU$143,$L44,FALSE))</f>
        <v>567231.38499405095</v>
      </c>
      <c r="U44" s="31">
        <f>IF(U41=0,0,VLOOKUP(U41,FAC_TOTALS_APTA!$A$4:$BU$143,$L44,FALSE))</f>
        <v>6892999.7892230498</v>
      </c>
      <c r="V44" s="31">
        <f>IF(V41=0,0,VLOOKUP(V41,FAC_TOTALS_APTA!$A$4:$BU$143,$L44,FALSE))</f>
        <v>-302781.79791250097</v>
      </c>
      <c r="W44" s="31">
        <f>IF(W41=0,0,VLOOKUP(W41,FAC_TOTALS_APTA!$A$4:$BU$143,$L44,FALSE))</f>
        <v>-8797669.5614690594</v>
      </c>
      <c r="X44" s="31">
        <f>IF(X41=0,0,VLOOKUP(X41,FAC_TOTALS_APTA!$A$4:$BU$143,$L44,FALSE))</f>
        <v>4414025.1204806101</v>
      </c>
      <c r="Y44" s="31">
        <f>IF(Y41=0,0,VLOOKUP(Y41,FAC_TOTALS_APTA!$A$4:$BU$143,$L44,FALSE))</f>
        <v>-3515682.0785032399</v>
      </c>
      <c r="Z44" s="31">
        <f>IF(Z41=0,0,VLOOKUP(Z41,FAC_TOTALS_APTA!$A$4:$BU$143,$L44,FALSE))</f>
        <v>-2809002.31586634</v>
      </c>
      <c r="AA44" s="31">
        <f>IF(AA41=0,0,VLOOKUP(AA41,FAC_TOTALS_APTA!$A$4:$BU$143,$L44,FALSE))</f>
        <v>607771.10797499598</v>
      </c>
      <c r="AB44" s="31">
        <f>IF(AB41=0,0,VLOOKUP(AB41,FAC_TOTALS_APTA!$A$4:$BU$143,$L44,FALSE))</f>
        <v>-487075.60818015801</v>
      </c>
      <c r="AC44" s="34">
        <f t="shared" ref="AC44:AC57" si="12">SUM(M44:AB44)</f>
        <v>-28780911.210587289</v>
      </c>
      <c r="AD44" s="35">
        <f>AC44/G60</f>
        <v>-3.4067283101742916E-2</v>
      </c>
    </row>
    <row r="45" spans="2:30" ht="15" x14ac:dyDescent="0.2">
      <c r="B45" s="28" t="s">
        <v>58</v>
      </c>
      <c r="C45" s="30" t="s">
        <v>26</v>
      </c>
      <c r="D45" s="9" t="s">
        <v>9</v>
      </c>
      <c r="E45" s="57">
        <v>0.37669999999999998</v>
      </c>
      <c r="F45" s="9">
        <f>MATCH($D45,FAC_TOTALS_APTA!$A$2:$BU$2,)</f>
        <v>13</v>
      </c>
      <c r="G45" s="31">
        <f>VLOOKUP(G41,FAC_TOTALS_APTA!$A$4:$BU$143,$F45,FALSE)</f>
        <v>2313645.5140788401</v>
      </c>
      <c r="H45" s="31">
        <f>VLOOKUP(H41,FAC_TOTALS_APTA!$A$4:$BU$143,$F45,FALSE)</f>
        <v>2731071.9675932098</v>
      </c>
      <c r="I45" s="32">
        <f t="shared" si="9"/>
        <v>0.18041936458038799</v>
      </c>
      <c r="J45" s="33" t="str">
        <f t="shared" si="10"/>
        <v>_log</v>
      </c>
      <c r="K45" s="33" t="str">
        <f t="shared" si="11"/>
        <v>POP_EMP_log_FAC</v>
      </c>
      <c r="L45" s="9">
        <f>MATCH($K45,FAC_TOTALS_APTA!$A$2:$BS$2,)</f>
        <v>28</v>
      </c>
      <c r="M45" s="31">
        <f>IF(M41=0,0,VLOOKUP(M41,FAC_TOTALS_APTA!$A$4:$BU$143,$L45,FALSE))</f>
        <v>7234865.9705814598</v>
      </c>
      <c r="N45" s="31">
        <f>IF(N41=0,0,VLOOKUP(N41,FAC_TOTALS_APTA!$A$4:$BU$143,$L45,FALSE))</f>
        <v>7735602.0381787596</v>
      </c>
      <c r="O45" s="31">
        <f>IF(O41=0,0,VLOOKUP(O41,FAC_TOTALS_APTA!$A$4:$BU$143,$L45,FALSE))</f>
        <v>8055699.7500692001</v>
      </c>
      <c r="P45" s="31">
        <f>IF(P41=0,0,VLOOKUP(P41,FAC_TOTALS_APTA!$A$4:$BU$143,$L45,FALSE))</f>
        <v>9635993.5538794696</v>
      </c>
      <c r="Q45" s="31">
        <f>IF(Q41=0,0,VLOOKUP(Q41,FAC_TOTALS_APTA!$A$4:$BU$143,$L45,FALSE))</f>
        <v>4886538.7335125301</v>
      </c>
      <c r="R45" s="31">
        <f>IF(R41=0,0,VLOOKUP(R41,FAC_TOTALS_APTA!$A$4:$BU$143,$L45,FALSE))</f>
        <v>2159418.6554957801</v>
      </c>
      <c r="S45" s="31">
        <f>IF(S41=0,0,VLOOKUP(S41,FAC_TOTALS_APTA!$A$4:$BU$143,$L45,FALSE))</f>
        <v>-1938623.3705961599</v>
      </c>
      <c r="T45" s="31">
        <f>IF(T41=0,0,VLOOKUP(T41,FAC_TOTALS_APTA!$A$4:$BU$143,$L45,FALSE))</f>
        <v>3738150.15322976</v>
      </c>
      <c r="U45" s="31">
        <f>IF(U41=0,0,VLOOKUP(U41,FAC_TOTALS_APTA!$A$4:$BU$143,$L45,FALSE))</f>
        <v>2984114.59146869</v>
      </c>
      <c r="V45" s="31">
        <f>IF(V41=0,0,VLOOKUP(V41,FAC_TOTALS_APTA!$A$4:$BU$143,$L45,FALSE))</f>
        <v>3966977.4891485702</v>
      </c>
      <c r="W45" s="31">
        <f>IF(W41=0,0,VLOOKUP(W41,FAC_TOTALS_APTA!$A$4:$BU$143,$L45,FALSE))</f>
        <v>6699434.1677040998</v>
      </c>
      <c r="X45" s="31">
        <f>IF(X41=0,0,VLOOKUP(X41,FAC_TOTALS_APTA!$A$4:$BU$143,$L45,FALSE))</f>
        <v>5082043.5875259098</v>
      </c>
      <c r="Y45" s="31">
        <f>IF(Y41=0,0,VLOOKUP(Y41,FAC_TOTALS_APTA!$A$4:$BU$143,$L45,FALSE))</f>
        <v>4990785.1599951796</v>
      </c>
      <c r="Z45" s="31">
        <f>IF(Z41=0,0,VLOOKUP(Z41,FAC_TOTALS_APTA!$A$4:$BU$143,$L45,FALSE))</f>
        <v>4668178.4578955602</v>
      </c>
      <c r="AA45" s="31">
        <f>IF(AA41=0,0,VLOOKUP(AA41,FAC_TOTALS_APTA!$A$4:$BU$143,$L45,FALSE))</f>
        <v>4759690.3065681504</v>
      </c>
      <c r="AB45" s="31">
        <f>IF(AB41=0,0,VLOOKUP(AB41,FAC_TOTALS_APTA!$A$4:$BU$143,$L45,FALSE))</f>
        <v>4139592.3531941501</v>
      </c>
      <c r="AC45" s="34">
        <f t="shared" si="12"/>
        <v>78798461.597851098</v>
      </c>
      <c r="AD45" s="35">
        <f>AC45/G60</f>
        <v>9.3271873138203981E-2</v>
      </c>
    </row>
    <row r="46" spans="2:30" ht="15" x14ac:dyDescent="0.2">
      <c r="B46" s="28" t="s">
        <v>82</v>
      </c>
      <c r="C46" s="30"/>
      <c r="D46" s="9" t="s">
        <v>11</v>
      </c>
      <c r="E46" s="57">
        <v>5.4999999999999997E-3</v>
      </c>
      <c r="F46" s="9">
        <f>MATCH($D46,FAC_TOTALS_APTA!$A$2:$BU$2,)</f>
        <v>17</v>
      </c>
      <c r="G46" s="56">
        <f>VLOOKUP(G41,FAC_TOTALS_APTA!$A$4:$BU$143,$F46,FALSE)</f>
        <v>33.915491502294302</v>
      </c>
      <c r="H46" s="56">
        <f>VLOOKUP(H41,FAC_TOTALS_APTA!$A$4:$BU$143,$F46,FALSE)</f>
        <v>25.510567230399101</v>
      </c>
      <c r="I46" s="32">
        <f t="shared" si="9"/>
        <v>-0.2478196216418278</v>
      </c>
      <c r="J46" s="33" t="str">
        <f t="shared" si="10"/>
        <v/>
      </c>
      <c r="K46" s="33" t="str">
        <f t="shared" si="11"/>
        <v>TSD_POP_PCT_FAC</v>
      </c>
      <c r="L46" s="9">
        <f>MATCH($K46,FAC_TOTALS_APTA!$A$2:$BS$2,)</f>
        <v>32</v>
      </c>
      <c r="M46" s="31">
        <f>IF(M41=0,0,VLOOKUP(M41,FAC_TOTALS_APTA!$A$4:$BU$143,$L46,FALSE))</f>
        <v>-6764532.9124586498</v>
      </c>
      <c r="N46" s="31">
        <f>IF(N41=0,0,VLOOKUP(N41,FAC_TOTALS_APTA!$A$4:$BU$143,$L46,FALSE))</f>
        <v>-5989052.8648524499</v>
      </c>
      <c r="O46" s="31">
        <f>IF(O41=0,0,VLOOKUP(O41,FAC_TOTALS_APTA!$A$4:$BU$143,$L46,FALSE))</f>
        <v>-5378254.0893267598</v>
      </c>
      <c r="P46" s="31">
        <f>IF(P41=0,0,VLOOKUP(P41,FAC_TOTALS_APTA!$A$4:$BU$143,$L46,FALSE))</f>
        <v>-5692779.6690564901</v>
      </c>
      <c r="Q46" s="31">
        <f>IF(Q41=0,0,VLOOKUP(Q41,FAC_TOTALS_APTA!$A$4:$BU$143,$L46,FALSE))</f>
        <v>-3583369.5005538799</v>
      </c>
      <c r="R46" s="31">
        <f>IF(R41=0,0,VLOOKUP(R41,FAC_TOTALS_APTA!$A$4:$BU$143,$L46,FALSE))</f>
        <v>-2785157.2111829701</v>
      </c>
      <c r="S46" s="31">
        <f>IF(S41=0,0,VLOOKUP(S41,FAC_TOTALS_APTA!$A$4:$BU$143,$L46,FALSE))</f>
        <v>-3154729.20849944</v>
      </c>
      <c r="T46" s="31">
        <f>IF(T41=0,0,VLOOKUP(T41,FAC_TOTALS_APTA!$A$4:$BU$143,$L46,FALSE))</f>
        <v>-2993976.4075402701</v>
      </c>
      <c r="U46" s="31">
        <f>IF(U41=0,0,VLOOKUP(U41,FAC_TOTALS_APTA!$A$4:$BU$143,$L46,FALSE))</f>
        <v>-2300466.8421040401</v>
      </c>
      <c r="V46" s="31">
        <f>IF(V41=0,0,VLOOKUP(V41,FAC_TOTALS_APTA!$A$4:$BU$143,$L46,FALSE))</f>
        <v>-544978.45436901599</v>
      </c>
      <c r="W46" s="31">
        <f>IF(W41=0,0,VLOOKUP(W41,FAC_TOTALS_APTA!$A$4:$BU$143,$L46,FALSE))</f>
        <v>-1015081.2032632</v>
      </c>
      <c r="X46" s="31">
        <f>IF(X41=0,0,VLOOKUP(X41,FAC_TOTALS_APTA!$A$4:$BU$143,$L46,FALSE))</f>
        <v>-482159.11544726201</v>
      </c>
      <c r="Y46" s="31">
        <f>IF(Y41=0,0,VLOOKUP(Y41,FAC_TOTALS_APTA!$A$4:$BU$143,$L46,FALSE))</f>
        <v>-371980.39675282</v>
      </c>
      <c r="Z46" s="31">
        <f>IF(Z41=0,0,VLOOKUP(Z41,FAC_TOTALS_APTA!$A$4:$BU$143,$L46,FALSE))</f>
        <v>-469348.37541020801</v>
      </c>
      <c r="AA46" s="31">
        <f>IF(AA41=0,0,VLOOKUP(AA41,FAC_TOTALS_APTA!$A$4:$BU$143,$L46,FALSE))</f>
        <v>-650343.602804997</v>
      </c>
      <c r="AB46" s="31">
        <f>IF(AB41=0,0,VLOOKUP(AB41,FAC_TOTALS_APTA!$A$4:$BU$143,$L46,FALSE))</f>
        <v>-562287.84828745003</v>
      </c>
      <c r="AC46" s="34">
        <f t="shared" si="12"/>
        <v>-42738497.7019099</v>
      </c>
      <c r="AD46" s="35">
        <f>AC46/G60</f>
        <v>-5.0588547732239898E-2</v>
      </c>
    </row>
    <row r="47" spans="2:30" ht="15" x14ac:dyDescent="0.2">
      <c r="B47" s="28" t="s">
        <v>59</v>
      </c>
      <c r="C47" s="30" t="s">
        <v>26</v>
      </c>
      <c r="D47" s="37" t="s">
        <v>19</v>
      </c>
      <c r="E47" s="57">
        <v>0.1762</v>
      </c>
      <c r="F47" s="9">
        <f>MATCH($D47,FAC_TOTALS_APTA!$A$2:$BU$2,)</f>
        <v>14</v>
      </c>
      <c r="G47" s="36">
        <f>VLOOKUP(G41,FAC_TOTALS_APTA!$A$4:$BU$143,$F47,FALSE)</f>
        <v>1.93376507804409</v>
      </c>
      <c r="H47" s="36">
        <f>VLOOKUP(H41,FAC_TOTALS_APTA!$A$4:$BU$143,$F47,FALSE)</f>
        <v>2.8288438456888798</v>
      </c>
      <c r="I47" s="32">
        <f t="shared" si="9"/>
        <v>0.46286841033974957</v>
      </c>
      <c r="J47" s="33" t="str">
        <f t="shared" si="10"/>
        <v>_log</v>
      </c>
      <c r="K47" s="33" t="str">
        <f t="shared" si="11"/>
        <v>GAS_PRICE_2018_log_FAC</v>
      </c>
      <c r="L47" s="9">
        <f>MATCH($K47,FAC_TOTALS_APTA!$A$2:$BS$2,)</f>
        <v>29</v>
      </c>
      <c r="M47" s="31">
        <f>IF(M41=0,0,VLOOKUP(M41,FAC_TOTALS_APTA!$A$4:$BU$143,$L47,FALSE))</f>
        <v>12374134.8817873</v>
      </c>
      <c r="N47" s="31">
        <f>IF(N41=0,0,VLOOKUP(N41,FAC_TOTALS_APTA!$A$4:$BU$143,$L47,FALSE))</f>
        <v>14064253.7488815</v>
      </c>
      <c r="O47" s="31">
        <f>IF(O41=0,0,VLOOKUP(O41,FAC_TOTALS_APTA!$A$4:$BU$143,$L47,FALSE))</f>
        <v>18443287.507917799</v>
      </c>
      <c r="P47" s="31">
        <f>IF(P41=0,0,VLOOKUP(P41,FAC_TOTALS_APTA!$A$4:$BU$143,$L47,FALSE))</f>
        <v>10844531.399480199</v>
      </c>
      <c r="Q47" s="31">
        <f>IF(Q41=0,0,VLOOKUP(Q41,FAC_TOTALS_APTA!$A$4:$BU$143,$L47,FALSE))</f>
        <v>7024803.8219892299</v>
      </c>
      <c r="R47" s="31">
        <f>IF(R41=0,0,VLOOKUP(R41,FAC_TOTALS_APTA!$A$4:$BU$143,$L47,FALSE))</f>
        <v>14434483.5182718</v>
      </c>
      <c r="S47" s="31">
        <f>IF(S41=0,0,VLOOKUP(S41,FAC_TOTALS_APTA!$A$4:$BU$143,$L47,FALSE))</f>
        <v>-42232068.855738103</v>
      </c>
      <c r="T47" s="31">
        <f>IF(T41=0,0,VLOOKUP(T41,FAC_TOTALS_APTA!$A$4:$BU$143,$L47,FALSE))</f>
        <v>18664350.6895338</v>
      </c>
      <c r="U47" s="31">
        <f>IF(U41=0,0,VLOOKUP(U41,FAC_TOTALS_APTA!$A$4:$BU$143,$L47,FALSE))</f>
        <v>26110501.242563099</v>
      </c>
      <c r="V47" s="31">
        <f>IF(V41=0,0,VLOOKUP(V41,FAC_TOTALS_APTA!$A$4:$BU$143,$L47,FALSE))</f>
        <v>516145.32274838001</v>
      </c>
      <c r="W47" s="31">
        <f>IF(W41=0,0,VLOOKUP(W41,FAC_TOTALS_APTA!$A$4:$BU$143,$L47,FALSE))</f>
        <v>-5365026.9681517603</v>
      </c>
      <c r="X47" s="31">
        <f>IF(X41=0,0,VLOOKUP(X41,FAC_TOTALS_APTA!$A$4:$BU$143,$L47,FALSE))</f>
        <v>-7606075.7506635096</v>
      </c>
      <c r="Y47" s="31">
        <f>IF(Y41=0,0,VLOOKUP(Y41,FAC_TOTALS_APTA!$A$4:$BU$143,$L47,FALSE))</f>
        <v>-38275224.812898301</v>
      </c>
      <c r="Z47" s="31">
        <f>IF(Z41=0,0,VLOOKUP(Z41,FAC_TOTALS_APTA!$A$4:$BU$143,$L47,FALSE))</f>
        <v>-13721842.3686861</v>
      </c>
      <c r="AA47" s="31">
        <f>IF(AA41=0,0,VLOOKUP(AA41,FAC_TOTALS_APTA!$A$4:$BU$143,$L47,FALSE))</f>
        <v>9469432.8894936796</v>
      </c>
      <c r="AB47" s="31">
        <f>IF(AB41=0,0,VLOOKUP(AB41,FAC_TOTALS_APTA!$A$4:$BU$143,$L47,FALSE))</f>
        <v>11000526.545348801</v>
      </c>
      <c r="AC47" s="34">
        <f t="shared" si="12"/>
        <v>35746212.811877817</v>
      </c>
      <c r="AD47" s="35">
        <f>AC47/G60</f>
        <v>4.2311945677016037E-2</v>
      </c>
    </row>
    <row r="48" spans="2:30" ht="15" x14ac:dyDescent="0.2">
      <c r="B48" s="28" t="s">
        <v>56</v>
      </c>
      <c r="C48" s="30" t="s">
        <v>26</v>
      </c>
      <c r="D48" s="9" t="s">
        <v>18</v>
      </c>
      <c r="E48" s="57">
        <v>-0.27529999999999999</v>
      </c>
      <c r="F48" s="9">
        <f>MATCH($D48,FAC_TOTALS_APTA!$A$2:$BU$2,)</f>
        <v>15</v>
      </c>
      <c r="G48" s="56">
        <f>VLOOKUP(G41,FAC_TOTALS_APTA!$A$4:$BU$143,$F48,FALSE)</f>
        <v>35765.7330598521</v>
      </c>
      <c r="H48" s="56">
        <f>VLOOKUP(H41,FAC_TOTALS_APTA!$A$4:$BU$143,$F48,FALSE)</f>
        <v>31386.225387283899</v>
      </c>
      <c r="I48" s="32">
        <f t="shared" si="9"/>
        <v>-0.12244982271827964</v>
      </c>
      <c r="J48" s="33" t="str">
        <f t="shared" si="10"/>
        <v>_log</v>
      </c>
      <c r="K48" s="33" t="str">
        <f t="shared" si="11"/>
        <v>TOTAL_MED_INC_INDIV_2018_log_FAC</v>
      </c>
      <c r="L48" s="9">
        <f>MATCH($K48,FAC_TOTALS_APTA!$A$2:$BS$2,)</f>
        <v>30</v>
      </c>
      <c r="M48" s="31">
        <f>IF(M41=0,0,VLOOKUP(M41,FAC_TOTALS_APTA!$A$4:$BU$143,$L48,FALSE))</f>
        <v>4772884.8071379401</v>
      </c>
      <c r="N48" s="31">
        <f>IF(N41=0,0,VLOOKUP(N41,FAC_TOTALS_APTA!$A$4:$BU$143,$L48,FALSE))</f>
        <v>6990299.7577297604</v>
      </c>
      <c r="O48" s="31">
        <f>IF(O41=0,0,VLOOKUP(O41,FAC_TOTALS_APTA!$A$4:$BU$143,$L48,FALSE))</f>
        <v>6677815.1955317203</v>
      </c>
      <c r="P48" s="31">
        <f>IF(P41=0,0,VLOOKUP(P41,FAC_TOTALS_APTA!$A$4:$BU$143,$L48,FALSE))</f>
        <v>11214567.7703503</v>
      </c>
      <c r="Q48" s="31">
        <f>IF(Q41=0,0,VLOOKUP(Q41,FAC_TOTALS_APTA!$A$4:$BU$143,$L48,FALSE))</f>
        <v>-3175097.4006002201</v>
      </c>
      <c r="R48" s="31">
        <f>IF(R41=0,0,VLOOKUP(R41,FAC_TOTALS_APTA!$A$4:$BU$143,$L48,FALSE))</f>
        <v>2064498.0106780899</v>
      </c>
      <c r="S48" s="31">
        <f>IF(S41=0,0,VLOOKUP(S41,FAC_TOTALS_APTA!$A$4:$BU$143,$L48,FALSE))</f>
        <v>14894219.5375292</v>
      </c>
      <c r="T48" s="31">
        <f>IF(T41=0,0,VLOOKUP(T41,FAC_TOTALS_APTA!$A$4:$BU$143,$L48,FALSE))</f>
        <v>4514998.9932173202</v>
      </c>
      <c r="U48" s="31">
        <f>IF(U41=0,0,VLOOKUP(U41,FAC_TOTALS_APTA!$A$4:$BU$143,$L48,FALSE))</f>
        <v>5267301.2242974704</v>
      </c>
      <c r="V48" s="31">
        <f>IF(V41=0,0,VLOOKUP(V41,FAC_TOTALS_APTA!$A$4:$BU$143,$L48,FALSE))</f>
        <v>2687266.5951677202</v>
      </c>
      <c r="W48" s="31">
        <f>IF(W41=0,0,VLOOKUP(W41,FAC_TOTALS_APTA!$A$4:$BU$143,$L48,FALSE))</f>
        <v>-1178235.6444520601</v>
      </c>
      <c r="X48" s="31">
        <f>IF(X41=0,0,VLOOKUP(X41,FAC_TOTALS_APTA!$A$4:$BU$143,$L48,FALSE))</f>
        <v>-990440.49980569596</v>
      </c>
      <c r="Y48" s="31">
        <f>IF(Y41=0,0,VLOOKUP(Y41,FAC_TOTALS_APTA!$A$4:$BU$143,$L48,FALSE))</f>
        <v>-10376597.385409201</v>
      </c>
      <c r="Z48" s="31">
        <f>IF(Z41=0,0,VLOOKUP(Z41,FAC_TOTALS_APTA!$A$4:$BU$143,$L48,FALSE))</f>
        <v>-6376578.5828170497</v>
      </c>
      <c r="AA48" s="31">
        <f>IF(AA41=0,0,VLOOKUP(AA41,FAC_TOTALS_APTA!$A$4:$BU$143,$L48,FALSE))</f>
        <v>-1267898.4051364199</v>
      </c>
      <c r="AB48" s="31">
        <f>IF(AB41=0,0,VLOOKUP(AB41,FAC_TOTALS_APTA!$A$4:$BU$143,$L48,FALSE))</f>
        <v>-3013205.87691546</v>
      </c>
      <c r="AC48" s="34">
        <f t="shared" si="12"/>
        <v>32705798.096503425</v>
      </c>
      <c r="AD48" s="35">
        <f>AC48/G60</f>
        <v>3.8713078771882667E-2</v>
      </c>
    </row>
    <row r="49" spans="1:31" ht="15" x14ac:dyDescent="0.2">
      <c r="B49" s="28" t="s">
        <v>83</v>
      </c>
      <c r="C49" s="30"/>
      <c r="D49" s="9" t="s">
        <v>10</v>
      </c>
      <c r="E49" s="57">
        <v>6.8999999999999999E-3</v>
      </c>
      <c r="F49" s="9">
        <f>MATCH($D49,FAC_TOTALS_APTA!$A$2:$BU$2,)</f>
        <v>16</v>
      </c>
      <c r="G49" s="31">
        <f>VLOOKUP(G41,FAC_TOTALS_APTA!$A$4:$BU$143,$F49,FALSE)</f>
        <v>7.9059414072468099</v>
      </c>
      <c r="H49" s="31">
        <f>VLOOKUP(H41,FAC_TOTALS_APTA!$A$4:$BU$143,$F49,FALSE)</f>
        <v>7.2075771926587002</v>
      </c>
      <c r="I49" s="32">
        <f t="shared" si="9"/>
        <v>-8.8334099459422943E-2</v>
      </c>
      <c r="J49" s="33" t="str">
        <f t="shared" si="10"/>
        <v/>
      </c>
      <c r="K49" s="33" t="str">
        <f t="shared" si="11"/>
        <v>PCT_HH_NO_VEH_FAC</v>
      </c>
      <c r="L49" s="9">
        <f>MATCH($K49,FAC_TOTALS_APTA!$A$2:$BS$2,)</f>
        <v>31</v>
      </c>
      <c r="M49" s="31">
        <f>IF(M41=0,0,VLOOKUP(M41,FAC_TOTALS_APTA!$A$4:$BU$143,$L49,FALSE))</f>
        <v>-349094.90434395202</v>
      </c>
      <c r="N49" s="31">
        <f>IF(N41=0,0,VLOOKUP(N41,FAC_TOTALS_APTA!$A$4:$BU$143,$L49,FALSE))</f>
        <v>-371451.38095390197</v>
      </c>
      <c r="O49" s="31">
        <f>IF(O41=0,0,VLOOKUP(O41,FAC_TOTALS_APTA!$A$4:$BU$143,$L49,FALSE))</f>
        <v>-472797.19495914801</v>
      </c>
      <c r="P49" s="31">
        <f>IF(P41=0,0,VLOOKUP(P41,FAC_TOTALS_APTA!$A$4:$BU$143,$L49,FALSE))</f>
        <v>-341572.66607312101</v>
      </c>
      <c r="Q49" s="31">
        <f>IF(Q41=0,0,VLOOKUP(Q41,FAC_TOTALS_APTA!$A$4:$BU$143,$L49,FALSE))</f>
        <v>-497075.40907410701</v>
      </c>
      <c r="R49" s="31">
        <f>IF(R41=0,0,VLOOKUP(R41,FAC_TOTALS_APTA!$A$4:$BU$143,$L49,FALSE))</f>
        <v>1066554.2394440901</v>
      </c>
      <c r="S49" s="31">
        <f>IF(S41=0,0,VLOOKUP(S41,FAC_TOTALS_APTA!$A$4:$BU$143,$L49,FALSE))</f>
        <v>337088.49753270397</v>
      </c>
      <c r="T49" s="31">
        <f>IF(T41=0,0,VLOOKUP(T41,FAC_TOTALS_APTA!$A$4:$BU$143,$L49,FALSE))</f>
        <v>1585288.17060904</v>
      </c>
      <c r="U49" s="31">
        <f>IF(U41=0,0,VLOOKUP(U41,FAC_TOTALS_APTA!$A$4:$BU$143,$L49,FALSE))</f>
        <v>1328041.33155078</v>
      </c>
      <c r="V49" s="31">
        <f>IF(V41=0,0,VLOOKUP(V41,FAC_TOTALS_APTA!$A$4:$BU$143,$L49,FALSE))</f>
        <v>316895.790458587</v>
      </c>
      <c r="W49" s="31">
        <f>IF(W41=0,0,VLOOKUP(W41,FAC_TOTALS_APTA!$A$4:$BU$143,$L49,FALSE))</f>
        <v>-1050988.4224614501</v>
      </c>
      <c r="X49" s="31">
        <f>IF(X41=0,0,VLOOKUP(X41,FAC_TOTALS_APTA!$A$4:$BU$143,$L49,FALSE))</f>
        <v>206059.420081994</v>
      </c>
      <c r="Y49" s="31">
        <f>IF(Y41=0,0,VLOOKUP(Y41,FAC_TOTALS_APTA!$A$4:$BU$143,$L49,FALSE))</f>
        <v>-1169714.30147336</v>
      </c>
      <c r="Z49" s="31">
        <f>IF(Z41=0,0,VLOOKUP(Z41,FAC_TOTALS_APTA!$A$4:$BU$143,$L49,FALSE))</f>
        <v>-763699.13649375003</v>
      </c>
      <c r="AA49" s="31">
        <f>IF(AA41=0,0,VLOOKUP(AA41,FAC_TOTALS_APTA!$A$4:$BU$143,$L49,FALSE))</f>
        <v>-1513436.66890222</v>
      </c>
      <c r="AB49" s="31">
        <f>IF(AB41=0,0,VLOOKUP(AB41,FAC_TOTALS_APTA!$A$4:$BU$143,$L49,FALSE))</f>
        <v>-1237539.27744273</v>
      </c>
      <c r="AC49" s="34">
        <f t="shared" si="12"/>
        <v>-2927441.9125005454</v>
      </c>
      <c r="AD49" s="35">
        <f>AC49/G60</f>
        <v>-3.4651436734350963E-3</v>
      </c>
    </row>
    <row r="50" spans="1:31" ht="15" x14ac:dyDescent="0.2">
      <c r="B50" s="28" t="s">
        <v>57</v>
      </c>
      <c r="C50" s="30"/>
      <c r="D50" s="9" t="s">
        <v>34</v>
      </c>
      <c r="E50" s="57">
        <v>-3.0000000000000001E-3</v>
      </c>
      <c r="F50" s="9">
        <f>MATCH($D50,FAC_TOTALS_APTA!$A$2:$BU$2,)</f>
        <v>18</v>
      </c>
      <c r="G50" s="36">
        <f>VLOOKUP(G41,FAC_TOTALS_APTA!$A$4:$BU$143,$F50,FALSE)</f>
        <v>3.39691016100869</v>
      </c>
      <c r="H50" s="36">
        <f>VLOOKUP(H41,FAC_TOTALS_APTA!$A$4:$BU$143,$F50,FALSE)</f>
        <v>5.4591714523892003</v>
      </c>
      <c r="I50" s="32">
        <f t="shared" si="9"/>
        <v>0.60709915588940255</v>
      </c>
      <c r="J50" s="33" t="str">
        <f t="shared" si="10"/>
        <v/>
      </c>
      <c r="K50" s="33" t="str">
        <f t="shared" si="11"/>
        <v>JTW_HOME_PCT_FAC</v>
      </c>
      <c r="L50" s="9">
        <f>MATCH($K50,FAC_TOTALS_APTA!$A$2:$BS$2,)</f>
        <v>33</v>
      </c>
      <c r="M50" s="31">
        <f>IF(M41=0,0,VLOOKUP(M41,FAC_TOTALS_APTA!$A$4:$BU$143,$L50,FALSE))</f>
        <v>0</v>
      </c>
      <c r="N50" s="31">
        <f>IF(N41=0,0,VLOOKUP(N41,FAC_TOTALS_APTA!$A$4:$BU$143,$L50,FALSE))</f>
        <v>0</v>
      </c>
      <c r="O50" s="31">
        <f>IF(O41=0,0,VLOOKUP(O41,FAC_TOTALS_APTA!$A$4:$BU$143,$L50,FALSE))</f>
        <v>0</v>
      </c>
      <c r="P50" s="31">
        <f>IF(P41=0,0,VLOOKUP(P41,FAC_TOTALS_APTA!$A$4:$BU$143,$L50,FALSE))</f>
        <v>-375058.37408230099</v>
      </c>
      <c r="Q50" s="31">
        <f>IF(Q41=0,0,VLOOKUP(Q41,FAC_TOTALS_APTA!$A$4:$BU$143,$L50,FALSE))</f>
        <v>-399648.79635671503</v>
      </c>
      <c r="R50" s="31">
        <f>IF(R41=0,0,VLOOKUP(R41,FAC_TOTALS_APTA!$A$4:$BU$143,$L50,FALSE))</f>
        <v>-47184.643004821497</v>
      </c>
      <c r="S50" s="31">
        <f>IF(S41=0,0,VLOOKUP(S41,FAC_TOTALS_APTA!$A$4:$BU$143,$L50,FALSE))</f>
        <v>-484041.503624957</v>
      </c>
      <c r="T50" s="31">
        <f>IF(T41=0,0,VLOOKUP(T41,FAC_TOTALS_APTA!$A$4:$BU$143,$L50,FALSE))</f>
        <v>33497.426676083996</v>
      </c>
      <c r="U50" s="31">
        <f>IF(U41=0,0,VLOOKUP(U41,FAC_TOTALS_APTA!$A$4:$BU$143,$L50,FALSE))</f>
        <v>-269326.37815602199</v>
      </c>
      <c r="V50" s="31">
        <f>IF(V41=0,0,VLOOKUP(V41,FAC_TOTALS_APTA!$A$4:$BU$143,$L50,FALSE))</f>
        <v>28931.516428241601</v>
      </c>
      <c r="W50" s="31">
        <f>IF(W41=0,0,VLOOKUP(W41,FAC_TOTALS_APTA!$A$4:$BU$143,$L50,FALSE))</f>
        <v>-137296.224871841</v>
      </c>
      <c r="X50" s="31">
        <f>IF(X41=0,0,VLOOKUP(X41,FAC_TOTALS_APTA!$A$4:$BU$143,$L50,FALSE))</f>
        <v>-174023.72585976301</v>
      </c>
      <c r="Y50" s="31">
        <f>IF(Y41=0,0,VLOOKUP(Y41,FAC_TOTALS_APTA!$A$4:$BU$143,$L50,FALSE))</f>
        <v>-316882.38174002402</v>
      </c>
      <c r="Z50" s="31">
        <f>IF(Z41=0,0,VLOOKUP(Z41,FAC_TOTALS_APTA!$A$4:$BU$143,$L50,FALSE))</f>
        <v>-971728.27893494698</v>
      </c>
      <c r="AA50" s="31">
        <f>IF(AA41=0,0,VLOOKUP(AA41,FAC_TOTALS_APTA!$A$4:$BU$143,$L50,FALSE))</f>
        <v>-426492.92984949303</v>
      </c>
      <c r="AB50" s="31">
        <f>IF(AB41=0,0,VLOOKUP(AB41,FAC_TOTALS_APTA!$A$4:$BU$143,$L50,FALSE))</f>
        <v>-524346.52884040098</v>
      </c>
      <c r="AC50" s="34">
        <f t="shared" si="12"/>
        <v>-4063600.8222169597</v>
      </c>
      <c r="AD50" s="35">
        <f>AC50/G60</f>
        <v>-4.8099880719556821E-3</v>
      </c>
    </row>
    <row r="51" spans="1:31" ht="15" hidden="1" x14ac:dyDescent="0.2">
      <c r="B51" s="28" t="s">
        <v>84</v>
      </c>
      <c r="C51" s="30"/>
      <c r="D51" s="14" t="s">
        <v>74</v>
      </c>
      <c r="E51" s="57">
        <v>-1.29E-2</v>
      </c>
      <c r="F51" s="9">
        <f>MATCH($D51,FAC_TOTALS_APTA!$A$2:$BU$2,)</f>
        <v>19</v>
      </c>
      <c r="G51" s="36">
        <f>VLOOKUP(G41,FAC_TOTALS_APTA!$A$4:$BU$143,$F51,FALSE)</f>
        <v>0</v>
      </c>
      <c r="H51" s="36">
        <f>VLOOKUP(H41,FAC_TOTALS_APTA!$A$4:$BU$143,$F51,FALSE)</f>
        <v>0</v>
      </c>
      <c r="I51" s="32" t="str">
        <f t="shared" si="9"/>
        <v>-</v>
      </c>
      <c r="J51" s="33" t="str">
        <f t="shared" si="10"/>
        <v/>
      </c>
      <c r="K51" s="33" t="str">
        <f t="shared" si="11"/>
        <v>YEARS_SINCE_TNC_BUS2_HINY_FAC</v>
      </c>
      <c r="L51" s="9">
        <f>MATCH($K51,FAC_TOTALS_APTA!$A$2:$BS$2,)</f>
        <v>34</v>
      </c>
      <c r="M51" s="31">
        <f>IF(M41=0,0,VLOOKUP(M41,FAC_TOTALS_APTA!$A$4:$BU$143,$L51,FALSE))</f>
        <v>0</v>
      </c>
      <c r="N51" s="31">
        <f>IF(N41=0,0,VLOOKUP(N41,FAC_TOTALS_APTA!$A$4:$BU$143,$L51,FALSE))</f>
        <v>0</v>
      </c>
      <c r="O51" s="31">
        <f>IF(O41=0,0,VLOOKUP(O41,FAC_TOTALS_APTA!$A$4:$BU$143,$L51,FALSE))</f>
        <v>0</v>
      </c>
      <c r="P51" s="31">
        <f>IF(P41=0,0,VLOOKUP(P41,FAC_TOTALS_APTA!$A$4:$BU$143,$L51,FALSE))</f>
        <v>0</v>
      </c>
      <c r="Q51" s="31">
        <f>IF(Q41=0,0,VLOOKUP(Q41,FAC_TOTALS_APTA!$A$4:$BU$143,$L51,FALSE))</f>
        <v>0</v>
      </c>
      <c r="R51" s="31">
        <f>IF(R41=0,0,VLOOKUP(R41,FAC_TOTALS_APTA!$A$4:$BU$143,$L51,FALSE))</f>
        <v>0</v>
      </c>
      <c r="S51" s="31">
        <f>IF(S41=0,0,VLOOKUP(S41,FAC_TOTALS_APTA!$A$4:$BU$143,$L51,FALSE))</f>
        <v>0</v>
      </c>
      <c r="T51" s="31">
        <f>IF(T41=0,0,VLOOKUP(T41,FAC_TOTALS_APTA!$A$4:$BU$143,$L51,FALSE))</f>
        <v>0</v>
      </c>
      <c r="U51" s="31">
        <f>IF(U41=0,0,VLOOKUP(U41,FAC_TOTALS_APTA!$A$4:$BU$143,$L51,FALSE))</f>
        <v>0</v>
      </c>
      <c r="V51" s="31">
        <f>IF(V41=0,0,VLOOKUP(V41,FAC_TOTALS_APTA!$A$4:$BU$143,$L51,FALSE))</f>
        <v>0</v>
      </c>
      <c r="W51" s="31">
        <f>IF(W41=0,0,VLOOKUP(W41,FAC_TOTALS_APTA!$A$4:$BU$143,$L51,FALSE))</f>
        <v>0</v>
      </c>
      <c r="X51" s="31">
        <f>IF(X41=0,0,VLOOKUP(X41,FAC_TOTALS_APTA!$A$4:$BU$143,$L51,FALSE))</f>
        <v>0</v>
      </c>
      <c r="Y51" s="31">
        <f>IF(Y41=0,0,VLOOKUP(Y41,FAC_TOTALS_APTA!$A$4:$BU$143,$L51,FALSE))</f>
        <v>0</v>
      </c>
      <c r="Z51" s="31">
        <f>IF(Z41=0,0,VLOOKUP(Z41,FAC_TOTALS_APTA!$A$4:$BU$143,$L51,FALSE))</f>
        <v>0</v>
      </c>
      <c r="AA51" s="31">
        <f>IF(AA41=0,0,VLOOKUP(AA41,FAC_TOTALS_APTA!$A$4:$BU$143,$L51,FALSE))</f>
        <v>0</v>
      </c>
      <c r="AB51" s="31">
        <f>IF(AB41=0,0,VLOOKUP(AB41,FAC_TOTALS_APTA!$A$4:$BU$143,$L51,FALSE))</f>
        <v>0</v>
      </c>
      <c r="AC51" s="34">
        <f t="shared" si="12"/>
        <v>0</v>
      </c>
      <c r="AD51" s="35" t="e">
        <f>AC51/G58</f>
        <v>#DIV/0!</v>
      </c>
    </row>
    <row r="52" spans="1:31" ht="30" x14ac:dyDescent="0.2">
      <c r="B52" s="28" t="s">
        <v>84</v>
      </c>
      <c r="C52" s="30"/>
      <c r="D52" s="14" t="s">
        <v>75</v>
      </c>
      <c r="E52" s="57">
        <v>-2.7400000000000001E-2</v>
      </c>
      <c r="F52" s="9">
        <f>MATCH($D52,FAC_TOTALS_APTA!$A$2:$BU$2,)</f>
        <v>20</v>
      </c>
      <c r="G52" s="36">
        <f>VLOOKUP(G41,FAC_TOTALS_APTA!$A$4:$BU$143,$F52,FALSE)</f>
        <v>0</v>
      </c>
      <c r="H52" s="36">
        <f>VLOOKUP(H41,FAC_TOTALS_APTA!$A$4:$BU$143,$F52,FALSE)</f>
        <v>4.8243529186853902</v>
      </c>
      <c r="I52" s="32" t="str">
        <f t="shared" si="9"/>
        <v>-</v>
      </c>
      <c r="J52" s="33" t="str">
        <f t="shared" si="10"/>
        <v/>
      </c>
      <c r="K52" s="33" t="str">
        <f t="shared" si="11"/>
        <v>YEARS_SINCE_TNC_BUS2_MIDLOW_FAC</v>
      </c>
      <c r="L52" s="9">
        <f>MATCH($K52,FAC_TOTALS_APTA!$A$2:$BS$2,)</f>
        <v>35</v>
      </c>
      <c r="M52" s="31">
        <f>IF(M41=0,0,VLOOKUP(M41,FAC_TOTALS_APTA!$A$4:$BU$143,$L52,FALSE))</f>
        <v>0</v>
      </c>
      <c r="N52" s="31">
        <f>IF(N41=0,0,VLOOKUP(N41,FAC_TOTALS_APTA!$A$4:$BU$143,$L52,FALSE))</f>
        <v>0</v>
      </c>
      <c r="O52" s="31">
        <f>IF(O41=0,0,VLOOKUP(O41,FAC_TOTALS_APTA!$A$4:$BU$143,$L52,FALSE))</f>
        <v>0</v>
      </c>
      <c r="P52" s="31">
        <f>IF(P41=0,0,VLOOKUP(P41,FAC_TOTALS_APTA!$A$4:$BU$143,$L52,FALSE))</f>
        <v>0</v>
      </c>
      <c r="Q52" s="31">
        <f>IF(Q41=0,0,VLOOKUP(Q41,FAC_TOTALS_APTA!$A$4:$BU$143,$L52,FALSE))</f>
        <v>0</v>
      </c>
      <c r="R52" s="31">
        <f>IF(R41=0,0,VLOOKUP(R41,FAC_TOTALS_APTA!$A$4:$BU$143,$L52,FALSE))</f>
        <v>0</v>
      </c>
      <c r="S52" s="31">
        <f>IF(S41=0,0,VLOOKUP(S41,FAC_TOTALS_APTA!$A$4:$BU$143,$L52,FALSE))</f>
        <v>0</v>
      </c>
      <c r="T52" s="31">
        <f>IF(T41=0,0,VLOOKUP(T41,FAC_TOTALS_APTA!$A$4:$BU$143,$L52,FALSE))</f>
        <v>0</v>
      </c>
      <c r="U52" s="31">
        <f>IF(U41=0,0,VLOOKUP(U41,FAC_TOTALS_APTA!$A$4:$BU$143,$L52,FALSE))</f>
        <v>0</v>
      </c>
      <c r="V52" s="31">
        <f>IF(V41=0,0,VLOOKUP(V41,FAC_TOTALS_APTA!$A$4:$BU$143,$L52,FALSE))</f>
        <v>0</v>
      </c>
      <c r="W52" s="31">
        <f>IF(W41=0,0,VLOOKUP(W41,FAC_TOTALS_APTA!$A$4:$BU$143,$L52,FALSE))</f>
        <v>-4053639.8820664901</v>
      </c>
      <c r="X52" s="31">
        <f>IF(X41=0,0,VLOOKUP(X41,FAC_TOTALS_APTA!$A$4:$BU$143,$L52,FALSE))</f>
        <v>-21578277.000300001</v>
      </c>
      <c r="Y52" s="31">
        <f>IF(Y41=0,0,VLOOKUP(Y41,FAC_TOTALS_APTA!$A$4:$BU$143,$L52,FALSE))</f>
        <v>-24321641.446309399</v>
      </c>
      <c r="Z52" s="31">
        <f>IF(Z41=0,0,VLOOKUP(Z41,FAC_TOTALS_APTA!$A$4:$BU$143,$L52,FALSE))</f>
        <v>-23896440.656484298</v>
      </c>
      <c r="AA52" s="31">
        <f>IF(AA41=0,0,VLOOKUP(AA41,FAC_TOTALS_APTA!$A$4:$BU$143,$L52,FALSE))</f>
        <v>-24319069.739553198</v>
      </c>
      <c r="AB52" s="31">
        <f>IF(AB41=0,0,VLOOKUP(AB41,FAC_TOTALS_APTA!$A$4:$BU$143,$L52,FALSE))</f>
        <v>-23554454.569417801</v>
      </c>
      <c r="AC52" s="34">
        <f t="shared" si="12"/>
        <v>-121723523.2941312</v>
      </c>
      <c r="AD52" s="35">
        <f>AC52/G60</f>
        <v>-0.14408125225296328</v>
      </c>
    </row>
    <row r="53" spans="1:31" ht="15" hidden="1" x14ac:dyDescent="0.2">
      <c r="B53" s="28" t="s">
        <v>84</v>
      </c>
      <c r="C53" s="30"/>
      <c r="D53" s="14" t="s">
        <v>76</v>
      </c>
      <c r="E53" s="57">
        <v>-2.5999999999999999E-3</v>
      </c>
      <c r="F53" s="9">
        <f>MATCH($D53,FAC_TOTALS_APTA!$A$2:$BU$2,)</f>
        <v>21</v>
      </c>
      <c r="G53" s="36">
        <f>VLOOKUP(G41,FAC_TOTALS_APTA!$A$4:$BU$143,$F53,FALSE)</f>
        <v>0</v>
      </c>
      <c r="H53" s="36">
        <f>VLOOKUP(H41,FAC_TOTALS_APTA!$A$4:$BU$143,$F53,FALSE)</f>
        <v>0</v>
      </c>
      <c r="I53" s="32" t="str">
        <f t="shared" si="9"/>
        <v>-</v>
      </c>
      <c r="J53" s="33"/>
      <c r="K53" s="33" t="str">
        <f t="shared" si="11"/>
        <v>YEARS_SINCE_TNC_RAIL2_HINY_FAC</v>
      </c>
      <c r="L53" s="9">
        <f>MATCH($K53,FAC_TOTALS_APTA!$A$2:$BS$2,)</f>
        <v>36</v>
      </c>
      <c r="M53" s="31">
        <f>IF(M41=0,0,VLOOKUP(M41,FAC_TOTALS_APTA!$A$4:$BU$143,$L53,FALSE))</f>
        <v>0</v>
      </c>
      <c r="N53" s="31">
        <f>IF(N41=0,0,VLOOKUP(N41,FAC_TOTALS_APTA!$A$4:$BU$143,$L53,FALSE))</f>
        <v>0</v>
      </c>
      <c r="O53" s="31">
        <f>IF(O41=0,0,VLOOKUP(O41,FAC_TOTALS_APTA!$A$4:$BU$143,$L53,FALSE))</f>
        <v>0</v>
      </c>
      <c r="P53" s="31">
        <f>IF(P41=0,0,VLOOKUP(P41,FAC_TOTALS_APTA!$A$4:$BU$143,$L53,FALSE))</f>
        <v>0</v>
      </c>
      <c r="Q53" s="31">
        <f>IF(Q41=0,0,VLOOKUP(Q41,FAC_TOTALS_APTA!$A$4:$BU$143,$L53,FALSE))</f>
        <v>0</v>
      </c>
      <c r="R53" s="31">
        <f>IF(R41=0,0,VLOOKUP(R41,FAC_TOTALS_APTA!$A$4:$BU$143,$L53,FALSE))</f>
        <v>0</v>
      </c>
      <c r="S53" s="31">
        <f>IF(S41=0,0,VLOOKUP(S41,FAC_TOTALS_APTA!$A$4:$BU$143,$L53,FALSE))</f>
        <v>0</v>
      </c>
      <c r="T53" s="31">
        <f>IF(T41=0,0,VLOOKUP(T41,FAC_TOTALS_APTA!$A$4:$BU$143,$L53,FALSE))</f>
        <v>0</v>
      </c>
      <c r="U53" s="31">
        <f>IF(U41=0,0,VLOOKUP(U41,FAC_TOTALS_APTA!$A$4:$BU$143,$L53,FALSE))</f>
        <v>0</v>
      </c>
      <c r="V53" s="31">
        <f>IF(V41=0,0,VLOOKUP(V41,FAC_TOTALS_APTA!$A$4:$BU$143,$L53,FALSE))</f>
        <v>0</v>
      </c>
      <c r="W53" s="31">
        <f>IF(W41=0,0,VLOOKUP(W41,FAC_TOTALS_APTA!$A$4:$BU$143,$L53,FALSE))</f>
        <v>0</v>
      </c>
      <c r="X53" s="31">
        <f>IF(X41=0,0,VLOOKUP(X41,FAC_TOTALS_APTA!$A$4:$BU$143,$L53,FALSE))</f>
        <v>0</v>
      </c>
      <c r="Y53" s="31">
        <f>IF(Y41=0,0,VLOOKUP(Y41,FAC_TOTALS_APTA!$A$4:$BU$143,$L53,FALSE))</f>
        <v>0</v>
      </c>
      <c r="Z53" s="31">
        <f>IF(Z41=0,0,VLOOKUP(Z41,FAC_TOTALS_APTA!$A$4:$BU$143,$L53,FALSE))</f>
        <v>0</v>
      </c>
      <c r="AA53" s="31">
        <f>IF(AA41=0,0,VLOOKUP(AA41,FAC_TOTALS_APTA!$A$4:$BU$143,$L53,FALSE))</f>
        <v>0</v>
      </c>
      <c r="AB53" s="31">
        <f>IF(AB41=0,0,VLOOKUP(AB41,FAC_TOTALS_APTA!$A$4:$BU$143,$L53,FALSE))</f>
        <v>0</v>
      </c>
      <c r="AC53" s="34">
        <f t="shared" si="12"/>
        <v>0</v>
      </c>
      <c r="AD53" s="35" t="e">
        <f>AC53/G58</f>
        <v>#DIV/0!</v>
      </c>
    </row>
    <row r="54" spans="1:31" ht="30" hidden="1" x14ac:dyDescent="0.2">
      <c r="B54" s="28" t="s">
        <v>84</v>
      </c>
      <c r="C54" s="30"/>
      <c r="D54" s="14" t="s">
        <v>77</v>
      </c>
      <c r="E54" s="57">
        <v>-2.58E-2</v>
      </c>
      <c r="F54" s="9">
        <f>MATCH($D54,FAC_TOTALS_APTA!$A$2:$BU$2,)</f>
        <v>22</v>
      </c>
      <c r="G54" s="36">
        <f>VLOOKUP(G41,FAC_TOTALS_APTA!$A$4:$BU$143,$F54,FALSE)</f>
        <v>0</v>
      </c>
      <c r="H54" s="36">
        <f>VLOOKUP(H41,FAC_TOTALS_APTA!$A$4:$BU$143,$F54,FALSE)</f>
        <v>0</v>
      </c>
      <c r="I54" s="32" t="str">
        <f t="shared" si="9"/>
        <v>-</v>
      </c>
      <c r="J54" s="33"/>
      <c r="K54" s="33" t="str">
        <f t="shared" si="11"/>
        <v>YEARS_SINCE_TNC_RAIL2_MIDLOW_FAC</v>
      </c>
      <c r="L54" s="9">
        <f>MATCH($K54,FAC_TOTALS_APTA!$A$2:$BS$2,)</f>
        <v>37</v>
      </c>
      <c r="M54" s="31">
        <f>IF(M41=0,0,VLOOKUP(M41,FAC_TOTALS_APTA!$A$4:$BU$143,$L54,FALSE))</f>
        <v>0</v>
      </c>
      <c r="N54" s="31">
        <f>IF(N41=0,0,VLOOKUP(N41,FAC_TOTALS_APTA!$A$4:$BU$143,$L54,FALSE))</f>
        <v>0</v>
      </c>
      <c r="O54" s="31">
        <f>IF(O41=0,0,VLOOKUP(O41,FAC_TOTALS_APTA!$A$4:$BU$143,$L54,FALSE))</f>
        <v>0</v>
      </c>
      <c r="P54" s="31">
        <f>IF(P41=0,0,VLOOKUP(P41,FAC_TOTALS_APTA!$A$4:$BU$143,$L54,FALSE))</f>
        <v>0</v>
      </c>
      <c r="Q54" s="31">
        <f>IF(Q41=0,0,VLOOKUP(Q41,FAC_TOTALS_APTA!$A$4:$BU$143,$L54,FALSE))</f>
        <v>0</v>
      </c>
      <c r="R54" s="31">
        <f>IF(R41=0,0,VLOOKUP(R41,FAC_TOTALS_APTA!$A$4:$BU$143,$L54,FALSE))</f>
        <v>0</v>
      </c>
      <c r="S54" s="31">
        <f>IF(S41=0,0,VLOOKUP(S41,FAC_TOTALS_APTA!$A$4:$BU$143,$L54,FALSE))</f>
        <v>0</v>
      </c>
      <c r="T54" s="31">
        <f>IF(T41=0,0,VLOOKUP(T41,FAC_TOTALS_APTA!$A$4:$BU$143,$L54,FALSE))</f>
        <v>0</v>
      </c>
      <c r="U54" s="31">
        <f>IF(U41=0,0,VLOOKUP(U41,FAC_TOTALS_APTA!$A$4:$BU$143,$L54,FALSE))</f>
        <v>0</v>
      </c>
      <c r="V54" s="31">
        <f>IF(V41=0,0,VLOOKUP(V41,FAC_TOTALS_APTA!$A$4:$BU$143,$L54,FALSE))</f>
        <v>0</v>
      </c>
      <c r="W54" s="31">
        <f>IF(W41=0,0,VLOOKUP(W41,FAC_TOTALS_APTA!$A$4:$BU$143,$L54,FALSE))</f>
        <v>0</v>
      </c>
      <c r="X54" s="31">
        <f>IF(X41=0,0,VLOOKUP(X41,FAC_TOTALS_APTA!$A$4:$BU$143,$L54,FALSE))</f>
        <v>0</v>
      </c>
      <c r="Y54" s="31">
        <f>IF(Y41=0,0,VLOOKUP(Y41,FAC_TOTALS_APTA!$A$4:$BU$143,$L54,FALSE))</f>
        <v>0</v>
      </c>
      <c r="Z54" s="31">
        <f>IF(Z41=0,0,VLOOKUP(Z41,FAC_TOTALS_APTA!$A$4:$BU$143,$L54,FALSE))</f>
        <v>0</v>
      </c>
      <c r="AA54" s="31">
        <f>IF(AA41=0,0,VLOOKUP(AA41,FAC_TOTALS_APTA!$A$4:$BU$143,$L54,FALSE))</f>
        <v>0</v>
      </c>
      <c r="AB54" s="31">
        <f>IF(AB41=0,0,VLOOKUP(AB41,FAC_TOTALS_APTA!$A$4:$BU$143,$L54,FALSE))</f>
        <v>0</v>
      </c>
      <c r="AC54" s="34">
        <f t="shared" si="12"/>
        <v>0</v>
      </c>
      <c r="AD54" s="35" t="e">
        <f>AC54/G58</f>
        <v>#DIV/0!</v>
      </c>
    </row>
    <row r="55" spans="1:31" ht="15" x14ac:dyDescent="0.2">
      <c r="B55" s="28" t="s">
        <v>85</v>
      </c>
      <c r="C55" s="30"/>
      <c r="D55" s="9" t="s">
        <v>51</v>
      </c>
      <c r="E55" s="57">
        <v>1.46E-2</v>
      </c>
      <c r="F55" s="9">
        <f>MATCH($D55,FAC_TOTALS_APTA!$A$2:$BU$2,)</f>
        <v>23</v>
      </c>
      <c r="G55" s="36">
        <f>VLOOKUP(G41,FAC_TOTALS_APTA!$A$4:$BU$143,$F55,FALSE)</f>
        <v>3.8870675690407398E-2</v>
      </c>
      <c r="H55" s="36">
        <f>VLOOKUP(H41,FAC_TOTALS_APTA!$A$4:$BU$143,$F55,FALSE)</f>
        <v>0.84246047757113895</v>
      </c>
      <c r="I55" s="32">
        <f t="shared" si="9"/>
        <v>20.673419939521231</v>
      </c>
      <c r="J55" s="33" t="str">
        <f t="shared" si="10"/>
        <v/>
      </c>
      <c r="K55" s="33" t="str">
        <f t="shared" si="11"/>
        <v>BIKE_SHARE_FAC</v>
      </c>
      <c r="L55" s="9">
        <f>MATCH($K55,FAC_TOTALS_APTA!$A$2:$BS$2,)</f>
        <v>38</v>
      </c>
      <c r="M55" s="31">
        <f>IF(M41=0,0,VLOOKUP(M41,FAC_TOTALS_APTA!$A$4:$BU$143,$L55,FALSE))</f>
        <v>0</v>
      </c>
      <c r="N55" s="31">
        <f>IF(N41=0,0,VLOOKUP(N41,FAC_TOTALS_APTA!$A$4:$BU$143,$L55,FALSE))</f>
        <v>0</v>
      </c>
      <c r="O55" s="31">
        <f>IF(O41=0,0,VLOOKUP(O41,FAC_TOTALS_APTA!$A$4:$BU$143,$L55,FALSE))</f>
        <v>0</v>
      </c>
      <c r="P55" s="31">
        <f>IF(P41=0,0,VLOOKUP(P41,FAC_TOTALS_APTA!$A$4:$BU$143,$L55,FALSE))</f>
        <v>0</v>
      </c>
      <c r="Q55" s="31">
        <f>IF(Q41=0,0,VLOOKUP(Q41,FAC_TOTALS_APTA!$A$4:$BU$143,$L55,FALSE))</f>
        <v>0</v>
      </c>
      <c r="R55" s="31">
        <f>IF(R41=0,0,VLOOKUP(R41,FAC_TOTALS_APTA!$A$4:$BU$143,$L55,FALSE))</f>
        <v>0</v>
      </c>
      <c r="S55" s="31">
        <f>IF(S41=0,0,VLOOKUP(S41,FAC_TOTALS_APTA!$A$4:$BU$143,$L55,FALSE))</f>
        <v>0</v>
      </c>
      <c r="T55" s="31">
        <f>IF(T41=0,0,VLOOKUP(T41,FAC_TOTALS_APTA!$A$4:$BU$143,$L55,FALSE))</f>
        <v>0</v>
      </c>
      <c r="U55" s="31">
        <f>IF(U41=0,0,VLOOKUP(U41,FAC_TOTALS_APTA!$A$4:$BU$143,$L55,FALSE))</f>
        <v>169675.87703956701</v>
      </c>
      <c r="V55" s="31">
        <f>IF(V41=0,0,VLOOKUP(V41,FAC_TOTALS_APTA!$A$4:$BU$143,$L55,FALSE))</f>
        <v>500275.60478894599</v>
      </c>
      <c r="W55" s="31">
        <f>IF(W41=0,0,VLOOKUP(W41,FAC_TOTALS_APTA!$A$4:$BU$143,$L55,FALSE))</f>
        <v>753514.11363224301</v>
      </c>
      <c r="X55" s="31">
        <f>IF(X41=0,0,VLOOKUP(X41,FAC_TOTALS_APTA!$A$4:$BU$143,$L55,FALSE))</f>
        <v>1171244.76361556</v>
      </c>
      <c r="Y55" s="31">
        <f>IF(Y41=0,0,VLOOKUP(Y41,FAC_TOTALS_APTA!$A$4:$BU$143,$L55,FALSE))</f>
        <v>2516490.2459663101</v>
      </c>
      <c r="Z55" s="31">
        <f>IF(Z41=0,0,VLOOKUP(Z41,FAC_TOTALS_APTA!$A$4:$BU$143,$L55,FALSE))</f>
        <v>1643195.69125938</v>
      </c>
      <c r="AA55" s="31">
        <f>IF(AA41=0,0,VLOOKUP(AA41,FAC_TOTALS_APTA!$A$4:$BU$143,$L55,FALSE))</f>
        <v>1213193.80687838</v>
      </c>
      <c r="AB55" s="31">
        <f>IF(AB41=0,0,VLOOKUP(AB41,FAC_TOTALS_APTA!$A$4:$BU$143,$L55,FALSE))</f>
        <v>1154659.0793333501</v>
      </c>
      <c r="AC55" s="34">
        <f t="shared" si="12"/>
        <v>9122249.1825137362</v>
      </c>
      <c r="AD55" s="35">
        <f>AC55/G60</f>
        <v>1.0797790353177525E-2</v>
      </c>
    </row>
    <row r="56" spans="1:31" ht="15" x14ac:dyDescent="0.2">
      <c r="B56" s="11" t="s">
        <v>86</v>
      </c>
      <c r="C56" s="29"/>
      <c r="D56" s="10" t="s">
        <v>52</v>
      </c>
      <c r="E56" s="58">
        <v>-4.8399999999999999E-2</v>
      </c>
      <c r="F56" s="10">
        <f>MATCH($D56,FAC_TOTALS_APTA!$A$2:$BU$2,)</f>
        <v>24</v>
      </c>
      <c r="G56" s="38">
        <f>VLOOKUP(G41,FAC_TOTALS_APTA!$A$4:$BU$143,$F56,FALSE)</f>
        <v>0</v>
      </c>
      <c r="H56" s="38">
        <f>VLOOKUP(H41,FAC_TOTALS_APTA!$A$4:$BU$143,$F56,FALSE)</f>
        <v>0.40408080211984798</v>
      </c>
      <c r="I56" s="39" t="str">
        <f t="shared" si="9"/>
        <v>-</v>
      </c>
      <c r="J56" s="40" t="str">
        <f t="shared" si="10"/>
        <v/>
      </c>
      <c r="K56" s="40" t="str">
        <f t="shared" si="11"/>
        <v>scooter_flag_FAC</v>
      </c>
      <c r="L56" s="10">
        <f>MATCH($K56,FAC_TOTALS_APTA!$A$2:$BS$2,)</f>
        <v>40</v>
      </c>
      <c r="M56" s="41">
        <f>IF(M41=0,0,VLOOKUP(M41,FAC_TOTALS_APTA!$A$4:$BU$143,$L56,FALSE))</f>
        <v>0</v>
      </c>
      <c r="N56" s="41">
        <f>IF(N41=0,0,VLOOKUP(N41,FAC_TOTALS_APTA!$A$4:$BU$143,$L56,FALSE))</f>
        <v>0</v>
      </c>
      <c r="O56" s="41">
        <f>IF(O41=0,0,VLOOKUP(O41,FAC_TOTALS_APTA!$A$4:$BU$143,$L56,FALSE))</f>
        <v>0</v>
      </c>
      <c r="P56" s="41">
        <f>IF(P41=0,0,VLOOKUP(P41,FAC_TOTALS_APTA!$A$4:$BU$143,$L56,FALSE))</f>
        <v>0</v>
      </c>
      <c r="Q56" s="41">
        <f>IF(Q41=0,0,VLOOKUP(Q41,FAC_TOTALS_APTA!$A$4:$BU$143,$L56,FALSE))</f>
        <v>0</v>
      </c>
      <c r="R56" s="41">
        <f>IF(R41=0,0,VLOOKUP(R41,FAC_TOTALS_APTA!$A$4:$BU$143,$L56,FALSE))</f>
        <v>0</v>
      </c>
      <c r="S56" s="41">
        <f>IF(S41=0,0,VLOOKUP(S41,FAC_TOTALS_APTA!$A$4:$BU$143,$L56,FALSE))</f>
        <v>0</v>
      </c>
      <c r="T56" s="41">
        <f>IF(T41=0,0,VLOOKUP(T41,FAC_TOTALS_APTA!$A$4:$BU$143,$L56,FALSE))</f>
        <v>0</v>
      </c>
      <c r="U56" s="41">
        <f>IF(U41=0,0,VLOOKUP(U41,FAC_TOTALS_APTA!$A$4:$BU$143,$L56,FALSE))</f>
        <v>0</v>
      </c>
      <c r="V56" s="41">
        <f>IF(V41=0,0,VLOOKUP(V41,FAC_TOTALS_APTA!$A$4:$BU$143,$L56,FALSE))</f>
        <v>0</v>
      </c>
      <c r="W56" s="41">
        <f>IF(W41=0,0,VLOOKUP(W41,FAC_TOTALS_APTA!$A$4:$BU$143,$L56,FALSE))</f>
        <v>0</v>
      </c>
      <c r="X56" s="41">
        <f>IF(X41=0,0,VLOOKUP(X41,FAC_TOTALS_APTA!$A$4:$BU$143,$L56,FALSE))</f>
        <v>0</v>
      </c>
      <c r="Y56" s="41">
        <f>IF(Y41=0,0,VLOOKUP(Y41,FAC_TOTALS_APTA!$A$4:$BU$143,$L56,FALSE))</f>
        <v>0</v>
      </c>
      <c r="Z56" s="41">
        <f>IF(Z41=0,0,VLOOKUP(Z41,FAC_TOTALS_APTA!$A$4:$BU$143,$L56,FALSE))</f>
        <v>0</v>
      </c>
      <c r="AA56" s="41">
        <f>IF(AA41=0,0,VLOOKUP(AA41,FAC_TOTALS_APTA!$A$4:$BU$143,$L56,FALSE))</f>
        <v>0</v>
      </c>
      <c r="AB56" s="41">
        <f>IF(AB41=0,0,VLOOKUP(AB41,FAC_TOTALS_APTA!$A$4:$BU$143,$L56,FALSE))</f>
        <v>-15301345.4772649</v>
      </c>
      <c r="AC56" s="42">
        <f t="shared" si="12"/>
        <v>-15301345.4772649</v>
      </c>
      <c r="AD56" s="43">
        <f>AC56/G60</f>
        <v>-1.8111840323519764E-2</v>
      </c>
    </row>
    <row r="57" spans="1:31" s="16" customFormat="1" ht="15" x14ac:dyDescent="0.2">
      <c r="A57" s="9"/>
      <c r="B57" s="11" t="s">
        <v>92</v>
      </c>
      <c r="C57" s="29" t="s">
        <v>26</v>
      </c>
      <c r="D57" s="10" t="s">
        <v>90</v>
      </c>
      <c r="E57" s="58">
        <v>3.8999999999999998E-3</v>
      </c>
      <c r="F57" s="10">
        <f>MATCH($D57,FAC_TOTALS_APTA!$A$2:$BU$2,)</f>
        <v>25</v>
      </c>
      <c r="G57" s="38">
        <f>VLOOKUP(G41,FAC_TOTALS_APTA!$A$4:$BU$143,$F57,FALSE)</f>
        <v>902123.35409612197</v>
      </c>
      <c r="H57" s="38">
        <f>VLOOKUP(H41,FAC_TOTALS_APTA!$A$4:$BU$143,$F57,FALSE)</f>
        <v>21526.684536051998</v>
      </c>
      <c r="I57" s="39">
        <f t="shared" si="9"/>
        <v>-0.97613775938921288</v>
      </c>
      <c r="J57" s="33" t="str">
        <f t="shared" si="10"/>
        <v>_log</v>
      </c>
      <c r="K57" s="40" t="str">
        <f t="shared" si="11"/>
        <v>MDBF_Mechanical_log_FAC</v>
      </c>
      <c r="L57" s="10">
        <f>MATCH($K57,FAC_TOTALS_APTA!$A$2:$BS$2,)</f>
        <v>39</v>
      </c>
      <c r="M57" s="41">
        <f>IF(M$41=0,0,VLOOKUP(M$41,FAC_TOTALS_APTA!$A$4:$BU$143,$L57,FALSE))</f>
        <v>112600.885062823</v>
      </c>
      <c r="N57" s="41">
        <f>IF(N$41=0,0,VLOOKUP(N$41,FAC_TOTALS_APTA!$A$4:$BU$143,$L57,FALSE))</f>
        <v>-379434.30714041402</v>
      </c>
      <c r="O57" s="41">
        <f>IF(O$41=0,0,VLOOKUP(O$41,FAC_TOTALS_APTA!$A$4:$BU$143,$L57,FALSE))</f>
        <v>1136706.49998009</v>
      </c>
      <c r="P57" s="41">
        <f>IF(P$41=0,0,VLOOKUP(P$41,FAC_TOTALS_APTA!$A$4:$BU$143,$L57,FALSE))</f>
        <v>-1028031.61590184</v>
      </c>
      <c r="Q57" s="41">
        <f>IF(Q$41=0,0,VLOOKUP(Q$41,FAC_TOTALS_APTA!$A$4:$BU$143,$L57,FALSE))</f>
        <v>374786.34074031899</v>
      </c>
      <c r="R57" s="41">
        <f>IF(R$41=0,0,VLOOKUP(R$41,FAC_TOTALS_APTA!$A$4:$BU$143,$L57,FALSE))</f>
        <v>-172254.96717997699</v>
      </c>
      <c r="S57" s="41">
        <f>IF(S$41=0,0,VLOOKUP(S$41,FAC_TOTALS_APTA!$A$4:$BU$143,$L57,FALSE))</f>
        <v>-1738535.06968244</v>
      </c>
      <c r="T57" s="41">
        <f>IF(T$41=0,0,VLOOKUP(T$41,FAC_TOTALS_APTA!$A$4:$BU$143,$L57,FALSE))</f>
        <v>107253.667639356</v>
      </c>
      <c r="U57" s="41">
        <f>IF(U$41=0,0,VLOOKUP(U$41,FAC_TOTALS_APTA!$A$4:$BU$143,$L57,FALSE))</f>
        <v>77476.920242292807</v>
      </c>
      <c r="V57" s="41">
        <f>IF(V$41=0,0,VLOOKUP(V$41,FAC_TOTALS_APTA!$A$4:$BU$143,$L57,FALSE))</f>
        <v>128330.535797198</v>
      </c>
      <c r="W57" s="41">
        <f>IF(W$41=0,0,VLOOKUP(W$41,FAC_TOTALS_APTA!$A$4:$BU$143,$L57,FALSE))</f>
        <v>-128518.637780672</v>
      </c>
      <c r="X57" s="41">
        <f>IF(X$41=0,0,VLOOKUP(X$41,FAC_TOTALS_APTA!$A$4:$BU$143,$L57,FALSE))</f>
        <v>480386.803852927</v>
      </c>
      <c r="Y57" s="41">
        <f>IF(Y$41=0,0,VLOOKUP(Y$41,FAC_TOTALS_APTA!$A$4:$BU$143,$L57,FALSE))</f>
        <v>41623.980482248699</v>
      </c>
      <c r="Z57" s="41">
        <f>IF(Z$41=0,0,VLOOKUP(Z$41,FAC_TOTALS_APTA!$A$4:$BU$143,$L57,FALSE))</f>
        <v>222286.63577904401</v>
      </c>
      <c r="AA57" s="41">
        <f>IF(AA$41=0,0,VLOOKUP(AA$41,FAC_TOTALS_APTA!$A$4:$BU$143,$L57,FALSE))</f>
        <v>251570.25879465899</v>
      </c>
      <c r="AB57" s="41">
        <f>IF(AB$41=0,0,VLOOKUP(AB$41,FAC_TOTALS_APTA!$A$4:$BU$143,$L57,FALSE))</f>
        <v>-338982.65268966398</v>
      </c>
      <c r="AC57" s="42">
        <f t="shared" si="12"/>
        <v>-852734.72200404934</v>
      </c>
      <c r="AD57" s="43">
        <f>AC57/$G$60</f>
        <v>-1.0093618986778843E-3</v>
      </c>
      <c r="AE57" s="9"/>
    </row>
    <row r="58" spans="1:31" s="16" customFormat="1" ht="15" x14ac:dyDescent="0.2">
      <c r="A58" s="9"/>
      <c r="B58" s="44" t="s">
        <v>63</v>
      </c>
      <c r="C58" s="45"/>
      <c r="D58" s="44" t="s">
        <v>55</v>
      </c>
      <c r="E58" s="46"/>
      <c r="F58" s="47"/>
      <c r="G58" s="48"/>
      <c r="H58" s="48"/>
      <c r="I58" s="49"/>
      <c r="J58" s="50"/>
      <c r="K58" s="50" t="str">
        <f t="shared" si="11"/>
        <v>New_Reporter_FAC</v>
      </c>
      <c r="L58" s="47">
        <f>MATCH($K58,FAC_TOTALS_APTA!$A$2:$BS$2,)</f>
        <v>44</v>
      </c>
      <c r="M58" s="48">
        <f>IF(M41=0,0,VLOOKUP(M41,FAC_TOTALS_APTA!$A$4:$BU$143,$L58,FALSE))</f>
        <v>6620335.9999999898</v>
      </c>
      <c r="N58" s="48">
        <f>IF(N41=0,0,VLOOKUP(N41,FAC_TOTALS_APTA!$A$4:$BU$143,$L58,FALSE))</f>
        <v>16527662.359999999</v>
      </c>
      <c r="O58" s="48">
        <f>IF(O41=0,0,VLOOKUP(O41,FAC_TOTALS_APTA!$A$4:$BU$143,$L58,FALSE))</f>
        <v>0</v>
      </c>
      <c r="P58" s="48">
        <f>IF(P41=0,0,VLOOKUP(P41,FAC_TOTALS_APTA!$A$4:$BU$143,$L58,FALSE))</f>
        <v>0</v>
      </c>
      <c r="Q58" s="48">
        <f>IF(Q41=0,0,VLOOKUP(Q41,FAC_TOTALS_APTA!$A$4:$BU$143,$L58,FALSE))</f>
        <v>0</v>
      </c>
      <c r="R58" s="48">
        <f>IF(R41=0,0,VLOOKUP(R41,FAC_TOTALS_APTA!$A$4:$BU$143,$L58,FALSE))</f>
        <v>0</v>
      </c>
      <c r="S58" s="48">
        <f>IF(S41=0,0,VLOOKUP(S41,FAC_TOTALS_APTA!$A$4:$BU$143,$L58,FALSE))</f>
        <v>0</v>
      </c>
      <c r="T58" s="48">
        <f>IF(T41=0,0,VLOOKUP(T41,FAC_TOTALS_APTA!$A$4:$BU$143,$L58,FALSE))</f>
        <v>0</v>
      </c>
      <c r="U58" s="48">
        <f>IF(U41=0,0,VLOOKUP(U41,FAC_TOTALS_APTA!$A$4:$BU$143,$L58,FALSE))</f>
        <v>0</v>
      </c>
      <c r="V58" s="48">
        <f>IF(V41=0,0,VLOOKUP(V41,FAC_TOTALS_APTA!$A$4:$BU$143,$L58,FALSE))</f>
        <v>23303285</v>
      </c>
      <c r="W58" s="48">
        <f>IF(W41=0,0,VLOOKUP(W41,FAC_TOTALS_APTA!$A$4:$BU$143,$L58,FALSE))</f>
        <v>0</v>
      </c>
      <c r="X58" s="48">
        <f>IF(X41=0,0,VLOOKUP(X41,FAC_TOTALS_APTA!$A$4:$BU$143,$L58,FALSE))</f>
        <v>0</v>
      </c>
      <c r="Y58" s="48">
        <f>IF(Y41=0,0,VLOOKUP(Y41,FAC_TOTALS_APTA!$A$4:$BU$143,$L58,FALSE))</f>
        <v>0</v>
      </c>
      <c r="Z58" s="48">
        <f>IF(Z41=0,0,VLOOKUP(Z41,FAC_TOTALS_APTA!$A$4:$BU$143,$L58,FALSE))</f>
        <v>0</v>
      </c>
      <c r="AA58" s="48">
        <f>IF(AA41=0,0,VLOOKUP(AA41,FAC_TOTALS_APTA!$A$4:$BU$143,$L58,FALSE))</f>
        <v>0</v>
      </c>
      <c r="AB58" s="48">
        <f>IF(AB41=0,0,VLOOKUP(AB41,FAC_TOTALS_APTA!$A$4:$BU$143,$L58,FALSE))</f>
        <v>0</v>
      </c>
      <c r="AC58" s="51">
        <f>SUM(M58:AB58)</f>
        <v>46451283.359999985</v>
      </c>
      <c r="AD58" s="52">
        <f>AC58/G60</f>
        <v>5.4983284201310323E-2</v>
      </c>
      <c r="AE58" s="9"/>
    </row>
    <row r="59" spans="1:31" s="78" customFormat="1" ht="15" x14ac:dyDescent="0.2">
      <c r="A59" s="77"/>
      <c r="B59" s="28" t="s">
        <v>87</v>
      </c>
      <c r="C59" s="30"/>
      <c r="D59" s="9" t="s">
        <v>6</v>
      </c>
      <c r="E59" s="57"/>
      <c r="F59" s="9">
        <f>MATCH($D59,FAC_TOTALS_APTA!$A$2:$BS$2,)</f>
        <v>9</v>
      </c>
      <c r="G59" s="79">
        <f>VLOOKUP(G41,FAC_TOTALS_APTA!$A$4:$BU$143,$F59,FALSE)</f>
        <v>801317672.93029404</v>
      </c>
      <c r="H59" s="79">
        <f>VLOOKUP(H41,FAC_TOTALS_APTA!$A$4:$BS$143,$F59,FALSE)</f>
        <v>823385403.70850396</v>
      </c>
      <c r="I59" s="81">
        <f t="shared" ref="I59:I60" si="13">H59/G59-1</f>
        <v>2.7539303728958853E-2</v>
      </c>
      <c r="J59" s="33"/>
      <c r="K59" s="33"/>
      <c r="L59" s="9"/>
      <c r="M59" s="31">
        <f t="shared" ref="M59:AB59" si="14">SUM(M43:M48)</f>
        <v>28600649.016013861</v>
      </c>
      <c r="N59" s="31">
        <f t="shared" si="14"/>
        <v>17068275.479972228</v>
      </c>
      <c r="O59" s="31">
        <f t="shared" si="14"/>
        <v>37321547.25646957</v>
      </c>
      <c r="P59" s="31">
        <f t="shared" si="14"/>
        <v>28250223.697418787</v>
      </c>
      <c r="Q59" s="31">
        <f t="shared" si="14"/>
        <v>-8606654.899531899</v>
      </c>
      <c r="R59" s="31">
        <f t="shared" si="14"/>
        <v>45104446.830538429</v>
      </c>
      <c r="S59" s="31">
        <f t="shared" si="14"/>
        <v>-77020477.495135695</v>
      </c>
      <c r="T59" s="31">
        <f t="shared" si="14"/>
        <v>12547647.983574059</v>
      </c>
      <c r="U59" s="31">
        <f t="shared" si="14"/>
        <v>27949910.329486571</v>
      </c>
      <c r="V59" s="31">
        <f t="shared" si="14"/>
        <v>-21757971.517193247</v>
      </c>
      <c r="W59" s="31">
        <f t="shared" si="14"/>
        <v>-2944379.0458828402</v>
      </c>
      <c r="X59" s="31">
        <f t="shared" si="14"/>
        <v>13959874.698323058</v>
      </c>
      <c r="Y59" s="31">
        <f t="shared" si="14"/>
        <v>-22524906.323302679</v>
      </c>
      <c r="Z59" s="31">
        <f t="shared" si="14"/>
        <v>6750020.9316621646</v>
      </c>
      <c r="AA59" s="31">
        <f t="shared" si="14"/>
        <v>21120315.625410967</v>
      </c>
      <c r="AB59" s="31">
        <f t="shared" si="14"/>
        <v>-7898462.6104682162</v>
      </c>
      <c r="AC59" s="34">
        <f>H59-G59</f>
        <v>22067730.778209925</v>
      </c>
      <c r="AD59" s="35">
        <f>I59</f>
        <v>2.7539303728958853E-2</v>
      </c>
      <c r="AE59" s="77"/>
    </row>
    <row r="60" spans="1:31" ht="16" thickBot="1" x14ac:dyDescent="0.25">
      <c r="B60" s="12" t="s">
        <v>60</v>
      </c>
      <c r="C60" s="26"/>
      <c r="D60" s="26" t="s">
        <v>4</v>
      </c>
      <c r="E60" s="26"/>
      <c r="F60" s="26">
        <f>MATCH($D60,FAC_TOTALS_APTA!$A$2:$BS$2,)</f>
        <v>7</v>
      </c>
      <c r="G60" s="80">
        <f>VLOOKUP(G41,FAC_TOTALS_APTA!$A$4:$BS$143,$F60,FALSE)</f>
        <v>844825550.79700005</v>
      </c>
      <c r="H60" s="80">
        <f>VLOOKUP(H41,FAC_TOTALS_APTA!$A$4:$BS$143,$F60,FALSE)</f>
        <v>800322563.63999999</v>
      </c>
      <c r="I60" s="82">
        <f t="shared" si="13"/>
        <v>-5.2677132119188896E-2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-44502987.157000065</v>
      </c>
      <c r="AD60" s="55">
        <f>I60</f>
        <v>-5.2677132119188896E-2</v>
      </c>
    </row>
    <row r="61" spans="1:31" ht="17" thickTop="1" thickBot="1" x14ac:dyDescent="0.25">
      <c r="B61" s="59" t="s">
        <v>88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-8.0216435848147749E-2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30</v>
      </c>
      <c r="E64" s="9"/>
      <c r="I64" s="20"/>
    </row>
    <row r="65" spans="2:31" ht="15" x14ac:dyDescent="0.2">
      <c r="B65" s="18" t="s">
        <v>21</v>
      </c>
      <c r="C65" s="19" t="s">
        <v>22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2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2:31" ht="15" x14ac:dyDescent="0.2">
      <c r="B67" s="21" t="s">
        <v>32</v>
      </c>
      <c r="C67" s="22">
        <v>0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2:31" ht="16" thickBot="1" x14ac:dyDescent="0.25">
      <c r="B68" s="23" t="s">
        <v>42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2:31" ht="15" thickTop="1" x14ac:dyDescent="0.2">
      <c r="B69" s="63"/>
      <c r="C69" s="64"/>
      <c r="D69" s="64"/>
      <c r="E69" s="64"/>
      <c r="F69" s="64"/>
      <c r="G69" s="84" t="s">
        <v>61</v>
      </c>
      <c r="H69" s="84"/>
      <c r="I69" s="84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4" t="s">
        <v>65</v>
      </c>
      <c r="AD69" s="84"/>
    </row>
    <row r="70" spans="2:31" ht="15" x14ac:dyDescent="0.2">
      <c r="B70" s="11" t="s">
        <v>23</v>
      </c>
      <c r="C70" s="29" t="s">
        <v>24</v>
      </c>
      <c r="D70" s="10" t="s">
        <v>25</v>
      </c>
      <c r="E70" s="10" t="s">
        <v>31</v>
      </c>
      <c r="F70" s="10"/>
      <c r="G70" s="29">
        <f>$C$1</f>
        <v>2002</v>
      </c>
      <c r="H70" s="29">
        <f>$C$2</f>
        <v>2018</v>
      </c>
      <c r="I70" s="29" t="s">
        <v>27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29</v>
      </c>
      <c r="AD70" s="29" t="s">
        <v>27</v>
      </c>
    </row>
    <row r="71" spans="2:31" ht="13" customHeight="1" x14ac:dyDescent="0.2"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</row>
    <row r="72" spans="2:31" ht="13" customHeight="1" x14ac:dyDescent="0.2">
      <c r="B72" s="28"/>
      <c r="C72" s="30"/>
      <c r="D72" s="9"/>
      <c r="E72" s="9"/>
      <c r="F72" s="9"/>
      <c r="G72" s="9" t="str">
        <f>CONCATENATE($C67,"_",$C68,"_",G70)</f>
        <v>0_3_2002</v>
      </c>
      <c r="H72" s="9" t="str">
        <f>CONCATENATE($C67,"_",$C68,"_",H70)</f>
        <v>0_3_2018</v>
      </c>
      <c r="I72" s="30"/>
      <c r="J72" s="9"/>
      <c r="K72" s="9"/>
      <c r="L72" s="9"/>
      <c r="M72" s="9" t="str">
        <f>IF($G70+M71&gt;$H70,0,CONCATENATE($C67,"_",$C68,"_",$G70+M71))</f>
        <v>0_3_2003</v>
      </c>
      <c r="N72" s="9" t="str">
        <f t="shared" ref="N72:AB72" si="15">IF($G70+N71&gt;$H70,0,CONCATENATE($C67,"_",$C68,"_",$G70+N71))</f>
        <v>0_3_2004</v>
      </c>
      <c r="O72" s="9" t="str">
        <f t="shared" si="15"/>
        <v>0_3_2005</v>
      </c>
      <c r="P72" s="9" t="str">
        <f t="shared" si="15"/>
        <v>0_3_2006</v>
      </c>
      <c r="Q72" s="9" t="str">
        <f t="shared" si="15"/>
        <v>0_3_2007</v>
      </c>
      <c r="R72" s="9" t="str">
        <f t="shared" si="15"/>
        <v>0_3_2008</v>
      </c>
      <c r="S72" s="9" t="str">
        <f t="shared" si="15"/>
        <v>0_3_2009</v>
      </c>
      <c r="T72" s="9" t="str">
        <f t="shared" si="15"/>
        <v>0_3_2010</v>
      </c>
      <c r="U72" s="9" t="str">
        <f t="shared" si="15"/>
        <v>0_3_2011</v>
      </c>
      <c r="V72" s="9" t="str">
        <f t="shared" si="15"/>
        <v>0_3_2012</v>
      </c>
      <c r="W72" s="9" t="str">
        <f t="shared" si="15"/>
        <v>0_3_2013</v>
      </c>
      <c r="X72" s="9" t="str">
        <f t="shared" si="15"/>
        <v>0_3_2014</v>
      </c>
      <c r="Y72" s="9" t="str">
        <f t="shared" si="15"/>
        <v>0_3_2015</v>
      </c>
      <c r="Z72" s="9" t="str">
        <f t="shared" si="15"/>
        <v>0_3_2016</v>
      </c>
      <c r="AA72" s="9" t="str">
        <f t="shared" si="15"/>
        <v>0_3_2017</v>
      </c>
      <c r="AB72" s="9" t="str">
        <f t="shared" si="15"/>
        <v>0_3_2018</v>
      </c>
      <c r="AC72" s="9"/>
      <c r="AD72" s="9"/>
    </row>
    <row r="73" spans="2:31" ht="13" customHeight="1" x14ac:dyDescent="0.2">
      <c r="B73" s="28"/>
      <c r="C73" s="30"/>
      <c r="D73" s="9"/>
      <c r="E73" s="9"/>
      <c r="F73" s="9" t="s">
        <v>28</v>
      </c>
      <c r="G73" s="31"/>
      <c r="H73" s="31"/>
      <c r="I73" s="30"/>
      <c r="J73" s="9"/>
      <c r="K73" s="9"/>
      <c r="L73" s="9" t="s">
        <v>28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2:31" ht="15" x14ac:dyDescent="0.2">
      <c r="B74" s="28" t="s">
        <v>39</v>
      </c>
      <c r="C74" s="30" t="s">
        <v>26</v>
      </c>
      <c r="D74" s="9" t="s">
        <v>8</v>
      </c>
      <c r="E74" s="57">
        <v>0.83279999999999998</v>
      </c>
      <c r="F74" s="9">
        <f>MATCH($D74,FAC_TOTALS_APTA!$A$2:$BU$2,)</f>
        <v>11</v>
      </c>
      <c r="G74" s="31">
        <f>VLOOKUP(G72,FAC_TOTALS_APTA!$A$4:$BU$143,$F74,FALSE)</f>
        <v>2183018.15915822</v>
      </c>
      <c r="H74" s="31">
        <f>VLOOKUP(H72,FAC_TOTALS_APTA!$A$4:$BU$143,$F74,FALSE)</f>
        <v>2113347.6641194201</v>
      </c>
      <c r="I74" s="32">
        <f>IFERROR(H74/G74-1,"-")</f>
        <v>-3.1914757440984931E-2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MATCH($K74,FAC_TOTALS_APTA!$A$2:$BS$2,)</f>
        <v>26</v>
      </c>
      <c r="M74" s="31">
        <f>IF(M72=0,0,VLOOKUP(M72,FAC_TOTALS_APTA!$A$4:$BU$143,$L74,FALSE))</f>
        <v>4697211.5113347499</v>
      </c>
      <c r="N74" s="31">
        <f>IF(N72=0,0,VLOOKUP(N72,FAC_TOTALS_APTA!$A$4:$BU$143,$L74,FALSE))</f>
        <v>-2303071.14853252</v>
      </c>
      <c r="O74" s="31">
        <f>IF(O72=0,0,VLOOKUP(O72,FAC_TOTALS_APTA!$A$4:$BU$143,$L74,FALSE))</f>
        <v>5071415.0817736797</v>
      </c>
      <c r="P74" s="31">
        <f>IF(P72=0,0,VLOOKUP(P72,FAC_TOTALS_APTA!$A$4:$BU$143,$L74,FALSE))</f>
        <v>9855897.7855639607</v>
      </c>
      <c r="Q74" s="31">
        <f>IF(Q72=0,0,VLOOKUP(Q72,FAC_TOTALS_APTA!$A$4:$BU$143,$L74,FALSE))</f>
        <v>9518001.4495855104</v>
      </c>
      <c r="R74" s="31">
        <f>IF(R72=0,0,VLOOKUP(R72,FAC_TOTALS_APTA!$A$4:$BU$143,$L74,FALSE))</f>
        <v>4275315.4809506703</v>
      </c>
      <c r="S74" s="31">
        <f>IF(S72=0,0,VLOOKUP(S72,FAC_TOTALS_APTA!$A$4:$BU$143,$L74,FALSE))</f>
        <v>7862805.3859488899</v>
      </c>
      <c r="T74" s="31">
        <f>IF(T72=0,0,VLOOKUP(T72,FAC_TOTALS_APTA!$A$4:$BU$143,$L74,FALSE))</f>
        <v>1793411.8005894299</v>
      </c>
      <c r="U74" s="31">
        <f>IF(U72=0,0,VLOOKUP(U72,FAC_TOTALS_APTA!$A$4:$BU$143,$L74,FALSE))</f>
        <v>253954.91166688199</v>
      </c>
      <c r="V74" s="31">
        <f>IF(V72=0,0,VLOOKUP(V72,FAC_TOTALS_APTA!$A$4:$BU$143,$L74,FALSE))</f>
        <v>-2849765.68079407</v>
      </c>
      <c r="W74" s="31">
        <f>IF(W72=0,0,VLOOKUP(W72,FAC_TOTALS_APTA!$A$4:$BU$143,$L74,FALSE))</f>
        <v>1922814.7580687101</v>
      </c>
      <c r="X74" s="31">
        <f>IF(X72=0,0,VLOOKUP(X72,FAC_TOTALS_APTA!$A$4:$BU$143,$L74,FALSE))</f>
        <v>6858977.5250634803</v>
      </c>
      <c r="Y74" s="31">
        <f>IF(Y72=0,0,VLOOKUP(Y72,FAC_TOTALS_APTA!$A$4:$BU$143,$L74,FALSE))</f>
        <v>5838945.3442174196</v>
      </c>
      <c r="Z74" s="31">
        <f>IF(Z72=0,0,VLOOKUP(Z72,FAC_TOTALS_APTA!$A$4:$BU$143,$L74,FALSE))</f>
        <v>3447560.0222966499</v>
      </c>
      <c r="AA74" s="31">
        <f>IF(AA72=0,0,VLOOKUP(AA72,FAC_TOTALS_APTA!$A$4:$BU$143,$L74,FALSE))</f>
        <v>1794106.38842219</v>
      </c>
      <c r="AB74" s="31">
        <f>IF(AB72=0,0,VLOOKUP(AB72,FAC_TOTALS_APTA!$A$4:$BU$143,$L74,FALSE))</f>
        <v>2591039.01249068</v>
      </c>
      <c r="AC74" s="34">
        <f>SUM(M74:AB74)</f>
        <v>60628619.628646314</v>
      </c>
      <c r="AD74" s="35">
        <f>AC74/G91</f>
        <v>0.46680526059801858</v>
      </c>
      <c r="AE74" s="113">
        <f>AC74/G94</f>
        <v>0.46680526059801858</v>
      </c>
    </row>
    <row r="75" spans="2:31" ht="15" x14ac:dyDescent="0.2">
      <c r="B75" s="28" t="s">
        <v>62</v>
      </c>
      <c r="C75" s="30" t="s">
        <v>26</v>
      </c>
      <c r="D75" s="9" t="s">
        <v>20</v>
      </c>
      <c r="E75" s="57">
        <v>-0.59099999999999997</v>
      </c>
      <c r="F75" s="9">
        <f>MATCH($D75,FAC_TOTALS_APTA!$A$2:$BU$2,)</f>
        <v>12</v>
      </c>
      <c r="G75" s="56">
        <f>VLOOKUP(G72,FAC_TOTALS_APTA!$A$4:$BU$143,$F75,FALSE)</f>
        <v>0.95349706422230096</v>
      </c>
      <c r="H75" s="56">
        <f>VLOOKUP(H72,FAC_TOTALS_APTA!$A$4:$BU$143,$F75,FALSE)</f>
        <v>1.0076313730762001</v>
      </c>
      <c r="I75" s="32">
        <f t="shared" ref="I75:I88" si="16">IFERROR(H75/G75-1,"-")</f>
        <v>5.6774489282830354E-2</v>
      </c>
      <c r="J75" s="33" t="str">
        <f t="shared" ref="J75:J88" si="17">IF(C75="Log","_log","")</f>
        <v>_log</v>
      </c>
      <c r="K75" s="33" t="str">
        <f t="shared" ref="K75:K89" si="18">CONCATENATE(D75,J75,"_FAC")</f>
        <v>FARE_per_UPT_2018_log_FAC</v>
      </c>
      <c r="L75" s="9">
        <f>MATCH($K75,FAC_TOTALS_APTA!$A$2:$BS$2,)</f>
        <v>27</v>
      </c>
      <c r="M75" s="31">
        <f>IF(M72=0,0,VLOOKUP(M72,FAC_TOTALS_APTA!$A$4:$BU$143,$L75,FALSE))</f>
        <v>2292707.7657499602</v>
      </c>
      <c r="N75" s="31">
        <f>IF(N72=0,0,VLOOKUP(N72,FAC_TOTALS_APTA!$A$4:$BU$143,$L75,FALSE))</f>
        <v>-2209671.8291718098</v>
      </c>
      <c r="O75" s="31">
        <f>IF(O72=0,0,VLOOKUP(O72,FAC_TOTALS_APTA!$A$4:$BU$143,$L75,FALSE))</f>
        <v>1861659.6681619601</v>
      </c>
      <c r="P75" s="31">
        <f>IF(P72=0,0,VLOOKUP(P72,FAC_TOTALS_APTA!$A$4:$BU$143,$L75,FALSE))</f>
        <v>-1056246.7243846201</v>
      </c>
      <c r="Q75" s="31">
        <f>IF(Q72=0,0,VLOOKUP(Q72,FAC_TOTALS_APTA!$A$4:$BU$143,$L75,FALSE))</f>
        <v>227747.43675355701</v>
      </c>
      <c r="R75" s="31">
        <f>IF(R72=0,0,VLOOKUP(R72,FAC_TOTALS_APTA!$A$4:$BU$143,$L75,FALSE))</f>
        <v>2229639.1854834701</v>
      </c>
      <c r="S75" s="31">
        <f>IF(S72=0,0,VLOOKUP(S72,FAC_TOTALS_APTA!$A$4:$BU$143,$L75,FALSE))</f>
        <v>-4704586.3606441598</v>
      </c>
      <c r="T75" s="31">
        <f>IF(T72=0,0,VLOOKUP(T72,FAC_TOTALS_APTA!$A$4:$BU$143,$L75,FALSE))</f>
        <v>839915.74475451198</v>
      </c>
      <c r="U75" s="31">
        <f>IF(U72=0,0,VLOOKUP(U72,FAC_TOTALS_APTA!$A$4:$BU$143,$L75,FALSE))</f>
        <v>4185893.4624685398</v>
      </c>
      <c r="V75" s="31">
        <f>IF(V72=0,0,VLOOKUP(V72,FAC_TOTALS_APTA!$A$4:$BU$143,$L75,FALSE))</f>
        <v>-3633232.8512064298</v>
      </c>
      <c r="W75" s="31">
        <f>IF(W72=0,0,VLOOKUP(W72,FAC_TOTALS_APTA!$A$4:$BU$143,$L75,FALSE))</f>
        <v>-6130261.7448530998</v>
      </c>
      <c r="X75" s="31">
        <f>IF(X72=0,0,VLOOKUP(X72,FAC_TOTALS_APTA!$A$4:$BU$143,$L75,FALSE))</f>
        <v>89479.965968317207</v>
      </c>
      <c r="Y75" s="31">
        <f>IF(Y72=0,0,VLOOKUP(Y72,FAC_TOTALS_APTA!$A$4:$BU$143,$L75,FALSE))</f>
        <v>-782898.79060396005</v>
      </c>
      <c r="Z75" s="31">
        <f>IF(Z72=0,0,VLOOKUP(Z72,FAC_TOTALS_APTA!$A$4:$BU$143,$L75,FALSE))</f>
        <v>-5178006.8716881201</v>
      </c>
      <c r="AA75" s="31">
        <f>IF(AA72=0,0,VLOOKUP(AA72,FAC_TOTALS_APTA!$A$4:$BU$143,$L75,FALSE))</f>
        <v>114241.106421141</v>
      </c>
      <c r="AB75" s="31">
        <f>IF(AB72=0,0,VLOOKUP(AB72,FAC_TOTALS_APTA!$A$4:$BU$143,$L75,FALSE))</f>
        <v>-150226.492519202</v>
      </c>
      <c r="AC75" s="34">
        <f t="shared" ref="AC75:AC88" si="19">SUM(M75:AB75)</f>
        <v>-12003847.329309944</v>
      </c>
      <c r="AD75" s="35">
        <f>AC75/G91</f>
        <v>-9.2422672906935011E-2</v>
      </c>
      <c r="AE75" s="113">
        <f>AC75/G94</f>
        <v>-9.2422672906935011E-2</v>
      </c>
    </row>
    <row r="76" spans="2:31" ht="15" x14ac:dyDescent="0.2">
      <c r="B76" s="28" t="s">
        <v>58</v>
      </c>
      <c r="C76" s="30" t="s">
        <v>26</v>
      </c>
      <c r="D76" s="9" t="s">
        <v>9</v>
      </c>
      <c r="E76" s="57">
        <v>0.37669999999999998</v>
      </c>
      <c r="F76" s="9">
        <f>MATCH($D76,FAC_TOTALS_APTA!$A$2:$BU$2,)</f>
        <v>13</v>
      </c>
      <c r="G76" s="31">
        <f>VLOOKUP(G72,FAC_TOTALS_APTA!$A$4:$BU$143,$F76,FALSE)</f>
        <v>597446.02830434695</v>
      </c>
      <c r="H76" s="31">
        <f>VLOOKUP(H72,FAC_TOTALS_APTA!$A$4:$BU$143,$F76,FALSE)</f>
        <v>655901.44189520297</v>
      </c>
      <c r="I76" s="32">
        <f t="shared" si="16"/>
        <v>9.7842166189910706E-2</v>
      </c>
      <c r="J76" s="33" t="str">
        <f t="shared" si="17"/>
        <v>_log</v>
      </c>
      <c r="K76" s="33" t="str">
        <f t="shared" si="18"/>
        <v>POP_EMP_log_FAC</v>
      </c>
      <c r="L76" s="9">
        <f>MATCH($K76,FAC_TOTALS_APTA!$A$2:$BS$2,)</f>
        <v>28</v>
      </c>
      <c r="M76" s="31">
        <f>IF(M72=0,0,VLOOKUP(M72,FAC_TOTALS_APTA!$A$4:$BU$143,$L76,FALSE))</f>
        <v>1580799.6218538601</v>
      </c>
      <c r="N76" s="31">
        <f>IF(N72=0,0,VLOOKUP(N72,FAC_TOTALS_APTA!$A$4:$BU$143,$L76,FALSE))</f>
        <v>2339743.4229411399</v>
      </c>
      <c r="O76" s="31">
        <f>IF(O72=0,0,VLOOKUP(O72,FAC_TOTALS_APTA!$A$4:$BU$143,$L76,FALSE))</f>
        <v>2895801.5605669501</v>
      </c>
      <c r="P76" s="31">
        <f>IF(P72=0,0,VLOOKUP(P72,FAC_TOTALS_APTA!$A$4:$BU$143,$L76,FALSE))</f>
        <v>3468027.5299184499</v>
      </c>
      <c r="Q76" s="31">
        <f>IF(Q72=0,0,VLOOKUP(Q72,FAC_TOTALS_APTA!$A$4:$BU$143,$L76,FALSE))</f>
        <v>1357859.76270447</v>
      </c>
      <c r="R76" s="31">
        <f>IF(R72=0,0,VLOOKUP(R72,FAC_TOTALS_APTA!$A$4:$BU$143,$L76,FALSE))</f>
        <v>524388.843255357</v>
      </c>
      <c r="S76" s="31">
        <f>IF(S72=0,0,VLOOKUP(S72,FAC_TOTALS_APTA!$A$4:$BU$143,$L76,FALSE))</f>
        <v>-466947.13843970199</v>
      </c>
      <c r="T76" s="31">
        <f>IF(T72=0,0,VLOOKUP(T72,FAC_TOTALS_APTA!$A$4:$BU$143,$L76,FALSE))</f>
        <v>1048004.12031238</v>
      </c>
      <c r="U76" s="31">
        <f>IF(U72=0,0,VLOOKUP(U72,FAC_TOTALS_APTA!$A$4:$BU$143,$L76,FALSE))</f>
        <v>743675.16197095194</v>
      </c>
      <c r="V76" s="31">
        <f>IF(V72=0,0,VLOOKUP(V72,FAC_TOTALS_APTA!$A$4:$BU$143,$L76,FALSE))</f>
        <v>1026596.5321037</v>
      </c>
      <c r="W76" s="31">
        <f>IF(W72=0,0,VLOOKUP(W72,FAC_TOTALS_APTA!$A$4:$BU$143,$L76,FALSE))</f>
        <v>1725503.6481691599</v>
      </c>
      <c r="X76" s="31">
        <f>IF(X72=0,0,VLOOKUP(X72,FAC_TOTALS_APTA!$A$4:$BU$143,$L76,FALSE))</f>
        <v>1073217.2825745</v>
      </c>
      <c r="Y76" s="31">
        <f>IF(Y72=0,0,VLOOKUP(Y72,FAC_TOTALS_APTA!$A$4:$BU$143,$L76,FALSE))</f>
        <v>1204142.73982539</v>
      </c>
      <c r="Z76" s="31">
        <f>IF(Z72=0,0,VLOOKUP(Z72,FAC_TOTALS_APTA!$A$4:$BU$143,$L76,FALSE))</f>
        <v>1088286.00453331</v>
      </c>
      <c r="AA76" s="31">
        <f>IF(AA72=0,0,VLOOKUP(AA72,FAC_TOTALS_APTA!$A$4:$BU$143,$L76,FALSE))</f>
        <v>934285.68582571996</v>
      </c>
      <c r="AB76" s="31">
        <f>IF(AB72=0,0,VLOOKUP(AB72,FAC_TOTALS_APTA!$A$4:$BU$143,$L76,FALSE))</f>
        <v>962876.702615018</v>
      </c>
      <c r="AC76" s="34">
        <f t="shared" si="19"/>
        <v>21506261.480730657</v>
      </c>
      <c r="AD76" s="35">
        <f>AC76/G91</f>
        <v>0.16558575894507388</v>
      </c>
    </row>
    <row r="77" spans="2:31" ht="15" x14ac:dyDescent="0.2">
      <c r="B77" s="28" t="s">
        <v>82</v>
      </c>
      <c r="C77" s="30"/>
      <c r="D77" s="9" t="s">
        <v>11</v>
      </c>
      <c r="E77" s="57">
        <v>5.4999999999999997E-3</v>
      </c>
      <c r="F77" s="9">
        <f>MATCH($D77,FAC_TOTALS_APTA!$A$2:$BU$2,)</f>
        <v>17</v>
      </c>
      <c r="G77" s="56">
        <f>VLOOKUP(G72,FAC_TOTALS_APTA!$A$4:$BU$143,$F77,FALSE)</f>
        <v>20.4646182273694</v>
      </c>
      <c r="H77" s="56">
        <f>VLOOKUP(H72,FAC_TOTALS_APTA!$A$4:$BU$143,$F77,FALSE)</f>
        <v>14.857631643519399</v>
      </c>
      <c r="I77" s="32">
        <f t="shared" si="16"/>
        <v>-0.27398442138300982</v>
      </c>
      <c r="J77" s="33" t="str">
        <f t="shared" si="17"/>
        <v/>
      </c>
      <c r="K77" s="33" t="str">
        <f t="shared" si="18"/>
        <v>TSD_POP_PCT_FAC</v>
      </c>
      <c r="L77" s="9">
        <f>MATCH($K77,FAC_TOTALS_APTA!$A$2:$BS$2,)</f>
        <v>32</v>
      </c>
      <c r="M77" s="31">
        <f>IF(M72=0,0,VLOOKUP(M72,FAC_TOTALS_APTA!$A$4:$BU$143,$L77,FALSE))</f>
        <v>-862210.88804866804</v>
      </c>
      <c r="N77" s="31">
        <f>IF(N72=0,0,VLOOKUP(N72,FAC_TOTALS_APTA!$A$4:$BU$143,$L77,FALSE))</f>
        <v>-1009018.10834122</v>
      </c>
      <c r="O77" s="31">
        <f>IF(O72=0,0,VLOOKUP(O72,FAC_TOTALS_APTA!$A$4:$BU$143,$L77,FALSE))</f>
        <v>-1046350.35147281</v>
      </c>
      <c r="P77" s="31">
        <f>IF(P72=0,0,VLOOKUP(P72,FAC_TOTALS_APTA!$A$4:$BU$143,$L77,FALSE))</f>
        <v>-1171826.7972258399</v>
      </c>
      <c r="Q77" s="31">
        <f>IF(Q72=0,0,VLOOKUP(Q72,FAC_TOTALS_APTA!$A$4:$BU$143,$L77,FALSE))</f>
        <v>-396140.249276396</v>
      </c>
      <c r="R77" s="31">
        <f>IF(R72=0,0,VLOOKUP(R72,FAC_TOTALS_APTA!$A$4:$BU$143,$L77,FALSE))</f>
        <v>-207700.765688249</v>
      </c>
      <c r="S77" s="31">
        <f>IF(S72=0,0,VLOOKUP(S72,FAC_TOTALS_APTA!$A$4:$BU$143,$L77,FALSE))</f>
        <v>-319245.62864626601</v>
      </c>
      <c r="T77" s="31">
        <f>IF(T72=0,0,VLOOKUP(T72,FAC_TOTALS_APTA!$A$4:$BU$143,$L77,FALSE))</f>
        <v>-464116.20671739499</v>
      </c>
      <c r="U77" s="31">
        <f>IF(U72=0,0,VLOOKUP(U72,FAC_TOTALS_APTA!$A$4:$BU$143,$L77,FALSE))</f>
        <v>-135415.3243716</v>
      </c>
      <c r="V77" s="31">
        <f>IF(V72=0,0,VLOOKUP(V72,FAC_TOTALS_APTA!$A$4:$BU$143,$L77,FALSE))</f>
        <v>-155671.07938534199</v>
      </c>
      <c r="W77" s="31">
        <f>IF(W72=0,0,VLOOKUP(W72,FAC_TOTALS_APTA!$A$4:$BU$143,$L77,FALSE))</f>
        <v>-251083.862314397</v>
      </c>
      <c r="X77" s="31">
        <f>IF(X72=0,0,VLOOKUP(X72,FAC_TOTALS_APTA!$A$4:$BU$143,$L77,FALSE))</f>
        <v>-127384.399751381</v>
      </c>
      <c r="Y77" s="31">
        <f>IF(Y72=0,0,VLOOKUP(Y72,FAC_TOTALS_APTA!$A$4:$BU$143,$L77,FALSE))</f>
        <v>-161840.463875174</v>
      </c>
      <c r="Z77" s="31">
        <f>IF(Z72=0,0,VLOOKUP(Z72,FAC_TOTALS_APTA!$A$4:$BU$143,$L77,FALSE))</f>
        <v>-46832.058614666203</v>
      </c>
      <c r="AA77" s="31">
        <f>IF(AA72=0,0,VLOOKUP(AA72,FAC_TOTALS_APTA!$A$4:$BU$143,$L77,FALSE))</f>
        <v>-119767.622088271</v>
      </c>
      <c r="AB77" s="31">
        <f>IF(AB72=0,0,VLOOKUP(AB72,FAC_TOTALS_APTA!$A$4:$BU$143,$L77,FALSE))</f>
        <v>-92088.146501527794</v>
      </c>
      <c r="AC77" s="34">
        <f t="shared" si="19"/>
        <v>-6566691.9523192029</v>
      </c>
      <c r="AD77" s="35">
        <f>AC77/G91</f>
        <v>-5.0559725206425897E-2</v>
      </c>
    </row>
    <row r="78" spans="2:31" ht="15" x14ac:dyDescent="0.2">
      <c r="B78" s="28" t="s">
        <v>59</v>
      </c>
      <c r="C78" s="30" t="s">
        <v>26</v>
      </c>
      <c r="D78" s="37" t="s">
        <v>19</v>
      </c>
      <c r="E78" s="57">
        <v>0.1762</v>
      </c>
      <c r="F78" s="9">
        <f>MATCH($D78,FAC_TOTALS_APTA!$A$2:$BU$2,)</f>
        <v>14</v>
      </c>
      <c r="G78" s="36">
        <f>VLOOKUP(G72,FAC_TOTALS_APTA!$A$4:$BU$143,$F78,FALSE)</f>
        <v>1.9303807255507299</v>
      </c>
      <c r="H78" s="36">
        <f>VLOOKUP(H72,FAC_TOTALS_APTA!$A$4:$BU$143,$F78,FALSE)</f>
        <v>2.83347493338887</v>
      </c>
      <c r="I78" s="32">
        <f t="shared" si="16"/>
        <v>0.46783217211231265</v>
      </c>
      <c r="J78" s="33" t="str">
        <f t="shared" si="17"/>
        <v>_log</v>
      </c>
      <c r="K78" s="33" t="str">
        <f t="shared" si="18"/>
        <v>GAS_PRICE_2018_log_FAC</v>
      </c>
      <c r="L78" s="9">
        <f>MATCH($K78,FAC_TOTALS_APTA!$A$2:$BS$2,)</f>
        <v>29</v>
      </c>
      <c r="M78" s="31">
        <f>IF(M72=0,0,VLOOKUP(M72,FAC_TOTALS_APTA!$A$4:$BU$143,$L78,FALSE))</f>
        <v>1867702.5845312299</v>
      </c>
      <c r="N78" s="31">
        <f>IF(N72=0,0,VLOOKUP(N72,FAC_TOTALS_APTA!$A$4:$BU$143,$L78,FALSE))</f>
        <v>2754849.9043716802</v>
      </c>
      <c r="O78" s="31">
        <f>IF(O72=0,0,VLOOKUP(O72,FAC_TOTALS_APTA!$A$4:$BU$143,$L78,FALSE))</f>
        <v>4250691.1008154703</v>
      </c>
      <c r="P78" s="31">
        <f>IF(P72=0,0,VLOOKUP(P72,FAC_TOTALS_APTA!$A$4:$BU$143,$L78,FALSE))</f>
        <v>2560606.3352065301</v>
      </c>
      <c r="Q78" s="31">
        <f>IF(Q72=0,0,VLOOKUP(Q72,FAC_TOTALS_APTA!$A$4:$BU$143,$L78,FALSE))</f>
        <v>1817229.67964635</v>
      </c>
      <c r="R78" s="31">
        <f>IF(R72=0,0,VLOOKUP(R72,FAC_TOTALS_APTA!$A$4:$BU$143,$L78,FALSE))</f>
        <v>4342036.2289684303</v>
      </c>
      <c r="S78" s="31">
        <f>IF(S72=0,0,VLOOKUP(S72,FAC_TOTALS_APTA!$A$4:$BU$143,$L78,FALSE))</f>
        <v>-12386711.074977901</v>
      </c>
      <c r="T78" s="31">
        <f>IF(T72=0,0,VLOOKUP(T72,FAC_TOTALS_APTA!$A$4:$BU$143,$L78,FALSE))</f>
        <v>5944149.5348199699</v>
      </c>
      <c r="U78" s="31">
        <f>IF(U72=0,0,VLOOKUP(U72,FAC_TOTALS_APTA!$A$4:$BU$143,$L78,FALSE))</f>
        <v>8619121.90114378</v>
      </c>
      <c r="V78" s="31">
        <f>IF(V72=0,0,VLOOKUP(V72,FAC_TOTALS_APTA!$A$4:$BU$143,$L78,FALSE))</f>
        <v>91895.826253058302</v>
      </c>
      <c r="W78" s="31">
        <f>IF(W72=0,0,VLOOKUP(W72,FAC_TOTALS_APTA!$A$4:$BU$143,$L78,FALSE))</f>
        <v>-1733725.55514669</v>
      </c>
      <c r="X78" s="31">
        <f>IF(X72=0,0,VLOOKUP(X72,FAC_TOTALS_APTA!$A$4:$BU$143,$L78,FALSE))</f>
        <v>-2544948.82708858</v>
      </c>
      <c r="Y78" s="31">
        <f>IF(Y72=0,0,VLOOKUP(Y72,FAC_TOTALS_APTA!$A$4:$BU$143,$L78,FALSE))</f>
        <v>-13512689.4608253</v>
      </c>
      <c r="Z78" s="31">
        <f>IF(Z72=0,0,VLOOKUP(Z72,FAC_TOTALS_APTA!$A$4:$BU$143,$L78,FALSE))</f>
        <v>-4446246.7417455697</v>
      </c>
      <c r="AA78" s="31">
        <f>IF(AA72=0,0,VLOOKUP(AA72,FAC_TOTALS_APTA!$A$4:$BU$143,$L78,FALSE))</f>
        <v>3176251.2355588302</v>
      </c>
      <c r="AB78" s="31">
        <f>IF(AB72=0,0,VLOOKUP(AB72,FAC_TOTALS_APTA!$A$4:$BU$143,$L78,FALSE))</f>
        <v>3491835.2897479399</v>
      </c>
      <c r="AC78" s="34">
        <f t="shared" si="19"/>
        <v>4292047.9612792265</v>
      </c>
      <c r="AD78" s="35">
        <f>AC78/G91</f>
        <v>3.3046283740847192E-2</v>
      </c>
    </row>
    <row r="79" spans="2:31" ht="15" x14ac:dyDescent="0.2">
      <c r="B79" s="28" t="s">
        <v>56</v>
      </c>
      <c r="C79" s="30" t="s">
        <v>26</v>
      </c>
      <c r="D79" s="9" t="s">
        <v>18</v>
      </c>
      <c r="E79" s="57">
        <v>-0.27529999999999999</v>
      </c>
      <c r="F79" s="9">
        <f>MATCH($D79,FAC_TOTALS_APTA!$A$2:$BU$2,)</f>
        <v>15</v>
      </c>
      <c r="G79" s="56">
        <f>VLOOKUP(G72,FAC_TOTALS_APTA!$A$4:$BU$143,$F79,FALSE)</f>
        <v>33832.810116802102</v>
      </c>
      <c r="H79" s="56">
        <f>VLOOKUP(H72,FAC_TOTALS_APTA!$A$4:$BU$143,$F79,FALSE)</f>
        <v>28377.354412462599</v>
      </c>
      <c r="I79" s="32">
        <f t="shared" si="16"/>
        <v>-0.16124748980369819</v>
      </c>
      <c r="J79" s="33" t="str">
        <f t="shared" si="17"/>
        <v>_log</v>
      </c>
      <c r="K79" s="33" t="str">
        <f t="shared" si="18"/>
        <v>TOTAL_MED_INC_INDIV_2018_log_FAC</v>
      </c>
      <c r="L79" s="9">
        <f>MATCH($K79,FAC_TOTALS_APTA!$A$2:$BS$2,)</f>
        <v>30</v>
      </c>
      <c r="M79" s="31">
        <f>IF(M72=0,0,VLOOKUP(M72,FAC_TOTALS_APTA!$A$4:$BU$143,$L79,FALSE))</f>
        <v>1103543.8028484499</v>
      </c>
      <c r="N79" s="31">
        <f>IF(N72=0,0,VLOOKUP(N72,FAC_TOTALS_APTA!$A$4:$BU$143,$L79,FALSE))</f>
        <v>1840271.61373924</v>
      </c>
      <c r="O79" s="31">
        <f>IF(O72=0,0,VLOOKUP(O72,FAC_TOTALS_APTA!$A$4:$BU$143,$L79,FALSE))</f>
        <v>2162861.1986506502</v>
      </c>
      <c r="P79" s="31">
        <f>IF(P72=0,0,VLOOKUP(P72,FAC_TOTALS_APTA!$A$4:$BU$143,$L79,FALSE))</f>
        <v>3568665.0583044202</v>
      </c>
      <c r="Q79" s="31">
        <f>IF(Q72=0,0,VLOOKUP(Q72,FAC_TOTALS_APTA!$A$4:$BU$143,$L79,FALSE))</f>
        <v>-813183.747897867</v>
      </c>
      <c r="R79" s="31">
        <f>IF(R72=0,0,VLOOKUP(R72,FAC_TOTALS_APTA!$A$4:$BU$143,$L79,FALSE))</f>
        <v>-430530.46880849299</v>
      </c>
      <c r="S79" s="31">
        <f>IF(S72=0,0,VLOOKUP(S72,FAC_TOTALS_APTA!$A$4:$BU$143,$L79,FALSE))</f>
        <v>4360987.22106387</v>
      </c>
      <c r="T79" s="31">
        <f>IF(T72=0,0,VLOOKUP(T72,FAC_TOTALS_APTA!$A$4:$BU$143,$L79,FALSE))</f>
        <v>-229047.390551071</v>
      </c>
      <c r="U79" s="31">
        <f>IF(U72=0,0,VLOOKUP(U72,FAC_TOTALS_APTA!$A$4:$BU$143,$L79,FALSE))</f>
        <v>615648.07271278405</v>
      </c>
      <c r="V79" s="31">
        <f>IF(V72=0,0,VLOOKUP(V72,FAC_TOTALS_APTA!$A$4:$BU$143,$L79,FALSE))</f>
        <v>1343559.11585425</v>
      </c>
      <c r="W79" s="31">
        <f>IF(W72=0,0,VLOOKUP(W72,FAC_TOTALS_APTA!$A$4:$BU$143,$L79,FALSE))</f>
        <v>-22962.563667361399</v>
      </c>
      <c r="X79" s="31">
        <f>IF(X72=0,0,VLOOKUP(X72,FAC_TOTALS_APTA!$A$4:$BU$143,$L79,FALSE))</f>
        <v>-1191399.0091995799</v>
      </c>
      <c r="Y79" s="31">
        <f>IF(Y72=0,0,VLOOKUP(Y72,FAC_TOTALS_APTA!$A$4:$BU$143,$L79,FALSE))</f>
        <v>-2861823.7464704402</v>
      </c>
      <c r="Z79" s="31">
        <f>IF(Z72=0,0,VLOOKUP(Z72,FAC_TOTALS_APTA!$A$4:$BU$143,$L79,FALSE))</f>
        <v>-1282395.4387477399</v>
      </c>
      <c r="AA79" s="31">
        <f>IF(AA72=0,0,VLOOKUP(AA72,FAC_TOTALS_APTA!$A$4:$BU$143,$L79,FALSE))</f>
        <v>-904880.31987949298</v>
      </c>
      <c r="AB79" s="31">
        <f>IF(AB72=0,0,VLOOKUP(AB72,FAC_TOTALS_APTA!$A$4:$BU$143,$L79,FALSE))</f>
        <v>-1099001.2177118801</v>
      </c>
      <c r="AC79" s="34">
        <f t="shared" si="19"/>
        <v>6160312.1802397398</v>
      </c>
      <c r="AD79" s="35">
        <f>AC79/G91</f>
        <v>4.7430836299351291E-2</v>
      </c>
    </row>
    <row r="80" spans="2:31" ht="15" x14ac:dyDescent="0.2">
      <c r="B80" s="28" t="s">
        <v>83</v>
      </c>
      <c r="C80" s="30"/>
      <c r="D80" s="9" t="s">
        <v>10</v>
      </c>
      <c r="E80" s="57">
        <v>6.8999999999999999E-3</v>
      </c>
      <c r="F80" s="9">
        <f>MATCH($D80,FAC_TOTALS_APTA!$A$2:$BU$2,)</f>
        <v>16</v>
      </c>
      <c r="G80" s="31">
        <f>VLOOKUP(G72,FAC_TOTALS_APTA!$A$4:$BU$143,$F80,FALSE)</f>
        <v>6.2168599551344599</v>
      </c>
      <c r="H80" s="31">
        <f>VLOOKUP(H72,FAC_TOTALS_APTA!$A$4:$BU$143,$F80,FALSE)</f>
        <v>6.9948314748419502</v>
      </c>
      <c r="I80" s="32">
        <f t="shared" si="16"/>
        <v>0.125138980984278</v>
      </c>
      <c r="J80" s="33" t="str">
        <f t="shared" si="17"/>
        <v/>
      </c>
      <c r="K80" s="33" t="str">
        <f t="shared" si="18"/>
        <v>PCT_HH_NO_VEH_FAC</v>
      </c>
      <c r="L80" s="9">
        <f>MATCH($K80,FAC_TOTALS_APTA!$A$2:$BS$2,)</f>
        <v>31</v>
      </c>
      <c r="M80" s="31">
        <f>IF(M72=0,0,VLOOKUP(M72,FAC_TOTALS_APTA!$A$4:$BU$143,$L80,FALSE))</f>
        <v>132650.66272490899</v>
      </c>
      <c r="N80" s="31">
        <f>IF(N72=0,0,VLOOKUP(N72,FAC_TOTALS_APTA!$A$4:$BU$143,$L80,FALSE))</f>
        <v>82034.326336928294</v>
      </c>
      <c r="O80" s="31">
        <f>IF(O72=0,0,VLOOKUP(O72,FAC_TOTALS_APTA!$A$4:$BU$143,$L80,FALSE))</f>
        <v>180243.69048924299</v>
      </c>
      <c r="P80" s="31">
        <f>IF(P72=0,0,VLOOKUP(P72,FAC_TOTALS_APTA!$A$4:$BU$143,$L80,FALSE))</f>
        <v>176525.2416069</v>
      </c>
      <c r="Q80" s="31">
        <f>IF(Q72=0,0,VLOOKUP(Q72,FAC_TOTALS_APTA!$A$4:$BU$143,$L80,FALSE))</f>
        <v>105453.73342429</v>
      </c>
      <c r="R80" s="31">
        <f>IF(R72=0,0,VLOOKUP(R72,FAC_TOTALS_APTA!$A$4:$BU$143,$L80,FALSE))</f>
        <v>42227.688124139699</v>
      </c>
      <c r="S80" s="31">
        <f>IF(S72=0,0,VLOOKUP(S72,FAC_TOTALS_APTA!$A$4:$BU$143,$L80,FALSE))</f>
        <v>79909.875252229394</v>
      </c>
      <c r="T80" s="31">
        <f>IF(T72=0,0,VLOOKUP(T72,FAC_TOTALS_APTA!$A$4:$BU$143,$L80,FALSE))</f>
        <v>419829.64910442301</v>
      </c>
      <c r="U80" s="31">
        <f>IF(U72=0,0,VLOOKUP(U72,FAC_TOTALS_APTA!$A$4:$BU$143,$L80,FALSE))</f>
        <v>291699.59911989799</v>
      </c>
      <c r="V80" s="31">
        <f>IF(V72=0,0,VLOOKUP(V72,FAC_TOTALS_APTA!$A$4:$BU$143,$L80,FALSE))</f>
        <v>-213138.69054717899</v>
      </c>
      <c r="W80" s="31">
        <f>IF(W72=0,0,VLOOKUP(W72,FAC_TOTALS_APTA!$A$4:$BU$143,$L80,FALSE))</f>
        <v>61185.645097890003</v>
      </c>
      <c r="X80" s="31">
        <f>IF(X72=0,0,VLOOKUP(X72,FAC_TOTALS_APTA!$A$4:$BU$143,$L80,FALSE))</f>
        <v>42490.204000993101</v>
      </c>
      <c r="Y80" s="31">
        <f>IF(Y72=0,0,VLOOKUP(Y72,FAC_TOTALS_APTA!$A$4:$BU$143,$L80,FALSE))</f>
        <v>-331485.776894173</v>
      </c>
      <c r="Z80" s="31">
        <f>IF(Z72=0,0,VLOOKUP(Z72,FAC_TOTALS_APTA!$A$4:$BU$143,$L80,FALSE))</f>
        <v>-207650.47983642001</v>
      </c>
      <c r="AA80" s="31">
        <f>IF(AA72=0,0,VLOOKUP(AA72,FAC_TOTALS_APTA!$A$4:$BU$143,$L80,FALSE))</f>
        <v>-126602.099559882</v>
      </c>
      <c r="AB80" s="31">
        <f>IF(AB72=0,0,VLOOKUP(AB72,FAC_TOTALS_APTA!$A$4:$BU$143,$L80,FALSE))</f>
        <v>-133570.722612766</v>
      </c>
      <c r="AC80" s="34">
        <f t="shared" si="19"/>
        <v>601802.54583142325</v>
      </c>
      <c r="AD80" s="35">
        <f>AC80/G91</f>
        <v>4.6335310939959939E-3</v>
      </c>
    </row>
    <row r="81" spans="1:31" ht="15" x14ac:dyDescent="0.2">
      <c r="B81" s="28" t="s">
        <v>57</v>
      </c>
      <c r="C81" s="30"/>
      <c r="D81" s="9" t="s">
        <v>34</v>
      </c>
      <c r="E81" s="57">
        <v>-3.0000000000000001E-3</v>
      </c>
      <c r="F81" s="9">
        <f>MATCH($D81,FAC_TOTALS_APTA!$A$2:$BU$2,)</f>
        <v>18</v>
      </c>
      <c r="G81" s="36">
        <f>VLOOKUP(G72,FAC_TOTALS_APTA!$A$4:$BU$143,$F81,FALSE)</f>
        <v>3.32813310418824</v>
      </c>
      <c r="H81" s="36">
        <f>VLOOKUP(H72,FAC_TOTALS_APTA!$A$4:$BU$143,$F81,FALSE)</f>
        <v>5.0123245883993004</v>
      </c>
      <c r="I81" s="32">
        <f t="shared" si="16"/>
        <v>0.50604691323541551</v>
      </c>
      <c r="J81" s="33" t="str">
        <f t="shared" si="17"/>
        <v/>
      </c>
      <c r="K81" s="33" t="str">
        <f t="shared" si="18"/>
        <v>JTW_HOME_PCT_FAC</v>
      </c>
      <c r="L81" s="9">
        <f>MATCH($K81,FAC_TOTALS_APTA!$A$2:$BS$2,)</f>
        <v>33</v>
      </c>
      <c r="M81" s="31">
        <f>IF(M72=0,0,VLOOKUP(M72,FAC_TOTALS_APTA!$A$4:$BU$143,$L81,FALSE))</f>
        <v>0</v>
      </c>
      <c r="N81" s="31">
        <f>IF(N72=0,0,VLOOKUP(N72,FAC_TOTALS_APTA!$A$4:$BU$143,$L81,FALSE))</f>
        <v>0</v>
      </c>
      <c r="O81" s="31">
        <f>IF(O72=0,0,VLOOKUP(O72,FAC_TOTALS_APTA!$A$4:$BU$143,$L81,FALSE))</f>
        <v>0</v>
      </c>
      <c r="P81" s="31">
        <f>IF(P72=0,0,VLOOKUP(P72,FAC_TOTALS_APTA!$A$4:$BU$143,$L81,FALSE))</f>
        <v>-163699.42684724799</v>
      </c>
      <c r="Q81" s="31">
        <f>IF(Q72=0,0,VLOOKUP(Q72,FAC_TOTALS_APTA!$A$4:$BU$143,$L81,FALSE))</f>
        <v>-62751.8187585052</v>
      </c>
      <c r="R81" s="31">
        <f>IF(R72=0,0,VLOOKUP(R72,FAC_TOTALS_APTA!$A$4:$BU$143,$L81,FALSE))</f>
        <v>4150.73830360786</v>
      </c>
      <c r="S81" s="31">
        <f>IF(S72=0,0,VLOOKUP(S72,FAC_TOTALS_APTA!$A$4:$BU$143,$L81,FALSE))</f>
        <v>17973.8014567268</v>
      </c>
      <c r="T81" s="31">
        <f>IF(T72=0,0,VLOOKUP(T72,FAC_TOTALS_APTA!$A$4:$BU$143,$L81,FALSE))</f>
        <v>-165465.85060857199</v>
      </c>
      <c r="U81" s="31">
        <f>IF(U72=0,0,VLOOKUP(U72,FAC_TOTALS_APTA!$A$4:$BU$143,$L81,FALSE))</f>
        <v>25698.8883328591</v>
      </c>
      <c r="V81" s="31">
        <f>IF(V72=0,0,VLOOKUP(V72,FAC_TOTALS_APTA!$A$4:$BU$143,$L81,FALSE))</f>
        <v>52679.746119698801</v>
      </c>
      <c r="W81" s="31">
        <f>IF(W72=0,0,VLOOKUP(W72,FAC_TOTALS_APTA!$A$4:$BU$143,$L81,FALSE))</f>
        <v>62324.321611592597</v>
      </c>
      <c r="X81" s="31">
        <f>IF(X72=0,0,VLOOKUP(X72,FAC_TOTALS_APTA!$A$4:$BU$143,$L81,FALSE))</f>
        <v>-99193.919509004598</v>
      </c>
      <c r="Y81" s="31">
        <f>IF(Y72=0,0,VLOOKUP(Y72,FAC_TOTALS_APTA!$A$4:$BU$143,$L81,FALSE))</f>
        <v>-17112.2769939422</v>
      </c>
      <c r="Z81" s="31">
        <f>IF(Z72=0,0,VLOOKUP(Z72,FAC_TOTALS_APTA!$A$4:$BU$143,$L81,FALSE))</f>
        <v>-334377.196311076</v>
      </c>
      <c r="AA81" s="31">
        <f>IF(AA72=0,0,VLOOKUP(AA72,FAC_TOTALS_APTA!$A$4:$BU$143,$L81,FALSE))</f>
        <v>-197384.08084630099</v>
      </c>
      <c r="AB81" s="31">
        <f>IF(AB72=0,0,VLOOKUP(AB72,FAC_TOTALS_APTA!$A$4:$BU$143,$L81,FALSE))</f>
        <v>-222284.95552815899</v>
      </c>
      <c r="AC81" s="34">
        <f t="shared" si="19"/>
        <v>-1099442.0295783228</v>
      </c>
      <c r="AD81" s="35">
        <f>AC81/G91</f>
        <v>-8.4650669316447789E-3</v>
      </c>
    </row>
    <row r="82" spans="1:31" ht="15" hidden="1" x14ac:dyDescent="0.2">
      <c r="B82" s="28" t="s">
        <v>84</v>
      </c>
      <c r="C82" s="30"/>
      <c r="D82" s="14" t="s">
        <v>74</v>
      </c>
      <c r="E82" s="57">
        <v>-1.29E-2</v>
      </c>
      <c r="F82" s="9">
        <f>MATCH($D82,FAC_TOTALS_APTA!$A$2:$BU$2,)</f>
        <v>19</v>
      </c>
      <c r="G82" s="36">
        <f>VLOOKUP(G72,FAC_TOTALS_APTA!$A$4:$BU$143,$F82,FALSE)</f>
        <v>0</v>
      </c>
      <c r="H82" s="36">
        <f>VLOOKUP(H72,FAC_TOTALS_APTA!$A$4:$BU$143,$F82,FALSE)</f>
        <v>0</v>
      </c>
      <c r="I82" s="32" t="str">
        <f t="shared" si="16"/>
        <v>-</v>
      </c>
      <c r="J82" s="33" t="str">
        <f t="shared" si="17"/>
        <v/>
      </c>
      <c r="K82" s="33" t="str">
        <f t="shared" si="18"/>
        <v>YEARS_SINCE_TNC_BUS2_HINY_FAC</v>
      </c>
      <c r="L82" s="9">
        <f>MATCH($K82,FAC_TOTALS_APTA!$A$2:$BS$2,)</f>
        <v>34</v>
      </c>
      <c r="M82" s="31">
        <f>IF(M72=0,0,VLOOKUP(M72,FAC_TOTALS_APTA!$A$4:$BU$143,$L82,FALSE))</f>
        <v>0</v>
      </c>
      <c r="N82" s="31">
        <f>IF(N72=0,0,VLOOKUP(N72,FAC_TOTALS_APTA!$A$4:$BU$143,$L82,FALSE))</f>
        <v>0</v>
      </c>
      <c r="O82" s="31">
        <f>IF(O72=0,0,VLOOKUP(O72,FAC_TOTALS_APTA!$A$4:$BU$143,$L82,FALSE))</f>
        <v>0</v>
      </c>
      <c r="P82" s="31">
        <f>IF(P72=0,0,VLOOKUP(P72,FAC_TOTALS_APTA!$A$4:$BU$143,$L82,FALSE))</f>
        <v>0</v>
      </c>
      <c r="Q82" s="31">
        <f>IF(Q72=0,0,VLOOKUP(Q72,FAC_TOTALS_APTA!$A$4:$BU$143,$L82,FALSE))</f>
        <v>0</v>
      </c>
      <c r="R82" s="31">
        <f>IF(R72=0,0,VLOOKUP(R72,FAC_TOTALS_APTA!$A$4:$BU$143,$L82,FALSE))</f>
        <v>0</v>
      </c>
      <c r="S82" s="31">
        <f>IF(S72=0,0,VLOOKUP(S72,FAC_TOTALS_APTA!$A$4:$BU$143,$L82,FALSE))</f>
        <v>0</v>
      </c>
      <c r="T82" s="31">
        <f>IF(T72=0,0,VLOOKUP(T72,FAC_TOTALS_APTA!$A$4:$BU$143,$L82,FALSE))</f>
        <v>0</v>
      </c>
      <c r="U82" s="31">
        <f>IF(U72=0,0,VLOOKUP(U72,FAC_TOTALS_APTA!$A$4:$BU$143,$L82,FALSE))</f>
        <v>0</v>
      </c>
      <c r="V82" s="31">
        <f>IF(V72=0,0,VLOOKUP(V72,FAC_TOTALS_APTA!$A$4:$BU$143,$L82,FALSE))</f>
        <v>0</v>
      </c>
      <c r="W82" s="31">
        <f>IF(W72=0,0,VLOOKUP(W72,FAC_TOTALS_APTA!$A$4:$BU$143,$L82,FALSE))</f>
        <v>0</v>
      </c>
      <c r="X82" s="31">
        <f>IF(X72=0,0,VLOOKUP(X72,FAC_TOTALS_APTA!$A$4:$BU$143,$L82,FALSE))</f>
        <v>0</v>
      </c>
      <c r="Y82" s="31">
        <f>IF(Y72=0,0,VLOOKUP(Y72,FAC_TOTALS_APTA!$A$4:$BU$143,$L82,FALSE))</f>
        <v>0</v>
      </c>
      <c r="Z82" s="31">
        <f>IF(Z72=0,0,VLOOKUP(Z72,FAC_TOTALS_APTA!$A$4:$BU$143,$L82,FALSE))</f>
        <v>0</v>
      </c>
      <c r="AA82" s="31">
        <f>IF(AA72=0,0,VLOOKUP(AA72,FAC_TOTALS_APTA!$A$4:$BU$143,$L82,FALSE))</f>
        <v>0</v>
      </c>
      <c r="AB82" s="31">
        <f>IF(AB72=0,0,VLOOKUP(AB72,FAC_TOTALS_APTA!$A$4:$BU$143,$L82,FALSE))</f>
        <v>0</v>
      </c>
      <c r="AC82" s="34">
        <f t="shared" si="19"/>
        <v>0</v>
      </c>
      <c r="AD82" s="35" t="e">
        <f>AC82/G89</f>
        <v>#DIV/0!</v>
      </c>
    </row>
    <row r="83" spans="1:31" ht="30" x14ac:dyDescent="0.2">
      <c r="B83" s="28" t="s">
        <v>84</v>
      </c>
      <c r="C83" s="30"/>
      <c r="D83" s="14" t="s">
        <v>75</v>
      </c>
      <c r="E83" s="57">
        <v>-2.7400000000000001E-2</v>
      </c>
      <c r="F83" s="9">
        <f>MATCH($D83,FAC_TOTALS_APTA!$A$2:$BU$2,)</f>
        <v>20</v>
      </c>
      <c r="G83" s="36">
        <f>VLOOKUP(G72,FAC_TOTALS_APTA!$A$4:$BU$143,$F83,FALSE)</f>
        <v>0</v>
      </c>
      <c r="H83" s="36">
        <f>VLOOKUP(H72,FAC_TOTALS_APTA!$A$4:$BU$143,$F83,FALSE)</f>
        <v>4.1918691360401104</v>
      </c>
      <c r="I83" s="32" t="str">
        <f t="shared" si="16"/>
        <v>-</v>
      </c>
      <c r="J83" s="33" t="str">
        <f t="shared" si="17"/>
        <v/>
      </c>
      <c r="K83" s="33" t="str">
        <f t="shared" si="18"/>
        <v>YEARS_SINCE_TNC_BUS2_MIDLOW_FAC</v>
      </c>
      <c r="L83" s="9">
        <f>MATCH($K83,FAC_TOTALS_APTA!$A$2:$BS$2,)</f>
        <v>35</v>
      </c>
      <c r="M83" s="31">
        <f>IF(M72=0,0,VLOOKUP(M72,FAC_TOTALS_APTA!$A$4:$BU$143,$L83,FALSE))</f>
        <v>0</v>
      </c>
      <c r="N83" s="31">
        <f>IF(N72=0,0,VLOOKUP(N72,FAC_TOTALS_APTA!$A$4:$BU$143,$L83,FALSE))</f>
        <v>0</v>
      </c>
      <c r="O83" s="31">
        <f>IF(O72=0,0,VLOOKUP(O72,FAC_TOTALS_APTA!$A$4:$BU$143,$L83,FALSE))</f>
        <v>0</v>
      </c>
      <c r="P83" s="31">
        <f>IF(P72=0,0,VLOOKUP(P72,FAC_TOTALS_APTA!$A$4:$BU$143,$L83,FALSE))</f>
        <v>0</v>
      </c>
      <c r="Q83" s="31">
        <f>IF(Q72=0,0,VLOOKUP(Q72,FAC_TOTALS_APTA!$A$4:$BU$143,$L83,FALSE))</f>
        <v>0</v>
      </c>
      <c r="R83" s="31">
        <f>IF(R72=0,0,VLOOKUP(R72,FAC_TOTALS_APTA!$A$4:$BU$143,$L83,FALSE))</f>
        <v>0</v>
      </c>
      <c r="S83" s="31">
        <f>IF(S72=0,0,VLOOKUP(S72,FAC_TOTALS_APTA!$A$4:$BU$143,$L83,FALSE))</f>
        <v>0</v>
      </c>
      <c r="T83" s="31">
        <f>IF(T72=0,0,VLOOKUP(T72,FAC_TOTALS_APTA!$A$4:$BU$143,$L83,FALSE))</f>
        <v>0</v>
      </c>
      <c r="U83" s="31">
        <f>IF(U72=0,0,VLOOKUP(U72,FAC_TOTALS_APTA!$A$4:$BU$143,$L83,FALSE))</f>
        <v>0</v>
      </c>
      <c r="V83" s="31">
        <f>IF(V72=0,0,VLOOKUP(V72,FAC_TOTALS_APTA!$A$4:$BU$143,$L83,FALSE))</f>
        <v>0</v>
      </c>
      <c r="W83" s="31">
        <f>IF(W72=0,0,VLOOKUP(W72,FAC_TOTALS_APTA!$A$4:$BU$143,$L83,FALSE))</f>
        <v>0</v>
      </c>
      <c r="X83" s="31">
        <f>IF(X72=0,0,VLOOKUP(X72,FAC_TOTALS_APTA!$A$4:$BU$143,$L83,FALSE))</f>
        <v>-4860144.8272753004</v>
      </c>
      <c r="Y83" s="31">
        <f>IF(Y72=0,0,VLOOKUP(Y72,FAC_TOTALS_APTA!$A$4:$BU$143,$L83,FALSE))</f>
        <v>-6901690.5740408897</v>
      </c>
      <c r="Z83" s="31">
        <f>IF(Z72=0,0,VLOOKUP(Z72,FAC_TOTALS_APTA!$A$4:$BU$143,$L83,FALSE))</f>
        <v>-7794065.0396641204</v>
      </c>
      <c r="AA83" s="31">
        <f>IF(AA72=0,0,VLOOKUP(AA72,FAC_TOTALS_APTA!$A$4:$BU$143,$L83,FALSE))</f>
        <v>-8043249.2076117899</v>
      </c>
      <c r="AB83" s="31">
        <f>IF(AB72=0,0,VLOOKUP(AB72,FAC_TOTALS_APTA!$A$4:$BU$143,$L83,FALSE))</f>
        <v>-7830804.98547005</v>
      </c>
      <c r="AC83" s="34">
        <f t="shared" si="19"/>
        <v>-35429954.634062149</v>
      </c>
      <c r="AD83" s="35">
        <f>AC83/G91</f>
        <v>-0.27279013289814247</v>
      </c>
    </row>
    <row r="84" spans="1:31" ht="15" hidden="1" x14ac:dyDescent="0.2">
      <c r="B84" s="28" t="s">
        <v>84</v>
      </c>
      <c r="C84" s="30"/>
      <c r="D84" s="14" t="s">
        <v>76</v>
      </c>
      <c r="E84" s="57">
        <v>-2.5999999999999999E-3</v>
      </c>
      <c r="F84" s="9">
        <f>MATCH($D84,FAC_TOTALS_APTA!$A$2:$BU$2,)</f>
        <v>21</v>
      </c>
      <c r="G84" s="36">
        <f>VLOOKUP(G72,FAC_TOTALS_APTA!$A$4:$BU$143,$F84,FALSE)</f>
        <v>0</v>
      </c>
      <c r="H84" s="36">
        <f>VLOOKUP(H72,FAC_TOTALS_APTA!$A$4:$BU$143,$F84,FALSE)</f>
        <v>0</v>
      </c>
      <c r="I84" s="32" t="str">
        <f t="shared" si="16"/>
        <v>-</v>
      </c>
      <c r="J84" s="33"/>
      <c r="K84" s="33" t="str">
        <f t="shared" si="18"/>
        <v>YEARS_SINCE_TNC_RAIL2_HINY_FAC</v>
      </c>
      <c r="L84" s="9">
        <f>MATCH($K84,FAC_TOTALS_APTA!$A$2:$BS$2,)</f>
        <v>36</v>
      </c>
      <c r="M84" s="31">
        <f>IF(M72=0,0,VLOOKUP(M72,FAC_TOTALS_APTA!$A$4:$BU$143,$L84,FALSE))</f>
        <v>0</v>
      </c>
      <c r="N84" s="31">
        <f>IF(N72=0,0,VLOOKUP(N72,FAC_TOTALS_APTA!$A$4:$BU$143,$L84,FALSE))</f>
        <v>0</v>
      </c>
      <c r="O84" s="31">
        <f>IF(O72=0,0,VLOOKUP(O72,FAC_TOTALS_APTA!$A$4:$BU$143,$L84,FALSE))</f>
        <v>0</v>
      </c>
      <c r="P84" s="31">
        <f>IF(P72=0,0,VLOOKUP(P72,FAC_TOTALS_APTA!$A$4:$BU$143,$L84,FALSE))</f>
        <v>0</v>
      </c>
      <c r="Q84" s="31">
        <f>IF(Q72=0,0,VLOOKUP(Q72,FAC_TOTALS_APTA!$A$4:$BU$143,$L84,FALSE))</f>
        <v>0</v>
      </c>
      <c r="R84" s="31">
        <f>IF(R72=0,0,VLOOKUP(R72,FAC_TOTALS_APTA!$A$4:$BU$143,$L84,FALSE))</f>
        <v>0</v>
      </c>
      <c r="S84" s="31">
        <f>IF(S72=0,0,VLOOKUP(S72,FAC_TOTALS_APTA!$A$4:$BU$143,$L84,FALSE))</f>
        <v>0</v>
      </c>
      <c r="T84" s="31">
        <f>IF(T72=0,0,VLOOKUP(T72,FAC_TOTALS_APTA!$A$4:$BU$143,$L84,FALSE))</f>
        <v>0</v>
      </c>
      <c r="U84" s="31">
        <f>IF(U72=0,0,VLOOKUP(U72,FAC_TOTALS_APTA!$A$4:$BU$143,$L84,FALSE))</f>
        <v>0</v>
      </c>
      <c r="V84" s="31">
        <f>IF(V72=0,0,VLOOKUP(V72,FAC_TOTALS_APTA!$A$4:$BU$143,$L84,FALSE))</f>
        <v>0</v>
      </c>
      <c r="W84" s="31">
        <f>IF(W72=0,0,VLOOKUP(W72,FAC_TOTALS_APTA!$A$4:$BU$143,$L84,FALSE))</f>
        <v>0</v>
      </c>
      <c r="X84" s="31">
        <f>IF(X72=0,0,VLOOKUP(X72,FAC_TOTALS_APTA!$A$4:$BU$143,$L84,FALSE))</f>
        <v>0</v>
      </c>
      <c r="Y84" s="31">
        <f>IF(Y72=0,0,VLOOKUP(Y72,FAC_TOTALS_APTA!$A$4:$BU$143,$L84,FALSE))</f>
        <v>0</v>
      </c>
      <c r="Z84" s="31">
        <f>IF(Z72=0,0,VLOOKUP(Z72,FAC_TOTALS_APTA!$A$4:$BU$143,$L84,FALSE))</f>
        <v>0</v>
      </c>
      <c r="AA84" s="31">
        <f>IF(AA72=0,0,VLOOKUP(AA72,FAC_TOTALS_APTA!$A$4:$BU$143,$L84,FALSE))</f>
        <v>0</v>
      </c>
      <c r="AB84" s="31">
        <f>IF(AB72=0,0,VLOOKUP(AB72,FAC_TOTALS_APTA!$A$4:$BU$143,$L84,FALSE))</f>
        <v>0</v>
      </c>
      <c r="AC84" s="34">
        <f t="shared" si="19"/>
        <v>0</v>
      </c>
      <c r="AD84" s="35" t="e">
        <f>AC84/G89</f>
        <v>#DIV/0!</v>
      </c>
    </row>
    <row r="85" spans="1:31" ht="30" hidden="1" x14ac:dyDescent="0.2">
      <c r="B85" s="28" t="s">
        <v>84</v>
      </c>
      <c r="C85" s="30"/>
      <c r="D85" s="14" t="s">
        <v>77</v>
      </c>
      <c r="E85" s="57">
        <v>-2.58E-2</v>
      </c>
      <c r="F85" s="9">
        <f>MATCH($D85,FAC_TOTALS_APTA!$A$2:$BU$2,)</f>
        <v>22</v>
      </c>
      <c r="G85" s="36">
        <f>VLOOKUP(G72,FAC_TOTALS_APTA!$A$4:$BU$143,$F85,FALSE)</f>
        <v>0</v>
      </c>
      <c r="H85" s="36">
        <f>VLOOKUP(H72,FAC_TOTALS_APTA!$A$4:$BU$143,$F85,FALSE)</f>
        <v>0</v>
      </c>
      <c r="I85" s="32" t="str">
        <f t="shared" si="16"/>
        <v>-</v>
      </c>
      <c r="J85" s="33"/>
      <c r="K85" s="33" t="str">
        <f t="shared" si="18"/>
        <v>YEARS_SINCE_TNC_RAIL2_MIDLOW_FAC</v>
      </c>
      <c r="L85" s="9">
        <f>MATCH($K85,FAC_TOTALS_APTA!$A$2:$BS$2,)</f>
        <v>37</v>
      </c>
      <c r="M85" s="31">
        <f>IF(M72=0,0,VLOOKUP(M72,FAC_TOTALS_APTA!$A$4:$BU$143,$L85,FALSE))</f>
        <v>0</v>
      </c>
      <c r="N85" s="31">
        <f>IF(N72=0,0,VLOOKUP(N72,FAC_TOTALS_APTA!$A$4:$BU$143,$L85,FALSE))</f>
        <v>0</v>
      </c>
      <c r="O85" s="31">
        <f>IF(O72=0,0,VLOOKUP(O72,FAC_TOTALS_APTA!$A$4:$BU$143,$L85,FALSE))</f>
        <v>0</v>
      </c>
      <c r="P85" s="31">
        <f>IF(P72=0,0,VLOOKUP(P72,FAC_TOTALS_APTA!$A$4:$BU$143,$L85,FALSE))</f>
        <v>0</v>
      </c>
      <c r="Q85" s="31">
        <f>IF(Q72=0,0,VLOOKUP(Q72,FAC_TOTALS_APTA!$A$4:$BU$143,$L85,FALSE))</f>
        <v>0</v>
      </c>
      <c r="R85" s="31">
        <f>IF(R72=0,0,VLOOKUP(R72,FAC_TOTALS_APTA!$A$4:$BU$143,$L85,FALSE))</f>
        <v>0</v>
      </c>
      <c r="S85" s="31">
        <f>IF(S72=0,0,VLOOKUP(S72,FAC_TOTALS_APTA!$A$4:$BU$143,$L85,FALSE))</f>
        <v>0</v>
      </c>
      <c r="T85" s="31">
        <f>IF(T72=0,0,VLOOKUP(T72,FAC_TOTALS_APTA!$A$4:$BU$143,$L85,FALSE))</f>
        <v>0</v>
      </c>
      <c r="U85" s="31">
        <f>IF(U72=0,0,VLOOKUP(U72,FAC_TOTALS_APTA!$A$4:$BU$143,$L85,FALSE))</f>
        <v>0</v>
      </c>
      <c r="V85" s="31">
        <f>IF(V72=0,0,VLOOKUP(V72,FAC_TOTALS_APTA!$A$4:$BU$143,$L85,FALSE))</f>
        <v>0</v>
      </c>
      <c r="W85" s="31">
        <f>IF(W72=0,0,VLOOKUP(W72,FAC_TOTALS_APTA!$A$4:$BU$143,$L85,FALSE))</f>
        <v>0</v>
      </c>
      <c r="X85" s="31">
        <f>IF(X72=0,0,VLOOKUP(X72,FAC_TOTALS_APTA!$A$4:$BU$143,$L85,FALSE))</f>
        <v>0</v>
      </c>
      <c r="Y85" s="31">
        <f>IF(Y72=0,0,VLOOKUP(Y72,FAC_TOTALS_APTA!$A$4:$BU$143,$L85,FALSE))</f>
        <v>0</v>
      </c>
      <c r="Z85" s="31">
        <f>IF(Z72=0,0,VLOOKUP(Z72,FAC_TOTALS_APTA!$A$4:$BU$143,$L85,FALSE))</f>
        <v>0</v>
      </c>
      <c r="AA85" s="31">
        <f>IF(AA72=0,0,VLOOKUP(AA72,FAC_TOTALS_APTA!$A$4:$BU$143,$L85,FALSE))</f>
        <v>0</v>
      </c>
      <c r="AB85" s="31">
        <f>IF(AB72=0,0,VLOOKUP(AB72,FAC_TOTALS_APTA!$A$4:$BU$143,$L85,FALSE))</f>
        <v>0</v>
      </c>
      <c r="AC85" s="34">
        <f t="shared" si="19"/>
        <v>0</v>
      </c>
      <c r="AD85" s="35" t="e">
        <f>AC85/G89</f>
        <v>#DIV/0!</v>
      </c>
    </row>
    <row r="86" spans="1:31" ht="15" x14ac:dyDescent="0.2">
      <c r="B86" s="28" t="s">
        <v>85</v>
      </c>
      <c r="C86" s="30"/>
      <c r="D86" s="9" t="s">
        <v>51</v>
      </c>
      <c r="E86" s="57">
        <v>1.46E-2</v>
      </c>
      <c r="F86" s="9">
        <f>MATCH($D86,FAC_TOTALS_APTA!$A$2:$BU$2,)</f>
        <v>23</v>
      </c>
      <c r="G86" s="36">
        <f>VLOOKUP(G72,FAC_TOTALS_APTA!$A$4:$BU$143,$F86,FALSE)</f>
        <v>2.1832755059389301E-2</v>
      </c>
      <c r="H86" s="36">
        <f>VLOOKUP(H72,FAC_TOTALS_APTA!$A$4:$BU$143,$F86,FALSE)</f>
        <v>0.54714106581094102</v>
      </c>
      <c r="I86" s="32">
        <f t="shared" si="16"/>
        <v>24.060559893729028</v>
      </c>
      <c r="J86" s="33" t="str">
        <f t="shared" ref="J86:J92" si="20">IF(C86="Log","_log","")</f>
        <v/>
      </c>
      <c r="K86" s="33" t="str">
        <f t="shared" si="18"/>
        <v>BIKE_SHARE_FAC</v>
      </c>
      <c r="L86" s="9">
        <f>MATCH($K86,FAC_TOTALS_APTA!$A$2:$BS$2,)</f>
        <v>38</v>
      </c>
      <c r="M86" s="31">
        <f>IF(M72=0,0,VLOOKUP(M72,FAC_TOTALS_APTA!$A$4:$BU$143,$L86,FALSE))</f>
        <v>0</v>
      </c>
      <c r="N86" s="31">
        <f>IF(N72=0,0,VLOOKUP(N72,FAC_TOTALS_APTA!$A$4:$BU$143,$L86,FALSE))</f>
        <v>0</v>
      </c>
      <c r="O86" s="31">
        <f>IF(O72=0,0,VLOOKUP(O72,FAC_TOTALS_APTA!$A$4:$BU$143,$L86,FALSE))</f>
        <v>0</v>
      </c>
      <c r="P86" s="31">
        <f>IF(P72=0,0,VLOOKUP(P72,FAC_TOTALS_APTA!$A$4:$BU$143,$L86,FALSE))</f>
        <v>0</v>
      </c>
      <c r="Q86" s="31">
        <f>IF(Q72=0,0,VLOOKUP(Q72,FAC_TOTALS_APTA!$A$4:$BU$143,$L86,FALSE))</f>
        <v>0</v>
      </c>
      <c r="R86" s="31">
        <f>IF(R72=0,0,VLOOKUP(R72,FAC_TOTALS_APTA!$A$4:$BU$143,$L86,FALSE))</f>
        <v>0</v>
      </c>
      <c r="S86" s="31">
        <f>IF(S72=0,0,VLOOKUP(S72,FAC_TOTALS_APTA!$A$4:$BU$143,$L86,FALSE))</f>
        <v>0</v>
      </c>
      <c r="T86" s="31">
        <f>IF(T72=0,0,VLOOKUP(T72,FAC_TOTALS_APTA!$A$4:$BU$143,$L86,FALSE))</f>
        <v>52600.843121786602</v>
      </c>
      <c r="U86" s="31">
        <f>IF(U72=0,0,VLOOKUP(U72,FAC_TOTALS_APTA!$A$4:$BU$143,$L86,FALSE))</f>
        <v>0</v>
      </c>
      <c r="V86" s="31">
        <f>IF(V72=0,0,VLOOKUP(V72,FAC_TOTALS_APTA!$A$4:$BU$143,$L86,FALSE))</f>
        <v>34150.619871135597</v>
      </c>
      <c r="W86" s="31">
        <f>IF(W72=0,0,VLOOKUP(W72,FAC_TOTALS_APTA!$A$4:$BU$143,$L86,FALSE))</f>
        <v>9136.0245929956709</v>
      </c>
      <c r="X86" s="31">
        <f>IF(X72=0,0,VLOOKUP(X72,FAC_TOTALS_APTA!$A$4:$BU$143,$L86,FALSE))</f>
        <v>88766.782859451094</v>
      </c>
      <c r="Y86" s="31">
        <f>IF(Y72=0,0,VLOOKUP(Y72,FAC_TOTALS_APTA!$A$4:$BU$143,$L86,FALSE))</f>
        <v>199654.64039027001</v>
      </c>
      <c r="Z86" s="31">
        <f>IF(Z72=0,0,VLOOKUP(Z72,FAC_TOTALS_APTA!$A$4:$BU$143,$L86,FALSE))</f>
        <v>313120.311673744</v>
      </c>
      <c r="AA86" s="31">
        <f>IF(AA72=0,0,VLOOKUP(AA72,FAC_TOTALS_APTA!$A$4:$BU$143,$L86,FALSE))</f>
        <v>767407.22797941999</v>
      </c>
      <c r="AB86" s="31">
        <f>IF(AB72=0,0,VLOOKUP(AB72,FAC_TOTALS_APTA!$A$4:$BU$143,$L86,FALSE))</f>
        <v>545505.61376300803</v>
      </c>
      <c r="AC86" s="34">
        <f t="shared" si="19"/>
        <v>2010342.064251811</v>
      </c>
      <c r="AD86" s="35">
        <f>AC86/G91</f>
        <v>1.5478469688774248E-2</v>
      </c>
    </row>
    <row r="87" spans="1:31" ht="15" x14ac:dyDescent="0.2">
      <c r="B87" s="11" t="s">
        <v>86</v>
      </c>
      <c r="C87" s="29"/>
      <c r="D87" s="10" t="s">
        <v>52</v>
      </c>
      <c r="E87" s="58">
        <v>-4.8399999999999999E-2</v>
      </c>
      <c r="F87" s="10">
        <f>MATCH($D87,FAC_TOTALS_APTA!$A$2:$BU$2,)</f>
        <v>24</v>
      </c>
      <c r="G87" s="38">
        <f>VLOOKUP(G72,FAC_TOTALS_APTA!$A$4:$BU$143,$F87,FALSE)</f>
        <v>0</v>
      </c>
      <c r="H87" s="38">
        <f>VLOOKUP(H72,FAC_TOTALS_APTA!$A$4:$BU$143,$F87,FALSE)</f>
        <v>6.7108560679455503E-2</v>
      </c>
      <c r="I87" s="39" t="str">
        <f t="shared" si="16"/>
        <v>-</v>
      </c>
      <c r="J87" s="40" t="str">
        <f t="shared" si="20"/>
        <v/>
      </c>
      <c r="K87" s="40" t="str">
        <f t="shared" si="18"/>
        <v>scooter_flag_FAC</v>
      </c>
      <c r="L87" s="10">
        <f>MATCH($K87,FAC_TOTALS_APTA!$A$2:$BS$2,)</f>
        <v>40</v>
      </c>
      <c r="M87" s="41">
        <f>IF(M72=0,0,VLOOKUP(M72,FAC_TOTALS_APTA!$A$4:$BU$143,$L87,FALSE))</f>
        <v>0</v>
      </c>
      <c r="N87" s="41">
        <f>IF(N72=0,0,VLOOKUP(N72,FAC_TOTALS_APTA!$A$4:$BU$143,$L87,FALSE))</f>
        <v>0</v>
      </c>
      <c r="O87" s="41">
        <f>IF(O72=0,0,VLOOKUP(O72,FAC_TOTALS_APTA!$A$4:$BU$143,$L87,FALSE))</f>
        <v>0</v>
      </c>
      <c r="P87" s="41">
        <f>IF(P72=0,0,VLOOKUP(P72,FAC_TOTALS_APTA!$A$4:$BU$143,$L87,FALSE))</f>
        <v>0</v>
      </c>
      <c r="Q87" s="41">
        <f>IF(Q72=0,0,VLOOKUP(Q72,FAC_TOTALS_APTA!$A$4:$BU$143,$L87,FALSE))</f>
        <v>0</v>
      </c>
      <c r="R87" s="41">
        <f>IF(R72=0,0,VLOOKUP(R72,FAC_TOTALS_APTA!$A$4:$BU$143,$L87,FALSE))</f>
        <v>0</v>
      </c>
      <c r="S87" s="41">
        <f>IF(S72=0,0,VLOOKUP(S72,FAC_TOTALS_APTA!$A$4:$BU$143,$L87,FALSE))</f>
        <v>0</v>
      </c>
      <c r="T87" s="41">
        <f>IF(T72=0,0,VLOOKUP(T72,FAC_TOTALS_APTA!$A$4:$BU$143,$L87,FALSE))</f>
        <v>0</v>
      </c>
      <c r="U87" s="41">
        <f>IF(U72=0,0,VLOOKUP(U72,FAC_TOTALS_APTA!$A$4:$BU$143,$L87,FALSE))</f>
        <v>0</v>
      </c>
      <c r="V87" s="41">
        <f>IF(V72=0,0,VLOOKUP(V72,FAC_TOTALS_APTA!$A$4:$BU$143,$L87,FALSE))</f>
        <v>0</v>
      </c>
      <c r="W87" s="41">
        <f>IF(W72=0,0,VLOOKUP(W72,FAC_TOTALS_APTA!$A$4:$BU$143,$L87,FALSE))</f>
        <v>0</v>
      </c>
      <c r="X87" s="41">
        <f>IF(X72=0,0,VLOOKUP(X72,FAC_TOTALS_APTA!$A$4:$BU$143,$L87,FALSE))</f>
        <v>0</v>
      </c>
      <c r="Y87" s="41">
        <f>IF(Y72=0,0,VLOOKUP(Y72,FAC_TOTALS_APTA!$A$4:$BU$143,$L87,FALSE))</f>
        <v>0</v>
      </c>
      <c r="Z87" s="41">
        <f>IF(Z72=0,0,VLOOKUP(Z72,FAC_TOTALS_APTA!$A$4:$BU$143,$L87,FALSE))</f>
        <v>0</v>
      </c>
      <c r="AA87" s="41">
        <f>IF(AA72=0,0,VLOOKUP(AA72,FAC_TOTALS_APTA!$A$4:$BU$143,$L87,FALSE))</f>
        <v>0</v>
      </c>
      <c r="AB87" s="41">
        <f>IF(AB72=0,0,VLOOKUP(AB72,FAC_TOTALS_APTA!$A$4:$BU$143,$L87,FALSE))</f>
        <v>-1006661.2958451</v>
      </c>
      <c r="AC87" s="42">
        <f t="shared" si="19"/>
        <v>-1006661.2958451</v>
      </c>
      <c r="AD87" s="43">
        <f>AC87/G91</f>
        <v>-7.750709012000691E-3</v>
      </c>
    </row>
    <row r="88" spans="1:31" s="16" customFormat="1" ht="15" x14ac:dyDescent="0.2">
      <c r="A88" s="9"/>
      <c r="B88" s="11" t="s">
        <v>92</v>
      </c>
      <c r="C88" s="29" t="s">
        <v>26</v>
      </c>
      <c r="D88" s="10" t="s">
        <v>90</v>
      </c>
      <c r="E88" s="58">
        <v>3.8999999999999998E-3</v>
      </c>
      <c r="F88" s="10">
        <f>MATCH($D88,FAC_TOTALS_APTA!$A$2:$BU$2,)</f>
        <v>25</v>
      </c>
      <c r="G88" s="38">
        <f>VLOOKUP(G72,FAC_TOTALS_APTA!$A$4:$BU$143,$F88,FALSE)</f>
        <v>150217.49233486701</v>
      </c>
      <c r="H88" s="38">
        <f>VLOOKUP(H72,FAC_TOTALS_APTA!$A$4:$BU$143,$F88,FALSE)</f>
        <v>41555.671851451902</v>
      </c>
      <c r="I88" s="39">
        <f t="shared" si="16"/>
        <v>-0.72336329674033306</v>
      </c>
      <c r="J88" s="33" t="str">
        <f t="shared" si="20"/>
        <v>_log</v>
      </c>
      <c r="K88" s="40" t="str">
        <f t="shared" si="18"/>
        <v>MDBF_Mechanical_log_FAC</v>
      </c>
      <c r="L88" s="10">
        <f>MATCH($K88,FAC_TOTALS_APTA!$A$2:$BS$2,)</f>
        <v>39</v>
      </c>
      <c r="M88" s="41">
        <f>IF(M$72=0,0,VLOOKUP(M$72,FAC_TOTALS_APTA!$A$4:$BU$143,$L88,FALSE))</f>
        <v>43509.249762717503</v>
      </c>
      <c r="N88" s="41">
        <f>IF(N$72=0,0,VLOOKUP(N$72,FAC_TOTALS_APTA!$A$4:$BU$143,$L88,FALSE))</f>
        <v>-54617.1904000469</v>
      </c>
      <c r="O88" s="41">
        <f>IF(O$72=0,0,VLOOKUP(O$72,FAC_TOTALS_APTA!$A$4:$BU$143,$L88,FALSE))</f>
        <v>22090.7563278122</v>
      </c>
      <c r="P88" s="41">
        <f>IF(P$72=0,0,VLOOKUP(P$72,FAC_TOTALS_APTA!$A$4:$BU$143,$L88,FALSE))</f>
        <v>132449.60030221599</v>
      </c>
      <c r="Q88" s="41">
        <f>IF(Q$72=0,0,VLOOKUP(Q$72,FAC_TOTALS_APTA!$A$4:$BU$143,$L88,FALSE))</f>
        <v>18600.331417373502</v>
      </c>
      <c r="R88" s="41">
        <f>IF(R$72=0,0,VLOOKUP(R$72,FAC_TOTALS_APTA!$A$4:$BU$143,$L88,FALSE))</f>
        <v>-400058.51916214201</v>
      </c>
      <c r="S88" s="41">
        <f>IF(S$72=0,0,VLOOKUP(S$72,FAC_TOTALS_APTA!$A$4:$BU$143,$L88,FALSE))</f>
        <v>-505461.61379565799</v>
      </c>
      <c r="T88" s="41">
        <f>IF(T$72=0,0,VLOOKUP(T$72,FAC_TOTALS_APTA!$A$4:$BU$143,$L88,FALSE))</f>
        <v>79370.504167026302</v>
      </c>
      <c r="U88" s="41">
        <f>IF(U$72=0,0,VLOOKUP(U$72,FAC_TOTALS_APTA!$A$4:$BU$143,$L88,FALSE))</f>
        <v>121487.57761990601</v>
      </c>
      <c r="V88" s="41">
        <f>IF(V$72=0,0,VLOOKUP(V$72,FAC_TOTALS_APTA!$A$4:$BU$143,$L88,FALSE))</f>
        <v>192641.902969344</v>
      </c>
      <c r="W88" s="41">
        <f>IF(W$72=0,0,VLOOKUP(W$72,FAC_TOTALS_APTA!$A$4:$BU$143,$L88,FALSE))</f>
        <v>-61580.628859206998</v>
      </c>
      <c r="X88" s="41">
        <f>IF(X$72=0,0,VLOOKUP(X$72,FAC_TOTALS_APTA!$A$4:$BU$143,$L88,FALSE))</f>
        <v>36862.452891380897</v>
      </c>
      <c r="Y88" s="41">
        <f>IF(Y$72=0,0,VLOOKUP(Y$72,FAC_TOTALS_APTA!$A$4:$BU$143,$L88,FALSE))</f>
        <v>102670.67729645201</v>
      </c>
      <c r="Z88" s="41">
        <f>IF(Z$72=0,0,VLOOKUP(Z$72,FAC_TOTALS_APTA!$A$4:$BU$143,$L88,FALSE))</f>
        <v>13118.568698675899</v>
      </c>
      <c r="AA88" s="41">
        <f>IF(AA$72=0,0,VLOOKUP(AA$72,FAC_TOTALS_APTA!$A$4:$BU$143,$L88,FALSE))</f>
        <v>-69527.330904899005</v>
      </c>
      <c r="AB88" s="41">
        <f>IF(AB$72=0,0,VLOOKUP(AB$72,FAC_TOTALS_APTA!$A$4:$BU$143,$L88,FALSE))</f>
        <v>14937.012243453901</v>
      </c>
      <c r="AC88" s="42">
        <f t="shared" si="19"/>
        <v>-313506.64942559472</v>
      </c>
      <c r="AD88" s="43">
        <f>AC88/$G$91</f>
        <v>-2.4138196462447476E-3</v>
      </c>
      <c r="AE88" s="9"/>
    </row>
    <row r="89" spans="1:31" s="16" customFormat="1" ht="15" x14ac:dyDescent="0.2">
      <c r="A89" s="9"/>
      <c r="B89" s="44" t="s">
        <v>63</v>
      </c>
      <c r="C89" s="45"/>
      <c r="D89" s="44" t="s">
        <v>55</v>
      </c>
      <c r="E89" s="46"/>
      <c r="F89" s="47"/>
      <c r="G89" s="48"/>
      <c r="H89" s="48"/>
      <c r="I89" s="49"/>
      <c r="J89" s="50"/>
      <c r="K89" s="50" t="str">
        <f t="shared" si="18"/>
        <v>New_Reporter_FAC</v>
      </c>
      <c r="L89" s="47">
        <f>MATCH($K89,FAC_TOTALS_APTA!$A$2:$BS$2,)</f>
        <v>44</v>
      </c>
      <c r="M89" s="48">
        <f>IF(M72=0,0,VLOOKUP(M72,FAC_TOTALS_APTA!$A$4:$BU$143,$L89,FALSE))</f>
        <v>24145986.0963999</v>
      </c>
      <c r="N89" s="48">
        <f>IF(N72=0,0,VLOOKUP(N72,FAC_TOTALS_APTA!$A$4:$BU$143,$L89,FALSE))</f>
        <v>32651886.424199998</v>
      </c>
      <c r="O89" s="48">
        <f>IF(O72=0,0,VLOOKUP(O72,FAC_TOTALS_APTA!$A$4:$BU$143,$L89,FALSE))</f>
        <v>9137793.1011999901</v>
      </c>
      <c r="P89" s="48">
        <f>IF(P72=0,0,VLOOKUP(P72,FAC_TOTALS_APTA!$A$4:$BU$143,$L89,FALSE))</f>
        <v>20555633.460699901</v>
      </c>
      <c r="Q89" s="48">
        <f>IF(Q72=0,0,VLOOKUP(Q72,FAC_TOTALS_APTA!$A$4:$BU$143,$L89,FALSE))</f>
        <v>10501527.600299999</v>
      </c>
      <c r="R89" s="48">
        <f>IF(R72=0,0,VLOOKUP(R72,FAC_TOTALS_APTA!$A$4:$BU$143,$L89,FALSE))</f>
        <v>0</v>
      </c>
      <c r="S89" s="48">
        <f>IF(S72=0,0,VLOOKUP(S72,FAC_TOTALS_APTA!$A$4:$BU$143,$L89,FALSE))</f>
        <v>1183268.99999999</v>
      </c>
      <c r="T89" s="48">
        <f>IF(T72=0,0,VLOOKUP(T72,FAC_TOTALS_APTA!$A$4:$BU$143,$L89,FALSE))</f>
        <v>808278.87219999998</v>
      </c>
      <c r="U89" s="48">
        <f>IF(U72=0,0,VLOOKUP(U72,FAC_TOTALS_APTA!$A$4:$BU$143,$L89,FALSE))</f>
        <v>751235.99999999895</v>
      </c>
      <c r="V89" s="48">
        <f>IF(V72=0,0,VLOOKUP(V72,FAC_TOTALS_APTA!$A$4:$BU$143,$L89,FALSE))</f>
        <v>1785495.99999999</v>
      </c>
      <c r="W89" s="48">
        <f>IF(W72=0,0,VLOOKUP(W72,FAC_TOTALS_APTA!$A$4:$BU$143,$L89,FALSE))</f>
        <v>1458240.1839999901</v>
      </c>
      <c r="X89" s="48">
        <f>IF(X72=0,0,VLOOKUP(X72,FAC_TOTALS_APTA!$A$4:$BU$143,$L89,FALSE))</f>
        <v>0</v>
      </c>
      <c r="Y89" s="48">
        <f>IF(Y72=0,0,VLOOKUP(Y72,FAC_TOTALS_APTA!$A$4:$BU$143,$L89,FALSE))</f>
        <v>475083.52239999903</v>
      </c>
      <c r="Z89" s="48">
        <f>IF(Z72=0,0,VLOOKUP(Z72,FAC_TOTALS_APTA!$A$4:$BU$143,$L89,FALSE))</f>
        <v>0</v>
      </c>
      <c r="AA89" s="48">
        <f>IF(AA72=0,0,VLOOKUP(AA72,FAC_TOTALS_APTA!$A$4:$BU$143,$L89,FALSE))</f>
        <v>0</v>
      </c>
      <c r="AB89" s="48">
        <f>IF(AB72=0,0,VLOOKUP(AB72,FAC_TOTALS_APTA!$A$4:$BU$143,$L89,FALSE))</f>
        <v>0</v>
      </c>
      <c r="AC89" s="51">
        <f>SUM(M89:AB89)</f>
        <v>103454430.26139975</v>
      </c>
      <c r="AD89" s="52">
        <f>AC89/G91</f>
        <v>0.79653920168379255</v>
      </c>
      <c r="AE89" s="9"/>
    </row>
    <row r="90" spans="1:31" s="78" customFormat="1" ht="15" x14ac:dyDescent="0.2">
      <c r="A90" s="77"/>
      <c r="B90" s="28" t="s">
        <v>87</v>
      </c>
      <c r="C90" s="30"/>
      <c r="D90" s="9" t="s">
        <v>6</v>
      </c>
      <c r="E90" s="57"/>
      <c r="F90" s="9">
        <f>MATCH($D90,FAC_TOTALS_APTA!$A$2:$BS$2,)</f>
        <v>9</v>
      </c>
      <c r="G90" s="79">
        <f>VLOOKUP(G72,FAC_TOTALS_APTA!$A$4:$BU$143,$F90,FALSE)</f>
        <v>124088599.69741599</v>
      </c>
      <c r="H90" s="79">
        <f>VLOOKUP(H72,FAC_TOTALS_APTA!$A$4:$BS$143,$F90,FALSE)</f>
        <v>278472725.34022701</v>
      </c>
      <c r="I90" s="81">
        <f t="shared" ref="I90:I91" si="21">H90/G90-1</f>
        <v>1.2441443131703411</v>
      </c>
      <c r="J90" s="33"/>
      <c r="K90" s="33"/>
      <c r="L90" s="9"/>
      <c r="M90" s="31">
        <f t="shared" ref="M90:AB90" si="22">SUM(M74:M79)</f>
        <v>10679754.398269583</v>
      </c>
      <c r="N90" s="31">
        <f t="shared" si="22"/>
        <v>1413103.8550065109</v>
      </c>
      <c r="O90" s="31">
        <f t="shared" si="22"/>
        <v>15196078.258495901</v>
      </c>
      <c r="P90" s="31">
        <f t="shared" si="22"/>
        <v>17225123.187382903</v>
      </c>
      <c r="Q90" s="31">
        <f t="shared" si="22"/>
        <v>11711514.331515623</v>
      </c>
      <c r="R90" s="31">
        <f t="shared" si="22"/>
        <v>10733148.504161187</v>
      </c>
      <c r="S90" s="31">
        <f t="shared" si="22"/>
        <v>-5653697.5956952693</v>
      </c>
      <c r="T90" s="31">
        <f t="shared" si="22"/>
        <v>8932317.6032078266</v>
      </c>
      <c r="U90" s="31">
        <f t="shared" si="22"/>
        <v>14282878.185591338</v>
      </c>
      <c r="V90" s="31">
        <f t="shared" si="22"/>
        <v>-4176618.1371748336</v>
      </c>
      <c r="W90" s="31">
        <f t="shared" si="22"/>
        <v>-4489715.319743678</v>
      </c>
      <c r="X90" s="31">
        <f t="shared" si="22"/>
        <v>4157942.5375667568</v>
      </c>
      <c r="Y90" s="31">
        <f t="shared" si="22"/>
        <v>-10276164.377732065</v>
      </c>
      <c r="Z90" s="31">
        <f t="shared" si="22"/>
        <v>-6417635.083966136</v>
      </c>
      <c r="AA90" s="31">
        <f t="shared" si="22"/>
        <v>4994236.4742601169</v>
      </c>
      <c r="AB90" s="31">
        <f t="shared" si="22"/>
        <v>5704435.1481210282</v>
      </c>
      <c r="AC90" s="34">
        <f>H90-G90</f>
        <v>154384125.642811</v>
      </c>
      <c r="AD90" s="35">
        <f>I90</f>
        <v>1.2441443131703411</v>
      </c>
      <c r="AE90" s="77"/>
    </row>
    <row r="91" spans="1:31" ht="16" thickBot="1" x14ac:dyDescent="0.25">
      <c r="B91" s="12" t="s">
        <v>60</v>
      </c>
      <c r="C91" s="26"/>
      <c r="D91" s="26" t="s">
        <v>4</v>
      </c>
      <c r="E91" s="26"/>
      <c r="F91" s="26">
        <f>MATCH($D91,FAC_TOTALS_APTA!$A$2:$BS$2,)</f>
        <v>7</v>
      </c>
      <c r="G91" s="80">
        <f>VLOOKUP(G72,FAC_TOTALS_APTA!$A$4:$BS$143,$F91,FALSE)</f>
        <v>129879897.9921</v>
      </c>
      <c r="H91" s="80">
        <f>VLOOKUP(H72,FAC_TOTALS_APTA!$A$4:$BS$143,$F91,FALSE)</f>
        <v>279667674.12629902</v>
      </c>
      <c r="I91" s="82">
        <f t="shared" si="21"/>
        <v>1.1532791328748191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149787776.13419902</v>
      </c>
      <c r="AD91" s="55">
        <f>I91</f>
        <v>1.1532791328748191</v>
      </c>
    </row>
    <row r="92" spans="1:31" ht="17" thickTop="1" thickBot="1" x14ac:dyDescent="0.25">
      <c r="B92" s="59" t="s">
        <v>88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-9.0865180295522041E-2</v>
      </c>
    </row>
    <row r="93" spans="1:31" s="13" customFormat="1" ht="15" thickTop="1" x14ac:dyDescent="0.2">
      <c r="B93" s="21"/>
      <c r="E93" s="9"/>
      <c r="G93" s="112">
        <f>G90</f>
        <v>124088599.69741599</v>
      </c>
      <c r="I93" s="20"/>
    </row>
    <row r="94" spans="1:31" x14ac:dyDescent="0.2">
      <c r="B94" s="18"/>
      <c r="C94" s="19"/>
      <c r="D94" s="13"/>
      <c r="E94" s="9"/>
      <c r="F94" s="13"/>
      <c r="G94" s="112">
        <f>G91</f>
        <v>129879897.9921</v>
      </c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s="13" customFormat="1" ht="15" x14ac:dyDescent="0.2">
      <c r="B95" s="21" t="s">
        <v>30</v>
      </c>
      <c r="E95" s="9"/>
      <c r="I95" s="20"/>
    </row>
    <row r="96" spans="1:31" ht="15" x14ac:dyDescent="0.2">
      <c r="B96" s="18" t="s">
        <v>21</v>
      </c>
      <c r="C96" s="19" t="s">
        <v>22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2:30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2:30" ht="15" x14ac:dyDescent="0.2">
      <c r="B98" s="21" t="s">
        <v>32</v>
      </c>
      <c r="C98" s="22">
        <v>0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2:30" ht="16" thickBot="1" x14ac:dyDescent="0.25">
      <c r="B99" s="23" t="s">
        <v>43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2:30" ht="15" thickTop="1" x14ac:dyDescent="0.2">
      <c r="B100" s="63"/>
      <c r="C100" s="64"/>
      <c r="D100" s="64"/>
      <c r="E100" s="64"/>
      <c r="F100" s="64"/>
      <c r="G100" s="84" t="s">
        <v>61</v>
      </c>
      <c r="H100" s="84"/>
      <c r="I100" s="84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4" t="s">
        <v>65</v>
      </c>
      <c r="AD100" s="84"/>
    </row>
    <row r="101" spans="2:30" ht="15" x14ac:dyDescent="0.2">
      <c r="B101" s="11" t="s">
        <v>23</v>
      </c>
      <c r="C101" s="29" t="s">
        <v>24</v>
      </c>
      <c r="D101" s="10" t="s">
        <v>25</v>
      </c>
      <c r="E101" s="10" t="s">
        <v>31</v>
      </c>
      <c r="F101" s="10"/>
      <c r="G101" s="29">
        <f>$C$1</f>
        <v>2002</v>
      </c>
      <c r="H101" s="29">
        <f>$C$2</f>
        <v>2018</v>
      </c>
      <c r="I101" s="29" t="s">
        <v>27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29</v>
      </c>
      <c r="AD101" s="29" t="s">
        <v>27</v>
      </c>
    </row>
    <row r="102" spans="2:30" ht="13" customHeight="1" x14ac:dyDescent="0.2"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</row>
    <row r="103" spans="2:30" ht="13" customHeight="1" x14ac:dyDescent="0.2">
      <c r="B103" s="28"/>
      <c r="C103" s="30"/>
      <c r="D103" s="9"/>
      <c r="E103" s="9"/>
      <c r="F103" s="9"/>
      <c r="G103" s="9" t="str">
        <f>CONCATENATE($C98,"_",$C99,"_",G101)</f>
        <v>0_10_2002</v>
      </c>
      <c r="H103" s="9" t="str">
        <f>CONCATENATE($C98,"_",$C99,"_",H101)</f>
        <v>0_10_2018</v>
      </c>
      <c r="I103" s="30"/>
      <c r="J103" s="9"/>
      <c r="K103" s="9"/>
      <c r="L103" s="9"/>
      <c r="M103" s="9" t="str">
        <f>IF($G101+M102&gt;$H101,0,CONCATENATE($C98,"_",$C99,"_",$G101+M102))</f>
        <v>0_10_2003</v>
      </c>
      <c r="N103" s="9" t="str">
        <f t="shared" ref="N103:AB103" si="23">IF($G101+N102&gt;$H101,0,CONCATENATE($C98,"_",$C99,"_",$G101+N102))</f>
        <v>0_10_2004</v>
      </c>
      <c r="O103" s="9" t="str">
        <f t="shared" si="23"/>
        <v>0_10_2005</v>
      </c>
      <c r="P103" s="9" t="str">
        <f t="shared" si="23"/>
        <v>0_10_2006</v>
      </c>
      <c r="Q103" s="9" t="str">
        <f t="shared" si="23"/>
        <v>0_10_2007</v>
      </c>
      <c r="R103" s="9" t="str">
        <f t="shared" si="23"/>
        <v>0_10_2008</v>
      </c>
      <c r="S103" s="9" t="str">
        <f t="shared" si="23"/>
        <v>0_10_2009</v>
      </c>
      <c r="T103" s="9" t="str">
        <f t="shared" si="23"/>
        <v>0_10_2010</v>
      </c>
      <c r="U103" s="9" t="str">
        <f t="shared" si="23"/>
        <v>0_10_2011</v>
      </c>
      <c r="V103" s="9" t="str">
        <f t="shared" si="23"/>
        <v>0_10_2012</v>
      </c>
      <c r="W103" s="9" t="str">
        <f t="shared" si="23"/>
        <v>0_10_2013</v>
      </c>
      <c r="X103" s="9" t="str">
        <f t="shared" si="23"/>
        <v>0_10_2014</v>
      </c>
      <c r="Y103" s="9" t="str">
        <f t="shared" si="23"/>
        <v>0_10_2015</v>
      </c>
      <c r="Z103" s="9" t="str">
        <f t="shared" si="23"/>
        <v>0_10_2016</v>
      </c>
      <c r="AA103" s="9" t="str">
        <f t="shared" si="23"/>
        <v>0_10_2017</v>
      </c>
      <c r="AB103" s="9" t="str">
        <f t="shared" si="23"/>
        <v>0_10_2018</v>
      </c>
      <c r="AC103" s="9"/>
      <c r="AD103" s="9"/>
    </row>
    <row r="104" spans="2:30" ht="13" customHeight="1" x14ac:dyDescent="0.2">
      <c r="B104" s="28"/>
      <c r="C104" s="30"/>
      <c r="D104" s="9"/>
      <c r="E104" s="9"/>
      <c r="F104" s="9" t="s">
        <v>28</v>
      </c>
      <c r="G104" s="31"/>
      <c r="H104" s="31"/>
      <c r="I104" s="30"/>
      <c r="J104" s="9"/>
      <c r="K104" s="9"/>
      <c r="L104" s="9" t="s">
        <v>28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2:30" ht="15" x14ac:dyDescent="0.2">
      <c r="B105" s="28" t="s">
        <v>39</v>
      </c>
      <c r="C105" s="30" t="s">
        <v>26</v>
      </c>
      <c r="D105" s="9" t="s">
        <v>8</v>
      </c>
      <c r="E105" s="57">
        <v>0.83279999999999998</v>
      </c>
      <c r="F105" s="9">
        <f>MATCH($D105,FAC_TOTALS_APTA!$A$2:$BU$2,)</f>
        <v>11</v>
      </c>
      <c r="G105" s="31">
        <f>VLOOKUP(G103,FAC_TOTALS_APTA!$A$4:$BU$143,$F105,FALSE)</f>
        <v>229799687.69999999</v>
      </c>
      <c r="H105" s="31">
        <f>VLOOKUP(H103,FAC_TOTALS_APTA!$A$4:$BU$143,$F105,FALSE)</f>
        <v>274036302.39999998</v>
      </c>
      <c r="I105" s="32">
        <f>IFERROR(H105/G105-1,"-")</f>
        <v>0.19250076073971956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MATCH($K105,FAC_TOTALS_APTA!$A$2:$BS$2,)</f>
        <v>26</v>
      </c>
      <c r="M105" s="31">
        <f>IF(M103=0,0,VLOOKUP(M103,FAC_TOTALS_APTA!$A$4:$BU$143,$L105,FALSE))</f>
        <v>-81720867.876961499</v>
      </c>
      <c r="N105" s="31">
        <f>IF(N103=0,0,VLOOKUP(N103,FAC_TOTALS_APTA!$A$4:$BU$143,$L105,FALSE))</f>
        <v>93453669.532617003</v>
      </c>
      <c r="O105" s="31">
        <f>IF(O103=0,0,VLOOKUP(O103,FAC_TOTALS_APTA!$A$4:$BU$143,$L105,FALSE))</f>
        <v>23979055.860320199</v>
      </c>
      <c r="P105" s="31">
        <f>IF(P103=0,0,VLOOKUP(P103,FAC_TOTALS_APTA!$A$4:$BU$143,$L105,FALSE))</f>
        <v>-21737317.373577699</v>
      </c>
      <c r="Q105" s="31">
        <f>IF(Q103=0,0,VLOOKUP(Q103,FAC_TOTALS_APTA!$A$4:$BU$143,$L105,FALSE))</f>
        <v>113310730.371151</v>
      </c>
      <c r="R105" s="31">
        <f>IF(R103=0,0,VLOOKUP(R103,FAC_TOTALS_APTA!$A$4:$BU$143,$L105,FALSE))</f>
        <v>17529629.147962999</v>
      </c>
      <c r="S105" s="31">
        <f>IF(S103=0,0,VLOOKUP(S103,FAC_TOTALS_APTA!$A$4:$BU$143,$L105,FALSE))</f>
        <v>8535982.7204610705</v>
      </c>
      <c r="T105" s="31">
        <f>IF(T103=0,0,VLOOKUP(T103,FAC_TOTALS_APTA!$A$4:$BU$143,$L105,FALSE))</f>
        <v>-102821418.0282</v>
      </c>
      <c r="U105" s="31">
        <f>IF(U103=0,0,VLOOKUP(U103,FAC_TOTALS_APTA!$A$4:$BU$143,$L105,FALSE))</f>
        <v>-30509433.672313601</v>
      </c>
      <c r="V105" s="31">
        <f>IF(V103=0,0,VLOOKUP(V103,FAC_TOTALS_APTA!$A$4:$BU$143,$L105,FALSE))</f>
        <v>30978464.6907336</v>
      </c>
      <c r="W105" s="31">
        <f>IF(W103=0,0,VLOOKUP(W103,FAC_TOTALS_APTA!$A$4:$BU$143,$L105,FALSE))</f>
        <v>148049142.50842801</v>
      </c>
      <c r="X105" s="31">
        <f>IF(X103=0,0,VLOOKUP(X103,FAC_TOTALS_APTA!$A$4:$BU$143,$L105,FALSE))</f>
        <v>23175927.812910501</v>
      </c>
      <c r="Y105" s="31">
        <f>IF(Y103=0,0,VLOOKUP(Y103,FAC_TOTALS_APTA!$A$4:$BU$143,$L105,FALSE))</f>
        <v>-8541094.6780281998</v>
      </c>
      <c r="Z105" s="31">
        <f>IF(Z103=0,0,VLOOKUP(Z103,FAC_TOTALS_APTA!$A$4:$BU$143,$L105,FALSE))</f>
        <v>-3859655.7479284299</v>
      </c>
      <c r="AA105" s="31">
        <f>IF(AA103=0,0,VLOOKUP(AA103,FAC_TOTALS_APTA!$A$4:$BU$143,$L105,FALSE))</f>
        <v>-14840892.1410947</v>
      </c>
      <c r="AB105" s="31">
        <f>IF(AB103=0,0,VLOOKUP(AB103,FAC_TOTALS_APTA!$A$4:$BU$143,$L105,FALSE))</f>
        <v>-2623394.0850258502</v>
      </c>
      <c r="AC105" s="34">
        <f>SUM(M105:AB105)</f>
        <v>192358529.04145437</v>
      </c>
      <c r="AD105" s="35">
        <f>AC105/G122</f>
        <v>0.16284310599747415</v>
      </c>
    </row>
    <row r="106" spans="2:30" ht="15" x14ac:dyDescent="0.2">
      <c r="B106" s="28" t="s">
        <v>62</v>
      </c>
      <c r="C106" s="30" t="s">
        <v>26</v>
      </c>
      <c r="D106" s="9" t="s">
        <v>20</v>
      </c>
      <c r="E106" s="57">
        <v>-0.59099999999999997</v>
      </c>
      <c r="F106" s="9">
        <f>MATCH($D106,FAC_TOTALS_APTA!$A$2:$BU$2,)</f>
        <v>12</v>
      </c>
      <c r="G106" s="56">
        <f>VLOOKUP(G103,FAC_TOTALS_APTA!$A$4:$BU$143,$F106,FALSE)</f>
        <v>1.072971648</v>
      </c>
      <c r="H106" s="56">
        <f>VLOOKUP(H103,FAC_TOTALS_APTA!$A$4:$BU$143,$F106,FALSE)</f>
        <v>1.7403283429999901</v>
      </c>
      <c r="I106" s="32">
        <f t="shared" ref="I106:I119" si="24">IFERROR(H106/G106-1,"-")</f>
        <v>0.62197048379044406</v>
      </c>
      <c r="J106" s="33" t="str">
        <f t="shared" ref="J106:J119" si="25">IF(C106="Log","_log","")</f>
        <v>_log</v>
      </c>
      <c r="K106" s="33" t="str">
        <f t="shared" ref="K106:K120" si="26">CONCATENATE(D106,J106,"_FAC")</f>
        <v>FARE_per_UPT_2018_log_FAC</v>
      </c>
      <c r="L106" s="9">
        <f>MATCH($K106,FAC_TOTALS_APTA!$A$2:$BS$2,)</f>
        <v>27</v>
      </c>
      <c r="M106" s="31">
        <f>IF(M103=0,0,VLOOKUP(M103,FAC_TOTALS_APTA!$A$4:$BU$143,$L106,FALSE))</f>
        <v>-48852946.310562298</v>
      </c>
      <c r="N106" s="31">
        <f>IF(N103=0,0,VLOOKUP(N103,FAC_TOTALS_APTA!$A$4:$BU$143,$L106,FALSE))</f>
        <v>-21191165.611261301</v>
      </c>
      <c r="O106" s="31">
        <f>IF(O103=0,0,VLOOKUP(O103,FAC_TOTALS_APTA!$A$4:$BU$143,$L106,FALSE))</f>
        <v>30154564.6923673</v>
      </c>
      <c r="P106" s="31">
        <f>IF(P103=0,0,VLOOKUP(P103,FAC_TOTALS_APTA!$A$4:$BU$143,$L106,FALSE))</f>
        <v>-339366995.96254998</v>
      </c>
      <c r="Q106" s="31">
        <f>IF(Q103=0,0,VLOOKUP(Q103,FAC_TOTALS_APTA!$A$4:$BU$143,$L106,FALSE))</f>
        <v>411700826.88882899</v>
      </c>
      <c r="R106" s="31">
        <f>IF(R103=0,0,VLOOKUP(R103,FAC_TOTALS_APTA!$A$4:$BU$143,$L106,FALSE))</f>
        <v>-1748567.84310247</v>
      </c>
      <c r="S106" s="31">
        <f>IF(S103=0,0,VLOOKUP(S103,FAC_TOTALS_APTA!$A$4:$BU$143,$L106,FALSE))</f>
        <v>-17775004.782512899</v>
      </c>
      <c r="T106" s="31">
        <f>IF(T103=0,0,VLOOKUP(T103,FAC_TOTALS_APTA!$A$4:$BU$143,$L106,FALSE))</f>
        <v>-10554625.281010799</v>
      </c>
      <c r="U106" s="31">
        <f>IF(U103=0,0,VLOOKUP(U103,FAC_TOTALS_APTA!$A$4:$BU$143,$L106,FALSE))</f>
        <v>-19551889.8926083</v>
      </c>
      <c r="V106" s="31">
        <f>IF(V103=0,0,VLOOKUP(V103,FAC_TOTALS_APTA!$A$4:$BU$143,$L106,FALSE))</f>
        <v>4844659.8603869798</v>
      </c>
      <c r="W106" s="31">
        <f>IF(W103=0,0,VLOOKUP(W103,FAC_TOTALS_APTA!$A$4:$BU$143,$L106,FALSE))</f>
        <v>-56059407.161766797</v>
      </c>
      <c r="X106" s="31">
        <f>IF(X103=0,0,VLOOKUP(X103,FAC_TOTALS_APTA!$A$4:$BU$143,$L106,FALSE))</f>
        <v>-8484856.20434561</v>
      </c>
      <c r="Y106" s="31">
        <f>IF(Y103=0,0,VLOOKUP(Y103,FAC_TOTALS_APTA!$A$4:$BU$143,$L106,FALSE))</f>
        <v>-5829479.7547199801</v>
      </c>
      <c r="Z106" s="31">
        <f>IF(Z103=0,0,VLOOKUP(Z103,FAC_TOTALS_APTA!$A$4:$BU$143,$L106,FALSE))</f>
        <v>-5531624.5107228104</v>
      </c>
      <c r="AA106" s="31">
        <f>IF(AA103=0,0,VLOOKUP(AA103,FAC_TOTALS_APTA!$A$4:$BU$143,$L106,FALSE))</f>
        <v>-7118188.6374613503</v>
      </c>
      <c r="AB106" s="31">
        <f>IF(AB103=0,0,VLOOKUP(AB103,FAC_TOTALS_APTA!$A$4:$BU$143,$L106,FALSE))</f>
        <v>7536202.7589478204</v>
      </c>
      <c r="AC106" s="34">
        <f t="shared" ref="AC106:AC119" si="27">SUM(M106:AB106)</f>
        <v>-87828497.752093509</v>
      </c>
      <c r="AD106" s="35">
        <f>AC106/G122</f>
        <v>-7.4352124859308227E-2</v>
      </c>
    </row>
    <row r="107" spans="2:30" ht="15" x14ac:dyDescent="0.2">
      <c r="B107" s="28" t="s">
        <v>58</v>
      </c>
      <c r="C107" s="30" t="s">
        <v>26</v>
      </c>
      <c r="D107" s="9" t="s">
        <v>9</v>
      </c>
      <c r="E107" s="57">
        <v>0.37669999999999998</v>
      </c>
      <c r="F107" s="9">
        <f>MATCH($D107,FAC_TOTALS_APTA!$A$2:$BU$2,)</f>
        <v>13</v>
      </c>
      <c r="G107" s="31">
        <f>VLOOKUP(G103,FAC_TOTALS_APTA!$A$4:$BU$143,$F107,FALSE)</f>
        <v>25697520.3899999</v>
      </c>
      <c r="H107" s="31">
        <f>VLOOKUP(H103,FAC_TOTALS_APTA!$A$4:$BU$143,$F107,FALSE)</f>
        <v>29807700.839999899</v>
      </c>
      <c r="I107" s="32">
        <f t="shared" si="24"/>
        <v>0.15994463230777156</v>
      </c>
      <c r="J107" s="33" t="str">
        <f t="shared" si="25"/>
        <v>_log</v>
      </c>
      <c r="K107" s="33" t="str">
        <f t="shared" si="26"/>
        <v>POP_EMP_log_FAC</v>
      </c>
      <c r="L107" s="9">
        <f>MATCH($K107,FAC_TOTALS_APTA!$A$2:$BS$2,)</f>
        <v>28</v>
      </c>
      <c r="M107" s="31">
        <f>IF(M103=0,0,VLOOKUP(M103,FAC_TOTALS_APTA!$A$4:$BU$143,$L107,FALSE))</f>
        <v>6344587.8462819401</v>
      </c>
      <c r="N107" s="31">
        <f>IF(N103=0,0,VLOOKUP(N103,FAC_TOTALS_APTA!$A$4:$BU$143,$L107,FALSE))</f>
        <v>9096071.0229509193</v>
      </c>
      <c r="O107" s="31">
        <f>IF(O103=0,0,VLOOKUP(O103,FAC_TOTALS_APTA!$A$4:$BU$143,$L107,FALSE))</f>
        <v>8939841.2743621692</v>
      </c>
      <c r="P107" s="31">
        <f>IF(P103=0,0,VLOOKUP(P103,FAC_TOTALS_APTA!$A$4:$BU$143,$L107,FALSE))</f>
        <v>10295495.5229757</v>
      </c>
      <c r="Q107" s="31">
        <f>IF(Q103=0,0,VLOOKUP(Q103,FAC_TOTALS_APTA!$A$4:$BU$143,$L107,FALSE))</f>
        <v>1009069.281896</v>
      </c>
      <c r="R107" s="31">
        <f>IF(R103=0,0,VLOOKUP(R103,FAC_TOTALS_APTA!$A$4:$BU$143,$L107,FALSE))</f>
        <v>4307819.1489157705</v>
      </c>
      <c r="S107" s="31">
        <f>IF(S103=0,0,VLOOKUP(S103,FAC_TOTALS_APTA!$A$4:$BU$143,$L107,FALSE))</f>
        <v>-4009159.18116881</v>
      </c>
      <c r="T107" s="31">
        <f>IF(T103=0,0,VLOOKUP(T103,FAC_TOTALS_APTA!$A$4:$BU$143,$L107,FALSE))</f>
        <v>-3198797.1084904098</v>
      </c>
      <c r="U107" s="31">
        <f>IF(U103=0,0,VLOOKUP(U103,FAC_TOTALS_APTA!$A$4:$BU$143,$L107,FALSE))</f>
        <v>2248866.88408932</v>
      </c>
      <c r="V107" s="31">
        <f>IF(V103=0,0,VLOOKUP(V103,FAC_TOTALS_APTA!$A$4:$BU$143,$L107,FALSE))</f>
        <v>3819420.65535662</v>
      </c>
      <c r="W107" s="31">
        <f>IF(W103=0,0,VLOOKUP(W103,FAC_TOTALS_APTA!$A$4:$BU$143,$L107,FALSE))</f>
        <v>15273013.418001801</v>
      </c>
      <c r="X107" s="31">
        <f>IF(X103=0,0,VLOOKUP(X103,FAC_TOTALS_APTA!$A$4:$BU$143,$L107,FALSE))</f>
        <v>4882006.28832357</v>
      </c>
      <c r="Y107" s="31">
        <f>IF(Y103=0,0,VLOOKUP(Y103,FAC_TOTALS_APTA!$A$4:$BU$143,$L107,FALSE))</f>
        <v>4396849.4580013696</v>
      </c>
      <c r="Z107" s="31">
        <f>IF(Z103=0,0,VLOOKUP(Z103,FAC_TOTALS_APTA!$A$4:$BU$143,$L107,FALSE))</f>
        <v>942316.828030815</v>
      </c>
      <c r="AA107" s="31">
        <f>IF(AA103=0,0,VLOOKUP(AA103,FAC_TOTALS_APTA!$A$4:$BU$143,$L107,FALSE))</f>
        <v>3652368.6051938701</v>
      </c>
      <c r="AB107" s="31">
        <f>IF(AB103=0,0,VLOOKUP(AB103,FAC_TOTALS_APTA!$A$4:$BU$143,$L107,FALSE))</f>
        <v>2073931.5171948699</v>
      </c>
      <c r="AC107" s="34">
        <f t="shared" si="27"/>
        <v>70073701.461915508</v>
      </c>
      <c r="AD107" s="35">
        <f>AC107/G122</f>
        <v>5.9321618082964891E-2</v>
      </c>
    </row>
    <row r="108" spans="2:30" ht="15" x14ac:dyDescent="0.2">
      <c r="B108" s="28" t="s">
        <v>82</v>
      </c>
      <c r="C108" s="30"/>
      <c r="D108" s="9" t="s">
        <v>11</v>
      </c>
      <c r="E108" s="57">
        <v>5.4999999999999997E-3</v>
      </c>
      <c r="F108" s="9">
        <f>MATCH($D108,FAC_TOTALS_APTA!$A$2:$BU$2,)</f>
        <v>17</v>
      </c>
      <c r="G108" s="56">
        <f>VLOOKUP(G103,FAC_TOTALS_APTA!$A$4:$BU$143,$F108,FALSE)</f>
        <v>80.049944068744793</v>
      </c>
      <c r="H108" s="56">
        <f>VLOOKUP(H103,FAC_TOTALS_APTA!$A$4:$BU$143,$F108,FALSE)</f>
        <v>67.468769080655605</v>
      </c>
      <c r="I108" s="32">
        <f t="shared" si="24"/>
        <v>-0.15716656812757801</v>
      </c>
      <c r="J108" s="33" t="str">
        <f t="shared" si="25"/>
        <v/>
      </c>
      <c r="K108" s="33" t="str">
        <f t="shared" si="26"/>
        <v>TSD_POP_PCT_FAC</v>
      </c>
      <c r="L108" s="9">
        <f>MATCH($K108,FAC_TOTALS_APTA!$A$2:$BS$2,)</f>
        <v>32</v>
      </c>
      <c r="M108" s="31">
        <f>IF(M103=0,0,VLOOKUP(M103,FAC_TOTALS_APTA!$A$4:$BU$143,$L108,FALSE))</f>
        <v>-14518176.617126901</v>
      </c>
      <c r="N108" s="31">
        <f>IF(N103=0,0,VLOOKUP(N103,FAC_TOTALS_APTA!$A$4:$BU$143,$L108,FALSE))</f>
        <v>-13593669.001150699</v>
      </c>
      <c r="O108" s="31">
        <f>IF(O103=0,0,VLOOKUP(O103,FAC_TOTALS_APTA!$A$4:$BU$143,$L108,FALSE))</f>
        <v>-12406950.252815999</v>
      </c>
      <c r="P108" s="31">
        <f>IF(P103=0,0,VLOOKUP(P103,FAC_TOTALS_APTA!$A$4:$BU$143,$L108,FALSE))</f>
        <v>-15732099.691240501</v>
      </c>
      <c r="Q108" s="31">
        <f>IF(Q103=0,0,VLOOKUP(Q103,FAC_TOTALS_APTA!$A$4:$BU$143,$L108,FALSE))</f>
        <v>-2941670.0684948801</v>
      </c>
      <c r="R108" s="31">
        <f>IF(R103=0,0,VLOOKUP(R103,FAC_TOTALS_APTA!$A$4:$BU$143,$L108,FALSE))</f>
        <v>-8079651.4426406203</v>
      </c>
      <c r="S108" s="31">
        <f>IF(S103=0,0,VLOOKUP(S103,FAC_TOTALS_APTA!$A$4:$BU$143,$L108,FALSE))</f>
        <v>-4802898.6510147499</v>
      </c>
      <c r="T108" s="31">
        <f>IF(T103=0,0,VLOOKUP(T103,FAC_TOTALS_APTA!$A$4:$BU$143,$L108,FALSE))</f>
        <v>707298.84266316995</v>
      </c>
      <c r="U108" s="31">
        <f>IF(U103=0,0,VLOOKUP(U103,FAC_TOTALS_APTA!$A$4:$BU$143,$L108,FALSE))</f>
        <v>-5406974.0878833598</v>
      </c>
      <c r="V108" s="31">
        <f>IF(V103=0,0,VLOOKUP(V103,FAC_TOTALS_APTA!$A$4:$BU$143,$L108,FALSE))</f>
        <v>108376.576640107</v>
      </c>
      <c r="W108" s="31">
        <f>IF(W103=0,0,VLOOKUP(W103,FAC_TOTALS_APTA!$A$4:$BU$143,$L108,FALSE))</f>
        <v>-14684397.2457214</v>
      </c>
      <c r="X108" s="31">
        <f>IF(X103=0,0,VLOOKUP(X103,FAC_TOTALS_APTA!$A$4:$BU$143,$L108,FALSE))</f>
        <v>1102571.40786068</v>
      </c>
      <c r="Y108" s="31">
        <f>IF(Y103=0,0,VLOOKUP(Y103,FAC_TOTALS_APTA!$A$4:$BU$143,$L108,FALSE))</f>
        <v>1457372.8116733599</v>
      </c>
      <c r="Z108" s="31">
        <f>IF(Z103=0,0,VLOOKUP(Z103,FAC_TOTALS_APTA!$A$4:$BU$143,$L108,FALSE))</f>
        <v>2222656.4041376002</v>
      </c>
      <c r="AA108" s="31">
        <f>IF(AA103=0,0,VLOOKUP(AA103,FAC_TOTALS_APTA!$A$4:$BU$143,$L108,FALSE))</f>
        <v>934902.499641567</v>
      </c>
      <c r="AB108" s="31">
        <f>IF(AB103=0,0,VLOOKUP(AB103,FAC_TOTALS_APTA!$A$4:$BU$143,$L108,FALSE))</f>
        <v>1175038.2851871599</v>
      </c>
      <c r="AC108" s="34">
        <f t="shared" si="27"/>
        <v>-84458270.230285466</v>
      </c>
      <c r="AD108" s="35">
        <f>AC108/G122</f>
        <v>-7.1499023828102498E-2</v>
      </c>
    </row>
    <row r="109" spans="2:30" ht="15" x14ac:dyDescent="0.2">
      <c r="B109" s="28" t="s">
        <v>59</v>
      </c>
      <c r="C109" s="30" t="s">
        <v>26</v>
      </c>
      <c r="D109" s="37" t="s">
        <v>19</v>
      </c>
      <c r="E109" s="57">
        <v>0.1762</v>
      </c>
      <c r="F109" s="9">
        <f>MATCH($D109,FAC_TOTALS_APTA!$A$2:$BU$2,)</f>
        <v>14</v>
      </c>
      <c r="G109" s="36">
        <f>VLOOKUP(G103,FAC_TOTALS_APTA!$A$4:$BU$143,$F109,FALSE)</f>
        <v>1.974</v>
      </c>
      <c r="H109" s="36">
        <f>VLOOKUP(H103,FAC_TOTALS_APTA!$A$4:$BU$143,$F109,FALSE)</f>
        <v>2.9199999999999902</v>
      </c>
      <c r="I109" s="32">
        <f t="shared" si="24"/>
        <v>0.4792299898682828</v>
      </c>
      <c r="J109" s="33" t="str">
        <f t="shared" si="25"/>
        <v>_log</v>
      </c>
      <c r="K109" s="33" t="str">
        <f t="shared" si="26"/>
        <v>GAS_PRICE_2018_log_FAC</v>
      </c>
      <c r="L109" s="9">
        <f>MATCH($K109,FAC_TOTALS_APTA!$A$2:$BS$2,)</f>
        <v>29</v>
      </c>
      <c r="M109" s="31">
        <f>IF(M103=0,0,VLOOKUP(M103,FAC_TOTALS_APTA!$A$4:$BU$143,$L109,FALSE))</f>
        <v>18158389.853861701</v>
      </c>
      <c r="N109" s="31">
        <f>IF(N103=0,0,VLOOKUP(N103,FAC_TOTALS_APTA!$A$4:$BU$143,$L109,FALSE))</f>
        <v>18730099.649981201</v>
      </c>
      <c r="O109" s="31">
        <f>IF(O103=0,0,VLOOKUP(O103,FAC_TOTALS_APTA!$A$4:$BU$143,$L109,FALSE))</f>
        <v>24704437.325066201</v>
      </c>
      <c r="P109" s="31">
        <f>IF(P103=0,0,VLOOKUP(P103,FAC_TOTALS_APTA!$A$4:$BU$143,$L109,FALSE))</f>
        <v>16182251.8012082</v>
      </c>
      <c r="Q109" s="31">
        <f>IF(Q103=0,0,VLOOKUP(Q103,FAC_TOTALS_APTA!$A$4:$BU$143,$L109,FALSE))</f>
        <v>5140380.3792005703</v>
      </c>
      <c r="R109" s="31">
        <f>IF(R103=0,0,VLOOKUP(R103,FAC_TOTALS_APTA!$A$4:$BU$143,$L109,FALSE))</f>
        <v>21064420.745356601</v>
      </c>
      <c r="S109" s="31">
        <f>IF(S103=0,0,VLOOKUP(S103,FAC_TOTALS_APTA!$A$4:$BU$143,$L109,FALSE))</f>
        <v>-52580614.115136698</v>
      </c>
      <c r="T109" s="31">
        <f>IF(T103=0,0,VLOOKUP(T103,FAC_TOTALS_APTA!$A$4:$BU$143,$L109,FALSE))</f>
        <v>23451986.574645501</v>
      </c>
      <c r="U109" s="31">
        <f>IF(U103=0,0,VLOOKUP(U103,FAC_TOTALS_APTA!$A$4:$BU$143,$L109,FALSE))</f>
        <v>35111022.820971303</v>
      </c>
      <c r="V109" s="31">
        <f>IF(V103=0,0,VLOOKUP(V103,FAC_TOTALS_APTA!$A$4:$BU$143,$L109,FALSE))</f>
        <v>1739637.22840819</v>
      </c>
      <c r="W109" s="31">
        <f>IF(W103=0,0,VLOOKUP(W103,FAC_TOTALS_APTA!$A$4:$BU$143,$L109,FALSE))</f>
        <v>-6796689.80777945</v>
      </c>
      <c r="X109" s="31">
        <f>IF(X103=0,0,VLOOKUP(X103,FAC_TOTALS_APTA!$A$4:$BU$143,$L109,FALSE))</f>
        <v>-8131718.8698689602</v>
      </c>
      <c r="Y109" s="31">
        <f>IF(Y103=0,0,VLOOKUP(Y103,FAC_TOTALS_APTA!$A$4:$BU$143,$L109,FALSE))</f>
        <v>-50619974.359432399</v>
      </c>
      <c r="Z109" s="31">
        <f>IF(Z103=0,0,VLOOKUP(Z103,FAC_TOTALS_APTA!$A$4:$BU$143,$L109,FALSE))</f>
        <v>-15607179.982737601</v>
      </c>
      <c r="AA109" s="31">
        <f>IF(AA103=0,0,VLOOKUP(AA103,FAC_TOTALS_APTA!$A$4:$BU$143,$L109,FALSE))</f>
        <v>15277262.6525685</v>
      </c>
      <c r="AB109" s="31">
        <f>IF(AB103=0,0,VLOOKUP(AB103,FAC_TOTALS_APTA!$A$4:$BU$143,$L109,FALSE))</f>
        <v>11478995.584793</v>
      </c>
      <c r="AC109" s="34">
        <f t="shared" si="27"/>
        <v>57302707.481105864</v>
      </c>
      <c r="AD109" s="35">
        <f>AC109/G122</f>
        <v>4.8510200794252369E-2</v>
      </c>
    </row>
    <row r="110" spans="2:30" ht="15" x14ac:dyDescent="0.2">
      <c r="B110" s="28" t="s">
        <v>56</v>
      </c>
      <c r="C110" s="30" t="s">
        <v>26</v>
      </c>
      <c r="D110" s="9" t="s">
        <v>18</v>
      </c>
      <c r="E110" s="57">
        <v>-0.27529999999999999</v>
      </c>
      <c r="F110" s="9">
        <f>MATCH($D110,FAC_TOTALS_APTA!$A$2:$BU$2,)</f>
        <v>15</v>
      </c>
      <c r="G110" s="56">
        <f>VLOOKUP(G103,FAC_TOTALS_APTA!$A$4:$BU$143,$F110,FALSE)</f>
        <v>42439.074999999903</v>
      </c>
      <c r="H110" s="56">
        <f>VLOOKUP(H103,FAC_TOTALS_APTA!$A$4:$BU$143,$F110,FALSE)</f>
        <v>36801.5</v>
      </c>
      <c r="I110" s="32">
        <f t="shared" si="24"/>
        <v>-0.13283925250491235</v>
      </c>
      <c r="J110" s="33" t="str">
        <f t="shared" si="25"/>
        <v>_log</v>
      </c>
      <c r="K110" s="33" t="str">
        <f t="shared" si="26"/>
        <v>TOTAL_MED_INC_INDIV_2018_log_FAC</v>
      </c>
      <c r="L110" s="9">
        <f>MATCH($K110,FAC_TOTALS_APTA!$A$2:$BS$2,)</f>
        <v>30</v>
      </c>
      <c r="M110" s="31">
        <f>IF(M103=0,0,VLOOKUP(M103,FAC_TOTALS_APTA!$A$4:$BU$143,$L110,FALSE))</f>
        <v>10294248.6695855</v>
      </c>
      <c r="N110" s="31">
        <f>IF(N103=0,0,VLOOKUP(N103,FAC_TOTALS_APTA!$A$4:$BU$143,$L110,FALSE))</f>
        <v>12877172.658201</v>
      </c>
      <c r="O110" s="31">
        <f>IF(O103=0,0,VLOOKUP(O103,FAC_TOTALS_APTA!$A$4:$BU$143,$L110,FALSE))</f>
        <v>11820511.250644</v>
      </c>
      <c r="P110" s="31">
        <f>IF(P103=0,0,VLOOKUP(P103,FAC_TOTALS_APTA!$A$4:$BU$143,$L110,FALSE))</f>
        <v>19408872.1340019</v>
      </c>
      <c r="Q110" s="31">
        <f>IF(Q103=0,0,VLOOKUP(Q103,FAC_TOTALS_APTA!$A$4:$BU$143,$L110,FALSE))</f>
        <v>-5727285.5661873398</v>
      </c>
      <c r="R110" s="31">
        <f>IF(R103=0,0,VLOOKUP(R103,FAC_TOTALS_APTA!$A$4:$BU$143,$L110,FALSE))</f>
        <v>-529540.285019701</v>
      </c>
      <c r="S110" s="31">
        <f>IF(S103=0,0,VLOOKUP(S103,FAC_TOTALS_APTA!$A$4:$BU$143,$L110,FALSE))</f>
        <v>11966689.4575697</v>
      </c>
      <c r="T110" s="31">
        <f>IF(T103=0,0,VLOOKUP(T103,FAC_TOTALS_APTA!$A$4:$BU$143,$L110,FALSE))</f>
        <v>2724774.3538331701</v>
      </c>
      <c r="U110" s="31">
        <f>IF(U103=0,0,VLOOKUP(U103,FAC_TOTALS_APTA!$A$4:$BU$143,$L110,FALSE))</f>
        <v>10371557.8274443</v>
      </c>
      <c r="V110" s="31">
        <f>IF(V103=0,0,VLOOKUP(V103,FAC_TOTALS_APTA!$A$4:$BU$143,$L110,FALSE))</f>
        <v>1772466.73453751</v>
      </c>
      <c r="W110" s="31">
        <f>IF(W103=0,0,VLOOKUP(W103,FAC_TOTALS_APTA!$A$4:$BU$143,$L110,FALSE))</f>
        <v>2575687.9011945101</v>
      </c>
      <c r="X110" s="31">
        <f>IF(X103=0,0,VLOOKUP(X103,FAC_TOTALS_APTA!$A$4:$BU$143,$L110,FALSE))</f>
        <v>1198513.57172709</v>
      </c>
      <c r="Y110" s="31">
        <f>IF(Y103=0,0,VLOOKUP(Y103,FAC_TOTALS_APTA!$A$4:$BU$143,$L110,FALSE))</f>
        <v>-5847536.8910062704</v>
      </c>
      <c r="Z110" s="31">
        <f>IF(Z103=0,0,VLOOKUP(Z103,FAC_TOTALS_APTA!$A$4:$BU$143,$L110,FALSE))</f>
        <v>-10548207.328843599</v>
      </c>
      <c r="AA110" s="31">
        <f>IF(AA103=0,0,VLOOKUP(AA103,FAC_TOTALS_APTA!$A$4:$BU$143,$L110,FALSE))</f>
        <v>-5886288.3054041499</v>
      </c>
      <c r="AB110" s="31">
        <f>IF(AB103=0,0,VLOOKUP(AB103,FAC_TOTALS_APTA!$A$4:$BU$143,$L110,FALSE))</f>
        <v>-7249849.80935359</v>
      </c>
      <c r="AC110" s="34">
        <f t="shared" si="27"/>
        <v>49221786.37292403</v>
      </c>
      <c r="AD110" s="35">
        <f>AC110/G122</f>
        <v>4.1669213294845513E-2</v>
      </c>
    </row>
    <row r="111" spans="2:30" ht="15" x14ac:dyDescent="0.2">
      <c r="B111" s="28" t="s">
        <v>83</v>
      </c>
      <c r="C111" s="30"/>
      <c r="D111" s="9" t="s">
        <v>10</v>
      </c>
      <c r="E111" s="57">
        <v>6.8999999999999999E-3</v>
      </c>
      <c r="F111" s="9">
        <f>MATCH($D111,FAC_TOTALS_APTA!$A$2:$BU$2,)</f>
        <v>16</v>
      </c>
      <c r="G111" s="31">
        <f>VLOOKUP(G103,FAC_TOTALS_APTA!$A$4:$BU$143,$F111,FALSE)</f>
        <v>31.71</v>
      </c>
      <c r="H111" s="31">
        <f>VLOOKUP(H103,FAC_TOTALS_APTA!$A$4:$BU$143,$F111,FALSE)</f>
        <v>30.01</v>
      </c>
      <c r="I111" s="32">
        <f t="shared" si="24"/>
        <v>-5.3610848312835024E-2</v>
      </c>
      <c r="J111" s="33" t="str">
        <f t="shared" si="25"/>
        <v/>
      </c>
      <c r="K111" s="33" t="str">
        <f t="shared" si="26"/>
        <v>PCT_HH_NO_VEH_FAC</v>
      </c>
      <c r="L111" s="9">
        <f>MATCH($K111,FAC_TOTALS_APTA!$A$2:$BS$2,)</f>
        <v>31</v>
      </c>
      <c r="M111" s="31">
        <f>IF(M103=0,0,VLOOKUP(M103,FAC_TOTALS_APTA!$A$4:$BU$143,$L111,FALSE))</f>
        <v>-2461392.8886840199</v>
      </c>
      <c r="N111" s="31">
        <f>IF(N103=0,0,VLOOKUP(N103,FAC_TOTALS_APTA!$A$4:$BU$143,$L111,FALSE))</f>
        <v>-2436028.6966130501</v>
      </c>
      <c r="O111" s="31">
        <f>IF(O103=0,0,VLOOKUP(O103,FAC_TOTALS_APTA!$A$4:$BU$143,$L111,FALSE))</f>
        <v>-2188083.68095164</v>
      </c>
      <c r="P111" s="31">
        <f>IF(P103=0,0,VLOOKUP(P103,FAC_TOTALS_APTA!$A$4:$BU$143,$L111,FALSE))</f>
        <v>-3618878.3065811899</v>
      </c>
      <c r="Q111" s="31">
        <f>IF(Q103=0,0,VLOOKUP(Q103,FAC_TOTALS_APTA!$A$4:$BU$143,$L111,FALSE))</f>
        <v>1541928.3859188401</v>
      </c>
      <c r="R111" s="31">
        <f>IF(R103=0,0,VLOOKUP(R103,FAC_TOTALS_APTA!$A$4:$BU$143,$L111,FALSE))</f>
        <v>146261.007487906</v>
      </c>
      <c r="S111" s="31">
        <f>IF(S103=0,0,VLOOKUP(S103,FAC_TOTALS_APTA!$A$4:$BU$143,$L111,FALSE))</f>
        <v>1417929.66093915</v>
      </c>
      <c r="T111" s="31">
        <f>IF(T103=0,0,VLOOKUP(T103,FAC_TOTALS_APTA!$A$4:$BU$143,$L111,FALSE))</f>
        <v>2323834.3586863098</v>
      </c>
      <c r="U111" s="31">
        <f>IF(U103=0,0,VLOOKUP(U103,FAC_TOTALS_APTA!$A$4:$BU$143,$L111,FALSE))</f>
        <v>2640806.2942323098</v>
      </c>
      <c r="V111" s="31">
        <f>IF(V103=0,0,VLOOKUP(V103,FAC_TOTALS_APTA!$A$4:$BU$143,$L111,FALSE))</f>
        <v>1457986.75503326</v>
      </c>
      <c r="W111" s="31">
        <f>IF(W103=0,0,VLOOKUP(W103,FAC_TOTALS_APTA!$A$4:$BU$143,$L111,FALSE))</f>
        <v>-11039150.407433599</v>
      </c>
      <c r="X111" s="31">
        <f>IF(X103=0,0,VLOOKUP(X103,FAC_TOTALS_APTA!$A$4:$BU$143,$L111,FALSE))</f>
        <v>1932326.9282923799</v>
      </c>
      <c r="Y111" s="31">
        <f>IF(Y103=0,0,VLOOKUP(Y103,FAC_TOTALS_APTA!$A$4:$BU$143,$L111,FALSE))</f>
        <v>-213215.27504209001</v>
      </c>
      <c r="Z111" s="31">
        <f>IF(Z103=0,0,VLOOKUP(Z103,FAC_TOTALS_APTA!$A$4:$BU$143,$L111,FALSE))</f>
        <v>-2003926.3874663999</v>
      </c>
      <c r="AA111" s="31">
        <f>IF(AA103=0,0,VLOOKUP(AA103,FAC_TOTALS_APTA!$A$4:$BU$143,$L111,FALSE))</f>
        <v>831376.97823702998</v>
      </c>
      <c r="AB111" s="31">
        <f>IF(AB103=0,0,VLOOKUP(AB103,FAC_TOTALS_APTA!$A$4:$BU$143,$L111,FALSE))</f>
        <v>65576.818371382993</v>
      </c>
      <c r="AC111" s="34">
        <f t="shared" si="27"/>
        <v>-11602648.455573423</v>
      </c>
      <c r="AD111" s="35">
        <f>AC111/G122</f>
        <v>-9.822342277815992E-3</v>
      </c>
    </row>
    <row r="112" spans="2:30" ht="15" x14ac:dyDescent="0.2">
      <c r="B112" s="28" t="s">
        <v>57</v>
      </c>
      <c r="C112" s="30"/>
      <c r="D112" s="9" t="s">
        <v>34</v>
      </c>
      <c r="E112" s="57">
        <v>-3.0000000000000001E-3</v>
      </c>
      <c r="F112" s="9">
        <f>MATCH($D112,FAC_TOTALS_APTA!$A$2:$BU$2,)</f>
        <v>18</v>
      </c>
      <c r="G112" s="36">
        <f>VLOOKUP(G103,FAC_TOTALS_APTA!$A$4:$BU$143,$F112,FALSE)</f>
        <v>3.5</v>
      </c>
      <c r="H112" s="36">
        <f>VLOOKUP(H103,FAC_TOTALS_APTA!$A$4:$BU$143,$F112,FALSE)</f>
        <v>4.5999999999999996</v>
      </c>
      <c r="I112" s="32">
        <f t="shared" si="24"/>
        <v>0.31428571428571428</v>
      </c>
      <c r="J112" s="33" t="str">
        <f t="shared" si="25"/>
        <v/>
      </c>
      <c r="K112" s="33" t="str">
        <f t="shared" si="26"/>
        <v>JTW_HOME_PCT_FAC</v>
      </c>
      <c r="L112" s="9">
        <f>MATCH($K112,FAC_TOTALS_APTA!$A$2:$BS$2,)</f>
        <v>33</v>
      </c>
      <c r="M112" s="31">
        <f>IF(M103=0,0,VLOOKUP(M103,FAC_TOTALS_APTA!$A$4:$BU$143,$L112,FALSE))</f>
        <v>0</v>
      </c>
      <c r="N112" s="31">
        <f>IF(N103=0,0,VLOOKUP(N103,FAC_TOTALS_APTA!$A$4:$BU$143,$L112,FALSE))</f>
        <v>0</v>
      </c>
      <c r="O112" s="31">
        <f>IF(O103=0,0,VLOOKUP(O103,FAC_TOTALS_APTA!$A$4:$BU$143,$L112,FALSE))</f>
        <v>0</v>
      </c>
      <c r="P112" s="31">
        <f>IF(P103=0,0,VLOOKUP(P103,FAC_TOTALS_APTA!$A$4:$BU$143,$L112,FALSE))</f>
        <v>-509302.68759270798</v>
      </c>
      <c r="Q112" s="31">
        <f>IF(Q103=0,0,VLOOKUP(Q103,FAC_TOTALS_APTA!$A$4:$BU$143,$L112,FALSE))</f>
        <v>246143.45703572201</v>
      </c>
      <c r="R112" s="31">
        <f>IF(R103=0,0,VLOOKUP(R103,FAC_TOTALS_APTA!$A$4:$BU$143,$L112,FALSE))</f>
        <v>-256929.071138653</v>
      </c>
      <c r="S112" s="31">
        <f>IF(S103=0,0,VLOOKUP(S103,FAC_TOTALS_APTA!$A$4:$BU$143,$L112,FALSE))</f>
        <v>-524059.10054696701</v>
      </c>
      <c r="T112" s="31">
        <f>IF(T103=0,0,VLOOKUP(T103,FAC_TOTALS_APTA!$A$4:$BU$143,$L112,FALSE))</f>
        <v>0</v>
      </c>
      <c r="U112" s="31">
        <f>IF(U103=0,0,VLOOKUP(U103,FAC_TOTALS_APTA!$A$4:$BU$143,$L112,FALSE))</f>
        <v>0</v>
      </c>
      <c r="V112" s="31">
        <f>IF(V103=0,0,VLOOKUP(V103,FAC_TOTALS_APTA!$A$4:$BU$143,$L112,FALSE))</f>
        <v>-487514.54442282702</v>
      </c>
      <c r="W112" s="31">
        <f>IF(W103=0,0,VLOOKUP(W103,FAC_TOTALS_APTA!$A$4:$BU$143,$L112,FALSE))</f>
        <v>-246639.28332505099</v>
      </c>
      <c r="X112" s="31">
        <f>IF(X103=0,0,VLOOKUP(X103,FAC_TOTALS_APTA!$A$4:$BU$143,$L112,FALSE))</f>
        <v>0</v>
      </c>
      <c r="Y112" s="31">
        <f>IF(Y103=0,0,VLOOKUP(Y103,FAC_TOTALS_APTA!$A$4:$BU$143,$L112,FALSE))</f>
        <v>249785.59914136899</v>
      </c>
      <c r="Z112" s="31">
        <f>IF(Z103=0,0,VLOOKUP(Z103,FAC_TOTALS_APTA!$A$4:$BU$143,$L112,FALSE))</f>
        <v>-971679.75782803004</v>
      </c>
      <c r="AA112" s="31">
        <f>IF(AA103=0,0,VLOOKUP(AA103,FAC_TOTALS_APTA!$A$4:$BU$143,$L112,FALSE))</f>
        <v>0</v>
      </c>
      <c r="AB112" s="31">
        <f>IF(AB103=0,0,VLOOKUP(AB103,FAC_TOTALS_APTA!$A$4:$BU$143,$L112,FALSE))</f>
        <v>-230397.60765566301</v>
      </c>
      <c r="AC112" s="34">
        <f t="shared" si="27"/>
        <v>-2730592.9963328084</v>
      </c>
      <c r="AD112" s="35">
        <f>AC112/G122</f>
        <v>-2.3116117957106943E-3</v>
      </c>
    </row>
    <row r="113" spans="1:31" ht="15" x14ac:dyDescent="0.2">
      <c r="B113" s="28" t="s">
        <v>84</v>
      </c>
      <c r="C113" s="30"/>
      <c r="D113" s="14" t="s">
        <v>74</v>
      </c>
      <c r="E113" s="57">
        <v>-1.29E-2</v>
      </c>
      <c r="F113" s="9">
        <f>MATCH($D113,FAC_TOTALS_APTA!$A$2:$BU$2,)</f>
        <v>19</v>
      </c>
      <c r="G113" s="36">
        <f>VLOOKUP(G103,FAC_TOTALS_APTA!$A$4:$BU$143,$F113,FALSE)</f>
        <v>0</v>
      </c>
      <c r="H113" s="36">
        <f>VLOOKUP(H103,FAC_TOTALS_APTA!$A$4:$BU$143,$F113,FALSE)</f>
        <v>8</v>
      </c>
      <c r="I113" s="32" t="str">
        <f t="shared" si="24"/>
        <v>-</v>
      </c>
      <c r="J113" s="33" t="str">
        <f t="shared" si="25"/>
        <v/>
      </c>
      <c r="K113" s="33" t="str">
        <f t="shared" si="26"/>
        <v>YEARS_SINCE_TNC_BUS2_HINY_FAC</v>
      </c>
      <c r="L113" s="9">
        <f>MATCH($K113,FAC_TOTALS_APTA!$A$2:$BS$2,)</f>
        <v>34</v>
      </c>
      <c r="M113" s="31">
        <f>IF(M103=0,0,VLOOKUP(M103,FAC_TOTALS_APTA!$A$4:$BU$143,$L113,FALSE))</f>
        <v>0</v>
      </c>
      <c r="N113" s="31">
        <f>IF(N103=0,0,VLOOKUP(N103,FAC_TOTALS_APTA!$A$4:$BU$143,$L113,FALSE))</f>
        <v>0</v>
      </c>
      <c r="O113" s="31">
        <f>IF(O103=0,0,VLOOKUP(O103,FAC_TOTALS_APTA!$A$4:$BU$143,$L113,FALSE))</f>
        <v>0</v>
      </c>
      <c r="P113" s="31">
        <f>IF(P103=0,0,VLOOKUP(P103,FAC_TOTALS_APTA!$A$4:$BU$143,$L113,FALSE))</f>
        <v>0</v>
      </c>
      <c r="Q113" s="31">
        <f>IF(Q103=0,0,VLOOKUP(Q103,FAC_TOTALS_APTA!$A$4:$BU$143,$L113,FALSE))</f>
        <v>0</v>
      </c>
      <c r="R113" s="31">
        <f>IF(R103=0,0,VLOOKUP(R103,FAC_TOTALS_APTA!$A$4:$BU$143,$L113,FALSE))</f>
        <v>0</v>
      </c>
      <c r="S113" s="31">
        <f>IF(S103=0,0,VLOOKUP(S103,FAC_TOTALS_APTA!$A$4:$BU$143,$L113,FALSE))</f>
        <v>0</v>
      </c>
      <c r="T113" s="31">
        <f>IF(T103=0,0,VLOOKUP(T103,FAC_TOTALS_APTA!$A$4:$BU$143,$L113,FALSE))</f>
        <v>0</v>
      </c>
      <c r="U113" s="31">
        <f>IF(U103=0,0,VLOOKUP(U103,FAC_TOTALS_APTA!$A$4:$BU$143,$L113,FALSE))</f>
        <v>-16588942.526362499</v>
      </c>
      <c r="V113" s="31">
        <f>IF(V103=0,0,VLOOKUP(V103,FAC_TOTALS_APTA!$A$4:$BU$143,$L113,FALSE))</f>
        <v>-16144525.47328</v>
      </c>
      <c r="W113" s="31">
        <f>IF(W103=0,0,VLOOKUP(W103,FAC_TOTALS_APTA!$A$4:$BU$143,$L113,FALSE))</f>
        <v>-16333696.492110301</v>
      </c>
      <c r="X113" s="31">
        <f>IF(X103=0,0,VLOOKUP(X103,FAC_TOTALS_APTA!$A$4:$BU$143,$L113,FALSE))</f>
        <v>-16639113.1952544</v>
      </c>
      <c r="Y113" s="31">
        <f>IF(Y103=0,0,VLOOKUP(Y103,FAC_TOTALS_APTA!$A$4:$BU$143,$L113,FALSE))</f>
        <v>-16538597.575419599</v>
      </c>
      <c r="Z113" s="31">
        <f>IF(Z103=0,0,VLOOKUP(Z103,FAC_TOTALS_APTA!$A$4:$BU$143,$L113,FALSE))</f>
        <v>-16092436.5785891</v>
      </c>
      <c r="AA113" s="31">
        <f>IF(AA103=0,0,VLOOKUP(AA103,FAC_TOTALS_APTA!$A$4:$BU$143,$L113,FALSE))</f>
        <v>-16114774.758924</v>
      </c>
      <c r="AB113" s="31">
        <f>IF(AB103=0,0,VLOOKUP(AB103,FAC_TOTALS_APTA!$A$4:$BU$143,$L113,FALSE))</f>
        <v>-15258090.8654209</v>
      </c>
      <c r="AC113" s="34">
        <f t="shared" si="27"/>
        <v>-129710177.46536082</v>
      </c>
      <c r="AD113" s="35">
        <f>AC113/G122</f>
        <v>-0.10980749480253582</v>
      </c>
    </row>
    <row r="114" spans="1:31" ht="30" hidden="1" x14ac:dyDescent="0.2">
      <c r="B114" s="28" t="s">
        <v>84</v>
      </c>
      <c r="C114" s="30"/>
      <c r="D114" s="14" t="s">
        <v>75</v>
      </c>
      <c r="E114" s="57">
        <v>-2.7400000000000001E-2</v>
      </c>
      <c r="F114" s="9">
        <f>MATCH($D114,FAC_TOTALS_APTA!$A$2:$BU$2,)</f>
        <v>20</v>
      </c>
      <c r="G114" s="36">
        <f>VLOOKUP(G103,FAC_TOTALS_APTA!$A$4:$BU$143,$F114,FALSE)</f>
        <v>0</v>
      </c>
      <c r="H114" s="36">
        <f>VLOOKUP(H103,FAC_TOTALS_APTA!$A$4:$BU$143,$F114,FALSE)</f>
        <v>0</v>
      </c>
      <c r="I114" s="32" t="str">
        <f t="shared" si="24"/>
        <v>-</v>
      </c>
      <c r="J114" s="33" t="str">
        <f t="shared" si="25"/>
        <v/>
      </c>
      <c r="K114" s="33" t="str">
        <f t="shared" si="26"/>
        <v>YEARS_SINCE_TNC_BUS2_MIDLOW_FAC</v>
      </c>
      <c r="L114" s="9">
        <f>MATCH($K114,FAC_TOTALS_APTA!$A$2:$BS$2,)</f>
        <v>35</v>
      </c>
      <c r="M114" s="31">
        <f>IF(M103=0,0,VLOOKUP(M103,FAC_TOTALS_APTA!$A$4:$BU$143,$L114,FALSE))</f>
        <v>0</v>
      </c>
      <c r="N114" s="31">
        <f>IF(N103=0,0,VLOOKUP(N103,FAC_TOTALS_APTA!$A$4:$BU$143,$L114,FALSE))</f>
        <v>0</v>
      </c>
      <c r="O114" s="31">
        <f>IF(O103=0,0,VLOOKUP(O103,FAC_TOTALS_APTA!$A$4:$BU$143,$L114,FALSE))</f>
        <v>0</v>
      </c>
      <c r="P114" s="31">
        <f>IF(P103=0,0,VLOOKUP(P103,FAC_TOTALS_APTA!$A$4:$BU$143,$L114,FALSE))</f>
        <v>0</v>
      </c>
      <c r="Q114" s="31">
        <f>IF(Q103=0,0,VLOOKUP(Q103,FAC_TOTALS_APTA!$A$4:$BU$143,$L114,FALSE))</f>
        <v>0</v>
      </c>
      <c r="R114" s="31">
        <f>IF(R103=0,0,VLOOKUP(R103,FAC_TOTALS_APTA!$A$4:$BU$143,$L114,FALSE))</f>
        <v>0</v>
      </c>
      <c r="S114" s="31">
        <f>IF(S103=0,0,VLOOKUP(S103,FAC_TOTALS_APTA!$A$4:$BU$143,$L114,FALSE))</f>
        <v>0</v>
      </c>
      <c r="T114" s="31">
        <f>IF(T103=0,0,VLOOKUP(T103,FAC_TOTALS_APTA!$A$4:$BU$143,$L114,FALSE))</f>
        <v>0</v>
      </c>
      <c r="U114" s="31">
        <f>IF(U103=0,0,VLOOKUP(U103,FAC_TOTALS_APTA!$A$4:$BU$143,$L114,FALSE))</f>
        <v>0</v>
      </c>
      <c r="V114" s="31">
        <f>IF(V103=0,0,VLOOKUP(V103,FAC_TOTALS_APTA!$A$4:$BU$143,$L114,FALSE))</f>
        <v>0</v>
      </c>
      <c r="W114" s="31">
        <f>IF(W103=0,0,VLOOKUP(W103,FAC_TOTALS_APTA!$A$4:$BU$143,$L114,FALSE))</f>
        <v>0</v>
      </c>
      <c r="X114" s="31">
        <f>IF(X103=0,0,VLOOKUP(X103,FAC_TOTALS_APTA!$A$4:$BU$143,$L114,FALSE))</f>
        <v>0</v>
      </c>
      <c r="Y114" s="31">
        <f>IF(Y103=0,0,VLOOKUP(Y103,FAC_TOTALS_APTA!$A$4:$BU$143,$L114,FALSE))</f>
        <v>0</v>
      </c>
      <c r="Z114" s="31">
        <f>IF(Z103=0,0,VLOOKUP(Z103,FAC_TOTALS_APTA!$A$4:$BU$143,$L114,FALSE))</f>
        <v>0</v>
      </c>
      <c r="AA114" s="31">
        <f>IF(AA103=0,0,VLOOKUP(AA103,FAC_TOTALS_APTA!$A$4:$BU$143,$L114,FALSE))</f>
        <v>0</v>
      </c>
      <c r="AB114" s="31">
        <f>IF(AB103=0,0,VLOOKUP(AB103,FAC_TOTALS_APTA!$A$4:$BU$143,$L114,FALSE))</f>
        <v>0</v>
      </c>
      <c r="AC114" s="34">
        <f t="shared" si="27"/>
        <v>0</v>
      </c>
      <c r="AD114" s="35">
        <f>AC114/G122</f>
        <v>0</v>
      </c>
    </row>
    <row r="115" spans="1:31" ht="15" hidden="1" x14ac:dyDescent="0.2">
      <c r="B115" s="28" t="s">
        <v>84</v>
      </c>
      <c r="C115" s="30"/>
      <c r="D115" s="14" t="s">
        <v>76</v>
      </c>
      <c r="E115" s="57">
        <v>-2.5999999999999999E-3</v>
      </c>
      <c r="F115" s="9">
        <f>MATCH($D115,FAC_TOTALS_APTA!$A$2:$BU$2,)</f>
        <v>21</v>
      </c>
      <c r="G115" s="36">
        <f>VLOOKUP(G103,FAC_TOTALS_APTA!$A$4:$BU$143,$F115,FALSE)</f>
        <v>0</v>
      </c>
      <c r="H115" s="36">
        <f>VLOOKUP(H103,FAC_TOTALS_APTA!$A$4:$BU$143,$F115,FALSE)</f>
        <v>0</v>
      </c>
      <c r="I115" s="32" t="str">
        <f t="shared" si="24"/>
        <v>-</v>
      </c>
      <c r="J115" s="33"/>
      <c r="K115" s="33" t="str">
        <f t="shared" si="26"/>
        <v>YEARS_SINCE_TNC_RAIL2_HINY_FAC</v>
      </c>
      <c r="L115" s="9">
        <f>MATCH($K115,FAC_TOTALS_APTA!$A$2:$BS$2,)</f>
        <v>36</v>
      </c>
      <c r="M115" s="31">
        <f>IF(M103=0,0,VLOOKUP(M103,FAC_TOTALS_APTA!$A$4:$BU$143,$L115,FALSE))</f>
        <v>0</v>
      </c>
      <c r="N115" s="31">
        <f>IF(N103=0,0,VLOOKUP(N103,FAC_TOTALS_APTA!$A$4:$BU$143,$L115,FALSE))</f>
        <v>0</v>
      </c>
      <c r="O115" s="31">
        <f>IF(O103=0,0,VLOOKUP(O103,FAC_TOTALS_APTA!$A$4:$BU$143,$L115,FALSE))</f>
        <v>0</v>
      </c>
      <c r="P115" s="31">
        <f>IF(P103=0,0,VLOOKUP(P103,FAC_TOTALS_APTA!$A$4:$BU$143,$L115,FALSE))</f>
        <v>0</v>
      </c>
      <c r="Q115" s="31">
        <f>IF(Q103=0,0,VLOOKUP(Q103,FAC_TOTALS_APTA!$A$4:$BU$143,$L115,FALSE))</f>
        <v>0</v>
      </c>
      <c r="R115" s="31">
        <f>IF(R103=0,0,VLOOKUP(R103,FAC_TOTALS_APTA!$A$4:$BU$143,$L115,FALSE))</f>
        <v>0</v>
      </c>
      <c r="S115" s="31">
        <f>IF(S103=0,0,VLOOKUP(S103,FAC_TOTALS_APTA!$A$4:$BU$143,$L115,FALSE))</f>
        <v>0</v>
      </c>
      <c r="T115" s="31">
        <f>IF(T103=0,0,VLOOKUP(T103,FAC_TOTALS_APTA!$A$4:$BU$143,$L115,FALSE))</f>
        <v>0</v>
      </c>
      <c r="U115" s="31">
        <f>IF(U103=0,0,VLOOKUP(U103,FAC_TOTALS_APTA!$A$4:$BU$143,$L115,FALSE))</f>
        <v>0</v>
      </c>
      <c r="V115" s="31">
        <f>IF(V103=0,0,VLOOKUP(V103,FAC_TOTALS_APTA!$A$4:$BU$143,$L115,FALSE))</f>
        <v>0</v>
      </c>
      <c r="W115" s="31">
        <f>IF(W103=0,0,VLOOKUP(W103,FAC_TOTALS_APTA!$A$4:$BU$143,$L115,FALSE))</f>
        <v>0</v>
      </c>
      <c r="X115" s="31">
        <f>IF(X103=0,0,VLOOKUP(X103,FAC_TOTALS_APTA!$A$4:$BU$143,$L115,FALSE))</f>
        <v>0</v>
      </c>
      <c r="Y115" s="31">
        <f>IF(Y103=0,0,VLOOKUP(Y103,FAC_TOTALS_APTA!$A$4:$BU$143,$L115,FALSE))</f>
        <v>0</v>
      </c>
      <c r="Z115" s="31">
        <f>IF(Z103=0,0,VLOOKUP(Z103,FAC_TOTALS_APTA!$A$4:$BU$143,$L115,FALSE))</f>
        <v>0</v>
      </c>
      <c r="AA115" s="31">
        <f>IF(AA103=0,0,VLOOKUP(AA103,FAC_TOTALS_APTA!$A$4:$BU$143,$L115,FALSE))</f>
        <v>0</v>
      </c>
      <c r="AB115" s="31">
        <f>IF(AB103=0,0,VLOOKUP(AB103,FAC_TOTALS_APTA!$A$4:$BU$143,$L115,FALSE))</f>
        <v>0</v>
      </c>
      <c r="AC115" s="34">
        <f t="shared" si="27"/>
        <v>0</v>
      </c>
      <c r="AD115" s="35" t="e">
        <f>AC115/G120</f>
        <v>#DIV/0!</v>
      </c>
    </row>
    <row r="116" spans="1:31" ht="30" hidden="1" x14ac:dyDescent="0.2">
      <c r="B116" s="28" t="s">
        <v>84</v>
      </c>
      <c r="C116" s="30"/>
      <c r="D116" s="14" t="s">
        <v>77</v>
      </c>
      <c r="E116" s="57">
        <v>-2.58E-2</v>
      </c>
      <c r="F116" s="9">
        <f>MATCH($D116,FAC_TOTALS_APTA!$A$2:$BU$2,)</f>
        <v>22</v>
      </c>
      <c r="G116" s="36">
        <f>VLOOKUP(G103,FAC_TOTALS_APTA!$A$4:$BU$143,$F116,FALSE)</f>
        <v>0</v>
      </c>
      <c r="H116" s="36">
        <f>VLOOKUP(H103,FAC_TOTALS_APTA!$A$4:$BU$143,$F116,FALSE)</f>
        <v>0</v>
      </c>
      <c r="I116" s="32" t="str">
        <f t="shared" si="24"/>
        <v>-</v>
      </c>
      <c r="J116" s="33"/>
      <c r="K116" s="33" t="str">
        <f t="shared" si="26"/>
        <v>YEARS_SINCE_TNC_RAIL2_MIDLOW_FAC</v>
      </c>
      <c r="L116" s="9">
        <f>MATCH($K116,FAC_TOTALS_APTA!$A$2:$BS$2,)</f>
        <v>37</v>
      </c>
      <c r="M116" s="31">
        <f>IF(M103=0,0,VLOOKUP(M103,FAC_TOTALS_APTA!$A$4:$BU$143,$L116,FALSE))</f>
        <v>0</v>
      </c>
      <c r="N116" s="31">
        <f>IF(N103=0,0,VLOOKUP(N103,FAC_TOTALS_APTA!$A$4:$BU$143,$L116,FALSE))</f>
        <v>0</v>
      </c>
      <c r="O116" s="31">
        <f>IF(O103=0,0,VLOOKUP(O103,FAC_TOTALS_APTA!$A$4:$BU$143,$L116,FALSE))</f>
        <v>0</v>
      </c>
      <c r="P116" s="31">
        <f>IF(P103=0,0,VLOOKUP(P103,FAC_TOTALS_APTA!$A$4:$BU$143,$L116,FALSE))</f>
        <v>0</v>
      </c>
      <c r="Q116" s="31">
        <f>IF(Q103=0,0,VLOOKUP(Q103,FAC_TOTALS_APTA!$A$4:$BU$143,$L116,FALSE))</f>
        <v>0</v>
      </c>
      <c r="R116" s="31">
        <f>IF(R103=0,0,VLOOKUP(R103,FAC_TOTALS_APTA!$A$4:$BU$143,$L116,FALSE))</f>
        <v>0</v>
      </c>
      <c r="S116" s="31">
        <f>IF(S103=0,0,VLOOKUP(S103,FAC_TOTALS_APTA!$A$4:$BU$143,$L116,FALSE))</f>
        <v>0</v>
      </c>
      <c r="T116" s="31">
        <f>IF(T103=0,0,VLOOKUP(T103,FAC_TOTALS_APTA!$A$4:$BU$143,$L116,FALSE))</f>
        <v>0</v>
      </c>
      <c r="U116" s="31">
        <f>IF(U103=0,0,VLOOKUP(U103,FAC_TOTALS_APTA!$A$4:$BU$143,$L116,FALSE))</f>
        <v>0</v>
      </c>
      <c r="V116" s="31">
        <f>IF(V103=0,0,VLOOKUP(V103,FAC_TOTALS_APTA!$A$4:$BU$143,$L116,FALSE))</f>
        <v>0</v>
      </c>
      <c r="W116" s="31">
        <f>IF(W103=0,0,VLOOKUP(W103,FAC_TOTALS_APTA!$A$4:$BU$143,$L116,FALSE))</f>
        <v>0</v>
      </c>
      <c r="X116" s="31">
        <f>IF(X103=0,0,VLOOKUP(X103,FAC_TOTALS_APTA!$A$4:$BU$143,$L116,FALSE))</f>
        <v>0</v>
      </c>
      <c r="Y116" s="31">
        <f>IF(Y103=0,0,VLOOKUP(Y103,FAC_TOTALS_APTA!$A$4:$BU$143,$L116,FALSE))</f>
        <v>0</v>
      </c>
      <c r="Z116" s="31">
        <f>IF(Z103=0,0,VLOOKUP(Z103,FAC_TOTALS_APTA!$A$4:$BU$143,$L116,FALSE))</f>
        <v>0</v>
      </c>
      <c r="AA116" s="31">
        <f>IF(AA103=0,0,VLOOKUP(AA103,FAC_TOTALS_APTA!$A$4:$BU$143,$L116,FALSE))</f>
        <v>0</v>
      </c>
      <c r="AB116" s="31">
        <f>IF(AB103=0,0,VLOOKUP(AB103,FAC_TOTALS_APTA!$A$4:$BU$143,$L116,FALSE))</f>
        <v>0</v>
      </c>
      <c r="AC116" s="34">
        <f t="shared" si="27"/>
        <v>0</v>
      </c>
      <c r="AD116" s="35" t="e">
        <f>AC116/G120</f>
        <v>#DIV/0!</v>
      </c>
    </row>
    <row r="117" spans="1:31" ht="15" x14ac:dyDescent="0.2">
      <c r="B117" s="28" t="s">
        <v>85</v>
      </c>
      <c r="C117" s="30"/>
      <c r="D117" s="9" t="s">
        <v>51</v>
      </c>
      <c r="E117" s="57">
        <v>1.46E-2</v>
      </c>
      <c r="F117" s="9">
        <f>MATCH($D117,FAC_TOTALS_APTA!$A$2:$BU$2,)</f>
        <v>23</v>
      </c>
      <c r="G117" s="36">
        <f>VLOOKUP(G103,FAC_TOTALS_APTA!$A$4:$BU$143,$F117,FALSE)</f>
        <v>0</v>
      </c>
      <c r="H117" s="36">
        <f>VLOOKUP(H103,FAC_TOTALS_APTA!$A$4:$BU$143,$F117,FALSE)</f>
        <v>1</v>
      </c>
      <c r="I117" s="32" t="str">
        <f t="shared" si="24"/>
        <v>-</v>
      </c>
      <c r="J117" s="33" t="str">
        <f t="shared" ref="J117:J123" si="28">IF(C117="Log","_log","")</f>
        <v/>
      </c>
      <c r="K117" s="33" t="str">
        <f t="shared" si="26"/>
        <v>BIKE_SHARE_FAC</v>
      </c>
      <c r="L117" s="9">
        <f>MATCH($K117,FAC_TOTALS_APTA!$A$2:$BS$2,)</f>
        <v>38</v>
      </c>
      <c r="M117" s="31">
        <f>IF(M103=0,0,VLOOKUP(M103,FAC_TOTALS_APTA!$A$4:$BU$143,$L117,FALSE))</f>
        <v>0</v>
      </c>
      <c r="N117" s="31">
        <f>IF(N103=0,0,VLOOKUP(N103,FAC_TOTALS_APTA!$A$4:$BU$143,$L117,FALSE))</f>
        <v>0</v>
      </c>
      <c r="O117" s="31">
        <f>IF(O103=0,0,VLOOKUP(O103,FAC_TOTALS_APTA!$A$4:$BU$143,$L117,FALSE))</f>
        <v>0</v>
      </c>
      <c r="P117" s="31">
        <f>IF(P103=0,0,VLOOKUP(P103,FAC_TOTALS_APTA!$A$4:$BU$143,$L117,FALSE))</f>
        <v>0</v>
      </c>
      <c r="Q117" s="31">
        <f>IF(Q103=0,0,VLOOKUP(Q103,FAC_TOTALS_APTA!$A$4:$BU$143,$L117,FALSE))</f>
        <v>0</v>
      </c>
      <c r="R117" s="31">
        <f>IF(R103=0,0,VLOOKUP(R103,FAC_TOTALS_APTA!$A$4:$BU$143,$L117,FALSE))</f>
        <v>0</v>
      </c>
      <c r="S117" s="31">
        <f>IF(S103=0,0,VLOOKUP(S103,FAC_TOTALS_APTA!$A$4:$BU$143,$L117,FALSE))</f>
        <v>0</v>
      </c>
      <c r="T117" s="31">
        <f>IF(T103=0,0,VLOOKUP(T103,FAC_TOTALS_APTA!$A$4:$BU$143,$L117,FALSE))</f>
        <v>0</v>
      </c>
      <c r="U117" s="31">
        <f>IF(U103=0,0,VLOOKUP(U103,FAC_TOTALS_APTA!$A$4:$BU$143,$L117,FALSE))</f>
        <v>0</v>
      </c>
      <c r="V117" s="31">
        <f>IF(V103=0,0,VLOOKUP(V103,FAC_TOTALS_APTA!$A$4:$BU$143,$L117,FALSE))</f>
        <v>0</v>
      </c>
      <c r="W117" s="31">
        <f>IF(W103=0,0,VLOOKUP(W103,FAC_TOTALS_APTA!$A$4:$BU$143,$L117,FALSE))</f>
        <v>14709363.4538217</v>
      </c>
      <c r="X117" s="31">
        <f>IF(X103=0,0,VLOOKUP(X103,FAC_TOTALS_APTA!$A$4:$BU$143,$L117,FALSE))</f>
        <v>0</v>
      </c>
      <c r="Y117" s="31">
        <f>IF(Y103=0,0,VLOOKUP(Y103,FAC_TOTALS_APTA!$A$4:$BU$143,$L117,FALSE))</f>
        <v>0</v>
      </c>
      <c r="Z117" s="31">
        <f>IF(Z103=0,0,VLOOKUP(Z103,FAC_TOTALS_APTA!$A$4:$BU$143,$L117,FALSE))</f>
        <v>0</v>
      </c>
      <c r="AA117" s="31">
        <f>IF(AA103=0,0,VLOOKUP(AA103,FAC_TOTALS_APTA!$A$4:$BU$143,$L117,FALSE))</f>
        <v>0</v>
      </c>
      <c r="AB117" s="31">
        <f>IF(AB103=0,0,VLOOKUP(AB103,FAC_TOTALS_APTA!$A$4:$BU$143,$L117,FALSE))</f>
        <v>0</v>
      </c>
      <c r="AC117" s="34">
        <f t="shared" si="27"/>
        <v>14709363.4538217</v>
      </c>
      <c r="AD117" s="35">
        <f>AC117/G122</f>
        <v>1.2452364051660296E-2</v>
      </c>
    </row>
    <row r="118" spans="1:31" ht="15" x14ac:dyDescent="0.2">
      <c r="B118" s="11" t="s">
        <v>86</v>
      </c>
      <c r="C118" s="29"/>
      <c r="D118" s="10" t="s">
        <v>52</v>
      </c>
      <c r="E118" s="58">
        <v>-4.8399999999999999E-2</v>
      </c>
      <c r="F118" s="10">
        <f>MATCH($D118,FAC_TOTALS_APTA!$A$2:$BU$2,)</f>
        <v>24</v>
      </c>
      <c r="G118" s="38">
        <f>VLOOKUP(G103,FAC_TOTALS_APTA!$A$4:$BU$143,$F118,FALSE)</f>
        <v>0</v>
      </c>
      <c r="H118" s="38">
        <f>VLOOKUP(H103,FAC_TOTALS_APTA!$A$4:$BU$143,$F118,FALSE)</f>
        <v>1</v>
      </c>
      <c r="I118" s="39" t="str">
        <f t="shared" si="24"/>
        <v>-</v>
      </c>
      <c r="J118" s="40" t="str">
        <f t="shared" si="28"/>
        <v/>
      </c>
      <c r="K118" s="40" t="str">
        <f t="shared" si="26"/>
        <v>scooter_flag_FAC</v>
      </c>
      <c r="L118" s="10">
        <f>MATCH($K118,FAC_TOTALS_APTA!$A$2:$BS$2,)</f>
        <v>40</v>
      </c>
      <c r="M118" s="41">
        <f>IF(M103=0,0,VLOOKUP(M103,FAC_TOTALS_APTA!$A$4:$BU$143,$L118,FALSE))</f>
        <v>0</v>
      </c>
      <c r="N118" s="41">
        <f>IF(N103=0,0,VLOOKUP(N103,FAC_TOTALS_APTA!$A$4:$BU$143,$L118,FALSE))</f>
        <v>0</v>
      </c>
      <c r="O118" s="41">
        <f>IF(O103=0,0,VLOOKUP(O103,FAC_TOTALS_APTA!$A$4:$BU$143,$L118,FALSE))</f>
        <v>0</v>
      </c>
      <c r="P118" s="41">
        <f>IF(P103=0,0,VLOOKUP(P103,FAC_TOTALS_APTA!$A$4:$BU$143,$L118,FALSE))</f>
        <v>0</v>
      </c>
      <c r="Q118" s="41">
        <f>IF(Q103=0,0,VLOOKUP(Q103,FAC_TOTALS_APTA!$A$4:$BU$143,$L118,FALSE))</f>
        <v>0</v>
      </c>
      <c r="R118" s="41">
        <f>IF(R103=0,0,VLOOKUP(R103,FAC_TOTALS_APTA!$A$4:$BU$143,$L118,FALSE))</f>
        <v>0</v>
      </c>
      <c r="S118" s="41">
        <f>IF(S103=0,0,VLOOKUP(S103,FAC_TOTALS_APTA!$A$4:$BU$143,$L118,FALSE))</f>
        <v>0</v>
      </c>
      <c r="T118" s="41">
        <f>IF(T103=0,0,VLOOKUP(T103,FAC_TOTALS_APTA!$A$4:$BU$143,$L118,FALSE))</f>
        <v>0</v>
      </c>
      <c r="U118" s="41">
        <f>IF(U103=0,0,VLOOKUP(U103,FAC_TOTALS_APTA!$A$4:$BU$143,$L118,FALSE))</f>
        <v>0</v>
      </c>
      <c r="V118" s="41">
        <f>IF(V103=0,0,VLOOKUP(V103,FAC_TOTALS_APTA!$A$4:$BU$143,$L118,FALSE))</f>
        <v>0</v>
      </c>
      <c r="W118" s="41">
        <f>IF(W103=0,0,VLOOKUP(W103,FAC_TOTALS_APTA!$A$4:$BU$143,$L118,FALSE))</f>
        <v>0</v>
      </c>
      <c r="X118" s="41">
        <f>IF(X103=0,0,VLOOKUP(X103,FAC_TOTALS_APTA!$A$4:$BU$143,$L118,FALSE))</f>
        <v>0</v>
      </c>
      <c r="Y118" s="41">
        <f>IF(Y103=0,0,VLOOKUP(Y103,FAC_TOTALS_APTA!$A$4:$BU$143,$L118,FALSE))</f>
        <v>0</v>
      </c>
      <c r="Z118" s="41">
        <f>IF(Z103=0,0,VLOOKUP(Z103,FAC_TOTALS_APTA!$A$4:$BU$143,$L118,FALSE))</f>
        <v>0</v>
      </c>
      <c r="AA118" s="41">
        <f>IF(AA103=0,0,VLOOKUP(AA103,FAC_TOTALS_APTA!$A$4:$BU$143,$L118,FALSE))</f>
        <v>0</v>
      </c>
      <c r="AB118" s="41">
        <f>IF(AB103=0,0,VLOOKUP(AB103,FAC_TOTALS_APTA!$A$4:$BU$143,$L118,FALSE))</f>
        <v>-51128358.189062901</v>
      </c>
      <c r="AC118" s="42">
        <f t="shared" si="27"/>
        <v>-51128358.189062901</v>
      </c>
      <c r="AD118" s="43">
        <f>AC118/G122</f>
        <v>-4.3283241421876936E-2</v>
      </c>
    </row>
    <row r="119" spans="1:31" s="16" customFormat="1" ht="15" x14ac:dyDescent="0.2">
      <c r="A119" s="9"/>
      <c r="B119" s="11" t="s">
        <v>92</v>
      </c>
      <c r="C119" s="29" t="s">
        <v>26</v>
      </c>
      <c r="D119" s="10" t="s">
        <v>90</v>
      </c>
      <c r="E119" s="58">
        <v>3.8999999999999998E-3</v>
      </c>
      <c r="F119" s="10">
        <f>MATCH($D119,FAC_TOTALS_APTA!$A$2:$BU$2,)</f>
        <v>25</v>
      </c>
      <c r="G119" s="38">
        <f>VLOOKUP(G103,FAC_TOTALS_APTA!$A$4:$BU$143,$F119,FALSE)</f>
        <v>7731.1158558740399</v>
      </c>
      <c r="H119" s="38">
        <f>VLOOKUP(H103,FAC_TOTALS_APTA!$A$4:$BU$143,$F119,FALSE)</f>
        <v>10384.489840463801</v>
      </c>
      <c r="I119" s="39">
        <f t="shared" si="24"/>
        <v>0.34320711706496398</v>
      </c>
      <c r="J119" s="33" t="str">
        <f t="shared" si="28"/>
        <v>_log</v>
      </c>
      <c r="K119" s="40" t="str">
        <f t="shared" si="26"/>
        <v>MDBF_Mechanical_log_FAC</v>
      </c>
      <c r="L119" s="10">
        <f>MATCH($K119,FAC_TOTALS_APTA!$A$2:$BS$2,)</f>
        <v>39</v>
      </c>
      <c r="M119" s="41">
        <f>IF(M$103=0,0,VLOOKUP(M$103,FAC_TOTALS_APTA!$A$4:$BU$143,$L119,FALSE))</f>
        <v>-855199.36173226801</v>
      </c>
      <c r="N119" s="41">
        <f>IF(N$103=0,0,VLOOKUP(N$103,FAC_TOTALS_APTA!$A$4:$BU$143,$L119,FALSE))</f>
        <v>268859.742508939</v>
      </c>
      <c r="O119" s="41">
        <f>IF(O$103=0,0,VLOOKUP(O$103,FAC_TOTALS_APTA!$A$4:$BU$143,$L119,FALSE))</f>
        <v>-375213.148961603</v>
      </c>
      <c r="P119" s="41">
        <f>IF(P$103=0,0,VLOOKUP(P$103,FAC_TOTALS_APTA!$A$4:$BU$143,$L119,FALSE))</f>
        <v>-1100556.36113728</v>
      </c>
      <c r="Q119" s="41">
        <f>IF(Q$103=0,0,VLOOKUP(Q$103,FAC_TOTALS_APTA!$A$4:$BU$143,$L119,FALSE))</f>
        <v>1295385.69754015</v>
      </c>
      <c r="R119" s="41">
        <f>IF(R$103=0,0,VLOOKUP(R$103,FAC_TOTALS_APTA!$A$4:$BU$143,$L119,FALSE))</f>
        <v>-351622.30358915502</v>
      </c>
      <c r="S119" s="41">
        <f>IF(S$103=0,0,VLOOKUP(S$103,FAC_TOTALS_APTA!$A$4:$BU$143,$L119,FALSE))</f>
        <v>-179614.772429854</v>
      </c>
      <c r="T119" s="41">
        <f>IF(T$103=0,0,VLOOKUP(T$103,FAC_TOTALS_APTA!$A$4:$BU$143,$L119,FALSE))</f>
        <v>-321402.73235608102</v>
      </c>
      <c r="U119" s="41">
        <f>IF(U$103=0,0,VLOOKUP(U$103,FAC_TOTALS_APTA!$A$4:$BU$143,$L119,FALSE))</f>
        <v>-60607.614556437999</v>
      </c>
      <c r="V119" s="41">
        <f>IF(V$103=0,0,VLOOKUP(V$103,FAC_TOTALS_APTA!$A$4:$BU$143,$L119,FALSE))</f>
        <v>1026540.27160406</v>
      </c>
      <c r="W119" s="41">
        <f>IF(W$103=0,0,VLOOKUP(W$103,FAC_TOTALS_APTA!$A$4:$BU$143,$L119,FALSE))</f>
        <v>963883.784197142</v>
      </c>
      <c r="X119" s="41">
        <f>IF(X$103=0,0,VLOOKUP(X$103,FAC_TOTALS_APTA!$A$4:$BU$143,$L119,FALSE))</f>
        <v>-576452.85112087999</v>
      </c>
      <c r="Y119" s="41">
        <f>IF(Y$103=0,0,VLOOKUP(Y$103,FAC_TOTALS_APTA!$A$4:$BU$143,$L119,FALSE))</f>
        <v>591728.02376782405</v>
      </c>
      <c r="Z119" s="41">
        <f>IF(Z$103=0,0,VLOOKUP(Z$103,FAC_TOTALS_APTA!$A$4:$BU$143,$L119,FALSE))</f>
        <v>766873.53630604199</v>
      </c>
      <c r="AA119" s="41">
        <f>IF(AA$103=0,0,VLOOKUP(AA$103,FAC_TOTALS_APTA!$A$4:$BU$143,$L119,FALSE))</f>
        <v>27600.7659147985</v>
      </c>
      <c r="AB119" s="41">
        <f>IF(AB$103=0,0,VLOOKUP(AB$103,FAC_TOTALS_APTA!$A$4:$BU$143,$L119,FALSE))</f>
        <v>128950.71217709599</v>
      </c>
      <c r="AC119" s="42">
        <f t="shared" si="27"/>
        <v>1249153.3881324925</v>
      </c>
      <c r="AD119" s="43">
        <f>AC119/$G$122</f>
        <v>1.0574837445701517E-3</v>
      </c>
      <c r="AE119" s="9"/>
    </row>
    <row r="120" spans="1:31" s="16" customFormat="1" ht="15" x14ac:dyDescent="0.2">
      <c r="A120" s="9"/>
      <c r="B120" s="44" t="s">
        <v>63</v>
      </c>
      <c r="C120" s="45"/>
      <c r="D120" s="44" t="s">
        <v>55</v>
      </c>
      <c r="E120" s="46"/>
      <c r="F120" s="47"/>
      <c r="G120" s="48"/>
      <c r="H120" s="48"/>
      <c r="I120" s="49"/>
      <c r="J120" s="50"/>
      <c r="K120" s="50" t="str">
        <f t="shared" si="26"/>
        <v>New_Reporter_FAC</v>
      </c>
      <c r="L120" s="47">
        <f>MATCH($K120,FAC_TOTALS_APTA!$A$2:$BS$2,)</f>
        <v>44</v>
      </c>
      <c r="M120" s="48">
        <f>IF(M103=0,0,VLOOKUP(M103,FAC_TOTALS_APTA!$A$4:$BU$143,$L120,FALSE))</f>
        <v>0</v>
      </c>
      <c r="N120" s="48">
        <f>IF(N103=0,0,VLOOKUP(N103,FAC_TOTALS_APTA!$A$4:$BU$143,$L120,FALSE))</f>
        <v>0</v>
      </c>
      <c r="O120" s="48">
        <f>IF(O103=0,0,VLOOKUP(O103,FAC_TOTALS_APTA!$A$4:$BU$143,$L120,FALSE))</f>
        <v>0</v>
      </c>
      <c r="P120" s="48">
        <f>IF(P103=0,0,VLOOKUP(P103,FAC_TOTALS_APTA!$A$4:$BU$143,$L120,FALSE))</f>
        <v>0</v>
      </c>
      <c r="Q120" s="48">
        <f>IF(Q103=0,0,VLOOKUP(Q103,FAC_TOTALS_APTA!$A$4:$BU$143,$L120,FALSE))</f>
        <v>0</v>
      </c>
      <c r="R120" s="48">
        <f>IF(R103=0,0,VLOOKUP(R103,FAC_TOTALS_APTA!$A$4:$BU$143,$L120,FALSE))</f>
        <v>0</v>
      </c>
      <c r="S120" s="48">
        <f>IF(S103=0,0,VLOOKUP(S103,FAC_TOTALS_APTA!$A$4:$BU$143,$L120,FALSE))</f>
        <v>0</v>
      </c>
      <c r="T120" s="48">
        <f>IF(T103=0,0,VLOOKUP(T103,FAC_TOTALS_APTA!$A$4:$BU$143,$L120,FALSE))</f>
        <v>0</v>
      </c>
      <c r="U120" s="48">
        <f>IF(U103=0,0,VLOOKUP(U103,FAC_TOTALS_APTA!$A$4:$BU$143,$L120,FALSE))</f>
        <v>0</v>
      </c>
      <c r="V120" s="48">
        <f>IF(V103=0,0,VLOOKUP(V103,FAC_TOTALS_APTA!$A$4:$BU$143,$L120,FALSE))</f>
        <v>0</v>
      </c>
      <c r="W120" s="48">
        <f>IF(W103=0,0,VLOOKUP(W103,FAC_TOTALS_APTA!$A$4:$BU$143,$L120,FALSE))</f>
        <v>0</v>
      </c>
      <c r="X120" s="48">
        <f>IF(X103=0,0,VLOOKUP(X103,FAC_TOTALS_APTA!$A$4:$BU$143,$L120,FALSE))</f>
        <v>0</v>
      </c>
      <c r="Y120" s="48">
        <f>IF(Y103=0,0,VLOOKUP(Y103,FAC_TOTALS_APTA!$A$4:$BU$143,$L120,FALSE))</f>
        <v>0</v>
      </c>
      <c r="Z120" s="48">
        <f>IF(Z103=0,0,VLOOKUP(Z103,FAC_TOTALS_APTA!$A$4:$BU$143,$L120,FALSE))</f>
        <v>0</v>
      </c>
      <c r="AA120" s="48">
        <f>IF(AA103=0,0,VLOOKUP(AA103,FAC_TOTALS_APTA!$A$4:$BU$143,$L120,FALSE))</f>
        <v>0</v>
      </c>
      <c r="AB120" s="48">
        <f>IF(AB103=0,0,VLOOKUP(AB103,FAC_TOTALS_APTA!$A$4:$BU$143,$L120,FALSE))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8" customFormat="1" ht="15" x14ac:dyDescent="0.2">
      <c r="A121" s="77"/>
      <c r="B121" s="28" t="s">
        <v>87</v>
      </c>
      <c r="C121" s="30"/>
      <c r="D121" s="9" t="s">
        <v>6</v>
      </c>
      <c r="E121" s="57"/>
      <c r="F121" s="9">
        <f>MATCH($D121,FAC_TOTALS_APTA!$A$2:$BS$2,)</f>
        <v>9</v>
      </c>
      <c r="G121" s="79">
        <f>VLOOKUP(G103,FAC_TOTALS_APTA!$A$4:$BU$143,$F121,FALSE)</f>
        <v>1168993919.54759</v>
      </c>
      <c r="H121" s="79">
        <f>VLOOKUP(H103,FAC_TOTALS_APTA!$A$4:$BS$143,$F121,FALSE)</f>
        <v>1058995631.78622</v>
      </c>
      <c r="I121" s="81">
        <f t="shared" ref="I121:I122" si="29">H121/G121-1</f>
        <v>-9.4096543978552272E-2</v>
      </c>
      <c r="J121" s="33"/>
      <c r="K121" s="33"/>
      <c r="L121" s="9"/>
      <c r="M121" s="31">
        <f t="shared" ref="M121:AB121" si="30">SUM(M105:M110)</f>
        <v>-110294764.43492155</v>
      </c>
      <c r="N121" s="31">
        <f t="shared" si="30"/>
        <v>99372178.251338109</v>
      </c>
      <c r="O121" s="31">
        <f t="shared" si="30"/>
        <v>87191460.149943858</v>
      </c>
      <c r="P121" s="31">
        <f t="shared" si="30"/>
        <v>-330949793.5691824</v>
      </c>
      <c r="Q121" s="31">
        <f t="shared" si="30"/>
        <v>522492051.28639436</v>
      </c>
      <c r="R121" s="31">
        <f t="shared" si="30"/>
        <v>32544109.47147258</v>
      </c>
      <c r="S121" s="31">
        <f t="shared" si="30"/>
        <v>-58665004.551802382</v>
      </c>
      <c r="T121" s="31">
        <f t="shared" si="30"/>
        <v>-89690780.646559373</v>
      </c>
      <c r="U121" s="31">
        <f t="shared" si="30"/>
        <v>-7736850.1203003377</v>
      </c>
      <c r="V121" s="31">
        <f t="shared" si="30"/>
        <v>43263025.746063009</v>
      </c>
      <c r="W121" s="31">
        <f t="shared" si="30"/>
        <v>88357349.612356678</v>
      </c>
      <c r="X121" s="31">
        <f t="shared" si="30"/>
        <v>13742444.006607272</v>
      </c>
      <c r="Y121" s="31">
        <f t="shared" si="30"/>
        <v>-64983863.413512118</v>
      </c>
      <c r="Z121" s="31">
        <f t="shared" si="30"/>
        <v>-32381694.338064022</v>
      </c>
      <c r="AA121" s="31">
        <f t="shared" si="30"/>
        <v>-7980835.3265562626</v>
      </c>
      <c r="AB121" s="31">
        <f t="shared" si="30"/>
        <v>12390924.25174341</v>
      </c>
      <c r="AC121" s="34">
        <f>H121-G121</f>
        <v>-109998287.76137006</v>
      </c>
      <c r="AD121" s="35">
        <f>I121</f>
        <v>-9.4096543978552272E-2</v>
      </c>
      <c r="AE121" s="77"/>
    </row>
    <row r="122" spans="1:31" ht="16" thickBot="1" x14ac:dyDescent="0.25">
      <c r="B122" s="12" t="s">
        <v>60</v>
      </c>
      <c r="C122" s="26"/>
      <c r="D122" s="26" t="s">
        <v>4</v>
      </c>
      <c r="E122" s="26"/>
      <c r="F122" s="26">
        <f>MATCH($D122,FAC_TOTALS_APTA!$A$2:$BS$2,)</f>
        <v>7</v>
      </c>
      <c r="G122" s="80">
        <f>VLOOKUP(G103,FAC_TOTALS_APTA!$A$4:$BS$143,$F122,FALSE)</f>
        <v>1181250675.99999</v>
      </c>
      <c r="H122" s="80">
        <f>VLOOKUP(H103,FAC_TOTALS_APTA!$A$4:$BS$143,$F122,FALSE)</f>
        <v>1107464473.99999</v>
      </c>
      <c r="I122" s="82">
        <f t="shared" si="29"/>
        <v>-6.2464473882765104E-2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-73786202</v>
      </c>
      <c r="AD122" s="55">
        <f>I122</f>
        <v>-6.2464473882765104E-2</v>
      </c>
    </row>
    <row r="123" spans="1:31" ht="17" thickTop="1" thickBot="1" x14ac:dyDescent="0.25">
      <c r="B123" s="59" t="s">
        <v>88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3.1632070095787168E-2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5"/>
  <sheetViews>
    <sheetView showGridLines="0" workbookViewId="0">
      <selection activeCell="J16" sqref="J16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customWidth="1"/>
    <col min="16" max="16" width="7.33203125" bestFit="1" customWidth="1"/>
    <col min="17" max="17" width="8.33203125" bestFit="1" customWidth="1"/>
    <col min="18" max="18" width="8" bestFit="1" customWidth="1"/>
    <col min="19" max="19" width="8" customWidth="1"/>
    <col min="20" max="20" width="7.33203125" bestFit="1" customWidth="1"/>
    <col min="21" max="21" width="21.6640625" bestFit="1" customWidth="1"/>
  </cols>
  <sheetData>
    <row r="2" spans="2:21" x14ac:dyDescent="0.2">
      <c r="B2" s="70" t="s">
        <v>72</v>
      </c>
      <c r="L2" s="70" t="s">
        <v>73</v>
      </c>
    </row>
    <row r="3" spans="2:21" ht="17" thickBot="1" x14ac:dyDescent="0.25"/>
    <row r="4" spans="2:21" ht="17" thickTop="1" x14ac:dyDescent="0.2">
      <c r="B4" s="63"/>
      <c r="C4" s="84" t="s">
        <v>71</v>
      </c>
      <c r="D4" s="84"/>
      <c r="E4" s="84"/>
      <c r="F4" s="84"/>
      <c r="G4" s="84" t="s">
        <v>65</v>
      </c>
      <c r="H4" s="84"/>
      <c r="I4" s="84"/>
      <c r="J4" s="84"/>
      <c r="L4" s="63"/>
      <c r="M4" s="84" t="s">
        <v>71</v>
      </c>
      <c r="N4" s="84"/>
      <c r="O4" s="84"/>
      <c r="P4" s="84"/>
      <c r="Q4" s="84" t="s">
        <v>65</v>
      </c>
      <c r="R4" s="84"/>
      <c r="S4" s="84"/>
      <c r="T4" s="84"/>
    </row>
    <row r="5" spans="2:21" x14ac:dyDescent="0.2">
      <c r="B5" s="11" t="s">
        <v>23</v>
      </c>
      <c r="C5" s="29" t="s">
        <v>66</v>
      </c>
      <c r="D5" s="29" t="s">
        <v>67</v>
      </c>
      <c r="E5" s="29" t="s">
        <v>68</v>
      </c>
      <c r="F5" s="29" t="s">
        <v>33</v>
      </c>
      <c r="G5" s="29" t="s">
        <v>66</v>
      </c>
      <c r="H5" s="29" t="s">
        <v>67</v>
      </c>
      <c r="I5" s="29" t="s">
        <v>68</v>
      </c>
      <c r="J5" s="29" t="s">
        <v>33</v>
      </c>
      <c r="L5" s="11" t="s">
        <v>23</v>
      </c>
      <c r="M5" s="29" t="s">
        <v>66</v>
      </c>
      <c r="N5" s="29" t="s">
        <v>67</v>
      </c>
      <c r="O5" s="29" t="s">
        <v>68</v>
      </c>
      <c r="P5" s="29" t="s">
        <v>33</v>
      </c>
      <c r="Q5" s="29" t="s">
        <v>66</v>
      </c>
      <c r="R5" s="29" t="s">
        <v>67</v>
      </c>
      <c r="S5" s="29" t="s">
        <v>68</v>
      </c>
      <c r="T5" s="29" t="s">
        <v>33</v>
      </c>
    </row>
    <row r="6" spans="2:21" x14ac:dyDescent="0.2">
      <c r="B6" s="28" t="s">
        <v>39</v>
      </c>
      <c r="C6" s="65">
        <f>'FAC 2002-2018 RAIL'!I13</f>
        <v>0.38453820287256191</v>
      </c>
      <c r="D6" s="65">
        <f>'FAC 2002-2018 BUS'!I43</f>
        <v>-9.6465552839713142E-2</v>
      </c>
      <c r="E6" s="65">
        <f>'FAC 2002-2018 RAIL'!I74</f>
        <v>0.88632697664193505</v>
      </c>
      <c r="F6" s="65">
        <f>'FAC 2002-2018 RAIL'!I105</f>
        <v>0.17873723344696546</v>
      </c>
      <c r="G6" s="65">
        <f>'FAC 2002-2018 RAIL'!AD13</f>
        <v>0.43063140783281251</v>
      </c>
      <c r="H6" s="65">
        <f>'FAC 2002-2018 RAIL'!AD43</f>
        <v>1.227140260233526</v>
      </c>
      <c r="I6" s="65">
        <f>'FAC 2002-2018 RAIL'!AD74</f>
        <v>0.45383394176366859</v>
      </c>
      <c r="J6" s="65">
        <f>'FAC 2002-2018 RAIL'!AD105</f>
        <v>0.15750038966616137</v>
      </c>
      <c r="L6" s="28" t="s">
        <v>39</v>
      </c>
      <c r="M6" s="65">
        <f>'FAC 2012-2018 RAIL'!I13</f>
        <v>0.1147813956843351</v>
      </c>
      <c r="N6" s="65">
        <f>'FAC 2012-2018 RAIL'!I43</f>
        <v>0.15785466717464125</v>
      </c>
      <c r="O6" s="65">
        <f>'FAC 2012-2018 RAIL'!I74</f>
        <v>7.5587263137175453E-2</v>
      </c>
      <c r="P6" s="65">
        <f>'FAC 2012-2018 RAIL'!I105</f>
        <v>3.3747221380361569E-2</v>
      </c>
      <c r="Q6" s="65">
        <f>'FAC 2012-2018 RAIL'!AD13</f>
        <v>0.12712858772095192</v>
      </c>
      <c r="R6" s="65">
        <f>'FAC 2012-2018 RAIL'!AD43</f>
        <v>0.23538737594350428</v>
      </c>
      <c r="S6" s="65">
        <f>'FAC 2012-2018 RAIL'!AD74</f>
        <v>8.3698596534545283E-2</v>
      </c>
      <c r="T6" s="65">
        <f>'FAC 2012-2018 RAIL'!AD105</f>
        <v>2.8262005818336912E-2</v>
      </c>
    </row>
    <row r="7" spans="2:21" x14ac:dyDescent="0.2">
      <c r="B7" s="28" t="s">
        <v>62</v>
      </c>
      <c r="C7" s="65">
        <f>'FAC 2002-2018 RAIL'!I14</f>
        <v>0.28373607383865651</v>
      </c>
      <c r="D7" s="65">
        <f>'FAC 2002-2018 BUS'!I44</f>
        <v>0.19261714481986858</v>
      </c>
      <c r="E7" s="65">
        <f>'FAC 2002-2018 RAIL'!I75</f>
        <v>0.12362442287230579</v>
      </c>
      <c r="F7" s="65">
        <f>'FAC 2002-2018 RAIL'!I106</f>
        <v>0.11107583076411576</v>
      </c>
      <c r="G7" s="65">
        <f>'FAC 2002-2018 RAIL'!AD14</f>
        <v>-0.1195351391127579</v>
      </c>
      <c r="H7" s="65">
        <f>'FAC 2002-2018 RAIL'!AD44</f>
        <v>-2.5366982151143691E-2</v>
      </c>
      <c r="I7" s="65">
        <f>'FAC 2002-2018 RAIL'!AD75</f>
        <v>-0.15326755151843743</v>
      </c>
      <c r="J7" s="65">
        <f>'FAC 2002-2018 RAIL'!AD106</f>
        <v>-7.0275933770972646E-2</v>
      </c>
      <c r="L7" s="28" t="s">
        <v>62</v>
      </c>
      <c r="M7" s="65">
        <f>'FAC 2012-2018 RAIL'!I14</f>
        <v>0.13088771844002189</v>
      </c>
      <c r="N7" s="65">
        <f>'FAC 2012-2018 RAIL'!I44</f>
        <v>9.2193886584085449E-2</v>
      </c>
      <c r="O7" s="65">
        <f>'FAC 2012-2018 RAIL'!I75</f>
        <v>9.4625597788077442E-2</v>
      </c>
      <c r="P7" s="65">
        <f>'FAC 2012-2018 RAIL'!I106</f>
        <v>0.15282973628165708</v>
      </c>
      <c r="Q7" s="65">
        <f>'FAC 2012-2018 RAIL'!AD14</f>
        <v>-4.6296604461331055E-2</v>
      </c>
      <c r="R7" s="65">
        <f>'FAC 2012-2018 RAIL'!AD44</f>
        <v>-1.5639887786147416E-2</v>
      </c>
      <c r="S7" s="65">
        <f>'FAC 2012-2018 RAIL'!AD75</f>
        <v>-1.6615807417427259E-2</v>
      </c>
      <c r="T7" s="65">
        <f>'FAC 2012-2018 RAIL'!AD106</f>
        <v>-5.5939772985903316E-2</v>
      </c>
      <c r="U7" s="72"/>
    </row>
    <row r="8" spans="2:21" x14ac:dyDescent="0.2">
      <c r="B8" s="28" t="s">
        <v>58</v>
      </c>
      <c r="C8" s="65">
        <f>'FAC 2002-2018 RAIL'!I15</f>
        <v>0.1832042032862411</v>
      </c>
      <c r="D8" s="65">
        <f>'FAC 2002-2018 BUS'!I45</f>
        <v>0.18041936458038799</v>
      </c>
      <c r="E8" s="65">
        <f>'FAC 2002-2018 RAIL'!I76</f>
        <v>0.39725485590523602</v>
      </c>
      <c r="F8" s="65">
        <f>'FAC 2002-2018 RAIL'!I107</f>
        <v>0.15994463230777156</v>
      </c>
      <c r="G8" s="65">
        <f>'FAC 2002-2018 RAIL'!AD15</f>
        <v>9.0533468142006343E-2</v>
      </c>
      <c r="H8" s="65">
        <f>'FAC 2002-2018 RAIL'!AD45</f>
        <v>0.10249414351341393</v>
      </c>
      <c r="I8" s="65">
        <f>'FAC 2002-2018 RAIL'!AD76</f>
        <v>9.3907830369563738E-2</v>
      </c>
      <c r="J8" s="65">
        <f>'FAC 2002-2018 RAIL'!AD107</f>
        <v>7.6312427158383073E-2</v>
      </c>
      <c r="L8" s="28" t="s">
        <v>58</v>
      </c>
      <c r="M8" s="65">
        <f>'FAC 2012-2018 RAIL'!I15</f>
        <v>5.9973040081511275E-2</v>
      </c>
      <c r="N8" s="65">
        <f>'FAC 2012-2018 RAIL'!I45</f>
        <v>3.4706900398380203E-2</v>
      </c>
      <c r="O8" s="65">
        <f>'FAC 2012-2018 RAIL'!I76</f>
        <v>4.7113997284004894E-2</v>
      </c>
      <c r="P8" s="65">
        <f>'FAC 2012-2018 RAIL'!I107</f>
        <v>6.8027813555046501E-2</v>
      </c>
      <c r="Q8" s="65">
        <f>'FAC 2012-2018 RAIL'!AD15</f>
        <v>2.6841550443429858E-2</v>
      </c>
      <c r="R8" s="65">
        <f>'FAC 2012-2018 RAIL'!AD45</f>
        <v>2.7650590411099577E-2</v>
      </c>
      <c r="S8" s="65">
        <f>'FAC 2012-2018 RAIL'!AD76</f>
        <v>1.719591684084892E-2</v>
      </c>
      <c r="T8" s="65">
        <f>'FAC 2012-2018 RAIL'!AD107</f>
        <v>2.7253981529943402E-2</v>
      </c>
      <c r="U8" s="72"/>
    </row>
    <row r="9" spans="2:21" x14ac:dyDescent="0.2">
      <c r="B9" s="28" t="s">
        <v>82</v>
      </c>
      <c r="C9" s="65">
        <f>'FAC 2002-2018 RAIL'!I16</f>
        <v>-0.19106035635972385</v>
      </c>
      <c r="D9" s="65">
        <f>'FAC 2002-2018 BUS'!I46</f>
        <v>-0.2478196216418278</v>
      </c>
      <c r="E9" s="65">
        <f>'FAC 2002-2018 RAIL'!I77</f>
        <v>-0.42824297281767165</v>
      </c>
      <c r="F9" s="65">
        <f>'FAC 2002-2018 RAIL'!I108</f>
        <v>-0.15716656812757801</v>
      </c>
      <c r="G9" s="65">
        <f>'FAC 2002-2018 RAIL'!AD16</f>
        <v>-5.6293615061625897E-2</v>
      </c>
      <c r="H9" s="65">
        <f>'FAC 2002-2018 RAIL'!AD46</f>
        <v>-5.5895315257568197E-2</v>
      </c>
      <c r="I9" s="65">
        <f>'FAC 2002-2018 RAIL'!AD77</f>
        <v>-1.6831326518456376E-2</v>
      </c>
      <c r="J9" s="65">
        <f>'FAC 2002-2018 RAIL'!AD108</f>
        <v>-8.3173866794446591E-2</v>
      </c>
      <c r="L9" s="28" t="s">
        <v>82</v>
      </c>
      <c r="M9" s="65">
        <f>'FAC 2012-2018 RAIL'!I16</f>
        <v>8.0710968856128051E-3</v>
      </c>
      <c r="N9" s="65">
        <f>'FAC 2012-2018 RAIL'!I46</f>
        <v>-3.2168809487497563E-2</v>
      </c>
      <c r="O9" s="65">
        <f>'FAC 2012-2018 RAIL'!I77</f>
        <v>5.2180621499589686E-2</v>
      </c>
      <c r="P9" s="65">
        <f>'FAC 2012-2018 RAIL'!I108</f>
        <v>-1.6923718250433928E-2</v>
      </c>
      <c r="Q9" s="65">
        <f>'FAC 2012-2018 RAIL'!AD16</f>
        <v>1.8055529289510198E-3</v>
      </c>
      <c r="R9" s="65">
        <f>'FAC 2012-2018 RAIL'!AD46</f>
        <v>-1.5979131323236024E-3</v>
      </c>
      <c r="S9" s="65">
        <f>'FAC 2012-2018 RAIL'!AD77</f>
        <v>1.3253280467545353E-3</v>
      </c>
      <c r="T9" s="65">
        <f>'FAC 2012-2018 RAIL'!AD108</f>
        <v>-6.2423984312939074E-3</v>
      </c>
      <c r="U9" s="72"/>
    </row>
    <row r="10" spans="2:21" x14ac:dyDescent="0.2">
      <c r="B10" s="28" t="s">
        <v>59</v>
      </c>
      <c r="C10" s="65">
        <f>'FAC 2002-2018 RAIL'!I17</f>
        <v>0.49074013239664116</v>
      </c>
      <c r="D10" s="65">
        <f>'FAC 2002-2018 BUS'!I47</f>
        <v>0.46286841033974957</v>
      </c>
      <c r="E10" s="65">
        <f>'FAC 2002-2018 RAIL'!I78</f>
        <v>0.43859889096551208</v>
      </c>
      <c r="F10" s="65">
        <f>'FAC 2002-2018 RAIL'!I109</f>
        <v>0.4792299898682828</v>
      </c>
      <c r="G10" s="65">
        <f>'FAC 2002-2018 RAIL'!AD17</f>
        <v>4.4520955335078209E-2</v>
      </c>
      <c r="H10" s="65">
        <f>'FAC 2002-2018 RAIL'!AD47</f>
        <v>2.1402858647638127E-2</v>
      </c>
      <c r="I10" s="65">
        <f>'FAC 2002-2018 RAIL'!AD78</f>
        <v>4.923861876590762E-2</v>
      </c>
      <c r="J10" s="65">
        <f>'FAC 2002-2018 RAIL'!AD109</f>
        <v>4.1199348012258635E-2</v>
      </c>
      <c r="L10" s="28" t="s">
        <v>59</v>
      </c>
      <c r="M10" s="65">
        <f>'FAC 2012-2018 RAIL'!I17</f>
        <v>-0.28561197574061148</v>
      </c>
      <c r="N10" s="65">
        <f>'FAC 2012-2018 RAIL'!I47</f>
        <v>-0.28095834560796218</v>
      </c>
      <c r="O10" s="65">
        <f>'FAC 2012-2018 RAIL'!I78</f>
        <v>-0.31235081611338522</v>
      </c>
      <c r="P10" s="65">
        <f>'FAC 2012-2018 RAIL'!I109</f>
        <v>-0.28941668897379358</v>
      </c>
      <c r="Q10" s="65">
        <f>'FAC 2012-2018 RAIL'!AD17</f>
        <v>-4.537081375603947E-2</v>
      </c>
      <c r="R10" s="65">
        <f>'FAC 2012-2018 RAIL'!AD47</f>
        <v>-4.533193966333661E-2</v>
      </c>
      <c r="S10" s="65">
        <f>'FAC 2012-2018 RAIL'!AD78</f>
        <v>-4.6361787493599843E-2</v>
      </c>
      <c r="T10" s="65">
        <f>'FAC 2012-2018 RAIL'!AD109</f>
        <v>-4.7431053604029522E-2</v>
      </c>
      <c r="U10" s="72"/>
    </row>
    <row r="11" spans="2:21" x14ac:dyDescent="0.2">
      <c r="B11" s="28" t="s">
        <v>56</v>
      </c>
      <c r="C11" s="65">
        <f>'FAC 2002-2018 RAIL'!I18</f>
        <v>-9.7176473382711515E-2</v>
      </c>
      <c r="D11" s="65">
        <f>'FAC 2002-2018 BUS'!I48</f>
        <v>-0.12244982271827964</v>
      </c>
      <c r="E11" s="65">
        <f>'FAC 2002-2018 RAIL'!I79</f>
        <v>-0.14291607509019089</v>
      </c>
      <c r="F11" s="65">
        <f>'FAC 2002-2018 RAIL'!I110</f>
        <v>-0.13283925250491235</v>
      </c>
      <c r="G11" s="65">
        <f>'FAC 2002-2018 RAIL'!AD18</f>
        <v>2.6195141068521388E-2</v>
      </c>
      <c r="H11" s="65">
        <f>'FAC 2002-2018 RAIL'!AD48</f>
        <v>2.8624786889202395E-2</v>
      </c>
      <c r="I11" s="65">
        <f>'FAC 2002-2018 RAIL'!AD79</f>
        <v>4.6610010470781497E-2</v>
      </c>
      <c r="J11" s="65">
        <f>'FAC 2002-2018 RAIL'!AD110</f>
        <v>3.9675421518800102E-2</v>
      </c>
      <c r="L11" s="28" t="s">
        <v>56</v>
      </c>
      <c r="M11" s="65">
        <f>'FAC 2012-2018 RAIL'!I18</f>
        <v>0.11466112374364945</v>
      </c>
      <c r="N11" s="65">
        <f>'FAC 2012-2018 RAIL'!I48</f>
        <v>9.8107349282175349E-2</v>
      </c>
      <c r="O11" s="65">
        <f>'FAC 2012-2018 RAIL'!I79</f>
        <v>0.12406486467027422</v>
      </c>
      <c r="P11" s="65">
        <f>'FAC 2012-2018 RAIL'!I110</f>
        <v>8.3566354398319831E-2</v>
      </c>
      <c r="Q11" s="65">
        <f>'FAC 2012-2018 RAIL'!AD18</f>
        <v>-3.1434393710573487E-2</v>
      </c>
      <c r="R11" s="65">
        <f>'FAC 2012-2018 RAIL'!AD48</f>
        <v>-2.7691720212590077E-2</v>
      </c>
      <c r="S11" s="65">
        <f>'FAC 2012-2018 RAIL'!AD79</f>
        <v>-3.7351290307150099E-2</v>
      </c>
      <c r="T11" s="65">
        <f>'FAC 2012-2018 RAIL'!AD110</f>
        <v>-2.3766465198021319E-2</v>
      </c>
      <c r="U11" s="72"/>
    </row>
    <row r="12" spans="2:21" x14ac:dyDescent="0.2">
      <c r="B12" s="28" t="s">
        <v>83</v>
      </c>
      <c r="C12" s="65">
        <f>'FAC 2002-2018 RAIL'!I19</f>
        <v>-5.508780372485933E-2</v>
      </c>
      <c r="D12" s="65">
        <f>'FAC 2002-2018 BUS'!I49</f>
        <v>-8.8334099459422943E-2</v>
      </c>
      <c r="E12" s="65">
        <f>'FAC 2002-2018 RAIL'!I80</f>
        <v>-0.20358756321116644</v>
      </c>
      <c r="F12" s="65">
        <f>'FAC 2002-2018 RAIL'!I111</f>
        <v>-5.3610848312835024E-2</v>
      </c>
      <c r="G12" s="65">
        <f>'FAC 2002-2018 RAIL'!AD19</f>
        <v>-3.9134777387266314E-3</v>
      </c>
      <c r="H12" s="65">
        <f>'FAC 2002-2018 RAIL'!AD49</f>
        <v>-4.7335635915028082E-3</v>
      </c>
      <c r="I12" s="65">
        <f>'FAC 2002-2018 RAIL'!AD80</f>
        <v>-8.6355632339242001E-3</v>
      </c>
      <c r="J12" s="65">
        <f>'FAC 2002-2018 RAIL'!AD111</f>
        <v>-1.1864390025887924E-2</v>
      </c>
      <c r="L12" s="28" t="s">
        <v>83</v>
      </c>
      <c r="M12" s="65">
        <f>'FAC 2012-2018 RAIL'!I19</f>
        <v>-7.0776487912483699E-2</v>
      </c>
      <c r="N12" s="65">
        <f>'FAC 2012-2018 RAIL'!I49</f>
        <v>-0.14609351381342839</v>
      </c>
      <c r="O12" s="65">
        <f>'FAC 2012-2018 RAIL'!I80</f>
        <v>-0.21937201744983703</v>
      </c>
      <c r="P12" s="65">
        <f>'FAC 2012-2018 RAIL'!I111</f>
        <v>-4.7603935258648034E-2</v>
      </c>
      <c r="Q12" s="65">
        <f>'FAC 2012-2018 RAIL'!AD19</f>
        <v>-4.7506782413814013E-3</v>
      </c>
      <c r="R12" s="65">
        <f>'FAC 2012-2018 RAIL'!AD49</f>
        <v>-7.5239430100255099E-3</v>
      </c>
      <c r="S12" s="65">
        <f>'FAC 2012-2018 RAIL'!AD80</f>
        <v>-9.7738824141267808E-3</v>
      </c>
      <c r="T12" s="65">
        <f>'FAC 2012-2018 RAIL'!AD111</f>
        <v>-8.8832308654554874E-3</v>
      </c>
      <c r="U12" s="72"/>
    </row>
    <row r="13" spans="2:21" x14ac:dyDescent="0.2">
      <c r="B13" s="28" t="s">
        <v>57</v>
      </c>
      <c r="C13" s="65">
        <f>'FAC 2002-2018 RAIL'!I20</f>
        <v>0.5546838680468269</v>
      </c>
      <c r="D13" s="65">
        <f>'FAC 2002-2018 BUS'!I50</f>
        <v>0.60709915588940255</v>
      </c>
      <c r="E13" s="65">
        <f>'FAC 2002-2018 RAIL'!I81</f>
        <v>1.741043713598398</v>
      </c>
      <c r="F13" s="65">
        <f>'FAC 2002-2018 RAIL'!I112</f>
        <v>0.31428571428571428</v>
      </c>
      <c r="G13" s="65">
        <f>'FAC 2002-2018 RAIL'!AD20</f>
        <v>-5.5355666928069919E-3</v>
      </c>
      <c r="H13" s="65">
        <f>'FAC 2002-2018 RAIL'!AD50</f>
        <v>-8.8569838966399087E-3</v>
      </c>
      <c r="I13" s="65">
        <f>'FAC 2002-2018 RAIL'!AD81</f>
        <v>-9.166500827891803E-3</v>
      </c>
      <c r="J13" s="65">
        <f>'FAC 2002-2018 RAIL'!AD112</f>
        <v>-3.263558268420078E-3</v>
      </c>
      <c r="L13" s="28" t="s">
        <v>57</v>
      </c>
      <c r="M13" s="65">
        <f>'FAC 2012-2018 RAIL'!I20</f>
        <v>0.24164317291661841</v>
      </c>
      <c r="N13" s="65">
        <f>'FAC 2012-2018 RAIL'!I50</f>
        <v>0.33640877162207183</v>
      </c>
      <c r="O13" s="65">
        <f>'FAC 2012-2018 RAIL'!I81</f>
        <v>0.73730186636372741</v>
      </c>
      <c r="P13" s="65">
        <f>'FAC 2012-2018 RAIL'!I112</f>
        <v>0.12195121951219523</v>
      </c>
      <c r="Q13" s="65">
        <f>'FAC 2012-2018 RAIL'!AD20</f>
        <v>-2.4665170296587617E-3</v>
      </c>
      <c r="R13" s="65">
        <f>'FAC 2012-2018 RAIL'!AD50</f>
        <v>-3.5507604201929768E-3</v>
      </c>
      <c r="S13" s="65">
        <f>'FAC 2012-2018 RAIL'!AD81</f>
        <v>-5.551395257371426E-3</v>
      </c>
      <c r="T13" s="65">
        <f>'FAC 2012-2018 RAIL'!AD112</f>
        <v>-1.0780052364920403E-3</v>
      </c>
      <c r="U13" s="72"/>
    </row>
    <row r="14" spans="2:21" hidden="1" x14ac:dyDescent="0.2">
      <c r="B14" s="28" t="s">
        <v>84</v>
      </c>
      <c r="C14" s="65" t="str">
        <f>'FAC 2002-2018 RAIL'!I21</f>
        <v>-</v>
      </c>
      <c r="D14" s="65" t="str">
        <f>'FAC 2002-2018 BUS'!I51</f>
        <v>-</v>
      </c>
      <c r="E14" s="65" t="str">
        <f>'FAC 2002-2018 RAIL'!I82</f>
        <v>-</v>
      </c>
      <c r="F14" s="65" t="str">
        <f>'FAC 2002-2018 RAIL'!I113</f>
        <v>-</v>
      </c>
      <c r="G14" s="65">
        <f>'FAC 2002-2018 RAIL'!AD21</f>
        <v>0</v>
      </c>
      <c r="H14" s="65">
        <f>'FAC 2002-2018 RAIL'!AD51</f>
        <v>0</v>
      </c>
      <c r="I14" s="65" t="e">
        <f>'FAC 2002-2018 RAIL'!AD82</f>
        <v>#DIV/0!</v>
      </c>
      <c r="J14" s="65">
        <f>'FAC 2002-2018 RAIL'!AD113</f>
        <v>0</v>
      </c>
      <c r="L14" s="28" t="s">
        <v>84</v>
      </c>
      <c r="M14" s="65" t="str">
        <f>'FAC 2012-2018 RAIL'!I21</f>
        <v>-</v>
      </c>
      <c r="N14" s="65" t="str">
        <f>'FAC 2012-2018 RAIL'!I51</f>
        <v>-</v>
      </c>
      <c r="O14" s="65" t="str">
        <f>'FAC 2012-2018 RAIL'!I82</f>
        <v>-</v>
      </c>
      <c r="P14" s="65" t="str">
        <f>'FAC 2012-2018 RAIL'!I113</f>
        <v>-</v>
      </c>
      <c r="Q14" s="65">
        <f>'FAC 2012-2018 RAIL'!AD21</f>
        <v>0</v>
      </c>
      <c r="R14" s="65">
        <f>'FAC 2012-2018 RAIL'!AD51</f>
        <v>0</v>
      </c>
      <c r="S14" s="65" t="e">
        <f>'FAC 2012-2018 RAIL'!AD82</f>
        <v>#DIV/0!</v>
      </c>
      <c r="T14" s="65">
        <f>'FAC 2012-2018 RAIL'!AD113</f>
        <v>0</v>
      </c>
      <c r="U14" s="72"/>
    </row>
    <row r="15" spans="2:21" hidden="1" x14ac:dyDescent="0.2">
      <c r="B15" s="28" t="s">
        <v>84</v>
      </c>
      <c r="C15" s="65" t="str">
        <f>'FAC 2002-2018 RAIL'!I22</f>
        <v>-</v>
      </c>
      <c r="D15" s="65" t="str">
        <f>'FAC 2002-2018 BUS'!I52</f>
        <v>-</v>
      </c>
      <c r="E15" s="65" t="str">
        <f>'FAC 2002-2018 RAIL'!I83</f>
        <v>-</v>
      </c>
      <c r="F15" s="65" t="str">
        <f>'FAC 2002-2018 RAIL'!I114</f>
        <v>-</v>
      </c>
      <c r="G15" s="65">
        <f>'FAC 2002-2018 RAIL'!AD22</f>
        <v>0</v>
      </c>
      <c r="H15" s="65">
        <f>'FAC 2002-2018 RAIL'!AD52</f>
        <v>0</v>
      </c>
      <c r="I15" s="65">
        <f>'FAC 2002-2018 RAIL'!AD83</f>
        <v>0</v>
      </c>
      <c r="J15" s="65">
        <f>'FAC 2002-2018 RAIL'!AD114</f>
        <v>0</v>
      </c>
      <c r="L15" s="28" t="s">
        <v>84</v>
      </c>
      <c r="M15" s="65" t="str">
        <f>'FAC 2012-2018 RAIL'!I22</f>
        <v>-</v>
      </c>
      <c r="N15" s="65" t="str">
        <f>'FAC 2012-2018 RAIL'!I52</f>
        <v>-</v>
      </c>
      <c r="O15" s="65" t="str">
        <f>'FAC 2012-2018 RAIL'!I83</f>
        <v>-</v>
      </c>
      <c r="P15" s="65" t="str">
        <f>'FAC 2012-2018 RAIL'!I114</f>
        <v>-</v>
      </c>
      <c r="Q15" s="65">
        <f>'FAC 2012-2018 RAIL'!AD22</f>
        <v>0</v>
      </c>
      <c r="R15" s="65">
        <f>'FAC 2012-2018 RAIL'!AD52</f>
        <v>0</v>
      </c>
      <c r="S15" s="65">
        <f>'FAC 2012-2018 RAIL'!AD83</f>
        <v>0</v>
      </c>
      <c r="T15" s="65">
        <f>'FAC 2012-2018 RAIL'!AD114</f>
        <v>0</v>
      </c>
      <c r="U15" s="72"/>
    </row>
    <row r="16" spans="2:21" x14ac:dyDescent="0.2">
      <c r="B16" s="28" t="s">
        <v>84</v>
      </c>
      <c r="C16" s="65"/>
      <c r="D16" s="65"/>
      <c r="E16" s="65"/>
      <c r="F16" s="65"/>
      <c r="G16" s="65">
        <f>'FAC 2002-2018 RAIL'!AD23</f>
        <v>-3.3044570837870463E-2</v>
      </c>
      <c r="H16" s="65">
        <f>'FAC 2002-2018 RAIL'!AD53</f>
        <v>0</v>
      </c>
      <c r="I16" s="65" t="e">
        <f>'FAC 2002-2018 RAIL'!AD84</f>
        <v>#DIV/0!</v>
      </c>
      <c r="J16" s="65">
        <f>'FAC 2002-2018 RAIL'!AD115</f>
        <v>-4.0993753117800381E-2</v>
      </c>
      <c r="L16" s="28" t="s">
        <v>84</v>
      </c>
      <c r="M16" s="65"/>
      <c r="N16" s="65"/>
      <c r="O16" s="65"/>
      <c r="P16" s="65"/>
      <c r="Q16" s="65">
        <f>'FAC 2012-2018 RAIL'!AD23</f>
        <v>-2.0811803089271101E-2</v>
      </c>
      <c r="R16" s="65">
        <f>'FAC 2012-2018 RAIL'!AD53</f>
        <v>0</v>
      </c>
      <c r="S16" s="65" t="e">
        <f>'FAC 2012-2018 RAIL'!AD84</f>
        <v>#DIV/0!</v>
      </c>
      <c r="T16" s="65">
        <f>'FAC 2012-2018 RAIL'!AD115</f>
        <v>-2.1673543508799367E-2</v>
      </c>
      <c r="U16" s="72"/>
    </row>
    <row r="17" spans="2:21" x14ac:dyDescent="0.2">
      <c r="B17" s="28" t="s">
        <v>84</v>
      </c>
      <c r="C17" s="65"/>
      <c r="D17" s="65"/>
      <c r="E17" s="65"/>
      <c r="F17" s="65"/>
      <c r="G17" s="65">
        <f>'FAC 2002-2018 RAIL'!AD24</f>
        <v>0</v>
      </c>
      <c r="H17" s="65">
        <f>'FAC 2002-2018 RAIL'!AD54</f>
        <v>-0.24928399222405134</v>
      </c>
      <c r="I17" s="65">
        <f>'FAC 2002-2018 RAIL'!AD85</f>
        <v>-0.14301318690319342</v>
      </c>
      <c r="J17" s="65" t="e">
        <f>'FAC 2002-2018 RAIL'!AD116</f>
        <v>#DIV/0!</v>
      </c>
      <c r="L17" s="28" t="s">
        <v>84</v>
      </c>
      <c r="M17" s="65"/>
      <c r="N17" s="65"/>
      <c r="O17" s="65"/>
      <c r="P17" s="65"/>
      <c r="Q17" s="65">
        <f>'FAC 2012-2018 RAIL'!AD24</f>
        <v>0</v>
      </c>
      <c r="R17" s="65">
        <f>'FAC 2012-2018 RAIL'!AD54</f>
        <v>-0.13795479694567786</v>
      </c>
      <c r="S17" s="65">
        <f>'FAC 2012-2018 RAIL'!AD85</f>
        <v>-0.1288353180230922</v>
      </c>
      <c r="T17" s="65" t="e">
        <f>'FAC 2012-2018 RAIL'!AD116</f>
        <v>#DIV/0!</v>
      </c>
      <c r="U17" s="72"/>
    </row>
    <row r="18" spans="2:21" x14ac:dyDescent="0.2">
      <c r="B18" s="28" t="s">
        <v>85</v>
      </c>
      <c r="C18" s="65"/>
      <c r="D18" s="65"/>
      <c r="E18" s="65"/>
      <c r="F18" s="65"/>
      <c r="G18" s="65">
        <f>'FAC 2002-2018 RAIL'!AD25</f>
        <v>1.5874172023895534E-2</v>
      </c>
      <c r="H18" s="65">
        <f>'FAC 2002-2018 RAIL'!AD55</f>
        <v>1.4361056307441486E-2</v>
      </c>
      <c r="I18" s="65">
        <f>'FAC 2002-2018 RAIL'!AD86</f>
        <v>8.7708994516576266E-3</v>
      </c>
      <c r="J18" s="65">
        <f>'FAC 2002-2018 RAIL'!AD117</f>
        <v>1.8017948378981463E-2</v>
      </c>
      <c r="L18" s="28" t="s">
        <v>85</v>
      </c>
      <c r="M18" s="65"/>
      <c r="N18" s="65"/>
      <c r="O18" s="65"/>
      <c r="P18" s="65"/>
      <c r="Q18" s="65">
        <f>'FAC 2012-2018 RAIL'!AD25</f>
        <v>8.2677570282395675E-3</v>
      </c>
      <c r="R18" s="65">
        <f>'FAC 2012-2018 RAIL'!AD55</f>
        <v>7.3160989834812088E-3</v>
      </c>
      <c r="S18" s="65">
        <f>'FAC 2012-2018 RAIL'!AD86</f>
        <v>0</v>
      </c>
      <c r="T18" s="65">
        <f>'FAC 2012-2018 RAIL'!AD117</f>
        <v>1.2488086205773458E-2</v>
      </c>
      <c r="U18" s="72"/>
    </row>
    <row r="19" spans="2:21" x14ac:dyDescent="0.2">
      <c r="B19" s="28" t="s">
        <v>86</v>
      </c>
      <c r="C19" s="65"/>
      <c r="D19" s="65"/>
      <c r="E19" s="65"/>
      <c r="F19" s="65"/>
      <c r="G19" s="65">
        <f>'FAC 2002-2018 RAIL'!AD26</f>
        <v>-3.694207818071462E-2</v>
      </c>
      <c r="H19" s="65">
        <f>'FAC 2002-2018 RAIL'!AD56</f>
        <v>-4.854036700302837E-2</v>
      </c>
      <c r="I19" s="65">
        <f>'FAC 2002-2018 RAIL'!AD87</f>
        <v>-8.7233802182894032E-3</v>
      </c>
      <c r="J19" s="65">
        <f>'FAC 2002-2018 RAIL'!AD118</f>
        <v>-7.0800648690002327E-2</v>
      </c>
      <c r="L19" s="28" t="s">
        <v>86</v>
      </c>
      <c r="M19" s="65"/>
      <c r="N19" s="65"/>
      <c r="O19" s="65"/>
      <c r="P19" s="65"/>
      <c r="Q19" s="65">
        <f>'FAC 2012-2018 RAIL'!AD26</f>
        <v>-2.8957779043070942E-2</v>
      </c>
      <c r="R19" s="65">
        <f>'FAC 2012-2018 RAIL'!AD56</f>
        <v>-2.6862440760146745E-2</v>
      </c>
      <c r="S19" s="65">
        <f>'FAC 2012-2018 RAIL'!AD87</f>
        <v>-7.8585722687267157E-3</v>
      </c>
      <c r="T19" s="65">
        <f>'FAC 2012-2018 RAIL'!AD118</f>
        <v>-4.9071325195760802E-2</v>
      </c>
      <c r="U19" s="72"/>
    </row>
    <row r="20" spans="2:21" x14ac:dyDescent="0.2">
      <c r="B20" s="11" t="s">
        <v>92</v>
      </c>
      <c r="C20" s="65">
        <f>'FAC 2002-2018 RAIL'!I27</f>
        <v>-0.18245164296863969</v>
      </c>
      <c r="D20" s="65">
        <f>'FAC 2002-2018 BUS'!I57</f>
        <v>-0.97613775938921288</v>
      </c>
      <c r="E20" s="65">
        <f>'FAC 2002-2018 RAIL'!I88</f>
        <v>0.10866609945257211</v>
      </c>
      <c r="F20" s="65">
        <f>'FAC 2002-2018 RAIL'!I119</f>
        <v>0.42240694667479795</v>
      </c>
      <c r="G20" s="65">
        <f>'FAC 2002-2018 RAIL'!AD27</f>
        <v>3.2879118532420817E-3</v>
      </c>
      <c r="H20" s="65">
        <f>'FAC 2002-2018 RAIL'!AD57</f>
        <v>-1.3510505832176533E-2</v>
      </c>
      <c r="I20" s="65">
        <f>'FAC 2002-2018 RAIL'!AD88</f>
        <v>1.6898272305547427E-3</v>
      </c>
      <c r="J20" s="65">
        <f>'FAC 2002-2018 RAIL'!AD119</f>
        <v>9.2715467770121689E-4</v>
      </c>
      <c r="L20" s="11" t="s">
        <v>92</v>
      </c>
      <c r="M20" s="65">
        <f>'FAC 2012-2018 RAIL'!I27</f>
        <v>-7.7542824679690647E-2</v>
      </c>
      <c r="N20" s="65">
        <f>'FAC 2012-2018 RAIL'!I57</f>
        <v>-0.63081659008695534</v>
      </c>
      <c r="O20" s="65">
        <f>'FAC 2012-2018 RAIL'!I88</f>
        <v>1.1618914261681463</v>
      </c>
      <c r="P20" s="65">
        <f>'FAC 2012-2018 RAIL'!I119</f>
        <v>-0.29258845950346191</v>
      </c>
      <c r="Q20" s="65">
        <f>'FAC 2012-2018 RAIL'!AD27</f>
        <v>4.6096989522609078E-4</v>
      </c>
      <c r="R20" s="65">
        <f>'FAC 2012-2018 RAIL'!AD57</f>
        <v>-3.2362295702032646E-3</v>
      </c>
      <c r="S20" s="65">
        <f>'FAC 2012-2018 RAIL'!AD88</f>
        <v>1.1920269834849459E-2</v>
      </c>
      <c r="T20" s="65">
        <f>'FAC 2012-2018 RAIL'!AD119</f>
        <v>-1.4031873958215307E-3</v>
      </c>
      <c r="U20" s="72"/>
    </row>
    <row r="21" spans="2:21" x14ac:dyDescent="0.2">
      <c r="B21" s="44" t="s">
        <v>63</v>
      </c>
      <c r="C21" s="67"/>
      <c r="D21" s="67"/>
      <c r="E21" s="67"/>
      <c r="F21" s="67"/>
      <c r="G21" s="67">
        <f>'FAC 2002-2018 RAIL'!AD28</f>
        <v>1.6683091829146891E-2</v>
      </c>
      <c r="H21" s="67">
        <f>'FAC 2002-2018 RAIL'!AD58</f>
        <v>0.19864417749923413</v>
      </c>
      <c r="I21" s="67">
        <f>'FAC 2002-2018 RAIL'!AD89</f>
        <v>0.31472493923132383</v>
      </c>
      <c r="J21" s="67">
        <f>'FAC 2002-2018 RAIL'!AD120</f>
        <v>0</v>
      </c>
      <c r="L21" s="44" t="s">
        <v>63</v>
      </c>
      <c r="M21" s="67"/>
      <c r="N21" s="67"/>
      <c r="O21" s="67"/>
      <c r="P21" s="67"/>
      <c r="Q21" s="67">
        <f>'FAC 2012-2018 RAIL'!AD28</f>
        <v>0</v>
      </c>
      <c r="R21" s="67">
        <f>'FAC 2012-2018 RAIL'!AD58</f>
        <v>3.0357798611487987E-2</v>
      </c>
      <c r="S21" s="67">
        <f>'FAC 2012-2018 RAIL'!AD89</f>
        <v>0</v>
      </c>
      <c r="T21" s="67">
        <f>'FAC 2012-2018 RAIL'!AD120</f>
        <v>0</v>
      </c>
    </row>
    <row r="22" spans="2:21" x14ac:dyDescent="0.2">
      <c r="B22" s="28" t="s">
        <v>87</v>
      </c>
      <c r="C22" s="71"/>
      <c r="D22" s="71"/>
      <c r="E22" s="71"/>
      <c r="F22" s="71"/>
      <c r="G22" s="65">
        <f>'FAC 2002-2018 RAIL'!AD29</f>
        <v>0.37939712390045455</v>
      </c>
      <c r="H22" s="65">
        <f>'FAC 2002-2018 RAIL'!AD59</f>
        <v>1.2997737774533316</v>
      </c>
      <c r="I22" s="65">
        <f>'FAC 2002-2018 RAIL'!AD90</f>
        <v>0.31200170196393251</v>
      </c>
      <c r="J22" s="65">
        <f>'FAC 2002-2018 RAIL'!AD121</f>
        <v>0.10417669637125493</v>
      </c>
      <c r="L22" s="28" t="s">
        <v>87</v>
      </c>
      <c r="M22" s="71"/>
      <c r="N22" s="71"/>
      <c r="O22" s="71"/>
      <c r="P22" s="71"/>
      <c r="Q22" s="71">
        <f>'FAC 2012-2018 RAIL'!AD29</f>
        <v>-1.642862015858404E-2</v>
      </c>
      <c r="R22" s="71">
        <f>'FAC 2012-2018 RAIL'!AD59</f>
        <v>2.4465601256316027E-2</v>
      </c>
      <c r="S22" s="71">
        <f>'FAC 2012-2018 RAIL'!AD90</f>
        <v>-0.13316488677244975</v>
      </c>
      <c r="T22" s="71">
        <f>'FAC 2012-2018 RAIL'!AD121</f>
        <v>-0.13258769178060958</v>
      </c>
    </row>
    <row r="23" spans="2:21" ht="17" thickBot="1" x14ac:dyDescent="0.25">
      <c r="B23" s="12" t="s">
        <v>60</v>
      </c>
      <c r="C23" s="68"/>
      <c r="D23" s="68"/>
      <c r="E23" s="68"/>
      <c r="F23" s="68"/>
      <c r="G23" s="68">
        <f>'FAC 2002-2018 RAIL'!AD30</f>
        <v>0.2380560374773979</v>
      </c>
      <c r="H23" s="68">
        <f>'FAC 2002-2018 RAIL'!AD60</f>
        <v>0.81745553526896586</v>
      </c>
      <c r="I23" s="68">
        <f>'FAC 2002-2018 RAIL'!AD91</f>
        <v>0.14682384200630416</v>
      </c>
      <c r="J23" s="68">
        <f>'FAC 2002-2018 RAIL'!AD122</f>
        <v>0.49172349598371778</v>
      </c>
      <c r="L23" s="12" t="s">
        <v>60</v>
      </c>
      <c r="M23" s="68"/>
      <c r="N23" s="68"/>
      <c r="O23" s="68"/>
      <c r="P23" s="68"/>
      <c r="Q23" s="68">
        <f>'FAC 2012-2018 RAIL'!AD30</f>
        <v>-2.9525274652078992E-2</v>
      </c>
      <c r="R23" s="68">
        <f>'FAC 2012-2018 RAIL'!AD60</f>
        <v>5.7874438262381922E-3</v>
      </c>
      <c r="S23" s="68">
        <f>'FAC 2012-2018 RAIL'!AD91</f>
        <v>3.3131402780084418E-2</v>
      </c>
      <c r="T23" s="68">
        <f>'FAC 2012-2018 RAIL'!AD122</f>
        <v>3.3900820514809915E-2</v>
      </c>
    </row>
    <row r="24" spans="2:21" ht="18" thickTop="1" thickBot="1" x14ac:dyDescent="0.25">
      <c r="B24" s="59" t="s">
        <v>88</v>
      </c>
      <c r="C24" s="69"/>
      <c r="D24" s="69"/>
      <c r="E24" s="69"/>
      <c r="F24" s="69"/>
      <c r="G24" s="69">
        <f>'FAC 2002-2018 RAIL'!AD31</f>
        <v>-0.14134108642305665</v>
      </c>
      <c r="H24" s="69">
        <f>'FAC 2002-2018 RAIL'!AD61</f>
        <v>-0.4823182421843657</v>
      </c>
      <c r="I24" s="69">
        <f>'FAC 2002-2018 RAIL'!AD92</f>
        <v>-0.16517785995762835</v>
      </c>
      <c r="J24" s="69">
        <f>'FAC 2002-2018 RAIL'!AD123</f>
        <v>0.38754679961246286</v>
      </c>
      <c r="L24" s="59" t="s">
        <v>88</v>
      </c>
      <c r="M24" s="69"/>
      <c r="N24" s="69"/>
      <c r="O24" s="69"/>
      <c r="P24" s="69"/>
      <c r="Q24" s="69">
        <f>'FAC 2012-2018 RAIL'!AD31</f>
        <v>-1.3096654493494952E-2</v>
      </c>
      <c r="R24" s="69">
        <f>'FAC 2012-2018 RAIL'!AD61</f>
        <v>-1.8678157430077835E-2</v>
      </c>
      <c r="S24" s="69">
        <f>'FAC 2012-2018 RAIL'!AD92</f>
        <v>0.16629628955253417</v>
      </c>
      <c r="T24" s="69">
        <f>'FAC 2012-2018 RAIL'!AD123</f>
        <v>0.1664885122954195</v>
      </c>
    </row>
    <row r="25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24"/>
  <sheetViews>
    <sheetView showGridLines="0" topLeftCell="AD6" workbookViewId="0">
      <selection activeCell="AK13" sqref="AK13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32" width="11" style="15"/>
    <col min="33" max="33" width="44" style="15" customWidth="1"/>
    <col min="34" max="16384" width="11" style="15"/>
  </cols>
  <sheetData>
    <row r="1" spans="1:41" ht="15" x14ac:dyDescent="0.2">
      <c r="B1" s="14" t="s">
        <v>44</v>
      </c>
      <c r="C1" s="15">
        <v>2012</v>
      </c>
    </row>
    <row r="2" spans="1:41" s="13" customFormat="1" ht="15" x14ac:dyDescent="0.2">
      <c r="B2" s="18" t="s">
        <v>45</v>
      </c>
      <c r="C2" s="13">
        <v>2018</v>
      </c>
      <c r="E2" s="9"/>
      <c r="I2" s="20"/>
    </row>
    <row r="3" spans="1:41" ht="15" x14ac:dyDescent="0.2">
      <c r="B3" s="21" t="s">
        <v>30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41" ht="15" x14ac:dyDescent="0.2">
      <c r="B4" s="18" t="s">
        <v>21</v>
      </c>
      <c r="C4" s="19" t="s">
        <v>22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4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41" ht="15" x14ac:dyDescent="0.2">
      <c r="B6" s="21" t="s">
        <v>32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41" ht="16" thickBot="1" x14ac:dyDescent="0.25">
      <c r="B7" s="23" t="s">
        <v>40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41" ht="15" thickTop="1" x14ac:dyDescent="0.2">
      <c r="B8" s="63"/>
      <c r="C8" s="64"/>
      <c r="D8" s="64"/>
      <c r="E8" s="64"/>
      <c r="F8" s="64"/>
      <c r="G8" s="84" t="s">
        <v>61</v>
      </c>
      <c r="H8" s="84"/>
      <c r="I8" s="84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4" t="s">
        <v>65</v>
      </c>
      <c r="AD8" s="84"/>
    </row>
    <row r="9" spans="1:41" ht="15" x14ac:dyDescent="0.2">
      <c r="B9" s="11" t="s">
        <v>23</v>
      </c>
      <c r="C9" s="29" t="s">
        <v>24</v>
      </c>
      <c r="D9" s="10" t="s">
        <v>25</v>
      </c>
      <c r="E9" s="10" t="s">
        <v>31</v>
      </c>
      <c r="F9" s="10"/>
      <c r="G9" s="29">
        <f>$C$1</f>
        <v>2012</v>
      </c>
      <c r="H9" s="29">
        <f>$C$2</f>
        <v>2018</v>
      </c>
      <c r="I9" s="29" t="s">
        <v>27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29</v>
      </c>
      <c r="AD9" s="29" t="s">
        <v>27</v>
      </c>
    </row>
    <row r="10" spans="1:4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41" x14ac:dyDescent="0.2">
      <c r="B11" s="28"/>
      <c r="C11" s="30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  <c r="AH11" s="93" t="s">
        <v>97</v>
      </c>
      <c r="AI11" s="93"/>
      <c r="AJ11" s="93" t="s">
        <v>98</v>
      </c>
      <c r="AK11" s="93"/>
      <c r="AL11" s="93" t="s">
        <v>99</v>
      </c>
      <c r="AM11" s="93"/>
      <c r="AN11" s="93" t="s">
        <v>100</v>
      </c>
      <c r="AO11" s="93"/>
    </row>
    <row r="12" spans="1:41" x14ac:dyDescent="0.2">
      <c r="B12" s="28"/>
      <c r="C12" s="30"/>
      <c r="D12" s="9"/>
      <c r="E12" s="9"/>
      <c r="F12" s="9" t="s">
        <v>28</v>
      </c>
      <c r="G12" s="31"/>
      <c r="H12" s="31"/>
      <c r="I12" s="30"/>
      <c r="J12" s="9"/>
      <c r="K12" s="9"/>
      <c r="L12" s="9" t="s">
        <v>28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H12" s="94" t="s">
        <v>95</v>
      </c>
      <c r="AI12" s="95" t="s">
        <v>96</v>
      </c>
      <c r="AJ12" s="94" t="s">
        <v>95</v>
      </c>
      <c r="AK12" s="95" t="s">
        <v>96</v>
      </c>
      <c r="AL12" s="94" t="s">
        <v>95</v>
      </c>
      <c r="AM12" s="95" t="s">
        <v>96</v>
      </c>
      <c r="AN12" s="94" t="s">
        <v>95</v>
      </c>
      <c r="AO12" s="95" t="s">
        <v>96</v>
      </c>
    </row>
    <row r="13" spans="1:41" s="16" customFormat="1" ht="15" x14ac:dyDescent="0.2">
      <c r="A13" s="9"/>
      <c r="B13" s="28" t="s">
        <v>39</v>
      </c>
      <c r="C13" s="30" t="s">
        <v>26</v>
      </c>
      <c r="D13" s="9" t="s">
        <v>8</v>
      </c>
      <c r="E13" s="57">
        <v>0.83279999999999998</v>
      </c>
      <c r="F13" s="9">
        <f>MATCH($D13,FAC_TOTALS_APTA!$A$2:$BU$2,)</f>
        <v>11</v>
      </c>
      <c r="G13" s="31">
        <f>VLOOKUP(G11,FAC_TOTALS_APTA!$A$4:$BU$143,$F13,FALSE)</f>
        <v>67286627.281540394</v>
      </c>
      <c r="H13" s="31">
        <f>VLOOKUP(H11,FAC_TOTALS_APTA!$A$4:$BU$143,$F13,FALSE)</f>
        <v>69039202.586333603</v>
      </c>
      <c r="I13" s="32">
        <f>IFERROR(H13/G13-1,"-")</f>
        <v>2.6046413315681471E-2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MATCH($K13,FAC_TOTALS_APTA!$A$2:$BS$2,)</f>
        <v>26</v>
      </c>
      <c r="M13" s="31">
        <f>IF(M11=0,0,VLOOKUP(M11,FAC_TOTALS_APTA!$A$4:$BU$143,$L13,FALSE))</f>
        <v>32911294.604190402</v>
      </c>
      <c r="N13" s="31">
        <f>IF(N11=0,0,VLOOKUP(N11,FAC_TOTALS_APTA!$A$4:$BU$143,$L13,FALSE))</f>
        <v>7677729.0601182599</v>
      </c>
      <c r="O13" s="31">
        <f>IF(O11=0,0,VLOOKUP(O11,FAC_TOTALS_APTA!$A$4:$BU$143,$L13,FALSE))</f>
        <v>30234913.108753201</v>
      </c>
      <c r="P13" s="31">
        <f>IF(P11=0,0,VLOOKUP(P11,FAC_TOTALS_APTA!$A$4:$BU$143,$L13,FALSE))</f>
        <v>18150652.222423099</v>
      </c>
      <c r="Q13" s="31">
        <f>IF(Q11=0,0,VLOOKUP(Q11,FAC_TOTALS_APTA!$A$4:$BU$143,$L13,FALSE))</f>
        <v>11795699.9850532</v>
      </c>
      <c r="R13" s="31">
        <f>IF(R11=0,0,VLOOKUP(R11,FAC_TOTALS_APTA!$A$4:$BU$143,$L13,FALSE))</f>
        <v>8613529.5042513404</v>
      </c>
      <c r="S13" s="31">
        <f>IF(S11=0,0,VLOOKUP(S11,FAC_TOTALS_APTA!$A$4:$BU$143,$L13,FALSE))</f>
        <v>0</v>
      </c>
      <c r="T13" s="31">
        <f>IF(T11=0,0,VLOOKUP(T11,FAC_TOTALS_APTA!$A$4:$BU$143,$L13,FALSE))</f>
        <v>0</v>
      </c>
      <c r="U13" s="31">
        <f>IF(U11=0,0,VLOOKUP(U11,FAC_TOTALS_APTA!$A$4:$BU$143,$L13,FALSE))</f>
        <v>0</v>
      </c>
      <c r="V13" s="31">
        <f>IF(V11=0,0,VLOOKUP(V11,FAC_TOTALS_APTA!$A$4:$BU$143,$L13,FALSE))</f>
        <v>0</v>
      </c>
      <c r="W13" s="31">
        <f>IF(W11=0,0,VLOOKUP(W11,FAC_TOTALS_APTA!$A$4:$BU$143,$L13,FALSE))</f>
        <v>0</v>
      </c>
      <c r="X13" s="31">
        <f>IF(X11=0,0,VLOOKUP(X11,FAC_TOTALS_APTA!$A$4:$BU$143,$L13,FALSE))</f>
        <v>0</v>
      </c>
      <c r="Y13" s="31">
        <f>IF(Y11=0,0,VLOOKUP(Y11,FAC_TOTALS_APTA!$A$4:$BU$143,$L13,FALSE))</f>
        <v>0</v>
      </c>
      <c r="Z13" s="31">
        <f>IF(Z11=0,0,VLOOKUP(Z11,FAC_TOTALS_APTA!$A$4:$BU$143,$L13,FALSE))</f>
        <v>0</v>
      </c>
      <c r="AA13" s="31">
        <f>IF(AA11=0,0,VLOOKUP(AA11,FAC_TOTALS_APTA!$A$4:$BU$143,$L13,FALSE))</f>
        <v>0</v>
      </c>
      <c r="AB13" s="31">
        <f>IF(AB11=0,0,VLOOKUP(AB11,FAC_TOTALS_APTA!$A$4:$BU$143,$L13,FALSE))</f>
        <v>0</v>
      </c>
      <c r="AC13" s="34">
        <f>SUM(M13:AB13)</f>
        <v>109383818.48478949</v>
      </c>
      <c r="AD13" s="35">
        <f>AC13/G30</f>
        <v>4.2124966047656739E-2</v>
      </c>
      <c r="AE13" s="9"/>
      <c r="AG13" s="96" t="s">
        <v>39</v>
      </c>
      <c r="AH13" s="85">
        <v>2.6046413315681471E-2</v>
      </c>
      <c r="AI13" s="86">
        <v>4.2124966047656739E-2</v>
      </c>
      <c r="AJ13" s="85">
        <v>3.8108525243234714E-2</v>
      </c>
      <c r="AK13" s="86">
        <v>6.0894916458029719E-2</v>
      </c>
      <c r="AL13" s="102">
        <v>7.5081198933746096E-2</v>
      </c>
      <c r="AM13" s="103">
        <v>6.8273227661831817E-2</v>
      </c>
      <c r="AN13" s="102">
        <v>0.14330255219192267</v>
      </c>
      <c r="AO13" s="103">
        <v>0.12001309859905077</v>
      </c>
    </row>
    <row r="14" spans="1:41" s="16" customFormat="1" ht="15" x14ac:dyDescent="0.2">
      <c r="A14" s="9"/>
      <c r="B14" s="28" t="s">
        <v>62</v>
      </c>
      <c r="C14" s="30" t="s">
        <v>26</v>
      </c>
      <c r="D14" s="9" t="s">
        <v>20</v>
      </c>
      <c r="E14" s="57">
        <v>-0.59099999999999997</v>
      </c>
      <c r="F14" s="9">
        <f>MATCH($D14,FAC_TOTALS_APTA!$A$2:$BU$2,)</f>
        <v>12</v>
      </c>
      <c r="G14" s="56">
        <f>VLOOKUP(G11,FAC_TOTALS_APTA!$A$4:$BU$143,$F14,FALSE)</f>
        <v>1.02780039210126</v>
      </c>
      <c r="H14" s="56">
        <f>VLOOKUP(H11,FAC_TOTALS_APTA!$A$4:$BU$143,$F14,FALSE)</f>
        <v>1.0159224455097799</v>
      </c>
      <c r="I14" s="32">
        <f t="shared" ref="I14:I27" si="1">IFERROR(H14/G14-1,"-")</f>
        <v>-1.1556666725137554E-2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MATCH($K14,FAC_TOTALS_APTA!$A$2:$BS$2,)</f>
        <v>27</v>
      </c>
      <c r="M14" s="31">
        <f>IF(M11=0,0,VLOOKUP(M11,FAC_TOTALS_APTA!$A$4:$BU$143,$L14,FALSE))</f>
        <v>-11725088.3265227</v>
      </c>
      <c r="N14" s="31">
        <f>IF(N11=0,0,VLOOKUP(N11,FAC_TOTALS_APTA!$A$4:$BU$143,$L14,FALSE))</f>
        <v>-1437942.3703199399</v>
      </c>
      <c r="O14" s="31">
        <f>IF(O11=0,0,VLOOKUP(O11,FAC_TOTALS_APTA!$A$4:$BU$143,$L14,FALSE))</f>
        <v>-19010343.917782798</v>
      </c>
      <c r="P14" s="31">
        <f>IF(P11=0,0,VLOOKUP(P11,FAC_TOTALS_APTA!$A$4:$BU$143,$L14,FALSE))</f>
        <v>-14400802.272545001</v>
      </c>
      <c r="Q14" s="31">
        <f>IF(Q11=0,0,VLOOKUP(Q11,FAC_TOTALS_APTA!$A$4:$BU$143,$L14,FALSE))</f>
        <v>25438646.659881901</v>
      </c>
      <c r="R14" s="31">
        <f>IF(R11=0,0,VLOOKUP(R11,FAC_TOTALS_APTA!$A$4:$BU$143,$L14,FALSE))</f>
        <v>22965712.5688808</v>
      </c>
      <c r="S14" s="31">
        <f>IF(S11=0,0,VLOOKUP(S11,FAC_TOTALS_APTA!$A$4:$BU$143,$L14,FALSE))</f>
        <v>0</v>
      </c>
      <c r="T14" s="31">
        <f>IF(T11=0,0,VLOOKUP(T11,FAC_TOTALS_APTA!$A$4:$BU$143,$L14,FALSE))</f>
        <v>0</v>
      </c>
      <c r="U14" s="31">
        <f>IF(U11=0,0,VLOOKUP(U11,FAC_TOTALS_APTA!$A$4:$BU$143,$L14,FALSE))</f>
        <v>0</v>
      </c>
      <c r="V14" s="31">
        <f>IF(V11=0,0,VLOOKUP(V11,FAC_TOTALS_APTA!$A$4:$BU$143,$L14,FALSE))</f>
        <v>0</v>
      </c>
      <c r="W14" s="31">
        <f>IF(W11=0,0,VLOOKUP(W11,FAC_TOTALS_APTA!$A$4:$BU$143,$L14,FALSE))</f>
        <v>0</v>
      </c>
      <c r="X14" s="31">
        <f>IF(X11=0,0,VLOOKUP(X11,FAC_TOTALS_APTA!$A$4:$BU$143,$L14,FALSE))</f>
        <v>0</v>
      </c>
      <c r="Y14" s="31">
        <f>IF(Y11=0,0,VLOOKUP(Y11,FAC_TOTALS_APTA!$A$4:$BU$143,$L14,FALSE))</f>
        <v>0</v>
      </c>
      <c r="Z14" s="31">
        <f>IF(Z11=0,0,VLOOKUP(Z11,FAC_TOTALS_APTA!$A$4:$BU$143,$L14,FALSE))</f>
        <v>0</v>
      </c>
      <c r="AA14" s="31">
        <f>IF(AA11=0,0,VLOOKUP(AA11,FAC_TOTALS_APTA!$A$4:$BU$143,$L14,FALSE))</f>
        <v>0</v>
      </c>
      <c r="AB14" s="31">
        <f>IF(AB11=0,0,VLOOKUP(AB11,FAC_TOTALS_APTA!$A$4:$BU$143,$L14,FALSE))</f>
        <v>0</v>
      </c>
      <c r="AC14" s="34">
        <f t="shared" ref="AC14:AC27" si="4">SUM(M14:AB14)</f>
        <v>1830182.3415922597</v>
      </c>
      <c r="AD14" s="35">
        <f>AC14/G30</f>
        <v>7.0482426074123194E-4</v>
      </c>
      <c r="AE14" s="9"/>
      <c r="AG14" s="97" t="s">
        <v>62</v>
      </c>
      <c r="AH14" s="85">
        <v>-1.1556666725137554E-2</v>
      </c>
      <c r="AI14" s="86">
        <v>7.0482426074123194E-4</v>
      </c>
      <c r="AJ14" s="85">
        <v>6.7728132249980533E-2</v>
      </c>
      <c r="AK14" s="86">
        <v>-1.0752227927997239E-2</v>
      </c>
      <c r="AL14" s="104">
        <v>0.16966608182631204</v>
      </c>
      <c r="AM14" s="105">
        <v>-3.6602438904563543E-2</v>
      </c>
      <c r="AN14" s="104">
        <v>0.19752873989827835</v>
      </c>
      <c r="AO14" s="105">
        <v>-6.4087924745275845E-2</v>
      </c>
    </row>
    <row r="15" spans="1:41" s="16" customFormat="1" ht="15" x14ac:dyDescent="0.2">
      <c r="A15" s="9"/>
      <c r="B15" s="28" t="s">
        <v>58</v>
      </c>
      <c r="C15" s="30" t="s">
        <v>26</v>
      </c>
      <c r="D15" s="9" t="s">
        <v>9</v>
      </c>
      <c r="E15" s="57">
        <v>0.37669999999999998</v>
      </c>
      <c r="F15" s="9">
        <f>MATCH($D15,FAC_TOTALS_APTA!$A$2:$BU$2,)</f>
        <v>13</v>
      </c>
      <c r="G15" s="31">
        <f>VLOOKUP(G11,FAC_TOTALS_APTA!$A$4:$BU$143,$F15,FALSE)</f>
        <v>10194457.0158986</v>
      </c>
      <c r="H15" s="31">
        <f>VLOOKUP(H11,FAC_TOTALS_APTA!$A$4:$BU$143,$F15,FALSE)</f>
        <v>10831588.674118901</v>
      </c>
      <c r="I15" s="32">
        <f t="shared" si="1"/>
        <v>6.2497851256488879E-2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MATCH($K15,FAC_TOTALS_APTA!$A$2:$BS$2,)</f>
        <v>28</v>
      </c>
      <c r="M15" s="31">
        <f>IF(M11=0,0,VLOOKUP(M11,FAC_TOTALS_APTA!$A$4:$BU$143,$L15,FALSE))</f>
        <v>12589749.7389648</v>
      </c>
      <c r="N15" s="31">
        <f>IF(N11=0,0,VLOOKUP(N11,FAC_TOTALS_APTA!$A$4:$BU$143,$L15,FALSE))</f>
        <v>14951941.665020799</v>
      </c>
      <c r="O15" s="31">
        <f>IF(O11=0,0,VLOOKUP(O11,FAC_TOTALS_APTA!$A$4:$BU$143,$L15,FALSE))</f>
        <v>12914020.877868799</v>
      </c>
      <c r="P15" s="31">
        <f>IF(P11=0,0,VLOOKUP(P11,FAC_TOTALS_APTA!$A$4:$BU$143,$L15,FALSE))</f>
        <v>9759345.8771909494</v>
      </c>
      <c r="Q15" s="31">
        <f>IF(Q11=0,0,VLOOKUP(Q11,FAC_TOTALS_APTA!$A$4:$BU$143,$L15,FALSE))</f>
        <v>11340609.332261801</v>
      </c>
      <c r="R15" s="31">
        <f>IF(R11=0,0,VLOOKUP(R11,FAC_TOTALS_APTA!$A$4:$BU$143,$L15,FALSE))</f>
        <v>8753872.0601858906</v>
      </c>
      <c r="S15" s="31">
        <f>IF(S11=0,0,VLOOKUP(S11,FAC_TOTALS_APTA!$A$4:$BU$143,$L15,FALSE))</f>
        <v>0</v>
      </c>
      <c r="T15" s="31">
        <f>IF(T11=0,0,VLOOKUP(T11,FAC_TOTALS_APTA!$A$4:$BU$143,$L15,FALSE))</f>
        <v>0</v>
      </c>
      <c r="U15" s="31">
        <f>IF(U11=0,0,VLOOKUP(U11,FAC_TOTALS_APTA!$A$4:$BU$143,$L15,FALSE))</f>
        <v>0</v>
      </c>
      <c r="V15" s="31">
        <f>IF(V11=0,0,VLOOKUP(V11,FAC_TOTALS_APTA!$A$4:$BU$143,$L15,FALSE))</f>
        <v>0</v>
      </c>
      <c r="W15" s="31">
        <f>IF(W11=0,0,VLOOKUP(W11,FAC_TOTALS_APTA!$A$4:$BU$143,$L15,FALSE))</f>
        <v>0</v>
      </c>
      <c r="X15" s="31">
        <f>IF(X11=0,0,VLOOKUP(X11,FAC_TOTALS_APTA!$A$4:$BU$143,$L15,FALSE))</f>
        <v>0</v>
      </c>
      <c r="Y15" s="31">
        <f>IF(Y11=0,0,VLOOKUP(Y11,FAC_TOTALS_APTA!$A$4:$BU$143,$L15,FALSE))</f>
        <v>0</v>
      </c>
      <c r="Z15" s="31">
        <f>IF(Z11=0,0,VLOOKUP(Z11,FAC_TOTALS_APTA!$A$4:$BU$143,$L15,FALSE))</f>
        <v>0</v>
      </c>
      <c r="AA15" s="31">
        <f>IF(AA11=0,0,VLOOKUP(AA11,FAC_TOTALS_APTA!$A$4:$BU$143,$L15,FALSE))</f>
        <v>0</v>
      </c>
      <c r="AB15" s="31">
        <f>IF(AB11=0,0,VLOOKUP(AB11,FAC_TOTALS_APTA!$A$4:$BU$143,$L15,FALSE))</f>
        <v>0</v>
      </c>
      <c r="AC15" s="34">
        <f t="shared" si="4"/>
        <v>70309539.551493034</v>
      </c>
      <c r="AD15" s="35">
        <f>AC15/G30</f>
        <v>2.7077012006532557E-2</v>
      </c>
      <c r="AE15" s="9"/>
      <c r="AG15" s="97" t="s">
        <v>58</v>
      </c>
      <c r="AH15" s="85">
        <v>6.2497851256488879E-2</v>
      </c>
      <c r="AI15" s="86">
        <v>2.7077012006532557E-2</v>
      </c>
      <c r="AJ15" s="85">
        <v>8.0292720263208439E-2</v>
      </c>
      <c r="AK15" s="86">
        <v>3.0811383218036371E-2</v>
      </c>
      <c r="AL15" s="104">
        <v>5.7576647975202677E-2</v>
      </c>
      <c r="AM15" s="105">
        <v>2.1249062756739337E-2</v>
      </c>
      <c r="AN15" s="104">
        <v>6.8027813555046501E-2</v>
      </c>
      <c r="AO15" s="105">
        <v>2.6505845967509115E-2</v>
      </c>
    </row>
    <row r="16" spans="1:41" s="16" customFormat="1" ht="15" x14ac:dyDescent="0.2">
      <c r="A16" s="9"/>
      <c r="B16" s="28" t="s">
        <v>82</v>
      </c>
      <c r="C16" s="30"/>
      <c r="D16" s="9" t="s">
        <v>11</v>
      </c>
      <c r="E16" s="57">
        <v>5.4999999999999997E-3</v>
      </c>
      <c r="F16" s="9">
        <f>MATCH($D16,FAC_TOTALS_APTA!$A$2:$BU$2,)</f>
        <v>17</v>
      </c>
      <c r="G16" s="56">
        <f>VLOOKUP(G11,FAC_TOTALS_APTA!$A$4:$BU$143,$F16,FALSE)</f>
        <v>49.338049905683697</v>
      </c>
      <c r="H16" s="56">
        <f>VLOOKUP(H11,FAC_TOTALS_APTA!$A$4:$BU$143,$F16,FALSE)</f>
        <v>49.663227256073199</v>
      </c>
      <c r="I16" s="32">
        <f t="shared" si="1"/>
        <v>6.5908026565930644E-3</v>
      </c>
      <c r="J16" s="33" t="str">
        <f t="shared" si="2"/>
        <v/>
      </c>
      <c r="K16" s="33" t="str">
        <f t="shared" si="3"/>
        <v>TSD_POP_PCT_FAC</v>
      </c>
      <c r="L16" s="9">
        <f>MATCH($K16,FAC_TOTALS_APTA!$A$2:$BS$2,)</f>
        <v>32</v>
      </c>
      <c r="M16" s="31">
        <f>IF(M11=0,0,VLOOKUP(M11,FAC_TOTALS_APTA!$A$4:$BU$143,$L16,FALSE))</f>
        <v>-224220.01395714999</v>
      </c>
      <c r="N16" s="31">
        <f>IF(N11=0,0,VLOOKUP(N11,FAC_TOTALS_APTA!$A$4:$BU$143,$L16,FALSE))</f>
        <v>-14063.435502209701</v>
      </c>
      <c r="O16" s="31">
        <f>IF(O11=0,0,VLOOKUP(O11,FAC_TOTALS_APTA!$A$4:$BU$143,$L16,FALSE))</f>
        <v>639755.66850574897</v>
      </c>
      <c r="P16" s="31">
        <f>IF(P11=0,0,VLOOKUP(P11,FAC_TOTALS_APTA!$A$4:$BU$143,$L16,FALSE))</f>
        <v>2060186.0831486799</v>
      </c>
      <c r="Q16" s="31">
        <f>IF(Q11=0,0,VLOOKUP(Q11,FAC_TOTALS_APTA!$A$4:$BU$143,$L16,FALSE))</f>
        <v>815197.33734845696</v>
      </c>
      <c r="R16" s="31">
        <f>IF(R11=0,0,VLOOKUP(R11,FAC_TOTALS_APTA!$A$4:$BU$143,$L16,FALSE))</f>
        <v>1180857.27293197</v>
      </c>
      <c r="S16" s="31">
        <f>IF(S11=0,0,VLOOKUP(S11,FAC_TOTALS_APTA!$A$4:$BU$143,$L16,FALSE))</f>
        <v>0</v>
      </c>
      <c r="T16" s="31">
        <f>IF(T11=0,0,VLOOKUP(T11,FAC_TOTALS_APTA!$A$4:$BU$143,$L16,FALSE))</f>
        <v>0</v>
      </c>
      <c r="U16" s="31">
        <f>IF(U11=0,0,VLOOKUP(U11,FAC_TOTALS_APTA!$A$4:$BU$143,$L16,FALSE))</f>
        <v>0</v>
      </c>
      <c r="V16" s="31">
        <f>IF(V11=0,0,VLOOKUP(V11,FAC_TOTALS_APTA!$A$4:$BU$143,$L16,FALSE))</f>
        <v>0</v>
      </c>
      <c r="W16" s="31">
        <f>IF(W11=0,0,VLOOKUP(W11,FAC_TOTALS_APTA!$A$4:$BU$143,$L16,FALSE))</f>
        <v>0</v>
      </c>
      <c r="X16" s="31">
        <f>IF(X11=0,0,VLOOKUP(X11,FAC_TOTALS_APTA!$A$4:$BU$143,$L16,FALSE))</f>
        <v>0</v>
      </c>
      <c r="Y16" s="31">
        <f>IF(Y11=0,0,VLOOKUP(Y11,FAC_TOTALS_APTA!$A$4:$BU$143,$L16,FALSE))</f>
        <v>0</v>
      </c>
      <c r="Z16" s="31">
        <f>IF(Z11=0,0,VLOOKUP(Z11,FAC_TOTALS_APTA!$A$4:$BU$143,$L16,FALSE))</f>
        <v>0</v>
      </c>
      <c r="AA16" s="31">
        <f>IF(AA11=0,0,VLOOKUP(AA11,FAC_TOTALS_APTA!$A$4:$BU$143,$L16,FALSE))</f>
        <v>0</v>
      </c>
      <c r="AB16" s="31">
        <f>IF(AB11=0,0,VLOOKUP(AB11,FAC_TOTALS_APTA!$A$4:$BU$143,$L16,FALSE))</f>
        <v>0</v>
      </c>
      <c r="AC16" s="34">
        <f t="shared" si="4"/>
        <v>4457712.9124754965</v>
      </c>
      <c r="AD16" s="35">
        <f>AC16/G30</f>
        <v>1.7167164914282406E-3</v>
      </c>
      <c r="AE16" s="9"/>
      <c r="AG16" s="97" t="s">
        <v>82</v>
      </c>
      <c r="AH16" s="85">
        <v>6.5908026565930644E-3</v>
      </c>
      <c r="AI16" s="86">
        <v>1.7167164914282406E-3</v>
      </c>
      <c r="AJ16" s="85">
        <v>-3.3615902049371149E-2</v>
      </c>
      <c r="AK16" s="86">
        <v>-3.6064072522222447E-3</v>
      </c>
      <c r="AL16" s="104">
        <v>-3.5243138257215034E-2</v>
      </c>
      <c r="AM16" s="105">
        <v>-2.4294747781480031E-3</v>
      </c>
      <c r="AN16" s="104">
        <v>-1.6923718250433928E-2</v>
      </c>
      <c r="AO16" s="105">
        <v>-6.6151990671557085E-3</v>
      </c>
    </row>
    <row r="17" spans="1:41" s="16" customFormat="1" ht="15" x14ac:dyDescent="0.2">
      <c r="A17" s="9"/>
      <c r="B17" s="28" t="s">
        <v>59</v>
      </c>
      <c r="C17" s="30" t="s">
        <v>26</v>
      </c>
      <c r="D17" s="37" t="s">
        <v>19</v>
      </c>
      <c r="E17" s="57">
        <v>0.1762</v>
      </c>
      <c r="F17" s="9">
        <f>MATCH($D17,FAC_TOTALS_APTA!$A$2:$BU$2,)</f>
        <v>14</v>
      </c>
      <c r="G17" s="36">
        <f>VLOOKUP(G11,FAC_TOTALS_APTA!$A$4:$BU$143,$F17,FALSE)</f>
        <v>4.1414254146696301</v>
      </c>
      <c r="H17" s="36">
        <f>VLOOKUP(H11,FAC_TOTALS_APTA!$A$4:$BU$143,$F17,FALSE)</f>
        <v>3.0477275999789102</v>
      </c>
      <c r="I17" s="32">
        <f t="shared" si="1"/>
        <v>-0.26408729004672093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MATCH($K17,FAC_TOTALS_APTA!$A$2:$BS$2,)</f>
        <v>29</v>
      </c>
      <c r="M17" s="31">
        <f>IF(M11=0,0,VLOOKUP(M11,FAC_TOTALS_APTA!$A$4:$BU$143,$L17,FALSE))</f>
        <v>-15400809.2955046</v>
      </c>
      <c r="N17" s="31">
        <f>IF(N11=0,0,VLOOKUP(N11,FAC_TOTALS_APTA!$A$4:$BU$143,$L17,FALSE))</f>
        <v>-19211542.641141798</v>
      </c>
      <c r="O17" s="31">
        <f>IF(O11=0,0,VLOOKUP(O11,FAC_TOTALS_APTA!$A$4:$BU$143,$L17,FALSE))</f>
        <v>-93192310.001559496</v>
      </c>
      <c r="P17" s="31">
        <f>IF(P11=0,0,VLOOKUP(P11,FAC_TOTALS_APTA!$A$4:$BU$143,$L17,FALSE))</f>
        <v>-39269609.7918415</v>
      </c>
      <c r="Q17" s="31">
        <f>IF(Q11=0,0,VLOOKUP(Q11,FAC_TOTALS_APTA!$A$4:$BU$143,$L17,FALSE))</f>
        <v>25387689.058156598</v>
      </c>
      <c r="R17" s="31">
        <f>IF(R11=0,0,VLOOKUP(R11,FAC_TOTALS_APTA!$A$4:$BU$143,$L17,FALSE))</f>
        <v>31115481.605840899</v>
      </c>
      <c r="S17" s="31">
        <f>IF(S11=0,0,VLOOKUP(S11,FAC_TOTALS_APTA!$A$4:$BU$143,$L17,FALSE))</f>
        <v>0</v>
      </c>
      <c r="T17" s="31">
        <f>IF(T11=0,0,VLOOKUP(T11,FAC_TOTALS_APTA!$A$4:$BU$143,$L17,FALSE))</f>
        <v>0</v>
      </c>
      <c r="U17" s="31">
        <f>IF(U11=0,0,VLOOKUP(U11,FAC_TOTALS_APTA!$A$4:$BU$143,$L17,FALSE))</f>
        <v>0</v>
      </c>
      <c r="V17" s="31">
        <f>IF(V11=0,0,VLOOKUP(V11,FAC_TOTALS_APTA!$A$4:$BU$143,$L17,FALSE))</f>
        <v>0</v>
      </c>
      <c r="W17" s="31">
        <f>IF(W11=0,0,VLOOKUP(W11,FAC_TOTALS_APTA!$A$4:$BU$143,$L17,FALSE))</f>
        <v>0</v>
      </c>
      <c r="X17" s="31">
        <f>IF(X11=0,0,VLOOKUP(X11,FAC_TOTALS_APTA!$A$4:$BU$143,$L17,FALSE))</f>
        <v>0</v>
      </c>
      <c r="Y17" s="31">
        <f>IF(Y11=0,0,VLOOKUP(Y11,FAC_TOTALS_APTA!$A$4:$BU$143,$L17,FALSE))</f>
        <v>0</v>
      </c>
      <c r="Z17" s="31">
        <f>IF(Z11=0,0,VLOOKUP(Z11,FAC_TOTALS_APTA!$A$4:$BU$143,$L17,FALSE))</f>
        <v>0</v>
      </c>
      <c r="AA17" s="31">
        <f>IF(AA11=0,0,VLOOKUP(AA11,FAC_TOTALS_APTA!$A$4:$BU$143,$L17,FALSE))</f>
        <v>0</v>
      </c>
      <c r="AB17" s="31">
        <f>IF(AB11=0,0,VLOOKUP(AB11,FAC_TOTALS_APTA!$A$4:$BU$143,$L17,FALSE))</f>
        <v>0</v>
      </c>
      <c r="AC17" s="34">
        <f t="shared" si="4"/>
        <v>-110571101.0660499</v>
      </c>
      <c r="AD17" s="35">
        <f>AC17/G30</f>
        <v>-4.2582202219490731E-2</v>
      </c>
      <c r="AE17" s="9"/>
      <c r="AG17" s="97" t="s">
        <v>59</v>
      </c>
      <c r="AH17" s="85">
        <v>-0.26408729004672093</v>
      </c>
      <c r="AI17" s="86">
        <v>-4.2582202219490731E-2</v>
      </c>
      <c r="AJ17" s="85">
        <v>-0.29505103717085945</v>
      </c>
      <c r="AK17" s="86">
        <v>-4.5189976470621E-2</v>
      </c>
      <c r="AL17" s="104">
        <v>-0.29323537522592902</v>
      </c>
      <c r="AM17" s="105">
        <v>-4.7341588472957961E-2</v>
      </c>
      <c r="AN17" s="104">
        <v>-0.28941668897379358</v>
      </c>
      <c r="AO17" s="105">
        <v>-4.6184405585611162E-2</v>
      </c>
    </row>
    <row r="18" spans="1:41" s="16" customFormat="1" ht="15" x14ac:dyDescent="0.2">
      <c r="A18" s="9"/>
      <c r="B18" s="28" t="s">
        <v>56</v>
      </c>
      <c r="C18" s="30" t="s">
        <v>26</v>
      </c>
      <c r="D18" s="9" t="s">
        <v>18</v>
      </c>
      <c r="E18" s="57">
        <v>-0.27529999999999999</v>
      </c>
      <c r="F18" s="9">
        <f>MATCH($D18,FAC_TOTALS_APTA!$A$2:$BU$2,)</f>
        <v>15</v>
      </c>
      <c r="G18" s="56">
        <f>VLOOKUP(G11,FAC_TOTALS_APTA!$A$4:$BU$143,$F18,FALSE)</f>
        <v>32756.5855996178</v>
      </c>
      <c r="H18" s="56">
        <f>VLOOKUP(H11,FAC_TOTALS_APTA!$A$4:$BU$143,$F18,FALSE)</f>
        <v>36877.5297999096</v>
      </c>
      <c r="I18" s="32">
        <f t="shared" si="1"/>
        <v>0.12580505949740628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MATCH($K18,FAC_TOTALS_APTA!$A$2:$BS$2,)</f>
        <v>30</v>
      </c>
      <c r="M18" s="31">
        <f>IF(M11=0,0,VLOOKUP(M11,FAC_TOTALS_APTA!$A$4:$BU$143,$L18,FALSE))</f>
        <v>-4281241.5335505903</v>
      </c>
      <c r="N18" s="31">
        <f>IF(N11=0,0,VLOOKUP(N11,FAC_TOTALS_APTA!$A$4:$BU$143,$L18,FALSE))</f>
        <v>-6106700.8019524198</v>
      </c>
      <c r="O18" s="31">
        <f>IF(O11=0,0,VLOOKUP(O11,FAC_TOTALS_APTA!$A$4:$BU$143,$L18,FALSE))</f>
        <v>-24093489.750249501</v>
      </c>
      <c r="P18" s="31">
        <f>IF(P11=0,0,VLOOKUP(P11,FAC_TOTALS_APTA!$A$4:$BU$143,$L18,FALSE))</f>
        <v>-15545150.307018301</v>
      </c>
      <c r="Q18" s="31">
        <f>IF(Q11=0,0,VLOOKUP(Q11,FAC_TOTALS_APTA!$A$4:$BU$143,$L18,FALSE))</f>
        <v>-15466205.2050207</v>
      </c>
      <c r="R18" s="31">
        <f>IF(R11=0,0,VLOOKUP(R11,FAC_TOTALS_APTA!$A$4:$BU$143,$L18,FALSE))</f>
        <v>-15649685.507622801</v>
      </c>
      <c r="S18" s="31">
        <f>IF(S11=0,0,VLOOKUP(S11,FAC_TOTALS_APTA!$A$4:$BU$143,$L18,FALSE))</f>
        <v>0</v>
      </c>
      <c r="T18" s="31">
        <f>IF(T11=0,0,VLOOKUP(T11,FAC_TOTALS_APTA!$A$4:$BU$143,$L18,FALSE))</f>
        <v>0</v>
      </c>
      <c r="U18" s="31">
        <f>IF(U11=0,0,VLOOKUP(U11,FAC_TOTALS_APTA!$A$4:$BU$143,$L18,FALSE))</f>
        <v>0</v>
      </c>
      <c r="V18" s="31">
        <f>IF(V11=0,0,VLOOKUP(V11,FAC_TOTALS_APTA!$A$4:$BU$143,$L18,FALSE))</f>
        <v>0</v>
      </c>
      <c r="W18" s="31">
        <f>IF(W11=0,0,VLOOKUP(W11,FAC_TOTALS_APTA!$A$4:$BU$143,$L18,FALSE))</f>
        <v>0</v>
      </c>
      <c r="X18" s="31">
        <f>IF(X11=0,0,VLOOKUP(X11,FAC_TOTALS_APTA!$A$4:$BU$143,$L18,FALSE))</f>
        <v>0</v>
      </c>
      <c r="Y18" s="31">
        <f>IF(Y11=0,0,VLOOKUP(Y11,FAC_TOTALS_APTA!$A$4:$BU$143,$L18,FALSE))</f>
        <v>0</v>
      </c>
      <c r="Z18" s="31">
        <f>IF(Z11=0,0,VLOOKUP(Z11,FAC_TOTALS_APTA!$A$4:$BU$143,$L18,FALSE))</f>
        <v>0</v>
      </c>
      <c r="AA18" s="31">
        <f>IF(AA11=0,0,VLOOKUP(AA11,FAC_TOTALS_APTA!$A$4:$BU$143,$L18,FALSE))</f>
        <v>0</v>
      </c>
      <c r="AB18" s="31">
        <f>IF(AB11=0,0,VLOOKUP(AB11,FAC_TOTALS_APTA!$A$4:$BU$143,$L18,FALSE))</f>
        <v>0</v>
      </c>
      <c r="AC18" s="34">
        <f t="shared" si="4"/>
        <v>-81142473.105414301</v>
      </c>
      <c r="AD18" s="35">
        <f>AC18/G30</f>
        <v>-3.1248899260760306E-2</v>
      </c>
      <c r="AE18" s="9"/>
      <c r="AG18" s="97" t="s">
        <v>56</v>
      </c>
      <c r="AH18" s="85">
        <v>0.12580505949740628</v>
      </c>
      <c r="AI18" s="86">
        <v>-3.1248899260760306E-2</v>
      </c>
      <c r="AJ18" s="85">
        <v>8.8979934531332017E-2</v>
      </c>
      <c r="AK18" s="86">
        <v>-2.3563667899173624E-2</v>
      </c>
      <c r="AL18" s="104">
        <v>8.6334023190053788E-2</v>
      </c>
      <c r="AM18" s="105">
        <v>-2.2386725427032319E-2</v>
      </c>
      <c r="AN18" s="104">
        <v>8.3566354398319831E-2</v>
      </c>
      <c r="AO18" s="105">
        <v>-2.1867984979184386E-2</v>
      </c>
    </row>
    <row r="19" spans="1:41" s="16" customFormat="1" ht="15" x14ac:dyDescent="0.2">
      <c r="A19" s="9"/>
      <c r="B19" s="28" t="s">
        <v>83</v>
      </c>
      <c r="C19" s="30"/>
      <c r="D19" s="9" t="s">
        <v>10</v>
      </c>
      <c r="E19" s="57">
        <v>6.8999999999999999E-3</v>
      </c>
      <c r="F19" s="9">
        <f>MATCH($D19,FAC_TOTALS_APTA!$A$2:$BU$2,)</f>
        <v>16</v>
      </c>
      <c r="G19" s="31">
        <f>VLOOKUP(G11,FAC_TOTALS_APTA!$A$4:$BU$143,$F19,FALSE)</f>
        <v>9.9996902975120996</v>
      </c>
      <c r="H19" s="31">
        <f>VLOOKUP(H11,FAC_TOTALS_APTA!$A$4:$BU$143,$F19,FALSE)</f>
        <v>9.1407907823017602</v>
      </c>
      <c r="I19" s="32">
        <f t="shared" si="1"/>
        <v>-8.589261163658557E-2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MATCH($K19,FAC_TOTALS_APTA!$A$2:$BS$2,)</f>
        <v>31</v>
      </c>
      <c r="M19" s="31">
        <f>IF(M11=0,0,VLOOKUP(M11,FAC_TOTALS_APTA!$A$4:$BU$143,$L19,FALSE))</f>
        <v>-3927772.1286231899</v>
      </c>
      <c r="N19" s="31">
        <f>IF(N11=0,0,VLOOKUP(N11,FAC_TOTALS_APTA!$A$4:$BU$143,$L19,FALSE))</f>
        <v>-990755.63462554803</v>
      </c>
      <c r="O19" s="31">
        <f>IF(O11=0,0,VLOOKUP(O11,FAC_TOTALS_APTA!$A$4:$BU$143,$L19,FALSE))</f>
        <v>-1957951.4445334601</v>
      </c>
      <c r="P19" s="31">
        <f>IF(P11=0,0,VLOOKUP(P11,FAC_TOTALS_APTA!$A$4:$BU$143,$L19,FALSE))</f>
        <v>-1955630.1657179799</v>
      </c>
      <c r="Q19" s="31">
        <f>IF(Q11=0,0,VLOOKUP(Q11,FAC_TOTALS_APTA!$A$4:$BU$143,$L19,FALSE))</f>
        <v>-2110934.6243610601</v>
      </c>
      <c r="R19" s="31">
        <f>IF(R11=0,0,VLOOKUP(R11,FAC_TOTALS_APTA!$A$4:$BU$143,$L19,FALSE))</f>
        <v>-1904271.26776659</v>
      </c>
      <c r="S19" s="31">
        <f>IF(S11=0,0,VLOOKUP(S11,FAC_TOTALS_APTA!$A$4:$BU$143,$L19,FALSE))</f>
        <v>0</v>
      </c>
      <c r="T19" s="31">
        <f>IF(T11=0,0,VLOOKUP(T11,FAC_TOTALS_APTA!$A$4:$BU$143,$L19,FALSE))</f>
        <v>0</v>
      </c>
      <c r="U19" s="31">
        <f>IF(U11=0,0,VLOOKUP(U11,FAC_TOTALS_APTA!$A$4:$BU$143,$L19,FALSE))</f>
        <v>0</v>
      </c>
      <c r="V19" s="31">
        <f>IF(V11=0,0,VLOOKUP(V11,FAC_TOTALS_APTA!$A$4:$BU$143,$L19,FALSE))</f>
        <v>0</v>
      </c>
      <c r="W19" s="31">
        <f>IF(W11=0,0,VLOOKUP(W11,FAC_TOTALS_APTA!$A$4:$BU$143,$L19,FALSE))</f>
        <v>0</v>
      </c>
      <c r="X19" s="31">
        <f>IF(X11=0,0,VLOOKUP(X11,FAC_TOTALS_APTA!$A$4:$BU$143,$L19,FALSE))</f>
        <v>0</v>
      </c>
      <c r="Y19" s="31">
        <f>IF(Y11=0,0,VLOOKUP(Y11,FAC_TOTALS_APTA!$A$4:$BU$143,$L19,FALSE))</f>
        <v>0</v>
      </c>
      <c r="Z19" s="31">
        <f>IF(Z11=0,0,VLOOKUP(Z11,FAC_TOTALS_APTA!$A$4:$BU$143,$L19,FALSE))</f>
        <v>0</v>
      </c>
      <c r="AA19" s="31">
        <f>IF(AA11=0,0,VLOOKUP(AA11,FAC_TOTALS_APTA!$A$4:$BU$143,$L19,FALSE))</f>
        <v>0</v>
      </c>
      <c r="AB19" s="31">
        <f>IF(AB11=0,0,VLOOKUP(AB11,FAC_TOTALS_APTA!$A$4:$BU$143,$L19,FALSE))</f>
        <v>0</v>
      </c>
      <c r="AC19" s="34">
        <f t="shared" si="4"/>
        <v>-12847315.265627827</v>
      </c>
      <c r="AD19" s="35">
        <f>AC19/G30</f>
        <v>-4.9476488100785275E-3</v>
      </c>
      <c r="AE19" s="9"/>
      <c r="AG19" s="97" t="s">
        <v>83</v>
      </c>
      <c r="AH19" s="85">
        <v>-8.589261163658557E-2</v>
      </c>
      <c r="AI19" s="86">
        <v>-4.9476488100785275E-3</v>
      </c>
      <c r="AJ19" s="85">
        <v>-0.12769174080255596</v>
      </c>
      <c r="AK19" s="86">
        <v>-5.6152767758282677E-3</v>
      </c>
      <c r="AL19" s="104">
        <v>-4.9959479277998708E-2</v>
      </c>
      <c r="AM19" s="105">
        <v>-2.1151823246272974E-3</v>
      </c>
      <c r="AN19" s="104">
        <v>-4.7603935258648034E-2</v>
      </c>
      <c r="AO19" s="105">
        <v>-8.8524168264822178E-3</v>
      </c>
    </row>
    <row r="20" spans="1:41" s="16" customFormat="1" ht="15" x14ac:dyDescent="0.2">
      <c r="A20" s="9"/>
      <c r="B20" s="28" t="s">
        <v>57</v>
      </c>
      <c r="C20" s="30"/>
      <c r="D20" s="9" t="s">
        <v>34</v>
      </c>
      <c r="E20" s="57">
        <v>-3.0000000000000001E-3</v>
      </c>
      <c r="F20" s="9">
        <f>MATCH($D20,FAC_TOTALS_APTA!$A$2:$BU$2,)</f>
        <v>18</v>
      </c>
      <c r="G20" s="36">
        <f>VLOOKUP(G11,FAC_TOTALS_APTA!$A$4:$BU$143,$F20,FALSE)</f>
        <v>4.9785822508853803</v>
      </c>
      <c r="H20" s="36">
        <f>VLOOKUP(H11,FAC_TOTALS_APTA!$A$4:$BU$143,$F20,FALSE)</f>
        <v>6.1100153134786899</v>
      </c>
      <c r="I20" s="32">
        <f t="shared" si="1"/>
        <v>0.22726009244742285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MATCH($K20,FAC_TOTALS_APTA!$A$2:$BS$2,)</f>
        <v>33</v>
      </c>
      <c r="M20" s="31">
        <f>IF(M11=0,0,VLOOKUP(M11,FAC_TOTALS_APTA!$A$4:$BU$143,$L20,FALSE))</f>
        <v>-5306.0882830179598</v>
      </c>
      <c r="N20" s="31">
        <f>IF(N11=0,0,VLOOKUP(N11,FAC_TOTALS_APTA!$A$4:$BU$143,$L20,FALSE))</f>
        <v>-877639.27584834001</v>
      </c>
      <c r="O20" s="31">
        <f>IF(O11=0,0,VLOOKUP(O11,FAC_TOTALS_APTA!$A$4:$BU$143,$L20,FALSE))</f>
        <v>-730452.97532147402</v>
      </c>
      <c r="P20" s="31">
        <f>IF(P11=0,0,VLOOKUP(P11,FAC_TOTALS_APTA!$A$4:$BU$143,$L20,FALSE))</f>
        <v>-2265989.78374787</v>
      </c>
      <c r="Q20" s="31">
        <f>IF(Q11=0,0,VLOOKUP(Q11,FAC_TOTALS_APTA!$A$4:$BU$143,$L20,FALSE))</f>
        <v>-845125.46792012302</v>
      </c>
      <c r="R20" s="31">
        <f>IF(R11=0,0,VLOOKUP(R11,FAC_TOTALS_APTA!$A$4:$BU$143,$L20,FALSE))</f>
        <v>-1128066.5714338501</v>
      </c>
      <c r="S20" s="31">
        <f>IF(S11=0,0,VLOOKUP(S11,FAC_TOTALS_APTA!$A$4:$BU$143,$L20,FALSE))</f>
        <v>0</v>
      </c>
      <c r="T20" s="31">
        <f>IF(T11=0,0,VLOOKUP(T11,FAC_TOTALS_APTA!$A$4:$BU$143,$L20,FALSE))</f>
        <v>0</v>
      </c>
      <c r="U20" s="31">
        <f>IF(U11=0,0,VLOOKUP(U11,FAC_TOTALS_APTA!$A$4:$BU$143,$L20,FALSE))</f>
        <v>0</v>
      </c>
      <c r="V20" s="31">
        <f>IF(V11=0,0,VLOOKUP(V11,FAC_TOTALS_APTA!$A$4:$BU$143,$L20,FALSE))</f>
        <v>0</v>
      </c>
      <c r="W20" s="31">
        <f>IF(W11=0,0,VLOOKUP(W11,FAC_TOTALS_APTA!$A$4:$BU$143,$L20,FALSE))</f>
        <v>0</v>
      </c>
      <c r="X20" s="31">
        <f>IF(X11=0,0,VLOOKUP(X11,FAC_TOTALS_APTA!$A$4:$BU$143,$L20,FALSE))</f>
        <v>0</v>
      </c>
      <c r="Y20" s="31">
        <f>IF(Y11=0,0,VLOOKUP(Y11,FAC_TOTALS_APTA!$A$4:$BU$143,$L20,FALSE))</f>
        <v>0</v>
      </c>
      <c r="Z20" s="31">
        <f>IF(Z11=0,0,VLOOKUP(Z11,FAC_TOTALS_APTA!$A$4:$BU$143,$L20,FALSE))</f>
        <v>0</v>
      </c>
      <c r="AA20" s="31">
        <f>IF(AA11=0,0,VLOOKUP(AA11,FAC_TOTALS_APTA!$A$4:$BU$143,$L20,FALSE))</f>
        <v>0</v>
      </c>
      <c r="AB20" s="31">
        <f>IF(AB11=0,0,VLOOKUP(AB11,FAC_TOTALS_APTA!$A$4:$BU$143,$L20,FALSE))</f>
        <v>0</v>
      </c>
      <c r="AC20" s="34">
        <f t="shared" si="4"/>
        <v>-5852580.1625546757</v>
      </c>
      <c r="AD20" s="35">
        <f>AC20/G30</f>
        <v>-2.2538959057558225E-3</v>
      </c>
      <c r="AE20" s="9"/>
      <c r="AG20" s="97" t="s">
        <v>57</v>
      </c>
      <c r="AH20" s="85">
        <v>0.22726009244742285</v>
      </c>
      <c r="AI20" s="86">
        <v>-2.2538959057558225E-3</v>
      </c>
      <c r="AJ20" s="85">
        <v>0.32827006278207693</v>
      </c>
      <c r="AK20" s="86">
        <v>-2.5904241596152546E-3</v>
      </c>
      <c r="AL20" s="104">
        <v>0.29376898930009943</v>
      </c>
      <c r="AM20" s="105">
        <v>-2.4569366409211975E-3</v>
      </c>
      <c r="AN20" s="104">
        <v>0.12195121951219523</v>
      </c>
      <c r="AO20" s="105">
        <v>-1.0178791454863833E-3</v>
      </c>
    </row>
    <row r="21" spans="1:41" s="16" customFormat="1" ht="15" x14ac:dyDescent="0.2">
      <c r="A21" s="9"/>
      <c r="B21" s="28" t="s">
        <v>84</v>
      </c>
      <c r="C21" s="30"/>
      <c r="D21" s="14" t="s">
        <v>74</v>
      </c>
      <c r="E21" s="57">
        <v>-1.29E-2</v>
      </c>
      <c r="F21" s="9">
        <f>MATCH($D21,FAC_TOTALS_APTA!$A$2:$BU$2,)</f>
        <v>19</v>
      </c>
      <c r="G21" s="36">
        <f>VLOOKUP(G11,FAC_TOTALS_APTA!$A$4:$BU$143,$F21,FALSE)</f>
        <v>1.3088799988759099</v>
      </c>
      <c r="H21" s="36">
        <f>VLOOKUP(H11,FAC_TOTALS_APTA!$A$4:$BU$143,$F21,FALSE)</f>
        <v>7.1766221683542497</v>
      </c>
      <c r="I21" s="32">
        <f t="shared" si="1"/>
        <v>4.4830253151684376</v>
      </c>
      <c r="J21" s="33" t="str">
        <f t="shared" si="2"/>
        <v/>
      </c>
      <c r="K21" s="33" t="str">
        <f t="shared" si="3"/>
        <v>YEARS_SINCE_TNC_BUS2_HINY_FAC</v>
      </c>
      <c r="L21" s="9">
        <f>MATCH($K21,FAC_TOTALS_APTA!$A$2:$BS$2,)</f>
        <v>34</v>
      </c>
      <c r="M21" s="31">
        <f>IF(M11=0,0,VLOOKUP(M11,FAC_TOTALS_APTA!$A$4:$BU$143,$L21,FALSE))</f>
        <v>-31540875.717849299</v>
      </c>
      <c r="N21" s="31">
        <f>IF(N11=0,0,VLOOKUP(N11,FAC_TOTALS_APTA!$A$4:$BU$143,$L21,FALSE))</f>
        <v>-36015095.275576197</v>
      </c>
      <c r="O21" s="31">
        <f>IF(O11=0,0,VLOOKUP(O11,FAC_TOTALS_APTA!$A$4:$BU$143,$L21,FALSE))</f>
        <v>-35693699.639341302</v>
      </c>
      <c r="P21" s="31">
        <f>IF(P11=0,0,VLOOKUP(P11,FAC_TOTALS_APTA!$A$4:$BU$143,$L21,FALSE))</f>
        <v>-34816560.8103652</v>
      </c>
      <c r="Q21" s="31">
        <f>IF(Q11=0,0,VLOOKUP(Q11,FAC_TOTALS_APTA!$A$4:$BU$143,$L21,FALSE))</f>
        <v>-33034960.454802699</v>
      </c>
      <c r="R21" s="31">
        <f>IF(R11=0,0,VLOOKUP(R11,FAC_TOTALS_APTA!$A$4:$BU$143,$L21,FALSE))</f>
        <v>-31662036.264721401</v>
      </c>
      <c r="S21" s="31">
        <f>IF(S11=0,0,VLOOKUP(S11,FAC_TOTALS_APTA!$A$4:$BU$143,$L21,FALSE))</f>
        <v>0</v>
      </c>
      <c r="T21" s="31">
        <f>IF(T11=0,0,VLOOKUP(T11,FAC_TOTALS_APTA!$A$4:$BU$143,$L21,FALSE))</f>
        <v>0</v>
      </c>
      <c r="U21" s="31">
        <f>IF(U11=0,0,VLOOKUP(U11,FAC_TOTALS_APTA!$A$4:$BU$143,$L21,FALSE))</f>
        <v>0</v>
      </c>
      <c r="V21" s="31">
        <f>IF(V11=0,0,VLOOKUP(V11,FAC_TOTALS_APTA!$A$4:$BU$143,$L21,FALSE))</f>
        <v>0</v>
      </c>
      <c r="W21" s="31">
        <f>IF(W11=0,0,VLOOKUP(W11,FAC_TOTALS_APTA!$A$4:$BU$143,$L21,FALSE))</f>
        <v>0</v>
      </c>
      <c r="X21" s="31">
        <f>IF(X11=0,0,VLOOKUP(X11,FAC_TOTALS_APTA!$A$4:$BU$143,$L21,FALSE))</f>
        <v>0</v>
      </c>
      <c r="Y21" s="31">
        <f>IF(Y11=0,0,VLOOKUP(Y11,FAC_TOTALS_APTA!$A$4:$BU$143,$L21,FALSE))</f>
        <v>0</v>
      </c>
      <c r="Z21" s="31">
        <f>IF(Z11=0,0,VLOOKUP(Z11,FAC_TOTALS_APTA!$A$4:$BU$143,$L21,FALSE))</f>
        <v>0</v>
      </c>
      <c r="AA21" s="31">
        <f>IF(AA11=0,0,VLOOKUP(AA11,FAC_TOTALS_APTA!$A$4:$BU$143,$L21,FALSE))</f>
        <v>0</v>
      </c>
      <c r="AB21" s="31">
        <f>IF(AB11=0,0,VLOOKUP(AB11,FAC_TOTALS_APTA!$A$4:$BU$143,$L21,FALSE))</f>
        <v>0</v>
      </c>
      <c r="AC21" s="34">
        <f t="shared" si="4"/>
        <v>-202763228.16265607</v>
      </c>
      <c r="AD21" s="35">
        <f>AC21/G30</f>
        <v>-7.8086450266434057E-2</v>
      </c>
      <c r="AE21" s="9"/>
      <c r="AG21" s="97" t="s">
        <v>84</v>
      </c>
      <c r="AH21" s="85">
        <v>4.4830253151684376</v>
      </c>
      <c r="AI21" s="86">
        <v>-7.8086450266434057E-2</v>
      </c>
      <c r="AJ21" s="85" t="s">
        <v>94</v>
      </c>
      <c r="AK21" s="86" t="e">
        <v>#DIV/0!</v>
      </c>
      <c r="AL21" s="104" t="s">
        <v>94</v>
      </c>
      <c r="AM21" s="105" t="e">
        <v>#DIV/0!</v>
      </c>
      <c r="AN21" s="104">
        <v>3</v>
      </c>
      <c r="AO21" s="105">
        <v>-8.2332149284508341E-2</v>
      </c>
    </row>
    <row r="22" spans="1:41" s="16" customFormat="1" ht="30" x14ac:dyDescent="0.2">
      <c r="A22" s="9"/>
      <c r="B22" s="28" t="s">
        <v>84</v>
      </c>
      <c r="C22" s="30"/>
      <c r="D22" s="14" t="s">
        <v>75</v>
      </c>
      <c r="E22" s="57">
        <v>-2.7400000000000001E-2</v>
      </c>
      <c r="F22" s="9">
        <f>MATCH($D22,FAC_TOTALS_APTA!$A$2:$BU$2,)</f>
        <v>20</v>
      </c>
      <c r="G22" s="36">
        <f>VLOOKUP(G11,FAC_TOTALS_APTA!$A$4:$BU$143,$F22,FALSE)</f>
        <v>0</v>
      </c>
      <c r="H22" s="36">
        <f>VLOOKUP(H11,FAC_TOTALS_APTA!$A$4:$BU$143,$F22,FALSE)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YEARS_SINCE_TNC_BUS2_MIDLOW_FAC</v>
      </c>
      <c r="L22" s="9">
        <f>MATCH($K22,FAC_TOTALS_APTA!$A$2:$BS$2,)</f>
        <v>35</v>
      </c>
      <c r="M22" s="31">
        <f>IF(M11=0,0,VLOOKUP(M11,FAC_TOTALS_APTA!$A$4:$BU$143,$L22,FALSE))</f>
        <v>0</v>
      </c>
      <c r="N22" s="31">
        <f>IF(N11=0,0,VLOOKUP(N11,FAC_TOTALS_APTA!$A$4:$BU$143,$L22,FALSE))</f>
        <v>0</v>
      </c>
      <c r="O22" s="31">
        <f>IF(O11=0,0,VLOOKUP(O11,FAC_TOTALS_APTA!$A$4:$BU$143,$L22,FALSE))</f>
        <v>0</v>
      </c>
      <c r="P22" s="31">
        <f>IF(P11=0,0,VLOOKUP(P11,FAC_TOTALS_APTA!$A$4:$BU$143,$L22,FALSE))</f>
        <v>0</v>
      </c>
      <c r="Q22" s="31">
        <f>IF(Q11=0,0,VLOOKUP(Q11,FAC_TOTALS_APTA!$A$4:$BU$143,$L22,FALSE))</f>
        <v>0</v>
      </c>
      <c r="R22" s="31">
        <f>IF(R11=0,0,VLOOKUP(R11,FAC_TOTALS_APTA!$A$4:$BU$143,$L22,FALSE))</f>
        <v>0</v>
      </c>
      <c r="S22" s="31">
        <f>IF(S11=0,0,VLOOKUP(S11,FAC_TOTALS_APTA!$A$4:$BU$143,$L22,FALSE))</f>
        <v>0</v>
      </c>
      <c r="T22" s="31">
        <f>IF(T11=0,0,VLOOKUP(T11,FAC_TOTALS_APTA!$A$4:$BU$143,$L22,FALSE))</f>
        <v>0</v>
      </c>
      <c r="U22" s="31">
        <f>IF(U11=0,0,VLOOKUP(U11,FAC_TOTALS_APTA!$A$4:$BU$143,$L22,FALSE))</f>
        <v>0</v>
      </c>
      <c r="V22" s="31">
        <f>IF(V11=0,0,VLOOKUP(V11,FAC_TOTALS_APTA!$A$4:$BU$143,$L22,FALSE))</f>
        <v>0</v>
      </c>
      <c r="W22" s="31">
        <f>IF(W11=0,0,VLOOKUP(W11,FAC_TOTALS_APTA!$A$4:$BU$143,$L22,FALSE))</f>
        <v>0</v>
      </c>
      <c r="X22" s="31">
        <f>IF(X11=0,0,VLOOKUP(X11,FAC_TOTALS_APTA!$A$4:$BU$143,$L22,FALSE))</f>
        <v>0</v>
      </c>
      <c r="Y22" s="31">
        <f>IF(Y11=0,0,VLOOKUP(Y11,FAC_TOTALS_APTA!$A$4:$BU$143,$L22,FALSE))</f>
        <v>0</v>
      </c>
      <c r="Z22" s="31">
        <f>IF(Z11=0,0,VLOOKUP(Z11,FAC_TOTALS_APTA!$A$4:$BU$143,$L22,FALSE))</f>
        <v>0</v>
      </c>
      <c r="AA22" s="31">
        <f>IF(AA11=0,0,VLOOKUP(AA11,FAC_TOTALS_APTA!$A$4:$BU$143,$L22,FALSE))</f>
        <v>0</v>
      </c>
      <c r="AB22" s="31">
        <f>IF(AB11=0,0,VLOOKUP(AB11,FAC_TOTALS_APTA!$A$4:$BU$143,$L22,FALSE))</f>
        <v>0</v>
      </c>
      <c r="AC22" s="34">
        <f t="shared" si="4"/>
        <v>0</v>
      </c>
      <c r="AD22" s="35">
        <f>AC22/G30</f>
        <v>0</v>
      </c>
      <c r="AE22" s="9"/>
      <c r="AG22" s="97" t="s">
        <v>84</v>
      </c>
      <c r="AH22" s="85" t="s">
        <v>94</v>
      </c>
      <c r="AI22" s="86">
        <v>0</v>
      </c>
      <c r="AJ22" s="85" t="s">
        <v>94</v>
      </c>
      <c r="AK22" s="86">
        <v>-0.12361582850259906</v>
      </c>
      <c r="AL22" s="104" t="s">
        <v>94</v>
      </c>
      <c r="AM22" s="105">
        <v>-0.10773035357352302</v>
      </c>
      <c r="AN22" s="104" t="s">
        <v>94</v>
      </c>
      <c r="AO22" s="105">
        <v>0</v>
      </c>
    </row>
    <row r="23" spans="1:41" s="16" customFormat="1" ht="15" x14ac:dyDescent="0.2">
      <c r="A23" s="9"/>
      <c r="B23" s="28" t="s">
        <v>84</v>
      </c>
      <c r="C23" s="30"/>
      <c r="D23" s="14" t="s">
        <v>76</v>
      </c>
      <c r="E23" s="57">
        <v>-2.5999999999999999E-3</v>
      </c>
      <c r="F23" s="9">
        <f>MATCH($D23,FAC_TOTALS_APTA!$A$2:$BU$2,)</f>
        <v>21</v>
      </c>
      <c r="G23" s="36">
        <f>VLOOKUP(G11,FAC_TOTALS_APTA!$A$4:$BU$143,$F23,FALSE)</f>
        <v>0</v>
      </c>
      <c r="H23" s="36">
        <f>VLOOKUP(H11,FAC_TOTALS_APTA!$A$4:$BU$143,$F23,FALSE)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YEARS_SINCE_TNC_RAIL2_HINY_FAC</v>
      </c>
      <c r="L23" s="9">
        <f>MATCH($K23,FAC_TOTALS_APTA!$A$2:$BS$2,)</f>
        <v>36</v>
      </c>
      <c r="M23" s="31">
        <f>IF(M11=0,0,VLOOKUP(M11,FAC_TOTALS_APTA!$A$4:$BU$143,$L23,FALSE))</f>
        <v>0</v>
      </c>
      <c r="N23" s="31">
        <f>IF(N11=0,0,VLOOKUP(N11,FAC_TOTALS_APTA!$A$4:$BU$143,$L23,FALSE))</f>
        <v>0</v>
      </c>
      <c r="O23" s="31">
        <f>IF(O11=0,0,VLOOKUP(O11,FAC_TOTALS_APTA!$A$4:$BU$143,$L23,FALSE))</f>
        <v>0</v>
      </c>
      <c r="P23" s="31">
        <f>IF(P11=0,0,VLOOKUP(P11,FAC_TOTALS_APTA!$A$4:$BU$143,$L23,FALSE))</f>
        <v>0</v>
      </c>
      <c r="Q23" s="31">
        <f>IF(Q11=0,0,VLOOKUP(Q11,FAC_TOTALS_APTA!$A$4:$BU$143,$L23,FALSE))</f>
        <v>0</v>
      </c>
      <c r="R23" s="31">
        <f>IF(R11=0,0,VLOOKUP(R11,FAC_TOTALS_APTA!$A$4:$BU$143,$L23,FALSE))</f>
        <v>0</v>
      </c>
      <c r="S23" s="31">
        <f>IF(S11=0,0,VLOOKUP(S11,FAC_TOTALS_APTA!$A$4:$BU$143,$L23,FALSE))</f>
        <v>0</v>
      </c>
      <c r="T23" s="31">
        <f>IF(T11=0,0,VLOOKUP(T11,FAC_TOTALS_APTA!$A$4:$BU$143,$L23,FALSE))</f>
        <v>0</v>
      </c>
      <c r="U23" s="31">
        <f>IF(U11=0,0,VLOOKUP(U11,FAC_TOTALS_APTA!$A$4:$BU$143,$L23,FALSE))</f>
        <v>0</v>
      </c>
      <c r="V23" s="31">
        <f>IF(V11=0,0,VLOOKUP(V11,FAC_TOTALS_APTA!$A$4:$BU$143,$L23,FALSE))</f>
        <v>0</v>
      </c>
      <c r="W23" s="31">
        <f>IF(W11=0,0,VLOOKUP(W11,FAC_TOTALS_APTA!$A$4:$BU$143,$L23,FALSE))</f>
        <v>0</v>
      </c>
      <c r="X23" s="31">
        <f>IF(X11=0,0,VLOOKUP(X11,FAC_TOTALS_APTA!$A$4:$BU$143,$L23,FALSE))</f>
        <v>0</v>
      </c>
      <c r="Y23" s="31">
        <f>IF(Y11=0,0,VLOOKUP(Y11,FAC_TOTALS_APTA!$A$4:$BU$143,$L23,FALSE))</f>
        <v>0</v>
      </c>
      <c r="Z23" s="31">
        <f>IF(Z11=0,0,VLOOKUP(Z11,FAC_TOTALS_APTA!$A$4:$BU$143,$L23,FALSE))</f>
        <v>0</v>
      </c>
      <c r="AA23" s="31">
        <f>IF(AA11=0,0,VLOOKUP(AA11,FAC_TOTALS_APTA!$A$4:$BU$143,$L23,FALSE))</f>
        <v>0</v>
      </c>
      <c r="AB23" s="31">
        <f>IF(AB11=0,0,VLOOKUP(AB11,FAC_TOTALS_APTA!$A$4:$BU$143,$L23,FALSE))</f>
        <v>0</v>
      </c>
      <c r="AC23" s="34">
        <f t="shared" si="4"/>
        <v>0</v>
      </c>
      <c r="AD23" s="35">
        <f>AC23/G30</f>
        <v>0</v>
      </c>
      <c r="AE23" s="9"/>
      <c r="AG23" s="97" t="s">
        <v>84</v>
      </c>
      <c r="AH23" s="85" t="s">
        <v>94</v>
      </c>
      <c r="AI23" s="86">
        <v>0</v>
      </c>
      <c r="AJ23" s="85" t="s">
        <v>94</v>
      </c>
      <c r="AK23" s="86" t="e">
        <v>#DIV/0!</v>
      </c>
      <c r="AL23" s="104" t="s">
        <v>94</v>
      </c>
      <c r="AM23" s="105" t="e">
        <v>#DIV/0!</v>
      </c>
      <c r="AN23" s="104" t="s">
        <v>94</v>
      </c>
      <c r="AO23" s="105" t="e">
        <v>#DIV/0!</v>
      </c>
    </row>
    <row r="24" spans="1:41" s="16" customFormat="1" ht="30" x14ac:dyDescent="0.2">
      <c r="A24" s="9"/>
      <c r="B24" s="28" t="s">
        <v>84</v>
      </c>
      <c r="C24" s="30"/>
      <c r="D24" s="14" t="s">
        <v>77</v>
      </c>
      <c r="E24" s="57">
        <v>-2.58E-2</v>
      </c>
      <c r="F24" s="9">
        <f>MATCH($D24,FAC_TOTALS_APTA!$A$2:$BU$2,)</f>
        <v>22</v>
      </c>
      <c r="G24" s="36">
        <f>VLOOKUP(G11,FAC_TOTALS_APTA!$A$4:$BU$143,$F24,FALSE)</f>
        <v>0</v>
      </c>
      <c r="H24" s="36">
        <f>VLOOKUP(H11,FAC_TOTALS_APTA!$A$4:$BU$143,$F24,FALSE)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YEARS_SINCE_TNC_RAIL2_MIDLOW_FAC</v>
      </c>
      <c r="L24" s="9">
        <f>MATCH($K24,FAC_TOTALS_APTA!$A$2:$BS$2,)</f>
        <v>37</v>
      </c>
      <c r="M24" s="31">
        <f>IF(M11=0,0,VLOOKUP(M11,FAC_TOTALS_APTA!$A$4:$BU$143,$L24,FALSE))</f>
        <v>0</v>
      </c>
      <c r="N24" s="31">
        <f>IF(N11=0,0,VLOOKUP(N11,FAC_TOTALS_APTA!$A$4:$BU$143,$L24,FALSE))</f>
        <v>0</v>
      </c>
      <c r="O24" s="31">
        <f>IF(O11=0,0,VLOOKUP(O11,FAC_TOTALS_APTA!$A$4:$BU$143,$L24,FALSE))</f>
        <v>0</v>
      </c>
      <c r="P24" s="31">
        <f>IF(P11=0,0,VLOOKUP(P11,FAC_TOTALS_APTA!$A$4:$BU$143,$L24,FALSE))</f>
        <v>0</v>
      </c>
      <c r="Q24" s="31">
        <f>IF(Q11=0,0,VLOOKUP(Q11,FAC_TOTALS_APTA!$A$4:$BU$143,$L24,FALSE))</f>
        <v>0</v>
      </c>
      <c r="R24" s="31">
        <f>IF(R11=0,0,VLOOKUP(R11,FAC_TOTALS_APTA!$A$4:$BU$143,$L24,FALSE))</f>
        <v>0</v>
      </c>
      <c r="S24" s="31">
        <f>IF(S11=0,0,VLOOKUP(S11,FAC_TOTALS_APTA!$A$4:$BU$143,$L24,FALSE))</f>
        <v>0</v>
      </c>
      <c r="T24" s="31">
        <f>IF(T11=0,0,VLOOKUP(T11,FAC_TOTALS_APTA!$A$4:$BU$143,$L24,FALSE))</f>
        <v>0</v>
      </c>
      <c r="U24" s="31">
        <f>IF(U11=0,0,VLOOKUP(U11,FAC_TOTALS_APTA!$A$4:$BU$143,$L24,FALSE))</f>
        <v>0</v>
      </c>
      <c r="V24" s="31">
        <f>IF(V11=0,0,VLOOKUP(V11,FAC_TOTALS_APTA!$A$4:$BU$143,$L24,FALSE))</f>
        <v>0</v>
      </c>
      <c r="W24" s="31">
        <f>IF(W11=0,0,VLOOKUP(W11,FAC_TOTALS_APTA!$A$4:$BU$143,$L24,FALSE))</f>
        <v>0</v>
      </c>
      <c r="X24" s="31">
        <f>IF(X11=0,0,VLOOKUP(X11,FAC_TOTALS_APTA!$A$4:$BU$143,$L24,FALSE))</f>
        <v>0</v>
      </c>
      <c r="Y24" s="31">
        <f>IF(Y11=0,0,VLOOKUP(Y11,FAC_TOTALS_APTA!$A$4:$BU$143,$L24,FALSE))</f>
        <v>0</v>
      </c>
      <c r="Z24" s="31">
        <f>IF(Z11=0,0,VLOOKUP(Z11,FAC_TOTALS_APTA!$A$4:$BU$143,$L24,FALSE))</f>
        <v>0</v>
      </c>
      <c r="AA24" s="31">
        <f>IF(AA11=0,0,VLOOKUP(AA11,FAC_TOTALS_APTA!$A$4:$BU$143,$L24,FALSE))</f>
        <v>0</v>
      </c>
      <c r="AB24" s="31">
        <f>IF(AB11=0,0,VLOOKUP(AB11,FAC_TOTALS_APTA!$A$4:$BU$143,$L24,FALSE))</f>
        <v>0</v>
      </c>
      <c r="AC24" s="34">
        <f t="shared" si="4"/>
        <v>0</v>
      </c>
      <c r="AD24" s="35">
        <f>AC24/G30</f>
        <v>0</v>
      </c>
      <c r="AE24" s="9"/>
      <c r="AG24" s="97" t="s">
        <v>84</v>
      </c>
      <c r="AH24" s="85" t="s">
        <v>94</v>
      </c>
      <c r="AI24" s="86">
        <v>0</v>
      </c>
      <c r="AJ24" s="85" t="s">
        <v>94</v>
      </c>
      <c r="AK24" s="86" t="e">
        <v>#DIV/0!</v>
      </c>
      <c r="AL24" s="104" t="s">
        <v>94</v>
      </c>
      <c r="AM24" s="105" t="e">
        <v>#DIV/0!</v>
      </c>
      <c r="AN24" s="104" t="s">
        <v>94</v>
      </c>
      <c r="AO24" s="105" t="e">
        <v>#DIV/0!</v>
      </c>
    </row>
    <row r="25" spans="1:41" s="16" customFormat="1" ht="15" x14ac:dyDescent="0.2">
      <c r="A25" s="9"/>
      <c r="B25" s="28" t="s">
        <v>85</v>
      </c>
      <c r="C25" s="30"/>
      <c r="D25" s="9" t="s">
        <v>51</v>
      </c>
      <c r="E25" s="57">
        <v>1.46E-2</v>
      </c>
      <c r="F25" s="9">
        <f>MATCH($D25,FAC_TOTALS_APTA!$A$2:$BU$2,)</f>
        <v>23</v>
      </c>
      <c r="G25" s="36">
        <f>VLOOKUP(G11,FAC_TOTALS_APTA!$A$4:$BU$143,$F25,FALSE)</f>
        <v>0.199014384226533</v>
      </c>
      <c r="H25" s="36">
        <f>VLOOKUP(H11,FAC_TOTALS_APTA!$A$4:$BU$143,$F25,FALSE)</f>
        <v>1</v>
      </c>
      <c r="I25" s="32">
        <f t="shared" si="1"/>
        <v>4.0247624255225967</v>
      </c>
      <c r="J25" s="33" t="str">
        <f t="shared" si="2"/>
        <v/>
      </c>
      <c r="K25" s="33" t="str">
        <f t="shared" si="3"/>
        <v>BIKE_SHARE_FAC</v>
      </c>
      <c r="L25" s="9">
        <f>MATCH($K25,FAC_TOTALS_APTA!$A$2:$BS$2,)</f>
        <v>38</v>
      </c>
      <c r="M25" s="31">
        <f>IF(M11=0,0,VLOOKUP(M11,FAC_TOTALS_APTA!$A$4:$BU$143,$L25,FALSE))</f>
        <v>0</v>
      </c>
      <c r="N25" s="31">
        <f>IF(N11=0,0,VLOOKUP(N11,FAC_TOTALS_APTA!$A$4:$BU$143,$L25,FALSE))</f>
        <v>9035413.5884329602</v>
      </c>
      <c r="O25" s="31">
        <f>IF(O11=0,0,VLOOKUP(O11,FAC_TOTALS_APTA!$A$4:$BU$143,$L25,FALSE))</f>
        <v>7797805.9938083701</v>
      </c>
      <c r="P25" s="31">
        <f>IF(P11=0,0,VLOOKUP(P11,FAC_TOTALS_APTA!$A$4:$BU$143,$L25,FALSE))</f>
        <v>7878221.2797203902</v>
      </c>
      <c r="Q25" s="31">
        <f>IF(Q11=0,0,VLOOKUP(Q11,FAC_TOTALS_APTA!$A$4:$BU$143,$L25,FALSE))</f>
        <v>0</v>
      </c>
      <c r="R25" s="31">
        <f>IF(R11=0,0,VLOOKUP(R11,FAC_TOTALS_APTA!$A$4:$BU$143,$L25,FALSE))</f>
        <v>359897.47419892799</v>
      </c>
      <c r="S25" s="31">
        <f>IF(S11=0,0,VLOOKUP(S11,FAC_TOTALS_APTA!$A$4:$BU$143,$L25,FALSE))</f>
        <v>0</v>
      </c>
      <c r="T25" s="31">
        <f>IF(T11=0,0,VLOOKUP(T11,FAC_TOTALS_APTA!$A$4:$BU$143,$L25,FALSE))</f>
        <v>0</v>
      </c>
      <c r="U25" s="31">
        <f>IF(U11=0,0,VLOOKUP(U11,FAC_TOTALS_APTA!$A$4:$BU$143,$L25,FALSE))</f>
        <v>0</v>
      </c>
      <c r="V25" s="31">
        <f>IF(V11=0,0,VLOOKUP(V11,FAC_TOTALS_APTA!$A$4:$BU$143,$L25,FALSE))</f>
        <v>0</v>
      </c>
      <c r="W25" s="31">
        <f>IF(W11=0,0,VLOOKUP(W11,FAC_TOTALS_APTA!$A$4:$BU$143,$L25,FALSE))</f>
        <v>0</v>
      </c>
      <c r="X25" s="31">
        <f>IF(X11=0,0,VLOOKUP(X11,FAC_TOTALS_APTA!$A$4:$BU$143,$L25,FALSE))</f>
        <v>0</v>
      </c>
      <c r="Y25" s="31">
        <f>IF(Y11=0,0,VLOOKUP(Y11,FAC_TOTALS_APTA!$A$4:$BU$143,$L25,FALSE))</f>
        <v>0</v>
      </c>
      <c r="Z25" s="31">
        <f>IF(Z11=0,0,VLOOKUP(Z11,FAC_TOTALS_APTA!$A$4:$BU$143,$L25,FALSE))</f>
        <v>0</v>
      </c>
      <c r="AA25" s="31">
        <f>IF(AA11=0,0,VLOOKUP(AA11,FAC_TOTALS_APTA!$A$4:$BU$143,$L25,FALSE))</f>
        <v>0</v>
      </c>
      <c r="AB25" s="31">
        <f>IF(AB11=0,0,VLOOKUP(AB11,FAC_TOTALS_APTA!$A$4:$BU$143,$L25,FALSE))</f>
        <v>0</v>
      </c>
      <c r="AC25" s="34">
        <f t="shared" si="4"/>
        <v>25071338.336160649</v>
      </c>
      <c r="AD25" s="35">
        <f>AC25/G30</f>
        <v>9.6552606300441372E-3</v>
      </c>
      <c r="AE25" s="9"/>
      <c r="AG25" s="97" t="s">
        <v>85</v>
      </c>
      <c r="AH25" s="85">
        <v>4.0247624255225967</v>
      </c>
      <c r="AI25" s="86">
        <v>9.6552606300441372E-3</v>
      </c>
      <c r="AJ25" s="85">
        <v>9.2605819792016959</v>
      </c>
      <c r="AK25" s="86">
        <v>8.5836965176902067E-3</v>
      </c>
      <c r="AL25" s="104">
        <v>12.37857693092967</v>
      </c>
      <c r="AM25" s="105">
        <v>5.848979987264703E-3</v>
      </c>
      <c r="AN25" s="104" t="s">
        <v>94</v>
      </c>
      <c r="AO25" s="105">
        <v>1.2488086205773484E-2</v>
      </c>
    </row>
    <row r="26" spans="1:41" s="16" customFormat="1" ht="15" x14ac:dyDescent="0.2">
      <c r="A26" s="9"/>
      <c r="B26" s="11" t="s">
        <v>86</v>
      </c>
      <c r="C26" s="29"/>
      <c r="D26" s="10" t="s">
        <v>52</v>
      </c>
      <c r="E26" s="58">
        <v>-4.8399999999999999E-2</v>
      </c>
      <c r="F26" s="10">
        <f>MATCH($D26,FAC_TOTALS_APTA!$A$2:$BU$2,)</f>
        <v>24</v>
      </c>
      <c r="G26" s="38">
        <f>VLOOKUP(G11,FAC_TOTALS_APTA!$A$4:$BU$143,$F26,FALSE)</f>
        <v>0</v>
      </c>
      <c r="H26" s="38">
        <f>VLOOKUP(H11,FAC_TOTALS_APTA!$A$4:$BU$143,$F26,FALSE)</f>
        <v>0.526228560674596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MATCH($K26,FAC_TOTALS_APTA!$A$2:$BS$2,)</f>
        <v>40</v>
      </c>
      <c r="M26" s="41">
        <f>IF($M$11=0,0,VLOOKUP($M$11,FAC_TOTALS_APTA!$A$4:$BU$143,$L26,FALSE))</f>
        <v>0</v>
      </c>
      <c r="N26" s="41">
        <f>IF(N11=0,0,VLOOKUP(N11,FAC_TOTALS_APTA!$A$4:$BU$143,$L26,FALSE))</f>
        <v>0</v>
      </c>
      <c r="O26" s="41">
        <f>IF(O11=0,0,VLOOKUP(O11,FAC_TOTALS_APTA!$A$4:$BU$143,$L26,FALSE))</f>
        <v>0</v>
      </c>
      <c r="P26" s="41">
        <f>IF(P11=0,0,VLOOKUP(P11,FAC_TOTALS_APTA!$A$4:$BU$143,$L26,FALSE))</f>
        <v>0</v>
      </c>
      <c r="Q26" s="41">
        <f>IF(Q11=0,0,VLOOKUP(Q11,FAC_TOTALS_APTA!$A$4:$BU$143,$L26,FALSE))</f>
        <v>0</v>
      </c>
      <c r="R26" s="41">
        <f>IF(R11=0,0,VLOOKUP(R11,FAC_TOTALS_APTA!$A$4:$BU$143,$L26,FALSE))</f>
        <v>-60202808.499200299</v>
      </c>
      <c r="S26" s="41">
        <f>IF(S11=0,0,VLOOKUP(S11,FAC_TOTALS_APTA!$A$4:$BU$143,$L26,FALSE))</f>
        <v>0</v>
      </c>
      <c r="T26" s="41">
        <f>IF(T11=0,0,VLOOKUP(T11,FAC_TOTALS_APTA!$A$4:$BU$143,$L26,FALSE))</f>
        <v>0</v>
      </c>
      <c r="U26" s="41">
        <f>IF(U11=0,0,VLOOKUP(U11,FAC_TOTALS_APTA!$A$4:$BU$143,$L26,FALSE))</f>
        <v>0</v>
      </c>
      <c r="V26" s="41">
        <f>IF(V11=0,0,VLOOKUP(V11,FAC_TOTALS_APTA!$A$4:$BU$143,$L26,FALSE))</f>
        <v>0</v>
      </c>
      <c r="W26" s="41">
        <f>IF(W11=0,0,VLOOKUP(W11,FAC_TOTALS_APTA!$A$4:$BU$143,$L26,FALSE))</f>
        <v>0</v>
      </c>
      <c r="X26" s="41">
        <f>IF(X11=0,0,VLOOKUP(X11,FAC_TOTALS_APTA!$A$4:$BU$143,$L26,FALSE))</f>
        <v>0</v>
      </c>
      <c r="Y26" s="41">
        <f>IF(Y11=0,0,VLOOKUP(Y11,FAC_TOTALS_APTA!$A$4:$BU$143,$L26,FALSE))</f>
        <v>0</v>
      </c>
      <c r="Z26" s="41">
        <f>IF(Z11=0,0,VLOOKUP(Z11,FAC_TOTALS_APTA!$A$4:$BU$143,$L26,FALSE))</f>
        <v>0</v>
      </c>
      <c r="AA26" s="41">
        <f>IF(AA11=0,0,VLOOKUP(AA11,FAC_TOTALS_APTA!$A$4:$BU$143,$L26,FALSE))</f>
        <v>0</v>
      </c>
      <c r="AB26" s="41">
        <f>IF(AB11=0,0,VLOOKUP(AB11,FAC_TOTALS_APTA!$A$4:$BU$143,$L26,FALSE))</f>
        <v>0</v>
      </c>
      <c r="AC26" s="42">
        <f t="shared" si="4"/>
        <v>-60202808.499200299</v>
      </c>
      <c r="AD26" s="43">
        <f>AC26/$G$30</f>
        <v>-2.3184793684589151E-2</v>
      </c>
      <c r="AE26" s="9"/>
      <c r="AG26" s="98" t="s">
        <v>86</v>
      </c>
      <c r="AH26" s="85" t="s">
        <v>94</v>
      </c>
      <c r="AI26" s="86">
        <v>-2.3184793684589151E-2</v>
      </c>
      <c r="AJ26" s="85" t="s">
        <v>94</v>
      </c>
      <c r="AK26" s="86">
        <v>-1.5539219102342513E-2</v>
      </c>
      <c r="AL26" s="104" t="s">
        <v>94</v>
      </c>
      <c r="AM26" s="105">
        <v>-3.0609121137827322E-3</v>
      </c>
      <c r="AN26" s="104" t="s">
        <v>94</v>
      </c>
      <c r="AO26" s="105">
        <v>-4.3407408255915526E-2</v>
      </c>
    </row>
    <row r="27" spans="1:41" s="16" customFormat="1" ht="15" x14ac:dyDescent="0.2">
      <c r="A27" s="9"/>
      <c r="B27" s="11" t="s">
        <v>92</v>
      </c>
      <c r="C27" s="29" t="s">
        <v>26</v>
      </c>
      <c r="D27" s="10" t="s">
        <v>90</v>
      </c>
      <c r="E27" s="58">
        <v>3.8999999999999998E-3</v>
      </c>
      <c r="F27" s="10">
        <f>MATCH($D27,FAC_TOTALS_APTA!$A$2:$BU$2,)</f>
        <v>25</v>
      </c>
      <c r="G27" s="38">
        <f>VLOOKUP(G11,FAC_TOTALS_APTA!$A$4:$BU$143,$F27,FALSE)</f>
        <v>10251.245753585699</v>
      </c>
      <c r="H27" s="38">
        <f>VLOOKUP(H11,FAC_TOTALS_APTA!$A$4:$BU$143,$F27,FALSE)</f>
        <v>11282.394655452001</v>
      </c>
      <c r="I27" s="39">
        <f t="shared" si="1"/>
        <v>0.10058766774814898</v>
      </c>
      <c r="J27" s="33" t="str">
        <f t="shared" si="2"/>
        <v>_log</v>
      </c>
      <c r="K27" s="40" t="str">
        <f t="shared" si="3"/>
        <v>MDBF_Mechanical_log_FAC</v>
      </c>
      <c r="L27" s="10">
        <f>MATCH($K27,FAC_TOTALS_APTA!$A$2:$BS$2,)</f>
        <v>39</v>
      </c>
      <c r="M27" s="41">
        <f>IF(M$11=0,0,VLOOKUP(M$11,FAC_TOTALS_APTA!$A$4:$BU$143,$L27,FALSE))</f>
        <v>160559.16096892001</v>
      </c>
      <c r="N27" s="41">
        <f>IF(N$11=0,0,VLOOKUP(N$11,FAC_TOTALS_APTA!$A$4:$BU$143,$L27,FALSE))</f>
        <v>-510306.20179646998</v>
      </c>
      <c r="O27" s="41">
        <f>IF(O$11=0,0,VLOOKUP(O$11,FAC_TOTALS_APTA!$A$4:$BU$143,$L27,FALSE))</f>
        <v>725382.26149967301</v>
      </c>
      <c r="P27" s="41">
        <f>IF(P$11=0,0,VLOOKUP(P$11,FAC_TOTALS_APTA!$A$4:$BU$143,$L27,FALSE))</f>
        <v>-17509.036902649201</v>
      </c>
      <c r="Q27" s="41">
        <f>IF(Q$11=0,0,VLOOKUP(Q$11,FAC_TOTALS_APTA!$A$4:$BU$143,$L27,FALSE))</f>
        <v>252553.766728243</v>
      </c>
      <c r="R27" s="41">
        <f>IF(R$11=0,0,VLOOKUP(R$11,FAC_TOTALS_APTA!$A$4:$BU$143,$L27,FALSE))</f>
        <v>-23255.2257620563</v>
      </c>
      <c r="S27" s="41">
        <f>IF(S$11=0,0,VLOOKUP(S$11,FAC_TOTALS_APTA!$A$4:$BU$143,$L27,FALSE))</f>
        <v>0</v>
      </c>
      <c r="T27" s="41">
        <f>IF(T$11=0,0,VLOOKUP(T$11,FAC_TOTALS_APTA!$A$4:$BU$143,$L27,FALSE))</f>
        <v>0</v>
      </c>
      <c r="U27" s="41">
        <f>IF(U$11=0,0,VLOOKUP(U$11,FAC_TOTALS_APTA!$A$4:$BU$143,$L27,FALSE))</f>
        <v>0</v>
      </c>
      <c r="V27" s="41">
        <f>IF(V$11=0,0,VLOOKUP(V$11,FAC_TOTALS_APTA!$A$4:$BU$143,$L27,FALSE))</f>
        <v>0</v>
      </c>
      <c r="W27" s="41">
        <f>IF(W$11=0,0,VLOOKUP(W$11,FAC_TOTALS_APTA!$A$4:$BU$143,$L27,FALSE))</f>
        <v>0</v>
      </c>
      <c r="X27" s="41">
        <f>IF(X$11=0,0,VLOOKUP(X$11,FAC_TOTALS_APTA!$A$4:$BU$143,$L27,FALSE))</f>
        <v>0</v>
      </c>
      <c r="Y27" s="41">
        <f>IF(Y$11=0,0,VLOOKUP(Y$11,FAC_TOTALS_APTA!$A$4:$BU$143,$L27,FALSE))</f>
        <v>0</v>
      </c>
      <c r="Z27" s="41">
        <f>IF(Z$11=0,0,VLOOKUP(Z$11,FAC_TOTALS_APTA!$A$4:$BU$143,$L27,FALSE))</f>
        <v>0</v>
      </c>
      <c r="AA27" s="41">
        <f>IF(AA$11=0,0,VLOOKUP(AA$11,FAC_TOTALS_APTA!$A$4:$BU$143,$L27,FALSE))</f>
        <v>0</v>
      </c>
      <c r="AB27" s="41">
        <f>IF(AB$11=0,0,VLOOKUP(AB$11,FAC_TOTALS_APTA!$A$4:$BU$143,$L27,FALSE))</f>
        <v>0</v>
      </c>
      <c r="AC27" s="42">
        <f t="shared" si="4"/>
        <v>587424.72473566048</v>
      </c>
      <c r="AD27" s="43">
        <f>AC27/$G$30</f>
        <v>2.2622401492122701E-4</v>
      </c>
      <c r="AE27" s="9"/>
      <c r="AG27" s="98" t="s">
        <v>92</v>
      </c>
      <c r="AH27" s="85">
        <v>0.10058766774814898</v>
      </c>
      <c r="AI27" s="86">
        <v>2.2622401492122701E-4</v>
      </c>
      <c r="AJ27" s="85">
        <v>0.62230068274644812</v>
      </c>
      <c r="AK27" s="86">
        <v>5.365803346156151E-4</v>
      </c>
      <c r="AL27" s="104">
        <v>-7.4014145423443534E-2</v>
      </c>
      <c r="AM27" s="105">
        <v>1.1092546642702062E-4</v>
      </c>
      <c r="AN27" s="104">
        <v>0.51936326510357667</v>
      </c>
      <c r="AO27" s="105">
        <v>1.6152726609267479E-3</v>
      </c>
    </row>
    <row r="28" spans="1:41" s="16" customFormat="1" ht="15" x14ac:dyDescent="0.2">
      <c r="A28" s="9"/>
      <c r="B28" s="44" t="s">
        <v>63</v>
      </c>
      <c r="C28" s="45"/>
      <c r="D28" s="44" t="s">
        <v>55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MATCH($K28,FAC_TOTALS_APTA!$A$2:$BS$2,)</f>
        <v>44</v>
      </c>
      <c r="M28" s="48">
        <f>IF(M11=0,0,VLOOKUP(M11,FAC_TOTALS_APTA!$A$4:$BU$143,$L28,FALSE))</f>
        <v>0</v>
      </c>
      <c r="N28" s="48">
        <f>IF(N11=0,0,VLOOKUP(N11,FAC_TOTALS_APTA!$A$4:$BU$143,$L28,FALSE))</f>
        <v>0</v>
      </c>
      <c r="O28" s="48">
        <f>IF(O11=0,0,VLOOKUP(O11,FAC_TOTALS_APTA!$A$4:$BU$143,$L28,FALSE))</f>
        <v>0</v>
      </c>
      <c r="P28" s="48">
        <f>IF(P11=0,0,VLOOKUP(P11,FAC_TOTALS_APTA!$A$4:$BU$143,$L28,FALSE))</f>
        <v>0</v>
      </c>
      <c r="Q28" s="48">
        <f>IF(Q11=0,0,VLOOKUP(Q11,FAC_TOTALS_APTA!$A$4:$BU$143,$L28,FALSE))</f>
        <v>0</v>
      </c>
      <c r="R28" s="48">
        <f>IF(R11=0,0,VLOOKUP(R11,FAC_TOTALS_APTA!$A$4:$BU$143,$L28,FALSE))</f>
        <v>0</v>
      </c>
      <c r="S28" s="48">
        <f>IF(S11=0,0,VLOOKUP(S11,FAC_TOTALS_APTA!$A$4:$BU$143,$L28,FALSE))</f>
        <v>0</v>
      </c>
      <c r="T28" s="48">
        <f>IF(T11=0,0,VLOOKUP(T11,FAC_TOTALS_APTA!$A$4:$BU$143,$L28,FALSE))</f>
        <v>0</v>
      </c>
      <c r="U28" s="48">
        <f>IF(U11=0,0,VLOOKUP(U11,FAC_TOTALS_APTA!$A$4:$BU$143,$L28,FALSE))</f>
        <v>0</v>
      </c>
      <c r="V28" s="48">
        <f>IF(V11=0,0,VLOOKUP(V11,FAC_TOTALS_APTA!$A$4:$BU$143,$L28,FALSE))</f>
        <v>0</v>
      </c>
      <c r="W28" s="48">
        <f>IF(W11=0,0,VLOOKUP(W11,FAC_TOTALS_APTA!$A$4:$BU$143,$L28,FALSE))</f>
        <v>0</v>
      </c>
      <c r="X28" s="48">
        <f>IF(X11=0,0,VLOOKUP(X11,FAC_TOTALS_APTA!$A$4:$BU$143,$L28,FALSE))</f>
        <v>0</v>
      </c>
      <c r="Y28" s="48">
        <f>IF(Y11=0,0,VLOOKUP(Y11,FAC_TOTALS_APTA!$A$4:$BU$143,$L28,FALSE))</f>
        <v>0</v>
      </c>
      <c r="Z28" s="48">
        <f>IF(Z11=0,0,VLOOKUP(Z11,FAC_TOTALS_APTA!$A$4:$BU$143,$L28,FALSE))</f>
        <v>0</v>
      </c>
      <c r="AA28" s="48">
        <f>IF(AA11=0,0,VLOOKUP(AA11,FAC_TOTALS_APTA!$A$4:$BU$143,$L28,FALSE))</f>
        <v>0</v>
      </c>
      <c r="AB28" s="48">
        <f>IF(AB11=0,0,VLOOKUP(AB11,FAC_TOTALS_APTA!$A$4:$BU$143,$L28,FALSE))</f>
        <v>0</v>
      </c>
      <c r="AC28" s="51">
        <f>SUM(M28:AB28)</f>
        <v>0</v>
      </c>
      <c r="AD28" s="52">
        <f>AC28/G30</f>
        <v>0</v>
      </c>
      <c r="AE28" s="9"/>
      <c r="AG28" s="99" t="s">
        <v>63</v>
      </c>
      <c r="AH28" s="85"/>
      <c r="AI28" s="86">
        <v>0</v>
      </c>
      <c r="AJ28" s="85"/>
      <c r="AK28" s="86">
        <v>0</v>
      </c>
      <c r="AL28" s="104"/>
      <c r="AM28" s="105">
        <v>5.8785750253913093E-3</v>
      </c>
      <c r="AN28" s="104"/>
      <c r="AO28" s="105">
        <v>0</v>
      </c>
    </row>
    <row r="29" spans="1:41" s="78" customFormat="1" ht="15" x14ac:dyDescent="0.2">
      <c r="A29" s="77"/>
      <c r="B29" s="28" t="s">
        <v>87</v>
      </c>
      <c r="C29" s="30"/>
      <c r="D29" s="9" t="s">
        <v>6</v>
      </c>
      <c r="E29" s="57"/>
      <c r="F29" s="9">
        <f>MATCH($D29,FAC_TOTALS_APTA!$A$2:$BS$2,)</f>
        <v>9</v>
      </c>
      <c r="G29" s="79">
        <f>VLOOKUP(G11,FAC_TOTALS_APTA!$A$4:$BU$143,$F29,FALSE)</f>
        <v>2552141307.9106398</v>
      </c>
      <c r="H29" s="79">
        <f>VLOOKUP(H11,FAC_TOTALS_APTA!$A$4:$BS$143,$F29,FALSE)</f>
        <v>2297434533.9587402</v>
      </c>
      <c r="I29" s="81">
        <f t="shared" ref="I29:I30" si="5">H29/G29-1</f>
        <v>-9.9801203468792288E-2</v>
      </c>
      <c r="J29" s="33"/>
      <c r="K29" s="33"/>
      <c r="L29" s="9"/>
      <c r="M29" s="31">
        <f t="shared" ref="M29:AB29" si="6">SUM(M13:M18)</f>
        <v>13869685.173620157</v>
      </c>
      <c r="N29" s="31">
        <f t="shared" si="6"/>
        <v>-4140578.5237773079</v>
      </c>
      <c r="O29" s="31">
        <f t="shared" si="6"/>
        <v>-92507454.014464051</v>
      </c>
      <c r="P29" s="31">
        <f t="shared" si="6"/>
        <v>-39245378.18864207</v>
      </c>
      <c r="Q29" s="31">
        <f t="shared" si="6"/>
        <v>59311637.167681262</v>
      </c>
      <c r="R29" s="31">
        <f t="shared" si="6"/>
        <v>56979767.504468106</v>
      </c>
      <c r="S29" s="31">
        <f t="shared" si="6"/>
        <v>0</v>
      </c>
      <c r="T29" s="31">
        <f t="shared" si="6"/>
        <v>0</v>
      </c>
      <c r="U29" s="31">
        <f t="shared" si="6"/>
        <v>0</v>
      </c>
      <c r="V29" s="31">
        <f t="shared" si="6"/>
        <v>0</v>
      </c>
      <c r="W29" s="31">
        <f t="shared" si="6"/>
        <v>0</v>
      </c>
      <c r="X29" s="31">
        <f t="shared" si="6"/>
        <v>0</v>
      </c>
      <c r="Y29" s="31">
        <f t="shared" si="6"/>
        <v>0</v>
      </c>
      <c r="Z29" s="31">
        <f t="shared" si="6"/>
        <v>0</v>
      </c>
      <c r="AA29" s="31">
        <f t="shared" si="6"/>
        <v>0</v>
      </c>
      <c r="AB29" s="31">
        <f t="shared" si="6"/>
        <v>0</v>
      </c>
      <c r="AC29" s="34">
        <f>H29-G29</f>
        <v>-254706773.95189953</v>
      </c>
      <c r="AD29" s="35">
        <f>I29</f>
        <v>-9.9801203468792288E-2</v>
      </c>
      <c r="AE29" s="77"/>
      <c r="AG29" s="97" t="s">
        <v>87</v>
      </c>
      <c r="AH29" s="87">
        <v>-9.9801203468792288E-2</v>
      </c>
      <c r="AI29" s="88">
        <v>-9.9801203468792288E-2</v>
      </c>
      <c r="AJ29" s="87">
        <v>-0.14264344330499179</v>
      </c>
      <c r="AK29" s="88">
        <v>-0.14264344330499179</v>
      </c>
      <c r="AL29" s="106">
        <v>-0.12091001766817799</v>
      </c>
      <c r="AM29" s="107">
        <v>-0.12091001766817799</v>
      </c>
      <c r="AN29" s="106">
        <v>-0.12117469985016205</v>
      </c>
      <c r="AO29" s="107">
        <v>-0.12117469985016205</v>
      </c>
    </row>
    <row r="30" spans="1:41" ht="16" thickBot="1" x14ac:dyDescent="0.25">
      <c r="B30" s="12" t="s">
        <v>60</v>
      </c>
      <c r="C30" s="26"/>
      <c r="D30" s="26" t="s">
        <v>4</v>
      </c>
      <c r="E30" s="26"/>
      <c r="F30" s="26">
        <f>MATCH($D30,FAC_TOTALS_APTA!$A$2:$BS$2,)</f>
        <v>7</v>
      </c>
      <c r="G30" s="80">
        <f>VLOOKUP(G11,FAC_TOTALS_APTA!$A$4:$BS$143,$F30,FALSE)</f>
        <v>2596650602.8999901</v>
      </c>
      <c r="H30" s="80">
        <f>VLOOKUP(H11,FAC_TOTALS_APTA!$A$4:$BS$143,$F30,FALSE)</f>
        <v>2227146509.74999</v>
      </c>
      <c r="I30" s="82">
        <f t="shared" si="5"/>
        <v>-0.1423002743369981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-369504093.1500001</v>
      </c>
      <c r="AD30" s="55">
        <f>I30</f>
        <v>-0.1423002743369981</v>
      </c>
      <c r="AG30" s="100" t="s">
        <v>60</v>
      </c>
      <c r="AH30" s="89">
        <v>-0.1423002743369981</v>
      </c>
      <c r="AI30" s="90">
        <v>-0.1423002743369981</v>
      </c>
      <c r="AJ30" s="89">
        <v>-0.18723567888662485</v>
      </c>
      <c r="AK30" s="90">
        <v>-0.18723567888662485</v>
      </c>
      <c r="AL30" s="108">
        <v>-0.14962641843900482</v>
      </c>
      <c r="AM30" s="109">
        <v>-0.14962641843900482</v>
      </c>
      <c r="AN30" s="108">
        <v>-5.9774961400508198E-2</v>
      </c>
      <c r="AO30" s="109">
        <v>-5.9774961400508198E-2</v>
      </c>
    </row>
    <row r="31" spans="1:41" ht="17" thickTop="1" thickBot="1" x14ac:dyDescent="0.25">
      <c r="B31" s="59" t="s">
        <v>88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-4.2499070868205813E-2</v>
      </c>
      <c r="AG31" s="101" t="s">
        <v>88</v>
      </c>
      <c r="AH31" s="91"/>
      <c r="AI31" s="92">
        <v>-4.2499070868205813E-2</v>
      </c>
      <c r="AJ31" s="91"/>
      <c r="AK31" s="92">
        <v>-4.4592235581633055E-2</v>
      </c>
      <c r="AL31" s="110"/>
      <c r="AM31" s="111">
        <v>-2.8716400770826822E-2</v>
      </c>
      <c r="AN31" s="110"/>
      <c r="AO31" s="111">
        <v>6.1399738449653851E-2</v>
      </c>
    </row>
    <row r="32" spans="1:41" ht="15" thickTop="1" x14ac:dyDescent="0.2"/>
    <row r="33" spans="2:30" s="13" customFormat="1" ht="15" x14ac:dyDescent="0.2">
      <c r="B33" s="21" t="s">
        <v>30</v>
      </c>
      <c r="E33" s="9"/>
      <c r="I33" s="20"/>
    </row>
    <row r="34" spans="2:30" ht="15" x14ac:dyDescent="0.2">
      <c r="B34" s="18" t="s">
        <v>21</v>
      </c>
      <c r="C34" s="19" t="s">
        <v>22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5" x14ac:dyDescent="0.2">
      <c r="B36" s="21" t="s">
        <v>32</v>
      </c>
      <c r="C36" s="22">
        <v>0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2:30" ht="16" thickBot="1" x14ac:dyDescent="0.25">
      <c r="B37" s="23" t="s">
        <v>41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2:30" ht="15" thickTop="1" x14ac:dyDescent="0.2">
      <c r="B38" s="63"/>
      <c r="C38" s="64"/>
      <c r="D38" s="64"/>
      <c r="E38" s="64"/>
      <c r="F38" s="64"/>
      <c r="G38" s="84" t="s">
        <v>61</v>
      </c>
      <c r="H38" s="84"/>
      <c r="I38" s="84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4" t="s">
        <v>65</v>
      </c>
      <c r="AD38" s="84"/>
    </row>
    <row r="39" spans="2:30" ht="15" x14ac:dyDescent="0.2">
      <c r="B39" s="11" t="s">
        <v>23</v>
      </c>
      <c r="C39" s="29" t="s">
        <v>24</v>
      </c>
      <c r="D39" s="10" t="s">
        <v>25</v>
      </c>
      <c r="E39" s="10" t="s">
        <v>31</v>
      </c>
      <c r="F39" s="10"/>
      <c r="G39" s="29">
        <f>$C$1</f>
        <v>2012</v>
      </c>
      <c r="H39" s="29">
        <f>$C$2</f>
        <v>2018</v>
      </c>
      <c r="I39" s="29" t="s">
        <v>27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29</v>
      </c>
      <c r="AD39" s="29" t="s">
        <v>27</v>
      </c>
    </row>
    <row r="40" spans="2:30" ht="13" customHeight="1" x14ac:dyDescent="0.2"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</row>
    <row r="41" spans="2:30" ht="13" customHeight="1" x14ac:dyDescent="0.2">
      <c r="B41" s="28"/>
      <c r="C41" s="30"/>
      <c r="D41" s="9"/>
      <c r="E41" s="9"/>
      <c r="F41" s="9"/>
      <c r="G41" s="9" t="str">
        <f>CONCATENATE($C36,"_",$C37,"_",G39)</f>
        <v>0_2_2012</v>
      </c>
      <c r="H41" s="9" t="str">
        <f>CONCATENATE($C36,"_",$C37,"_",H39)</f>
        <v>0_2_2018</v>
      </c>
      <c r="I41" s="30"/>
      <c r="J41" s="9"/>
      <c r="K41" s="9"/>
      <c r="L41" s="9"/>
      <c r="M41" s="9" t="str">
        <f>IF($G39+M40&gt;$H39,0,CONCATENATE($C36,"_",$C37,"_",$G39+M40))</f>
        <v>0_2_2013</v>
      </c>
      <c r="N41" s="9" t="str">
        <f t="shared" ref="N41:AB41" si="7">IF($G39+N40&gt;$H39,0,CONCATENATE($C36,"_",$C37,"_",$G39+N40))</f>
        <v>0_2_2014</v>
      </c>
      <c r="O41" s="9" t="str">
        <f t="shared" si="7"/>
        <v>0_2_2015</v>
      </c>
      <c r="P41" s="9" t="str">
        <f t="shared" si="7"/>
        <v>0_2_2016</v>
      </c>
      <c r="Q41" s="9" t="str">
        <f t="shared" si="7"/>
        <v>0_2_2017</v>
      </c>
      <c r="R41" s="9" t="str">
        <f t="shared" si="7"/>
        <v>0_2_2018</v>
      </c>
      <c r="S41" s="9">
        <f t="shared" si="7"/>
        <v>0</v>
      </c>
      <c r="T41" s="9">
        <f t="shared" si="7"/>
        <v>0</v>
      </c>
      <c r="U41" s="9">
        <f t="shared" si="7"/>
        <v>0</v>
      </c>
      <c r="V41" s="9">
        <f t="shared" si="7"/>
        <v>0</v>
      </c>
      <c r="W41" s="9">
        <f t="shared" si="7"/>
        <v>0</v>
      </c>
      <c r="X41" s="9">
        <f t="shared" si="7"/>
        <v>0</v>
      </c>
      <c r="Y41" s="9">
        <f t="shared" si="7"/>
        <v>0</v>
      </c>
      <c r="Z41" s="9">
        <f t="shared" si="7"/>
        <v>0</v>
      </c>
      <c r="AA41" s="9">
        <f t="shared" si="7"/>
        <v>0</v>
      </c>
      <c r="AB41" s="9">
        <f t="shared" si="7"/>
        <v>0</v>
      </c>
      <c r="AC41" s="9"/>
      <c r="AD41" s="9"/>
    </row>
    <row r="42" spans="2:30" ht="13" customHeight="1" x14ac:dyDescent="0.2">
      <c r="B42" s="28"/>
      <c r="C42" s="30"/>
      <c r="D42" s="9"/>
      <c r="E42" s="9"/>
      <c r="F42" s="9" t="s">
        <v>28</v>
      </c>
      <c r="G42" s="31"/>
      <c r="H42" s="31"/>
      <c r="I42" s="30"/>
      <c r="J42" s="9"/>
      <c r="K42" s="9"/>
      <c r="L42" s="9" t="s">
        <v>28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ht="15" x14ac:dyDescent="0.2">
      <c r="B43" s="28" t="s">
        <v>39</v>
      </c>
      <c r="C43" s="30" t="s">
        <v>26</v>
      </c>
      <c r="D43" s="9" t="s">
        <v>8</v>
      </c>
      <c r="E43" s="57">
        <v>0.83279999999999998</v>
      </c>
      <c r="F43" s="9">
        <f>MATCH($D43,FAC_TOTALS_APTA!$A$2:$BU$2,)</f>
        <v>11</v>
      </c>
      <c r="G43" s="31">
        <f>VLOOKUP(G41,FAC_TOTALS_APTA!$A$4:$BU$143,$F43,FALSE)</f>
        <v>11335759.9609129</v>
      </c>
      <c r="H43" s="31">
        <f>VLOOKUP(H41,FAC_TOTALS_APTA!$A$4:$BU$143,$F43,FALSE)</f>
        <v>11767749.055534599</v>
      </c>
      <c r="I43" s="32">
        <f>IFERROR(H43/G43-1,"-")</f>
        <v>3.8108525243234714E-2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MATCH($K43,FAC_TOTALS_APTA!$A$2:$BS$2,)</f>
        <v>26</v>
      </c>
      <c r="M43" s="31">
        <f>IF(M41=0,0,VLOOKUP(M41,FAC_TOTALS_APTA!$A$4:$BU$143,$L43,FALSE))</f>
        <v>6712200.1637491398</v>
      </c>
      <c r="N43" s="31">
        <f>IF(N41=0,0,VLOOKUP(N41,FAC_TOTALS_APTA!$A$4:$BU$143,$L43,FALSE))</f>
        <v>13542481.356233001</v>
      </c>
      <c r="O43" s="31">
        <f>IF(O41=0,0,VLOOKUP(O41,FAC_TOTALS_APTA!$A$4:$BU$143,$L43,FALSE))</f>
        <v>25023793.1902657</v>
      </c>
      <c r="P43" s="31">
        <f>IF(P41=0,0,VLOOKUP(P41,FAC_TOTALS_APTA!$A$4:$BU$143,$L43,FALSE))</f>
        <v>25458614.116546299</v>
      </c>
      <c r="Q43" s="31">
        <f>IF(Q41=0,0,VLOOKUP(Q41,FAC_TOTALS_APTA!$A$4:$BU$143,$L43,FALSE))</f>
        <v>8201663.3293155599</v>
      </c>
      <c r="R43" s="31">
        <f>IF(R41=0,0,VLOOKUP(R41,FAC_TOTALS_APTA!$A$4:$BU$143,$L43,FALSE))</f>
        <v>-18976012.1756281</v>
      </c>
      <c r="S43" s="31">
        <f>IF(S41=0,0,VLOOKUP(S41,FAC_TOTALS_APTA!$A$4:$BU$143,$L43,FALSE))</f>
        <v>0</v>
      </c>
      <c r="T43" s="31">
        <f>IF(T41=0,0,VLOOKUP(T41,FAC_TOTALS_APTA!$A$4:$BU$143,$L43,FALSE))</f>
        <v>0</v>
      </c>
      <c r="U43" s="31">
        <f>IF(U41=0,0,VLOOKUP(U41,FAC_TOTALS_APTA!$A$4:$BU$143,$L43,FALSE))</f>
        <v>0</v>
      </c>
      <c r="V43" s="31">
        <f>IF(V41=0,0,VLOOKUP(V41,FAC_TOTALS_APTA!$A$4:$BU$143,$L43,FALSE))</f>
        <v>0</v>
      </c>
      <c r="W43" s="31">
        <f>IF(W41=0,0,VLOOKUP(W41,FAC_TOTALS_APTA!$A$4:$BU$143,$L43,FALSE))</f>
        <v>0</v>
      </c>
      <c r="X43" s="31">
        <f>IF(X41=0,0,VLOOKUP(X41,FAC_TOTALS_APTA!$A$4:$BU$143,$L43,FALSE))</f>
        <v>0</v>
      </c>
      <c r="Y43" s="31">
        <f>IF(Y41=0,0,VLOOKUP(Y41,FAC_TOTALS_APTA!$A$4:$BU$143,$L43,FALSE))</f>
        <v>0</v>
      </c>
      <c r="Z43" s="31">
        <f>IF(Z41=0,0,VLOOKUP(Z41,FAC_TOTALS_APTA!$A$4:$BU$143,$L43,FALSE))</f>
        <v>0</v>
      </c>
      <c r="AA43" s="31">
        <f>IF(AA41=0,0,VLOOKUP(AA41,FAC_TOTALS_APTA!$A$4:$BU$143,$L43,FALSE))</f>
        <v>0</v>
      </c>
      <c r="AB43" s="31">
        <f>IF(AB41=0,0,VLOOKUP(AB41,FAC_TOTALS_APTA!$A$4:$BU$143,$L43,FALSE))</f>
        <v>0</v>
      </c>
      <c r="AC43" s="34">
        <f>SUM(M43:AB43)</f>
        <v>59962739.98048161</v>
      </c>
      <c r="AD43" s="35">
        <f>AC43/G60</f>
        <v>6.0894916458029719E-2</v>
      </c>
    </row>
    <row r="44" spans="2:30" ht="15" x14ac:dyDescent="0.2">
      <c r="B44" s="28" t="s">
        <v>62</v>
      </c>
      <c r="C44" s="30" t="s">
        <v>26</v>
      </c>
      <c r="D44" s="9" t="s">
        <v>20</v>
      </c>
      <c r="E44" s="57">
        <v>-0.59099999999999997</v>
      </c>
      <c r="F44" s="9">
        <f>MATCH($D44,FAC_TOTALS_APTA!$A$2:$BU$2,)</f>
        <v>12</v>
      </c>
      <c r="G44" s="56">
        <f>VLOOKUP(G41,FAC_TOTALS_APTA!$A$4:$BU$143,$F44,FALSE)</f>
        <v>0.97139348289063399</v>
      </c>
      <c r="H44" s="56">
        <f>VLOOKUP(H41,FAC_TOTALS_APTA!$A$4:$BU$143,$F44,FALSE)</f>
        <v>1.0371841491666201</v>
      </c>
      <c r="I44" s="32">
        <f t="shared" ref="I44:I57" si="8">IFERROR(H44/G44-1,"-")</f>
        <v>6.7728132249980533E-2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MATCH($K44,FAC_TOTALS_APTA!$A$2:$BS$2,)</f>
        <v>27</v>
      </c>
      <c r="M44" s="31">
        <f>IF(M41=0,0,VLOOKUP(M41,FAC_TOTALS_APTA!$A$4:$BU$143,$L44,FALSE))</f>
        <v>-8797669.5614690594</v>
      </c>
      <c r="N44" s="31">
        <f>IF(N41=0,0,VLOOKUP(N41,FAC_TOTALS_APTA!$A$4:$BU$143,$L44,FALSE))</f>
        <v>4414025.1204806101</v>
      </c>
      <c r="O44" s="31">
        <f>IF(O41=0,0,VLOOKUP(O41,FAC_TOTALS_APTA!$A$4:$BU$143,$L44,FALSE))</f>
        <v>-3515682.0785032399</v>
      </c>
      <c r="P44" s="31">
        <f>IF(P41=0,0,VLOOKUP(P41,FAC_TOTALS_APTA!$A$4:$BU$143,$L44,FALSE))</f>
        <v>-2809002.31586634</v>
      </c>
      <c r="Q44" s="31">
        <f>IF(Q41=0,0,VLOOKUP(Q41,FAC_TOTALS_APTA!$A$4:$BU$143,$L44,FALSE))</f>
        <v>607771.10797499598</v>
      </c>
      <c r="R44" s="31">
        <f>IF(R41=0,0,VLOOKUP(R41,FAC_TOTALS_APTA!$A$4:$BU$143,$L44,FALSE))</f>
        <v>-487075.60818015801</v>
      </c>
      <c r="S44" s="31">
        <f>IF(S41=0,0,VLOOKUP(S41,FAC_TOTALS_APTA!$A$4:$BU$143,$L44,FALSE))</f>
        <v>0</v>
      </c>
      <c r="T44" s="31">
        <f>IF(T41=0,0,VLOOKUP(T41,FAC_TOTALS_APTA!$A$4:$BU$143,$L44,FALSE))</f>
        <v>0</v>
      </c>
      <c r="U44" s="31">
        <f>IF(U41=0,0,VLOOKUP(U41,FAC_TOTALS_APTA!$A$4:$BU$143,$L44,FALSE))</f>
        <v>0</v>
      </c>
      <c r="V44" s="31">
        <f>IF(V41=0,0,VLOOKUP(V41,FAC_TOTALS_APTA!$A$4:$BU$143,$L44,FALSE))</f>
        <v>0</v>
      </c>
      <c r="W44" s="31">
        <f>IF(W41=0,0,VLOOKUP(W41,FAC_TOTALS_APTA!$A$4:$BU$143,$L44,FALSE))</f>
        <v>0</v>
      </c>
      <c r="X44" s="31">
        <f>IF(X41=0,0,VLOOKUP(X41,FAC_TOTALS_APTA!$A$4:$BU$143,$L44,FALSE))</f>
        <v>0</v>
      </c>
      <c r="Y44" s="31">
        <f>IF(Y41=0,0,VLOOKUP(Y41,FAC_TOTALS_APTA!$A$4:$BU$143,$L44,FALSE))</f>
        <v>0</v>
      </c>
      <c r="Z44" s="31">
        <f>IF(Z41=0,0,VLOOKUP(Z41,FAC_TOTALS_APTA!$A$4:$BU$143,$L44,FALSE))</f>
        <v>0</v>
      </c>
      <c r="AA44" s="31">
        <f>IF(AA41=0,0,VLOOKUP(AA41,FAC_TOTALS_APTA!$A$4:$BU$143,$L44,FALSE))</f>
        <v>0</v>
      </c>
      <c r="AB44" s="31">
        <f>IF(AB41=0,0,VLOOKUP(AB41,FAC_TOTALS_APTA!$A$4:$BU$143,$L44,FALSE))</f>
        <v>0</v>
      </c>
      <c r="AC44" s="34">
        <f t="shared" ref="AC44:AC57" si="11">SUM(M44:AB44)</f>
        <v>-10587633.33556319</v>
      </c>
      <c r="AD44" s="35">
        <f>AC44/G60</f>
        <v>-1.0752227927997239E-2</v>
      </c>
    </row>
    <row r="45" spans="2:30" ht="15" x14ac:dyDescent="0.2">
      <c r="B45" s="28" t="s">
        <v>58</v>
      </c>
      <c r="C45" s="30" t="s">
        <v>26</v>
      </c>
      <c r="D45" s="9" t="s">
        <v>9</v>
      </c>
      <c r="E45" s="57">
        <v>0.37669999999999998</v>
      </c>
      <c r="F45" s="9">
        <f>MATCH($D45,FAC_TOTALS_APTA!$A$2:$BU$2,)</f>
        <v>13</v>
      </c>
      <c r="G45" s="31">
        <f>VLOOKUP(G41,FAC_TOTALS_APTA!$A$4:$BU$143,$F45,FALSE)</f>
        <v>2528085.1350435801</v>
      </c>
      <c r="H45" s="31">
        <f>VLOOKUP(H41,FAC_TOTALS_APTA!$A$4:$BU$143,$F45,FALSE)</f>
        <v>2731071.9675932098</v>
      </c>
      <c r="I45" s="32">
        <f t="shared" si="8"/>
        <v>8.0292720263208439E-2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MATCH($K45,FAC_TOTALS_APTA!$A$2:$BS$2,)</f>
        <v>28</v>
      </c>
      <c r="M45" s="31">
        <f>IF(M41=0,0,VLOOKUP(M41,FAC_TOTALS_APTA!$A$4:$BU$143,$L45,FALSE))</f>
        <v>6699434.1677040998</v>
      </c>
      <c r="N45" s="31">
        <f>IF(N41=0,0,VLOOKUP(N41,FAC_TOTALS_APTA!$A$4:$BU$143,$L45,FALSE))</f>
        <v>5082043.5875259098</v>
      </c>
      <c r="O45" s="31">
        <f>IF(O41=0,0,VLOOKUP(O41,FAC_TOTALS_APTA!$A$4:$BU$143,$L45,FALSE))</f>
        <v>4990785.1599951796</v>
      </c>
      <c r="P45" s="31">
        <f>IF(P41=0,0,VLOOKUP(P41,FAC_TOTALS_APTA!$A$4:$BU$143,$L45,FALSE))</f>
        <v>4668178.4578955602</v>
      </c>
      <c r="Q45" s="31">
        <f>IF(Q41=0,0,VLOOKUP(Q41,FAC_TOTALS_APTA!$A$4:$BU$143,$L45,FALSE))</f>
        <v>4759690.3065681504</v>
      </c>
      <c r="R45" s="31">
        <f>IF(R41=0,0,VLOOKUP(R41,FAC_TOTALS_APTA!$A$4:$BU$143,$L45,FALSE))</f>
        <v>4139592.3531941501</v>
      </c>
      <c r="S45" s="31">
        <f>IF(S41=0,0,VLOOKUP(S41,FAC_TOTALS_APTA!$A$4:$BU$143,$L45,FALSE))</f>
        <v>0</v>
      </c>
      <c r="T45" s="31">
        <f>IF(T41=0,0,VLOOKUP(T41,FAC_TOTALS_APTA!$A$4:$BU$143,$L45,FALSE))</f>
        <v>0</v>
      </c>
      <c r="U45" s="31">
        <f>IF(U41=0,0,VLOOKUP(U41,FAC_TOTALS_APTA!$A$4:$BU$143,$L45,FALSE))</f>
        <v>0</v>
      </c>
      <c r="V45" s="31">
        <f>IF(V41=0,0,VLOOKUP(V41,FAC_TOTALS_APTA!$A$4:$BU$143,$L45,FALSE))</f>
        <v>0</v>
      </c>
      <c r="W45" s="31">
        <f>IF(W41=0,0,VLOOKUP(W41,FAC_TOTALS_APTA!$A$4:$BU$143,$L45,FALSE))</f>
        <v>0</v>
      </c>
      <c r="X45" s="31">
        <f>IF(X41=0,0,VLOOKUP(X41,FAC_TOTALS_APTA!$A$4:$BU$143,$L45,FALSE))</f>
        <v>0</v>
      </c>
      <c r="Y45" s="31">
        <f>IF(Y41=0,0,VLOOKUP(Y41,FAC_TOTALS_APTA!$A$4:$BU$143,$L45,FALSE))</f>
        <v>0</v>
      </c>
      <c r="Z45" s="31">
        <f>IF(Z41=0,0,VLOOKUP(Z41,FAC_TOTALS_APTA!$A$4:$BU$143,$L45,FALSE))</f>
        <v>0</v>
      </c>
      <c r="AA45" s="31">
        <f>IF(AA41=0,0,VLOOKUP(AA41,FAC_TOTALS_APTA!$A$4:$BU$143,$L45,FALSE))</f>
        <v>0</v>
      </c>
      <c r="AB45" s="31">
        <f>IF(AB41=0,0,VLOOKUP(AB41,FAC_TOTALS_APTA!$A$4:$BU$143,$L45,FALSE))</f>
        <v>0</v>
      </c>
      <c r="AC45" s="34">
        <f t="shared" si="11"/>
        <v>30339724.032883048</v>
      </c>
      <c r="AD45" s="35">
        <f>AC45/G60</f>
        <v>3.0811383218036371E-2</v>
      </c>
    </row>
    <row r="46" spans="2:30" ht="15" x14ac:dyDescent="0.2">
      <c r="B46" s="28" t="s">
        <v>82</v>
      </c>
      <c r="C46" s="30"/>
      <c r="D46" s="9" t="s">
        <v>11</v>
      </c>
      <c r="E46" s="57">
        <v>5.4999999999999997E-3</v>
      </c>
      <c r="F46" s="9">
        <f>MATCH($D46,FAC_TOTALS_APTA!$A$2:$BU$2,)</f>
        <v>17</v>
      </c>
      <c r="G46" s="56">
        <f>VLOOKUP(G41,FAC_TOTALS_APTA!$A$4:$BU$143,$F46,FALSE)</f>
        <v>26.397958414773498</v>
      </c>
      <c r="H46" s="56">
        <f>VLOOKUP(H41,FAC_TOTALS_APTA!$A$4:$BU$143,$F46,FALSE)</f>
        <v>25.510567230399101</v>
      </c>
      <c r="I46" s="32">
        <f t="shared" si="8"/>
        <v>-3.3615902049371149E-2</v>
      </c>
      <c r="J46" s="33" t="str">
        <f t="shared" si="9"/>
        <v/>
      </c>
      <c r="K46" s="33" t="str">
        <f t="shared" si="10"/>
        <v>TSD_POP_PCT_FAC</v>
      </c>
      <c r="L46" s="9">
        <f>MATCH($K46,FAC_TOTALS_APTA!$A$2:$BS$2,)</f>
        <v>32</v>
      </c>
      <c r="M46" s="31">
        <f>IF(M41=0,0,VLOOKUP(M41,FAC_TOTALS_APTA!$A$4:$BU$143,$L46,FALSE))</f>
        <v>-1015081.2032632</v>
      </c>
      <c r="N46" s="31">
        <f>IF(N41=0,0,VLOOKUP(N41,FAC_TOTALS_APTA!$A$4:$BU$143,$L46,FALSE))</f>
        <v>-482159.11544726201</v>
      </c>
      <c r="O46" s="31">
        <f>IF(O41=0,0,VLOOKUP(O41,FAC_TOTALS_APTA!$A$4:$BU$143,$L46,FALSE))</f>
        <v>-371980.39675282</v>
      </c>
      <c r="P46" s="31">
        <f>IF(P41=0,0,VLOOKUP(P41,FAC_TOTALS_APTA!$A$4:$BU$143,$L46,FALSE))</f>
        <v>-469348.37541020801</v>
      </c>
      <c r="Q46" s="31">
        <f>IF(Q41=0,0,VLOOKUP(Q41,FAC_TOTALS_APTA!$A$4:$BU$143,$L46,FALSE))</f>
        <v>-650343.602804997</v>
      </c>
      <c r="R46" s="31">
        <f>IF(R41=0,0,VLOOKUP(R41,FAC_TOTALS_APTA!$A$4:$BU$143,$L46,FALSE))</f>
        <v>-562287.84828745003</v>
      </c>
      <c r="S46" s="31">
        <f>IF(S41=0,0,VLOOKUP(S41,FAC_TOTALS_APTA!$A$4:$BU$143,$L46,FALSE))</f>
        <v>0</v>
      </c>
      <c r="T46" s="31">
        <f>IF(T41=0,0,VLOOKUP(T41,FAC_TOTALS_APTA!$A$4:$BU$143,$L46,FALSE))</f>
        <v>0</v>
      </c>
      <c r="U46" s="31">
        <f>IF(U41=0,0,VLOOKUP(U41,FAC_TOTALS_APTA!$A$4:$BU$143,$L46,FALSE))</f>
        <v>0</v>
      </c>
      <c r="V46" s="31">
        <f>IF(V41=0,0,VLOOKUP(V41,FAC_TOTALS_APTA!$A$4:$BU$143,$L46,FALSE))</f>
        <v>0</v>
      </c>
      <c r="W46" s="31">
        <f>IF(W41=0,0,VLOOKUP(W41,FAC_TOTALS_APTA!$A$4:$BU$143,$L46,FALSE))</f>
        <v>0</v>
      </c>
      <c r="X46" s="31">
        <f>IF(X41=0,0,VLOOKUP(X41,FAC_TOTALS_APTA!$A$4:$BU$143,$L46,FALSE))</f>
        <v>0</v>
      </c>
      <c r="Y46" s="31">
        <f>IF(Y41=0,0,VLOOKUP(Y41,FAC_TOTALS_APTA!$A$4:$BU$143,$L46,FALSE))</f>
        <v>0</v>
      </c>
      <c r="Z46" s="31">
        <f>IF(Z41=0,0,VLOOKUP(Z41,FAC_TOTALS_APTA!$A$4:$BU$143,$L46,FALSE))</f>
        <v>0</v>
      </c>
      <c r="AA46" s="31">
        <f>IF(AA41=0,0,VLOOKUP(AA41,FAC_TOTALS_APTA!$A$4:$BU$143,$L46,FALSE))</f>
        <v>0</v>
      </c>
      <c r="AB46" s="31">
        <f>IF(AB41=0,0,VLOOKUP(AB41,FAC_TOTALS_APTA!$A$4:$BU$143,$L46,FALSE))</f>
        <v>0</v>
      </c>
      <c r="AC46" s="34">
        <f t="shared" si="11"/>
        <v>-3551200.5419659372</v>
      </c>
      <c r="AD46" s="35">
        <f>AC46/G60</f>
        <v>-3.6064072522222447E-3</v>
      </c>
    </row>
    <row r="47" spans="2:30" ht="15" x14ac:dyDescent="0.2">
      <c r="B47" s="28" t="s">
        <v>59</v>
      </c>
      <c r="C47" s="30" t="s">
        <v>26</v>
      </c>
      <c r="D47" s="37" t="s">
        <v>19</v>
      </c>
      <c r="E47" s="57">
        <v>0.1762</v>
      </c>
      <c r="F47" s="9">
        <f>MATCH($D47,FAC_TOTALS_APTA!$A$2:$BU$2,)</f>
        <v>14</v>
      </c>
      <c r="G47" s="36">
        <f>VLOOKUP(G41,FAC_TOTALS_APTA!$A$4:$BU$143,$F47,FALSE)</f>
        <v>4.0128349637341199</v>
      </c>
      <c r="H47" s="36">
        <f>VLOOKUP(H41,FAC_TOTALS_APTA!$A$4:$BU$143,$F47,FALSE)</f>
        <v>2.8288438456888798</v>
      </c>
      <c r="I47" s="32">
        <f t="shared" si="8"/>
        <v>-0.29505103717085945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MATCH($K47,FAC_TOTALS_APTA!$A$2:$BS$2,)</f>
        <v>29</v>
      </c>
      <c r="M47" s="31">
        <f>IF(M41=0,0,VLOOKUP(M41,FAC_TOTALS_APTA!$A$4:$BU$143,$L47,FALSE))</f>
        <v>-5365026.9681517603</v>
      </c>
      <c r="N47" s="31">
        <f>IF(N41=0,0,VLOOKUP(N41,FAC_TOTALS_APTA!$A$4:$BU$143,$L47,FALSE))</f>
        <v>-7606075.7506635096</v>
      </c>
      <c r="O47" s="31">
        <f>IF(O41=0,0,VLOOKUP(O41,FAC_TOTALS_APTA!$A$4:$BU$143,$L47,FALSE))</f>
        <v>-38275224.812898301</v>
      </c>
      <c r="P47" s="31">
        <f>IF(P41=0,0,VLOOKUP(P41,FAC_TOTALS_APTA!$A$4:$BU$143,$L47,FALSE))</f>
        <v>-13721842.3686861</v>
      </c>
      <c r="Q47" s="31">
        <f>IF(Q41=0,0,VLOOKUP(Q41,FAC_TOTALS_APTA!$A$4:$BU$143,$L47,FALSE))</f>
        <v>9469432.8894936796</v>
      </c>
      <c r="R47" s="31">
        <f>IF(R41=0,0,VLOOKUP(R41,FAC_TOTALS_APTA!$A$4:$BU$143,$L47,FALSE))</f>
        <v>11000526.545348801</v>
      </c>
      <c r="S47" s="31">
        <f>IF(S41=0,0,VLOOKUP(S41,FAC_TOTALS_APTA!$A$4:$BU$143,$L47,FALSE))</f>
        <v>0</v>
      </c>
      <c r="T47" s="31">
        <f>IF(T41=0,0,VLOOKUP(T41,FAC_TOTALS_APTA!$A$4:$BU$143,$L47,FALSE))</f>
        <v>0</v>
      </c>
      <c r="U47" s="31">
        <f>IF(U41=0,0,VLOOKUP(U41,FAC_TOTALS_APTA!$A$4:$BU$143,$L47,FALSE))</f>
        <v>0</v>
      </c>
      <c r="V47" s="31">
        <f>IF(V41=0,0,VLOOKUP(V41,FAC_TOTALS_APTA!$A$4:$BU$143,$L47,FALSE))</f>
        <v>0</v>
      </c>
      <c r="W47" s="31">
        <f>IF(W41=0,0,VLOOKUP(W41,FAC_TOTALS_APTA!$A$4:$BU$143,$L47,FALSE))</f>
        <v>0</v>
      </c>
      <c r="X47" s="31">
        <f>IF(X41=0,0,VLOOKUP(X41,FAC_TOTALS_APTA!$A$4:$BU$143,$L47,FALSE))</f>
        <v>0</v>
      </c>
      <c r="Y47" s="31">
        <f>IF(Y41=0,0,VLOOKUP(Y41,FAC_TOTALS_APTA!$A$4:$BU$143,$L47,FALSE))</f>
        <v>0</v>
      </c>
      <c r="Z47" s="31">
        <f>IF(Z41=0,0,VLOOKUP(Z41,FAC_TOTALS_APTA!$A$4:$BU$143,$L47,FALSE))</f>
        <v>0</v>
      </c>
      <c r="AA47" s="31">
        <f>IF(AA41=0,0,VLOOKUP(AA41,FAC_TOTALS_APTA!$A$4:$BU$143,$L47,FALSE))</f>
        <v>0</v>
      </c>
      <c r="AB47" s="31">
        <f>IF(AB41=0,0,VLOOKUP(AB41,FAC_TOTALS_APTA!$A$4:$BU$143,$L47,FALSE))</f>
        <v>0</v>
      </c>
      <c r="AC47" s="34">
        <f t="shared" si="11"/>
        <v>-44498210.465557195</v>
      </c>
      <c r="AD47" s="35">
        <f>AC47/G60</f>
        <v>-4.5189976470621E-2</v>
      </c>
    </row>
    <row r="48" spans="2:30" ht="15" x14ac:dyDescent="0.2">
      <c r="B48" s="28" t="s">
        <v>56</v>
      </c>
      <c r="C48" s="30" t="s">
        <v>26</v>
      </c>
      <c r="D48" s="9" t="s">
        <v>18</v>
      </c>
      <c r="E48" s="57">
        <v>-0.27529999999999999</v>
      </c>
      <c r="F48" s="9">
        <f>MATCH($D48,FAC_TOTALS_APTA!$A$2:$BU$2,)</f>
        <v>15</v>
      </c>
      <c r="G48" s="56">
        <f>VLOOKUP(G41,FAC_TOTALS_APTA!$A$4:$BU$143,$F48,FALSE)</f>
        <v>28821.674662712401</v>
      </c>
      <c r="H48" s="56">
        <f>VLOOKUP(H41,FAC_TOTALS_APTA!$A$4:$BU$143,$F48,FALSE)</f>
        <v>31386.225387283899</v>
      </c>
      <c r="I48" s="32">
        <f t="shared" si="8"/>
        <v>8.8979934531332017E-2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MATCH($K48,FAC_TOTALS_APTA!$A$2:$BS$2,)</f>
        <v>30</v>
      </c>
      <c r="M48" s="31">
        <f>IF(M41=0,0,VLOOKUP(M41,FAC_TOTALS_APTA!$A$4:$BU$143,$L48,FALSE))</f>
        <v>-1178235.6444520601</v>
      </c>
      <c r="N48" s="31">
        <f>IF(N41=0,0,VLOOKUP(N41,FAC_TOTALS_APTA!$A$4:$BU$143,$L48,FALSE))</f>
        <v>-990440.49980569596</v>
      </c>
      <c r="O48" s="31">
        <f>IF(O41=0,0,VLOOKUP(O41,FAC_TOTALS_APTA!$A$4:$BU$143,$L48,FALSE))</f>
        <v>-10376597.385409201</v>
      </c>
      <c r="P48" s="31">
        <f>IF(P41=0,0,VLOOKUP(P41,FAC_TOTALS_APTA!$A$4:$BU$143,$L48,FALSE))</f>
        <v>-6376578.5828170497</v>
      </c>
      <c r="Q48" s="31">
        <f>IF(Q41=0,0,VLOOKUP(Q41,FAC_TOTALS_APTA!$A$4:$BU$143,$L48,FALSE))</f>
        <v>-1267898.4051364199</v>
      </c>
      <c r="R48" s="31">
        <f>IF(R41=0,0,VLOOKUP(R41,FAC_TOTALS_APTA!$A$4:$BU$143,$L48,FALSE))</f>
        <v>-3013205.87691546</v>
      </c>
      <c r="S48" s="31">
        <f>IF(S41=0,0,VLOOKUP(S41,FAC_TOTALS_APTA!$A$4:$BU$143,$L48,FALSE))</f>
        <v>0</v>
      </c>
      <c r="T48" s="31">
        <f>IF(T41=0,0,VLOOKUP(T41,FAC_TOTALS_APTA!$A$4:$BU$143,$L48,FALSE))</f>
        <v>0</v>
      </c>
      <c r="U48" s="31">
        <f>IF(U41=0,0,VLOOKUP(U41,FAC_TOTALS_APTA!$A$4:$BU$143,$L48,FALSE))</f>
        <v>0</v>
      </c>
      <c r="V48" s="31">
        <f>IF(V41=0,0,VLOOKUP(V41,FAC_TOTALS_APTA!$A$4:$BU$143,$L48,FALSE))</f>
        <v>0</v>
      </c>
      <c r="W48" s="31">
        <f>IF(W41=0,0,VLOOKUP(W41,FAC_TOTALS_APTA!$A$4:$BU$143,$L48,FALSE))</f>
        <v>0</v>
      </c>
      <c r="X48" s="31">
        <f>IF(X41=0,0,VLOOKUP(X41,FAC_TOTALS_APTA!$A$4:$BU$143,$L48,FALSE))</f>
        <v>0</v>
      </c>
      <c r="Y48" s="31">
        <f>IF(Y41=0,0,VLOOKUP(Y41,FAC_TOTALS_APTA!$A$4:$BU$143,$L48,FALSE))</f>
        <v>0</v>
      </c>
      <c r="Z48" s="31">
        <f>IF(Z41=0,0,VLOOKUP(Z41,FAC_TOTALS_APTA!$A$4:$BU$143,$L48,FALSE))</f>
        <v>0</v>
      </c>
      <c r="AA48" s="31">
        <f>IF(AA41=0,0,VLOOKUP(AA41,FAC_TOTALS_APTA!$A$4:$BU$143,$L48,FALSE))</f>
        <v>0</v>
      </c>
      <c r="AB48" s="31">
        <f>IF(AB41=0,0,VLOOKUP(AB41,FAC_TOTALS_APTA!$A$4:$BU$143,$L48,FALSE))</f>
        <v>0</v>
      </c>
      <c r="AC48" s="34">
        <f t="shared" si="11"/>
        <v>-23202956.394535888</v>
      </c>
      <c r="AD48" s="35">
        <f>AC48/G60</f>
        <v>-2.3563667899173624E-2</v>
      </c>
    </row>
    <row r="49" spans="1:31" ht="15" x14ac:dyDescent="0.2">
      <c r="B49" s="28" t="s">
        <v>83</v>
      </c>
      <c r="C49" s="30"/>
      <c r="D49" s="9" t="s">
        <v>10</v>
      </c>
      <c r="E49" s="57">
        <v>6.8999999999999999E-3</v>
      </c>
      <c r="F49" s="9">
        <f>MATCH($D49,FAC_TOTALS_APTA!$A$2:$BU$2,)</f>
        <v>16</v>
      </c>
      <c r="G49" s="31">
        <f>VLOOKUP(G41,FAC_TOTALS_APTA!$A$4:$BU$143,$F49,FALSE)</f>
        <v>8.2626492603542907</v>
      </c>
      <c r="H49" s="31">
        <f>VLOOKUP(H41,FAC_TOTALS_APTA!$A$4:$BU$143,$F49,FALSE)</f>
        <v>7.2075771926587002</v>
      </c>
      <c r="I49" s="32">
        <f t="shared" si="8"/>
        <v>-0.12769174080255596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MATCH($K49,FAC_TOTALS_APTA!$A$2:$BS$2,)</f>
        <v>31</v>
      </c>
      <c r="M49" s="31">
        <f>IF(M41=0,0,VLOOKUP(M41,FAC_TOTALS_APTA!$A$4:$BU$143,$L49,FALSE))</f>
        <v>-1050988.4224614501</v>
      </c>
      <c r="N49" s="31">
        <f>IF(N41=0,0,VLOOKUP(N41,FAC_TOTALS_APTA!$A$4:$BU$143,$L49,FALSE))</f>
        <v>206059.420081994</v>
      </c>
      <c r="O49" s="31">
        <f>IF(O41=0,0,VLOOKUP(O41,FAC_TOTALS_APTA!$A$4:$BU$143,$L49,FALSE))</f>
        <v>-1169714.30147336</v>
      </c>
      <c r="P49" s="31">
        <f>IF(P41=0,0,VLOOKUP(P41,FAC_TOTALS_APTA!$A$4:$BU$143,$L49,FALSE))</f>
        <v>-763699.13649375003</v>
      </c>
      <c r="Q49" s="31">
        <f>IF(Q41=0,0,VLOOKUP(Q41,FAC_TOTALS_APTA!$A$4:$BU$143,$L49,FALSE))</f>
        <v>-1513436.66890222</v>
      </c>
      <c r="R49" s="31">
        <f>IF(R41=0,0,VLOOKUP(R41,FAC_TOTALS_APTA!$A$4:$BU$143,$L49,FALSE))</f>
        <v>-1237539.27744273</v>
      </c>
      <c r="S49" s="31">
        <f>IF(S41=0,0,VLOOKUP(S41,FAC_TOTALS_APTA!$A$4:$BU$143,$L49,FALSE))</f>
        <v>0</v>
      </c>
      <c r="T49" s="31">
        <f>IF(T41=0,0,VLOOKUP(T41,FAC_TOTALS_APTA!$A$4:$BU$143,$L49,FALSE))</f>
        <v>0</v>
      </c>
      <c r="U49" s="31">
        <f>IF(U41=0,0,VLOOKUP(U41,FAC_TOTALS_APTA!$A$4:$BU$143,$L49,FALSE))</f>
        <v>0</v>
      </c>
      <c r="V49" s="31">
        <f>IF(V41=0,0,VLOOKUP(V41,FAC_TOTALS_APTA!$A$4:$BU$143,$L49,FALSE))</f>
        <v>0</v>
      </c>
      <c r="W49" s="31">
        <f>IF(W41=0,0,VLOOKUP(W41,FAC_TOTALS_APTA!$A$4:$BU$143,$L49,FALSE))</f>
        <v>0</v>
      </c>
      <c r="X49" s="31">
        <f>IF(X41=0,0,VLOOKUP(X41,FAC_TOTALS_APTA!$A$4:$BU$143,$L49,FALSE))</f>
        <v>0</v>
      </c>
      <c r="Y49" s="31">
        <f>IF(Y41=0,0,VLOOKUP(Y41,FAC_TOTALS_APTA!$A$4:$BU$143,$L49,FALSE))</f>
        <v>0</v>
      </c>
      <c r="Z49" s="31">
        <f>IF(Z41=0,0,VLOOKUP(Z41,FAC_TOTALS_APTA!$A$4:$BU$143,$L49,FALSE))</f>
        <v>0</v>
      </c>
      <c r="AA49" s="31">
        <f>IF(AA41=0,0,VLOOKUP(AA41,FAC_TOTALS_APTA!$A$4:$BU$143,$L49,FALSE))</f>
        <v>0</v>
      </c>
      <c r="AB49" s="31">
        <f>IF(AB41=0,0,VLOOKUP(AB41,FAC_TOTALS_APTA!$A$4:$BU$143,$L49,FALSE))</f>
        <v>0</v>
      </c>
      <c r="AC49" s="34">
        <f t="shared" si="11"/>
        <v>-5529318.3866915163</v>
      </c>
      <c r="AD49" s="35">
        <f>AC49/G60</f>
        <v>-5.6152767758282677E-3</v>
      </c>
    </row>
    <row r="50" spans="1:31" ht="15" x14ac:dyDescent="0.2">
      <c r="B50" s="28" t="s">
        <v>57</v>
      </c>
      <c r="C50" s="30"/>
      <c r="D50" s="9" t="s">
        <v>34</v>
      </c>
      <c r="E50" s="57">
        <v>-3.0000000000000001E-3</v>
      </c>
      <c r="F50" s="9">
        <f>MATCH($D50,FAC_TOTALS_APTA!$A$2:$BU$2,)</f>
        <v>18</v>
      </c>
      <c r="G50" s="36">
        <f>VLOOKUP(G41,FAC_TOTALS_APTA!$A$4:$BU$143,$F50,FALSE)</f>
        <v>4.1099860678595004</v>
      </c>
      <c r="H50" s="36">
        <f>VLOOKUP(H41,FAC_TOTALS_APTA!$A$4:$BU$143,$F50,FALSE)</f>
        <v>5.4591714523892003</v>
      </c>
      <c r="I50" s="32">
        <f t="shared" si="8"/>
        <v>0.32827006278207693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MATCH($K50,FAC_TOTALS_APTA!$A$2:$BS$2,)</f>
        <v>33</v>
      </c>
      <c r="M50" s="31">
        <f>IF(M41=0,0,VLOOKUP(M41,FAC_TOTALS_APTA!$A$4:$BU$143,$L50,FALSE))</f>
        <v>-137296.224871841</v>
      </c>
      <c r="N50" s="31">
        <f>IF(N41=0,0,VLOOKUP(N41,FAC_TOTALS_APTA!$A$4:$BU$143,$L50,FALSE))</f>
        <v>-174023.72585976301</v>
      </c>
      <c r="O50" s="31">
        <f>IF(O41=0,0,VLOOKUP(O41,FAC_TOTALS_APTA!$A$4:$BU$143,$L50,FALSE))</f>
        <v>-316882.38174002402</v>
      </c>
      <c r="P50" s="31">
        <f>IF(P41=0,0,VLOOKUP(P41,FAC_TOTALS_APTA!$A$4:$BU$143,$L50,FALSE))</f>
        <v>-971728.27893494698</v>
      </c>
      <c r="Q50" s="31">
        <f>IF(Q41=0,0,VLOOKUP(Q41,FAC_TOTALS_APTA!$A$4:$BU$143,$L50,FALSE))</f>
        <v>-426492.92984949303</v>
      </c>
      <c r="R50" s="31">
        <f>IF(R41=0,0,VLOOKUP(R41,FAC_TOTALS_APTA!$A$4:$BU$143,$L50,FALSE))</f>
        <v>-524346.52884040098</v>
      </c>
      <c r="S50" s="31">
        <f>IF(S41=0,0,VLOOKUP(S41,FAC_TOTALS_APTA!$A$4:$BU$143,$L50,FALSE))</f>
        <v>0</v>
      </c>
      <c r="T50" s="31">
        <f>IF(T41=0,0,VLOOKUP(T41,FAC_TOTALS_APTA!$A$4:$BU$143,$L50,FALSE))</f>
        <v>0</v>
      </c>
      <c r="U50" s="31">
        <f>IF(U41=0,0,VLOOKUP(U41,FAC_TOTALS_APTA!$A$4:$BU$143,$L50,FALSE))</f>
        <v>0</v>
      </c>
      <c r="V50" s="31">
        <f>IF(V41=0,0,VLOOKUP(V41,FAC_TOTALS_APTA!$A$4:$BU$143,$L50,FALSE))</f>
        <v>0</v>
      </c>
      <c r="W50" s="31">
        <f>IF(W41=0,0,VLOOKUP(W41,FAC_TOTALS_APTA!$A$4:$BU$143,$L50,FALSE))</f>
        <v>0</v>
      </c>
      <c r="X50" s="31">
        <f>IF(X41=0,0,VLOOKUP(X41,FAC_TOTALS_APTA!$A$4:$BU$143,$L50,FALSE))</f>
        <v>0</v>
      </c>
      <c r="Y50" s="31">
        <f>IF(Y41=0,0,VLOOKUP(Y41,FAC_TOTALS_APTA!$A$4:$BU$143,$L50,FALSE))</f>
        <v>0</v>
      </c>
      <c r="Z50" s="31">
        <f>IF(Z41=0,0,VLOOKUP(Z41,FAC_TOTALS_APTA!$A$4:$BU$143,$L50,FALSE))</f>
        <v>0</v>
      </c>
      <c r="AA50" s="31">
        <f>IF(AA41=0,0,VLOOKUP(AA41,FAC_TOTALS_APTA!$A$4:$BU$143,$L50,FALSE))</f>
        <v>0</v>
      </c>
      <c r="AB50" s="31">
        <f>IF(AB41=0,0,VLOOKUP(AB41,FAC_TOTALS_APTA!$A$4:$BU$143,$L50,FALSE))</f>
        <v>0</v>
      </c>
      <c r="AC50" s="34">
        <f t="shared" si="11"/>
        <v>-2550770.070096469</v>
      </c>
      <c r="AD50" s="35">
        <f>AC50/G60</f>
        <v>-2.5904241596152546E-3</v>
      </c>
    </row>
    <row r="51" spans="1:31" ht="15" x14ac:dyDescent="0.2">
      <c r="B51" s="28" t="s">
        <v>84</v>
      </c>
      <c r="C51" s="30"/>
      <c r="D51" s="14" t="s">
        <v>74</v>
      </c>
      <c r="E51" s="57">
        <v>-1.29E-2</v>
      </c>
      <c r="F51" s="9">
        <f>MATCH($D51,FAC_TOTALS_APTA!$A$2:$BU$2,)</f>
        <v>19</v>
      </c>
      <c r="G51" s="36">
        <f>VLOOKUP(G41,FAC_TOTALS_APTA!$A$4:$BU$143,$F51,FALSE)</f>
        <v>0</v>
      </c>
      <c r="H51" s="36">
        <f>VLOOKUP(H41,FAC_TOTALS_APTA!$A$4:$BU$143,$F51,FALSE)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YEARS_SINCE_TNC_BUS2_HINY_FAC</v>
      </c>
      <c r="L51" s="9">
        <f>MATCH($K51,FAC_TOTALS_APTA!$A$2:$BS$2,)</f>
        <v>34</v>
      </c>
      <c r="M51" s="31">
        <f>IF(M41=0,0,VLOOKUP(M41,FAC_TOTALS_APTA!$A$4:$BU$143,$L51,FALSE))</f>
        <v>0</v>
      </c>
      <c r="N51" s="31">
        <f>IF(N41=0,0,VLOOKUP(N41,FAC_TOTALS_APTA!$A$4:$BU$143,$L51,FALSE))</f>
        <v>0</v>
      </c>
      <c r="O51" s="31">
        <f>IF(O41=0,0,VLOOKUP(O41,FAC_TOTALS_APTA!$A$4:$BU$143,$L51,FALSE))</f>
        <v>0</v>
      </c>
      <c r="P51" s="31">
        <f>IF(P41=0,0,VLOOKUP(P41,FAC_TOTALS_APTA!$A$4:$BU$143,$L51,FALSE))</f>
        <v>0</v>
      </c>
      <c r="Q51" s="31">
        <f>IF(Q41=0,0,VLOOKUP(Q41,FAC_TOTALS_APTA!$A$4:$BU$143,$L51,FALSE))</f>
        <v>0</v>
      </c>
      <c r="R51" s="31">
        <f>IF(R41=0,0,VLOOKUP(R41,FAC_TOTALS_APTA!$A$4:$BU$143,$L51,FALSE))</f>
        <v>0</v>
      </c>
      <c r="S51" s="31">
        <f>IF(S41=0,0,VLOOKUP(S41,FAC_TOTALS_APTA!$A$4:$BU$143,$L51,FALSE))</f>
        <v>0</v>
      </c>
      <c r="T51" s="31">
        <f>IF(T41=0,0,VLOOKUP(T41,FAC_TOTALS_APTA!$A$4:$BU$143,$L51,FALSE))</f>
        <v>0</v>
      </c>
      <c r="U51" s="31">
        <f>IF(U41=0,0,VLOOKUP(U41,FAC_TOTALS_APTA!$A$4:$BU$143,$L51,FALSE))</f>
        <v>0</v>
      </c>
      <c r="V51" s="31">
        <f>IF(V41=0,0,VLOOKUP(V41,FAC_TOTALS_APTA!$A$4:$BU$143,$L51,FALSE))</f>
        <v>0</v>
      </c>
      <c r="W51" s="31">
        <f>IF(W41=0,0,VLOOKUP(W41,FAC_TOTALS_APTA!$A$4:$BU$143,$L51,FALSE))</f>
        <v>0</v>
      </c>
      <c r="X51" s="31">
        <f>IF(X41=0,0,VLOOKUP(X41,FAC_TOTALS_APTA!$A$4:$BU$143,$L51,FALSE))</f>
        <v>0</v>
      </c>
      <c r="Y51" s="31">
        <f>IF(Y41=0,0,VLOOKUP(Y41,FAC_TOTALS_APTA!$A$4:$BU$143,$L51,FALSE))</f>
        <v>0</v>
      </c>
      <c r="Z51" s="31">
        <f>IF(Z41=0,0,VLOOKUP(Z41,FAC_TOTALS_APTA!$A$4:$BU$143,$L51,FALSE))</f>
        <v>0</v>
      </c>
      <c r="AA51" s="31">
        <f>IF(AA41=0,0,VLOOKUP(AA41,FAC_TOTALS_APTA!$A$4:$BU$143,$L51,FALSE))</f>
        <v>0</v>
      </c>
      <c r="AB51" s="31">
        <f>IF(AB41=0,0,VLOOKUP(AB41,FAC_TOTALS_APTA!$A$4:$BU$143,$L51,FALSE))</f>
        <v>0</v>
      </c>
      <c r="AC51" s="34">
        <f t="shared" si="11"/>
        <v>0</v>
      </c>
      <c r="AD51" s="35" t="e">
        <f>AC51/G58</f>
        <v>#DIV/0!</v>
      </c>
    </row>
    <row r="52" spans="1:31" ht="30" x14ac:dyDescent="0.2">
      <c r="B52" s="28" t="s">
        <v>84</v>
      </c>
      <c r="C52" s="30"/>
      <c r="D52" s="14" t="s">
        <v>75</v>
      </c>
      <c r="E52" s="57">
        <v>-2.7400000000000001E-2</v>
      </c>
      <c r="F52" s="9">
        <f>MATCH($D52,FAC_TOTALS_APTA!$A$2:$BU$2,)</f>
        <v>20</v>
      </c>
      <c r="G52" s="36">
        <f>VLOOKUP(G41,FAC_TOTALS_APTA!$A$4:$BU$143,$F52,FALSE)</f>
        <v>0</v>
      </c>
      <c r="H52" s="36">
        <f>VLOOKUP(H41,FAC_TOTALS_APTA!$A$4:$BU$143,$F52,FALSE)</f>
        <v>4.8243529186853902</v>
      </c>
      <c r="I52" s="32" t="str">
        <f t="shared" si="8"/>
        <v>-</v>
      </c>
      <c r="J52" s="33" t="str">
        <f t="shared" si="9"/>
        <v/>
      </c>
      <c r="K52" s="33" t="str">
        <f t="shared" si="10"/>
        <v>YEARS_SINCE_TNC_BUS2_MIDLOW_FAC</v>
      </c>
      <c r="L52" s="9">
        <f>MATCH($K52,FAC_TOTALS_APTA!$A$2:$BS$2,)</f>
        <v>35</v>
      </c>
      <c r="M52" s="31">
        <f>IF(M41=0,0,VLOOKUP(M41,FAC_TOTALS_APTA!$A$4:$BU$143,$L52,FALSE))</f>
        <v>-4053639.8820664901</v>
      </c>
      <c r="N52" s="31">
        <f>IF(N41=0,0,VLOOKUP(N41,FAC_TOTALS_APTA!$A$4:$BU$143,$L52,FALSE))</f>
        <v>-21578277.000300001</v>
      </c>
      <c r="O52" s="31">
        <f>IF(O41=0,0,VLOOKUP(O41,FAC_TOTALS_APTA!$A$4:$BU$143,$L52,FALSE))</f>
        <v>-24321641.446309399</v>
      </c>
      <c r="P52" s="31">
        <f>IF(P41=0,0,VLOOKUP(P41,FAC_TOTALS_APTA!$A$4:$BU$143,$L52,FALSE))</f>
        <v>-23896440.656484298</v>
      </c>
      <c r="Q52" s="31">
        <f>IF(Q41=0,0,VLOOKUP(Q41,FAC_TOTALS_APTA!$A$4:$BU$143,$L52,FALSE))</f>
        <v>-24319069.739553198</v>
      </c>
      <c r="R52" s="31">
        <f>IF(R41=0,0,VLOOKUP(R41,FAC_TOTALS_APTA!$A$4:$BU$143,$L52,FALSE))</f>
        <v>-23554454.569417801</v>
      </c>
      <c r="S52" s="31">
        <f>IF(S41=0,0,VLOOKUP(S41,FAC_TOTALS_APTA!$A$4:$BU$143,$L52,FALSE))</f>
        <v>0</v>
      </c>
      <c r="T52" s="31">
        <f>IF(T41=0,0,VLOOKUP(T41,FAC_TOTALS_APTA!$A$4:$BU$143,$L52,FALSE))</f>
        <v>0</v>
      </c>
      <c r="U52" s="31">
        <f>IF(U41=0,0,VLOOKUP(U41,FAC_TOTALS_APTA!$A$4:$BU$143,$L52,FALSE))</f>
        <v>0</v>
      </c>
      <c r="V52" s="31">
        <f>IF(V41=0,0,VLOOKUP(V41,FAC_TOTALS_APTA!$A$4:$BU$143,$L52,FALSE))</f>
        <v>0</v>
      </c>
      <c r="W52" s="31">
        <f>IF(W41=0,0,VLOOKUP(W41,FAC_TOTALS_APTA!$A$4:$BU$143,$L52,FALSE))</f>
        <v>0</v>
      </c>
      <c r="X52" s="31">
        <f>IF(X41=0,0,VLOOKUP(X41,FAC_TOTALS_APTA!$A$4:$BU$143,$L52,FALSE))</f>
        <v>0</v>
      </c>
      <c r="Y52" s="31">
        <f>IF(Y41=0,0,VLOOKUP(Y41,FAC_TOTALS_APTA!$A$4:$BU$143,$L52,FALSE))</f>
        <v>0</v>
      </c>
      <c r="Z52" s="31">
        <f>IF(Z41=0,0,VLOOKUP(Z41,FAC_TOTALS_APTA!$A$4:$BU$143,$L52,FALSE))</f>
        <v>0</v>
      </c>
      <c r="AA52" s="31">
        <f>IF(AA41=0,0,VLOOKUP(AA41,FAC_TOTALS_APTA!$A$4:$BU$143,$L52,FALSE))</f>
        <v>0</v>
      </c>
      <c r="AB52" s="31">
        <f>IF(AB41=0,0,VLOOKUP(AB41,FAC_TOTALS_APTA!$A$4:$BU$143,$L52,FALSE))</f>
        <v>0</v>
      </c>
      <c r="AC52" s="34">
        <f t="shared" si="11"/>
        <v>-121723523.2941312</v>
      </c>
      <c r="AD52" s="35">
        <f>AC52/G60</f>
        <v>-0.12361582850259906</v>
      </c>
    </row>
    <row r="53" spans="1:31" ht="15" x14ac:dyDescent="0.2">
      <c r="B53" s="28" t="s">
        <v>84</v>
      </c>
      <c r="C53" s="30"/>
      <c r="D53" s="14" t="s">
        <v>76</v>
      </c>
      <c r="E53" s="57">
        <v>-2.5999999999999999E-3</v>
      </c>
      <c r="F53" s="9">
        <f>MATCH($D53,FAC_TOTALS_APTA!$A$2:$BU$2,)</f>
        <v>21</v>
      </c>
      <c r="G53" s="36">
        <f>VLOOKUP(G41,FAC_TOTALS_APTA!$A$4:$BU$143,$F53,FALSE)</f>
        <v>0</v>
      </c>
      <c r="H53" s="36">
        <f>VLOOKUP(H41,FAC_TOTALS_APTA!$A$4:$BU$143,$F53,FALSE)</f>
        <v>0</v>
      </c>
      <c r="I53" s="32" t="str">
        <f t="shared" si="8"/>
        <v>-</v>
      </c>
      <c r="J53" s="33"/>
      <c r="K53" s="33" t="str">
        <f t="shared" si="10"/>
        <v>YEARS_SINCE_TNC_RAIL2_HINY_FAC</v>
      </c>
      <c r="L53" s="9">
        <f>MATCH($K53,FAC_TOTALS_APTA!$A$2:$BS$2,)</f>
        <v>36</v>
      </c>
      <c r="M53" s="31">
        <f>IF(M41=0,0,VLOOKUP(M41,FAC_TOTALS_APTA!$A$4:$BU$143,$L53,FALSE))</f>
        <v>0</v>
      </c>
      <c r="N53" s="31">
        <f>IF(N41=0,0,VLOOKUP(N41,FAC_TOTALS_APTA!$A$4:$BU$143,$L53,FALSE))</f>
        <v>0</v>
      </c>
      <c r="O53" s="31">
        <f>IF(O41=0,0,VLOOKUP(O41,FAC_TOTALS_APTA!$A$4:$BU$143,$L53,FALSE))</f>
        <v>0</v>
      </c>
      <c r="P53" s="31">
        <f>IF(P41=0,0,VLOOKUP(P41,FAC_TOTALS_APTA!$A$4:$BU$143,$L53,FALSE))</f>
        <v>0</v>
      </c>
      <c r="Q53" s="31">
        <f>IF(Q41=0,0,VLOOKUP(Q41,FAC_TOTALS_APTA!$A$4:$BU$143,$L53,FALSE))</f>
        <v>0</v>
      </c>
      <c r="R53" s="31">
        <f>IF(R41=0,0,VLOOKUP(R41,FAC_TOTALS_APTA!$A$4:$BU$143,$L53,FALSE))</f>
        <v>0</v>
      </c>
      <c r="S53" s="31">
        <f>IF(S41=0,0,VLOOKUP(S41,FAC_TOTALS_APTA!$A$4:$BU$143,$L53,FALSE))</f>
        <v>0</v>
      </c>
      <c r="T53" s="31">
        <f>IF(T41=0,0,VLOOKUP(T41,FAC_TOTALS_APTA!$A$4:$BU$143,$L53,FALSE))</f>
        <v>0</v>
      </c>
      <c r="U53" s="31">
        <f>IF(U41=0,0,VLOOKUP(U41,FAC_TOTALS_APTA!$A$4:$BU$143,$L53,FALSE))</f>
        <v>0</v>
      </c>
      <c r="V53" s="31">
        <f>IF(V41=0,0,VLOOKUP(V41,FAC_TOTALS_APTA!$A$4:$BU$143,$L53,FALSE))</f>
        <v>0</v>
      </c>
      <c r="W53" s="31">
        <f>IF(W41=0,0,VLOOKUP(W41,FAC_TOTALS_APTA!$A$4:$BU$143,$L53,FALSE))</f>
        <v>0</v>
      </c>
      <c r="X53" s="31">
        <f>IF(X41=0,0,VLOOKUP(X41,FAC_TOTALS_APTA!$A$4:$BU$143,$L53,FALSE))</f>
        <v>0</v>
      </c>
      <c r="Y53" s="31">
        <f>IF(Y41=0,0,VLOOKUP(Y41,FAC_TOTALS_APTA!$A$4:$BU$143,$L53,FALSE))</f>
        <v>0</v>
      </c>
      <c r="Z53" s="31">
        <f>IF(Z41=0,0,VLOOKUP(Z41,FAC_TOTALS_APTA!$A$4:$BU$143,$L53,FALSE))</f>
        <v>0</v>
      </c>
      <c r="AA53" s="31">
        <f>IF(AA41=0,0,VLOOKUP(AA41,FAC_TOTALS_APTA!$A$4:$BU$143,$L53,FALSE))</f>
        <v>0</v>
      </c>
      <c r="AB53" s="31">
        <f>IF(AB41=0,0,VLOOKUP(AB41,FAC_TOTALS_APTA!$A$4:$BU$143,$L53,FALSE))</f>
        <v>0</v>
      </c>
      <c r="AC53" s="34">
        <f t="shared" si="11"/>
        <v>0</v>
      </c>
      <c r="AD53" s="35" t="e">
        <f>AC53/G58</f>
        <v>#DIV/0!</v>
      </c>
    </row>
    <row r="54" spans="1:31" ht="30" x14ac:dyDescent="0.2">
      <c r="B54" s="28" t="s">
        <v>84</v>
      </c>
      <c r="C54" s="30"/>
      <c r="D54" s="14" t="s">
        <v>77</v>
      </c>
      <c r="E54" s="57">
        <v>-2.58E-2</v>
      </c>
      <c r="F54" s="9">
        <f>MATCH($D54,FAC_TOTALS_APTA!$A$2:$BU$2,)</f>
        <v>22</v>
      </c>
      <c r="G54" s="36">
        <f>VLOOKUP(G41,FAC_TOTALS_APTA!$A$4:$BU$143,$F54,FALSE)</f>
        <v>0</v>
      </c>
      <c r="H54" s="36">
        <f>VLOOKUP(H41,FAC_TOTALS_APTA!$A$4:$BU$143,$F54,FALSE)</f>
        <v>0</v>
      </c>
      <c r="I54" s="32" t="str">
        <f t="shared" si="8"/>
        <v>-</v>
      </c>
      <c r="J54" s="33"/>
      <c r="K54" s="33" t="str">
        <f t="shared" si="10"/>
        <v>YEARS_SINCE_TNC_RAIL2_MIDLOW_FAC</v>
      </c>
      <c r="L54" s="9">
        <f>MATCH($K54,FAC_TOTALS_APTA!$A$2:$BS$2,)</f>
        <v>37</v>
      </c>
      <c r="M54" s="31">
        <f>IF(M41=0,0,VLOOKUP(M41,FAC_TOTALS_APTA!$A$4:$BU$143,$L54,FALSE))</f>
        <v>0</v>
      </c>
      <c r="N54" s="31">
        <f>IF(N41=0,0,VLOOKUP(N41,FAC_TOTALS_APTA!$A$4:$BU$143,$L54,FALSE))</f>
        <v>0</v>
      </c>
      <c r="O54" s="31">
        <f>IF(O41=0,0,VLOOKUP(O41,FAC_TOTALS_APTA!$A$4:$BU$143,$L54,FALSE))</f>
        <v>0</v>
      </c>
      <c r="P54" s="31">
        <f>IF(P41=0,0,VLOOKUP(P41,FAC_TOTALS_APTA!$A$4:$BU$143,$L54,FALSE))</f>
        <v>0</v>
      </c>
      <c r="Q54" s="31">
        <f>IF(Q41=0,0,VLOOKUP(Q41,FAC_TOTALS_APTA!$A$4:$BU$143,$L54,FALSE))</f>
        <v>0</v>
      </c>
      <c r="R54" s="31">
        <f>IF(R41=0,0,VLOOKUP(R41,FAC_TOTALS_APTA!$A$4:$BU$143,$L54,FALSE))</f>
        <v>0</v>
      </c>
      <c r="S54" s="31">
        <f>IF(S41=0,0,VLOOKUP(S41,FAC_TOTALS_APTA!$A$4:$BU$143,$L54,FALSE))</f>
        <v>0</v>
      </c>
      <c r="T54" s="31">
        <f>IF(T41=0,0,VLOOKUP(T41,FAC_TOTALS_APTA!$A$4:$BU$143,$L54,FALSE))</f>
        <v>0</v>
      </c>
      <c r="U54" s="31">
        <f>IF(U41=0,0,VLOOKUP(U41,FAC_TOTALS_APTA!$A$4:$BU$143,$L54,FALSE))</f>
        <v>0</v>
      </c>
      <c r="V54" s="31">
        <f>IF(V41=0,0,VLOOKUP(V41,FAC_TOTALS_APTA!$A$4:$BU$143,$L54,FALSE))</f>
        <v>0</v>
      </c>
      <c r="W54" s="31">
        <f>IF(W41=0,0,VLOOKUP(W41,FAC_TOTALS_APTA!$A$4:$BU$143,$L54,FALSE))</f>
        <v>0</v>
      </c>
      <c r="X54" s="31">
        <f>IF(X41=0,0,VLOOKUP(X41,FAC_TOTALS_APTA!$A$4:$BU$143,$L54,FALSE))</f>
        <v>0</v>
      </c>
      <c r="Y54" s="31">
        <f>IF(Y41=0,0,VLOOKUP(Y41,FAC_TOTALS_APTA!$A$4:$BU$143,$L54,FALSE))</f>
        <v>0</v>
      </c>
      <c r="Z54" s="31">
        <f>IF(Z41=0,0,VLOOKUP(Z41,FAC_TOTALS_APTA!$A$4:$BU$143,$L54,FALSE))</f>
        <v>0</v>
      </c>
      <c r="AA54" s="31">
        <f>IF(AA41=0,0,VLOOKUP(AA41,FAC_TOTALS_APTA!$A$4:$BU$143,$L54,FALSE))</f>
        <v>0</v>
      </c>
      <c r="AB54" s="31">
        <f>IF(AB41=0,0,VLOOKUP(AB41,FAC_TOTALS_APTA!$A$4:$BU$143,$L54,FALSE))</f>
        <v>0</v>
      </c>
      <c r="AC54" s="34">
        <f t="shared" si="11"/>
        <v>0</v>
      </c>
      <c r="AD54" s="35" t="e">
        <f>AC54/G58</f>
        <v>#DIV/0!</v>
      </c>
    </row>
    <row r="55" spans="1:31" ht="15" x14ac:dyDescent="0.2">
      <c r="B55" s="28" t="s">
        <v>85</v>
      </c>
      <c r="C55" s="30"/>
      <c r="D55" s="9" t="s">
        <v>51</v>
      </c>
      <c r="E55" s="57">
        <v>1.46E-2</v>
      </c>
      <c r="F55" s="9">
        <f>MATCH($D55,FAC_TOTALS_APTA!$A$2:$BU$2,)</f>
        <v>23</v>
      </c>
      <c r="G55" s="36">
        <f>VLOOKUP(G41,FAC_TOTALS_APTA!$A$4:$BU$143,$F55,FALSE)</f>
        <v>8.2106500321211306E-2</v>
      </c>
      <c r="H55" s="36">
        <f>VLOOKUP(H41,FAC_TOTALS_APTA!$A$4:$BU$143,$F55,FALSE)</f>
        <v>0.84246047757113895</v>
      </c>
      <c r="I55" s="32">
        <f t="shared" si="8"/>
        <v>9.2605819792016959</v>
      </c>
      <c r="J55" s="33" t="str">
        <f t="shared" si="9"/>
        <v/>
      </c>
      <c r="K55" s="33" t="str">
        <f t="shared" si="10"/>
        <v>BIKE_SHARE_FAC</v>
      </c>
      <c r="L55" s="9">
        <f>MATCH($K55,FAC_TOTALS_APTA!$A$2:$BS$2,)</f>
        <v>38</v>
      </c>
      <c r="M55" s="31">
        <f>IF(M41=0,0,VLOOKUP(M41,FAC_TOTALS_APTA!$A$4:$BU$143,$L55,FALSE))</f>
        <v>753514.11363224301</v>
      </c>
      <c r="N55" s="31">
        <f>IF(N41=0,0,VLOOKUP(N41,FAC_TOTALS_APTA!$A$4:$BU$143,$L55,FALSE))</f>
        <v>1171244.76361556</v>
      </c>
      <c r="O55" s="31">
        <f>IF(O41=0,0,VLOOKUP(O41,FAC_TOTALS_APTA!$A$4:$BU$143,$L55,FALSE))</f>
        <v>2516490.2459663101</v>
      </c>
      <c r="P55" s="31">
        <f>IF(P41=0,0,VLOOKUP(P41,FAC_TOTALS_APTA!$A$4:$BU$143,$L55,FALSE))</f>
        <v>1643195.69125938</v>
      </c>
      <c r="Q55" s="31">
        <f>IF(Q41=0,0,VLOOKUP(Q41,FAC_TOTALS_APTA!$A$4:$BU$143,$L55,FALSE))</f>
        <v>1213193.80687838</v>
      </c>
      <c r="R55" s="31">
        <f>IF(R41=0,0,VLOOKUP(R41,FAC_TOTALS_APTA!$A$4:$BU$143,$L55,FALSE))</f>
        <v>1154659.0793333501</v>
      </c>
      <c r="S55" s="31">
        <f>IF(S41=0,0,VLOOKUP(S41,FAC_TOTALS_APTA!$A$4:$BU$143,$L55,FALSE))</f>
        <v>0</v>
      </c>
      <c r="T55" s="31">
        <f>IF(T41=0,0,VLOOKUP(T41,FAC_TOTALS_APTA!$A$4:$BU$143,$L55,FALSE))</f>
        <v>0</v>
      </c>
      <c r="U55" s="31">
        <f>IF(U41=0,0,VLOOKUP(U41,FAC_TOTALS_APTA!$A$4:$BU$143,$L55,FALSE))</f>
        <v>0</v>
      </c>
      <c r="V55" s="31">
        <f>IF(V41=0,0,VLOOKUP(V41,FAC_TOTALS_APTA!$A$4:$BU$143,$L55,FALSE))</f>
        <v>0</v>
      </c>
      <c r="W55" s="31">
        <f>IF(W41=0,0,VLOOKUP(W41,FAC_TOTALS_APTA!$A$4:$BU$143,$L55,FALSE))</f>
        <v>0</v>
      </c>
      <c r="X55" s="31">
        <f>IF(X41=0,0,VLOOKUP(X41,FAC_TOTALS_APTA!$A$4:$BU$143,$L55,FALSE))</f>
        <v>0</v>
      </c>
      <c r="Y55" s="31">
        <f>IF(Y41=0,0,VLOOKUP(Y41,FAC_TOTALS_APTA!$A$4:$BU$143,$L55,FALSE))</f>
        <v>0</v>
      </c>
      <c r="Z55" s="31">
        <f>IF(Z41=0,0,VLOOKUP(Z41,FAC_TOTALS_APTA!$A$4:$BU$143,$L55,FALSE))</f>
        <v>0</v>
      </c>
      <c r="AA55" s="31">
        <f>IF(AA41=0,0,VLOOKUP(AA41,FAC_TOTALS_APTA!$A$4:$BU$143,$L55,FALSE))</f>
        <v>0</v>
      </c>
      <c r="AB55" s="31">
        <f>IF(AB41=0,0,VLOOKUP(AB41,FAC_TOTALS_APTA!$A$4:$BU$143,$L55,FALSE))</f>
        <v>0</v>
      </c>
      <c r="AC55" s="34">
        <f t="shared" si="11"/>
        <v>8452297.7006852236</v>
      </c>
      <c r="AD55" s="35">
        <f>AC55/G60</f>
        <v>8.5836965176902067E-3</v>
      </c>
    </row>
    <row r="56" spans="1:31" ht="15" x14ac:dyDescent="0.2">
      <c r="B56" s="11" t="s">
        <v>86</v>
      </c>
      <c r="C56" s="29"/>
      <c r="D56" s="10" t="s">
        <v>52</v>
      </c>
      <c r="E56" s="58">
        <v>-4.8399999999999999E-2</v>
      </c>
      <c r="F56" s="10">
        <f>MATCH($D56,FAC_TOTALS_APTA!$A$2:$BU$2,)</f>
        <v>24</v>
      </c>
      <c r="G56" s="38">
        <f>VLOOKUP(G41,FAC_TOTALS_APTA!$A$4:$BU$143,$F56,FALSE)</f>
        <v>0</v>
      </c>
      <c r="H56" s="38">
        <f>VLOOKUP(H41,FAC_TOTALS_APTA!$A$4:$BU$143,$F56,FALSE)</f>
        <v>0.40408080211984798</v>
      </c>
      <c r="I56" s="39" t="str">
        <f t="shared" si="8"/>
        <v>-</v>
      </c>
      <c r="J56" s="40" t="str">
        <f t="shared" si="9"/>
        <v/>
      </c>
      <c r="K56" s="40" t="str">
        <f t="shared" si="10"/>
        <v>scooter_flag_FAC</v>
      </c>
      <c r="L56" s="10">
        <f>MATCH($K56,FAC_TOTALS_APTA!$A$2:$BS$2,)</f>
        <v>40</v>
      </c>
      <c r="M56" s="41">
        <f>IF(M41=0,0,VLOOKUP(M41,FAC_TOTALS_APTA!$A$4:$BU$143,$L56,FALSE))</f>
        <v>0</v>
      </c>
      <c r="N56" s="41">
        <f>IF(N41=0,0,VLOOKUP(N41,FAC_TOTALS_APTA!$A$4:$BU$143,$L56,FALSE))</f>
        <v>0</v>
      </c>
      <c r="O56" s="41">
        <f>IF(O41=0,0,VLOOKUP(O41,FAC_TOTALS_APTA!$A$4:$BU$143,$L56,FALSE))</f>
        <v>0</v>
      </c>
      <c r="P56" s="41">
        <f>IF(P41=0,0,VLOOKUP(P41,FAC_TOTALS_APTA!$A$4:$BU$143,$L56,FALSE))</f>
        <v>0</v>
      </c>
      <c r="Q56" s="41">
        <f>IF(Q41=0,0,VLOOKUP(Q41,FAC_TOTALS_APTA!$A$4:$BU$143,$L56,FALSE))</f>
        <v>0</v>
      </c>
      <c r="R56" s="41">
        <f>IF(R41=0,0,VLOOKUP(R41,FAC_TOTALS_APTA!$A$4:$BU$143,$L56,FALSE))</f>
        <v>-15301345.4772649</v>
      </c>
      <c r="S56" s="41">
        <f>IF(S41=0,0,VLOOKUP(S41,FAC_TOTALS_APTA!$A$4:$BU$143,$L56,FALSE))</f>
        <v>0</v>
      </c>
      <c r="T56" s="41">
        <f>IF(T41=0,0,VLOOKUP(T41,FAC_TOTALS_APTA!$A$4:$BU$143,$L56,FALSE))</f>
        <v>0</v>
      </c>
      <c r="U56" s="41">
        <f>IF(U41=0,0,VLOOKUP(U41,FAC_TOTALS_APTA!$A$4:$BU$143,$L56,FALSE))</f>
        <v>0</v>
      </c>
      <c r="V56" s="41">
        <f>IF(V41=0,0,VLOOKUP(V41,FAC_TOTALS_APTA!$A$4:$BU$143,$L56,FALSE))</f>
        <v>0</v>
      </c>
      <c r="W56" s="41">
        <f>IF(W41=0,0,VLOOKUP(W41,FAC_TOTALS_APTA!$A$4:$BU$143,$L56,FALSE))</f>
        <v>0</v>
      </c>
      <c r="X56" s="41">
        <f>IF(X41=0,0,VLOOKUP(X41,FAC_TOTALS_APTA!$A$4:$BU$143,$L56,FALSE))</f>
        <v>0</v>
      </c>
      <c r="Y56" s="41">
        <f>IF(Y41=0,0,VLOOKUP(Y41,FAC_TOTALS_APTA!$A$4:$BU$143,$L56,FALSE))</f>
        <v>0</v>
      </c>
      <c r="Z56" s="41">
        <f>IF(Z41=0,0,VLOOKUP(Z41,FAC_TOTALS_APTA!$A$4:$BU$143,$L56,FALSE))</f>
        <v>0</v>
      </c>
      <c r="AA56" s="41">
        <f>IF(AA41=0,0,VLOOKUP(AA41,FAC_TOTALS_APTA!$A$4:$BU$143,$L56,FALSE))</f>
        <v>0</v>
      </c>
      <c r="AB56" s="41">
        <f>IF(AB41=0,0,VLOOKUP(AB41,FAC_TOTALS_APTA!$A$4:$BU$143,$L56,FALSE))</f>
        <v>0</v>
      </c>
      <c r="AC56" s="42">
        <f t="shared" si="11"/>
        <v>-15301345.4772649</v>
      </c>
      <c r="AD56" s="43">
        <f>AC56/G60</f>
        <v>-1.5539219102342513E-2</v>
      </c>
    </row>
    <row r="57" spans="1:31" s="16" customFormat="1" ht="15" x14ac:dyDescent="0.2">
      <c r="A57" s="9"/>
      <c r="B57" s="11" t="s">
        <v>92</v>
      </c>
      <c r="C57" s="29" t="s">
        <v>26</v>
      </c>
      <c r="D57" s="10" t="s">
        <v>90</v>
      </c>
      <c r="E57" s="58">
        <v>3.8999999999999998E-3</v>
      </c>
      <c r="F57" s="10">
        <f>MATCH($D57,FAC_TOTALS_APTA!$A$2:$BU$2,)</f>
        <v>25</v>
      </c>
      <c r="G57" s="38">
        <f>VLOOKUP(G41,FAC_TOTALS_APTA!$A$4:$BU$143,$F57,FALSE)</f>
        <v>13269.232248370099</v>
      </c>
      <c r="H57" s="38">
        <f>VLOOKUP(H41,FAC_TOTALS_APTA!$A$4:$BU$143,$F57,FALSE)</f>
        <v>21526.684536051998</v>
      </c>
      <c r="I57" s="39">
        <f t="shared" si="8"/>
        <v>0.62230068274644812</v>
      </c>
      <c r="J57" s="33" t="str">
        <f t="shared" si="9"/>
        <v>_log</v>
      </c>
      <c r="K57" s="40" t="str">
        <f t="shared" si="10"/>
        <v>MDBF_Mechanical_log_FAC</v>
      </c>
      <c r="L57" s="10">
        <f>MATCH($K57,FAC_TOTALS_APTA!$A$2:$BS$2,)</f>
        <v>39</v>
      </c>
      <c r="M57" s="41">
        <f>IF(M$41=0,0,VLOOKUP(M$41,FAC_TOTALS_APTA!$A$4:$BU$143,$L57,FALSE))</f>
        <v>-128518.637780672</v>
      </c>
      <c r="N57" s="41">
        <f>IF(N$41=0,0,VLOOKUP(N$41,FAC_TOTALS_APTA!$A$4:$BU$143,$L57,FALSE))</f>
        <v>480386.803852927</v>
      </c>
      <c r="O57" s="41">
        <f>IF(O$41=0,0,VLOOKUP(O$41,FAC_TOTALS_APTA!$A$4:$BU$143,$L57,FALSE))</f>
        <v>41623.980482248699</v>
      </c>
      <c r="P57" s="41">
        <f>IF(P$41=0,0,VLOOKUP(P$41,FAC_TOTALS_APTA!$A$4:$BU$143,$L57,FALSE))</f>
        <v>222286.63577904401</v>
      </c>
      <c r="Q57" s="41">
        <f>IF(Q$41=0,0,VLOOKUP(Q$41,FAC_TOTALS_APTA!$A$4:$BU$143,$L57,FALSE))</f>
        <v>251570.25879465899</v>
      </c>
      <c r="R57" s="41">
        <f>IF(R$41=0,0,VLOOKUP(R$41,FAC_TOTALS_APTA!$A$4:$BU$143,$L57,FALSE))</f>
        <v>-338982.65268966398</v>
      </c>
      <c r="S57" s="41">
        <f>IF(S$41=0,0,VLOOKUP(S$41,FAC_TOTALS_APTA!$A$4:$BU$143,$L57,FALSE))</f>
        <v>0</v>
      </c>
      <c r="T57" s="41">
        <f>IF(T$41=0,0,VLOOKUP(T$41,FAC_TOTALS_APTA!$A$4:$BU$143,$L57,FALSE))</f>
        <v>0</v>
      </c>
      <c r="U57" s="41">
        <f>IF(U$41=0,0,VLOOKUP(U$41,FAC_TOTALS_APTA!$A$4:$BU$143,$L57,FALSE))</f>
        <v>0</v>
      </c>
      <c r="V57" s="41">
        <f>IF(V$41=0,0,VLOOKUP(V$41,FAC_TOTALS_APTA!$A$4:$BU$143,$L57,FALSE))</f>
        <v>0</v>
      </c>
      <c r="W57" s="41">
        <f>IF(W$41=0,0,VLOOKUP(W$41,FAC_TOTALS_APTA!$A$4:$BU$143,$L57,FALSE))</f>
        <v>0</v>
      </c>
      <c r="X57" s="41">
        <f>IF(X$41=0,0,VLOOKUP(X$41,FAC_TOTALS_APTA!$A$4:$BU$143,$L57,FALSE))</f>
        <v>0</v>
      </c>
      <c r="Y57" s="41">
        <f>IF(Y$41=0,0,VLOOKUP(Y$41,FAC_TOTALS_APTA!$A$4:$BU$143,$L57,FALSE))</f>
        <v>0</v>
      </c>
      <c r="Z57" s="41">
        <f>IF(Z$41=0,0,VLOOKUP(Z$41,FAC_TOTALS_APTA!$A$4:$BU$143,$L57,FALSE))</f>
        <v>0</v>
      </c>
      <c r="AA57" s="41">
        <f>IF(AA$41=0,0,VLOOKUP(AA$41,FAC_TOTALS_APTA!$A$4:$BU$143,$L57,FALSE))</f>
        <v>0</v>
      </c>
      <c r="AB57" s="41">
        <f>IF(AB$41=0,0,VLOOKUP(AB$41,FAC_TOTALS_APTA!$A$4:$BU$143,$L57,FALSE))</f>
        <v>0</v>
      </c>
      <c r="AC57" s="42">
        <f t="shared" si="11"/>
        <v>528366.38843854284</v>
      </c>
      <c r="AD57" s="43">
        <f>AC57/$G$60</f>
        <v>5.365803346156151E-4</v>
      </c>
      <c r="AE57" s="9"/>
    </row>
    <row r="58" spans="1:31" s="16" customFormat="1" ht="15" x14ac:dyDescent="0.2">
      <c r="A58" s="9"/>
      <c r="B58" s="44" t="s">
        <v>63</v>
      </c>
      <c r="C58" s="45"/>
      <c r="D58" s="44" t="s">
        <v>55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MATCH($K58,FAC_TOTALS_APTA!$A$2:$BS$2,)</f>
        <v>44</v>
      </c>
      <c r="M58" s="48">
        <f>IF(M41=0,0,VLOOKUP(M41,FAC_TOTALS_APTA!$A$4:$BU$143,$L58,FALSE))</f>
        <v>0</v>
      </c>
      <c r="N58" s="48">
        <f>IF(N41=0,0,VLOOKUP(N41,FAC_TOTALS_APTA!$A$4:$BU$143,$L58,FALSE))</f>
        <v>0</v>
      </c>
      <c r="O58" s="48">
        <f>IF(O41=0,0,VLOOKUP(O41,FAC_TOTALS_APTA!$A$4:$BU$143,$L58,FALSE))</f>
        <v>0</v>
      </c>
      <c r="P58" s="48">
        <f>IF(P41=0,0,VLOOKUP(P41,FAC_TOTALS_APTA!$A$4:$BU$143,$L58,FALSE))</f>
        <v>0</v>
      </c>
      <c r="Q58" s="48">
        <f>IF(Q41=0,0,VLOOKUP(Q41,FAC_TOTALS_APTA!$A$4:$BU$143,$L58,FALSE))</f>
        <v>0</v>
      </c>
      <c r="R58" s="48">
        <f>IF(R41=0,0,VLOOKUP(R41,FAC_TOTALS_APTA!$A$4:$BU$143,$L58,FALSE))</f>
        <v>0</v>
      </c>
      <c r="S58" s="48">
        <f>IF(S41=0,0,VLOOKUP(S41,FAC_TOTALS_APTA!$A$4:$BU$143,$L58,FALSE))</f>
        <v>0</v>
      </c>
      <c r="T58" s="48">
        <f>IF(T41=0,0,VLOOKUP(T41,FAC_TOTALS_APTA!$A$4:$BU$143,$L58,FALSE))</f>
        <v>0</v>
      </c>
      <c r="U58" s="48">
        <f>IF(U41=0,0,VLOOKUP(U41,FAC_TOTALS_APTA!$A$4:$BU$143,$L58,FALSE))</f>
        <v>0</v>
      </c>
      <c r="V58" s="48">
        <f>IF(V41=0,0,VLOOKUP(V41,FAC_TOTALS_APTA!$A$4:$BU$143,$L58,FALSE))</f>
        <v>0</v>
      </c>
      <c r="W58" s="48">
        <f>IF(W41=0,0,VLOOKUP(W41,FAC_TOTALS_APTA!$A$4:$BU$143,$L58,FALSE))</f>
        <v>0</v>
      </c>
      <c r="X58" s="48">
        <f>IF(X41=0,0,VLOOKUP(X41,FAC_TOTALS_APTA!$A$4:$BU$143,$L58,FALSE))</f>
        <v>0</v>
      </c>
      <c r="Y58" s="48">
        <f>IF(Y41=0,0,VLOOKUP(Y41,FAC_TOTALS_APTA!$A$4:$BU$143,$L58,FALSE))</f>
        <v>0</v>
      </c>
      <c r="Z58" s="48">
        <f>IF(Z41=0,0,VLOOKUP(Z41,FAC_TOTALS_APTA!$A$4:$BU$143,$L58,FALSE))</f>
        <v>0</v>
      </c>
      <c r="AA58" s="48">
        <f>IF(AA41=0,0,VLOOKUP(AA41,FAC_TOTALS_APTA!$A$4:$BU$143,$L58,FALSE))</f>
        <v>0</v>
      </c>
      <c r="AB58" s="48">
        <f>IF(AB41=0,0,VLOOKUP(AB41,FAC_TOTALS_APTA!$A$4:$BU$143,$L58,FALSE))</f>
        <v>0</v>
      </c>
      <c r="AC58" s="51">
        <f>SUM(M58:AB58)</f>
        <v>0</v>
      </c>
      <c r="AD58" s="52">
        <f>AC58/G60</f>
        <v>0</v>
      </c>
      <c r="AE58" s="9"/>
    </row>
    <row r="59" spans="1:31" s="78" customFormat="1" ht="15" x14ac:dyDescent="0.2">
      <c r="A59" s="77"/>
      <c r="B59" s="28" t="s">
        <v>87</v>
      </c>
      <c r="C59" s="30"/>
      <c r="D59" s="9" t="s">
        <v>6</v>
      </c>
      <c r="E59" s="57"/>
      <c r="F59" s="9">
        <f>MATCH($D59,FAC_TOTALS_APTA!$A$2:$BS$2,)</f>
        <v>9</v>
      </c>
      <c r="G59" s="79">
        <f>VLOOKUP(G41,FAC_TOTALS_APTA!$A$4:$BU$143,$F59,FALSE)</f>
        <v>960376866.86918402</v>
      </c>
      <c r="H59" s="79">
        <f>VLOOKUP(H41,FAC_TOTALS_APTA!$A$4:$BS$143,$F59,FALSE)</f>
        <v>823385403.70850396</v>
      </c>
      <c r="I59" s="81">
        <f t="shared" ref="I59:I60" si="12">H59/G59-1</f>
        <v>-0.14264344330499179</v>
      </c>
      <c r="J59" s="33"/>
      <c r="K59" s="33"/>
      <c r="L59" s="9"/>
      <c r="M59" s="31">
        <f t="shared" ref="M59:AB59" si="13">SUM(M43:M48)</f>
        <v>-2944379.0458828402</v>
      </c>
      <c r="N59" s="31">
        <f t="shared" si="13"/>
        <v>13959874.698323058</v>
      </c>
      <c r="O59" s="31">
        <f t="shared" si="13"/>
        <v>-22524906.323302679</v>
      </c>
      <c r="P59" s="31">
        <f t="shared" si="13"/>
        <v>6750020.9316621646</v>
      </c>
      <c r="Q59" s="31">
        <f t="shared" si="13"/>
        <v>21120315.625410967</v>
      </c>
      <c r="R59" s="31">
        <f t="shared" si="13"/>
        <v>-7898462.6104682162</v>
      </c>
      <c r="S59" s="31">
        <f t="shared" si="13"/>
        <v>0</v>
      </c>
      <c r="T59" s="31">
        <f t="shared" si="13"/>
        <v>0</v>
      </c>
      <c r="U59" s="31">
        <f t="shared" si="13"/>
        <v>0</v>
      </c>
      <c r="V59" s="31">
        <f t="shared" si="13"/>
        <v>0</v>
      </c>
      <c r="W59" s="31">
        <f t="shared" si="13"/>
        <v>0</v>
      </c>
      <c r="X59" s="31">
        <f t="shared" si="13"/>
        <v>0</v>
      </c>
      <c r="Y59" s="31">
        <f t="shared" si="13"/>
        <v>0</v>
      </c>
      <c r="Z59" s="31">
        <f t="shared" si="13"/>
        <v>0</v>
      </c>
      <c r="AA59" s="31">
        <f t="shared" si="13"/>
        <v>0</v>
      </c>
      <c r="AB59" s="31">
        <f t="shared" si="13"/>
        <v>0</v>
      </c>
      <c r="AC59" s="34">
        <f>H59-G59</f>
        <v>-136991463.16068006</v>
      </c>
      <c r="AD59" s="35">
        <f>I59</f>
        <v>-0.14264344330499179</v>
      </c>
      <c r="AE59" s="77"/>
    </row>
    <row r="60" spans="1:31" ht="16" thickBot="1" x14ac:dyDescent="0.25">
      <c r="B60" s="12" t="s">
        <v>60</v>
      </c>
      <c r="C60" s="26"/>
      <c r="D60" s="26" t="s">
        <v>4</v>
      </c>
      <c r="E60" s="26"/>
      <c r="F60" s="26">
        <f>MATCH($D60,FAC_TOTALS_APTA!$A$2:$BS$2,)</f>
        <v>7</v>
      </c>
      <c r="G60" s="80">
        <f>VLOOKUP(G41,FAC_TOTALS_APTA!$A$4:$BS$143,$F60,FALSE)</f>
        <v>984692047.68200004</v>
      </c>
      <c r="H60" s="80">
        <f>VLOOKUP(H41,FAC_TOTALS_APTA!$A$4:$BS$143,$F60,FALSE)</f>
        <v>800322563.63999999</v>
      </c>
      <c r="I60" s="82">
        <f t="shared" si="12"/>
        <v>-0.18723567888662485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-184369484.04200006</v>
      </c>
      <c r="AD60" s="55">
        <f>I60</f>
        <v>-0.18723567888662485</v>
      </c>
    </row>
    <row r="61" spans="1:31" ht="17" thickTop="1" thickBot="1" x14ac:dyDescent="0.25">
      <c r="B61" s="59" t="s">
        <v>88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-4.4592235581633055E-2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30</v>
      </c>
      <c r="E64" s="9"/>
      <c r="I64" s="20"/>
    </row>
    <row r="65" spans="2:30" ht="15" x14ac:dyDescent="0.2">
      <c r="B65" s="18" t="s">
        <v>21</v>
      </c>
      <c r="C65" s="19" t="s">
        <v>22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2:30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2:30" ht="15" x14ac:dyDescent="0.2">
      <c r="B67" s="21" t="s">
        <v>32</v>
      </c>
      <c r="C67" s="22">
        <v>0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2:30" ht="16" thickBot="1" x14ac:dyDescent="0.25">
      <c r="B68" s="23" t="s">
        <v>42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2:30" ht="15" thickTop="1" x14ac:dyDescent="0.2">
      <c r="B69" s="63"/>
      <c r="C69" s="64"/>
      <c r="D69" s="64"/>
      <c r="E69" s="64"/>
      <c r="F69" s="64"/>
      <c r="G69" s="84" t="s">
        <v>61</v>
      </c>
      <c r="H69" s="84"/>
      <c r="I69" s="84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4" t="s">
        <v>65</v>
      </c>
      <c r="AD69" s="84"/>
    </row>
    <row r="70" spans="2:30" ht="15" x14ac:dyDescent="0.2">
      <c r="B70" s="11" t="s">
        <v>23</v>
      </c>
      <c r="C70" s="29" t="s">
        <v>24</v>
      </c>
      <c r="D70" s="10" t="s">
        <v>25</v>
      </c>
      <c r="E70" s="10" t="s">
        <v>31</v>
      </c>
      <c r="F70" s="10"/>
      <c r="G70" s="29">
        <f>$C$1</f>
        <v>2012</v>
      </c>
      <c r="H70" s="29">
        <f>$C$2</f>
        <v>2018</v>
      </c>
      <c r="I70" s="29" t="s">
        <v>27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29</v>
      </c>
      <c r="AD70" s="29" t="s">
        <v>27</v>
      </c>
    </row>
    <row r="71" spans="2:30" ht="13" customHeight="1" x14ac:dyDescent="0.2"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</row>
    <row r="72" spans="2:30" ht="13" customHeight="1" x14ac:dyDescent="0.2">
      <c r="B72" s="28"/>
      <c r="C72" s="30"/>
      <c r="D72" s="9"/>
      <c r="E72" s="9"/>
      <c r="F72" s="9"/>
      <c r="G72" s="9" t="str">
        <f>CONCATENATE($C67,"_",$C68,"_",G70)</f>
        <v>0_3_2012</v>
      </c>
      <c r="H72" s="9" t="str">
        <f>CONCATENATE($C67,"_",$C68,"_",H70)</f>
        <v>0_3_2018</v>
      </c>
      <c r="I72" s="30"/>
      <c r="J72" s="9"/>
      <c r="K72" s="9"/>
      <c r="L72" s="9"/>
      <c r="M72" s="9" t="str">
        <f>IF($G70+M71&gt;$H70,0,CONCATENATE($C67,"_",$C68,"_",$G70+M71))</f>
        <v>0_3_2013</v>
      </c>
      <c r="N72" s="9" t="str">
        <f t="shared" ref="N72:AB72" si="14">IF($G70+N71&gt;$H70,0,CONCATENATE($C67,"_",$C68,"_",$G70+N71))</f>
        <v>0_3_2014</v>
      </c>
      <c r="O72" s="9" t="str">
        <f t="shared" si="14"/>
        <v>0_3_2015</v>
      </c>
      <c r="P72" s="9" t="str">
        <f t="shared" si="14"/>
        <v>0_3_2016</v>
      </c>
      <c r="Q72" s="9" t="str">
        <f t="shared" si="14"/>
        <v>0_3_2017</v>
      </c>
      <c r="R72" s="9" t="str">
        <f t="shared" si="14"/>
        <v>0_3_2018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  <c r="AB72" s="9">
        <f t="shared" si="14"/>
        <v>0</v>
      </c>
      <c r="AC72" s="9"/>
      <c r="AD72" s="9"/>
    </row>
    <row r="73" spans="2:30" ht="13" customHeight="1" x14ac:dyDescent="0.2">
      <c r="B73" s="28"/>
      <c r="C73" s="30"/>
      <c r="D73" s="9"/>
      <c r="E73" s="9"/>
      <c r="F73" s="9" t="s">
        <v>28</v>
      </c>
      <c r="G73" s="31"/>
      <c r="H73" s="31"/>
      <c r="I73" s="30"/>
      <c r="J73" s="9"/>
      <c r="K73" s="9"/>
      <c r="L73" s="9" t="s">
        <v>28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2:30" ht="15" x14ac:dyDescent="0.2">
      <c r="B74" s="28" t="s">
        <v>39</v>
      </c>
      <c r="C74" s="30" t="s">
        <v>26</v>
      </c>
      <c r="D74" s="9" t="s">
        <v>8</v>
      </c>
      <c r="E74" s="57">
        <v>0.83279999999999998</v>
      </c>
      <c r="F74" s="9">
        <f>MATCH($D74,FAC_TOTALS_APTA!$A$2:$BU$2,)</f>
        <v>11</v>
      </c>
      <c r="G74" s="31">
        <f>VLOOKUP(G72,FAC_TOTALS_APTA!$A$4:$BU$143,$F74,FALSE)</f>
        <v>1965756.32260653</v>
      </c>
      <c r="H74" s="31">
        <f>VLOOKUP(H72,FAC_TOTALS_APTA!$A$4:$BU$143,$F74,FALSE)</f>
        <v>2113347.6641194201</v>
      </c>
      <c r="I74" s="32">
        <f>IFERROR(H74/G74-1,"-")</f>
        <v>7.5081198933746096E-2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MATCH($K74,FAC_TOTALS_APTA!$A$2:$BS$2,)</f>
        <v>26</v>
      </c>
      <c r="M74" s="31">
        <f>IF(M72=0,0,VLOOKUP(M72,FAC_TOTALS_APTA!$A$4:$BU$143,$L74,FALSE))</f>
        <v>1922814.7580687101</v>
      </c>
      <c r="N74" s="31">
        <f>IF(N72=0,0,VLOOKUP(N72,FAC_TOTALS_APTA!$A$4:$BU$143,$L74,FALSE))</f>
        <v>6858977.5250634803</v>
      </c>
      <c r="O74" s="31">
        <f>IF(O72=0,0,VLOOKUP(O72,FAC_TOTALS_APTA!$A$4:$BU$143,$L74,FALSE))</f>
        <v>5838945.3442174196</v>
      </c>
      <c r="P74" s="31">
        <f>IF(P72=0,0,VLOOKUP(P72,FAC_TOTALS_APTA!$A$4:$BU$143,$L74,FALSE))</f>
        <v>3447560.0222966499</v>
      </c>
      <c r="Q74" s="31">
        <f>IF(Q72=0,0,VLOOKUP(Q72,FAC_TOTALS_APTA!$A$4:$BU$143,$L74,FALSE))</f>
        <v>1794106.38842219</v>
      </c>
      <c r="R74" s="31">
        <f>IF(R72=0,0,VLOOKUP(R72,FAC_TOTALS_APTA!$A$4:$BU$143,$L74,FALSE))</f>
        <v>2591039.01249068</v>
      </c>
      <c r="S74" s="31">
        <f>IF(S72=0,0,VLOOKUP(S72,FAC_TOTALS_APTA!$A$4:$BU$143,$L74,FALSE))</f>
        <v>0</v>
      </c>
      <c r="T74" s="31">
        <f>IF(T72=0,0,VLOOKUP(T72,FAC_TOTALS_APTA!$A$4:$BU$143,$L74,FALSE))</f>
        <v>0</v>
      </c>
      <c r="U74" s="31">
        <f>IF(U72=0,0,VLOOKUP(U72,FAC_TOTALS_APTA!$A$4:$BU$143,$L74,FALSE))</f>
        <v>0</v>
      </c>
      <c r="V74" s="31">
        <f>IF(V72=0,0,VLOOKUP(V72,FAC_TOTALS_APTA!$A$4:$BU$143,$L74,FALSE))</f>
        <v>0</v>
      </c>
      <c r="W74" s="31">
        <f>IF(W72=0,0,VLOOKUP(W72,FAC_TOTALS_APTA!$A$4:$BU$143,$L74,FALSE))</f>
        <v>0</v>
      </c>
      <c r="X74" s="31">
        <f>IF(X72=0,0,VLOOKUP(X72,FAC_TOTALS_APTA!$A$4:$BU$143,$L74,FALSE))</f>
        <v>0</v>
      </c>
      <c r="Y74" s="31">
        <f>IF(Y72=0,0,VLOOKUP(Y72,FAC_TOTALS_APTA!$A$4:$BU$143,$L74,FALSE))</f>
        <v>0</v>
      </c>
      <c r="Z74" s="31">
        <f>IF(Z72=0,0,VLOOKUP(Z72,FAC_TOTALS_APTA!$A$4:$BU$143,$L74,FALSE))</f>
        <v>0</v>
      </c>
      <c r="AA74" s="31">
        <f>IF(AA72=0,0,VLOOKUP(AA72,FAC_TOTALS_APTA!$A$4:$BU$143,$L74,FALSE))</f>
        <v>0</v>
      </c>
      <c r="AB74" s="31">
        <f>IF(AB72=0,0,VLOOKUP(AB72,FAC_TOTALS_APTA!$A$4:$BU$143,$L74,FALSE))</f>
        <v>0</v>
      </c>
      <c r="AC74" s="34">
        <f>SUM(M74:AB74)</f>
        <v>22453443.05055913</v>
      </c>
      <c r="AD74" s="35">
        <f>AC74/G91</f>
        <v>6.8273227661831817E-2</v>
      </c>
    </row>
    <row r="75" spans="2:30" ht="15" x14ac:dyDescent="0.2">
      <c r="B75" s="28" t="s">
        <v>62</v>
      </c>
      <c r="C75" s="30" t="s">
        <v>26</v>
      </c>
      <c r="D75" s="9" t="s">
        <v>20</v>
      </c>
      <c r="E75" s="57">
        <v>-0.59099999999999997</v>
      </c>
      <c r="F75" s="9">
        <f>MATCH($D75,FAC_TOTALS_APTA!$A$2:$BU$2,)</f>
        <v>12</v>
      </c>
      <c r="G75" s="56">
        <f>VLOOKUP(G72,FAC_TOTALS_APTA!$A$4:$BU$143,$F75,FALSE)</f>
        <v>0.86146925924609896</v>
      </c>
      <c r="H75" s="56">
        <f>VLOOKUP(H72,FAC_TOTALS_APTA!$A$4:$BU$143,$F75,FALSE)</f>
        <v>1.0076313730762001</v>
      </c>
      <c r="I75" s="32">
        <f t="shared" ref="I75:I88" si="15">IFERROR(H75/G75-1,"-")</f>
        <v>0.16966608182631204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MATCH($K75,FAC_TOTALS_APTA!$A$2:$BS$2,)</f>
        <v>27</v>
      </c>
      <c r="M75" s="31">
        <f>IF(M72=0,0,VLOOKUP(M72,FAC_TOTALS_APTA!$A$4:$BU$143,$L75,FALSE))</f>
        <v>-6130261.7448530998</v>
      </c>
      <c r="N75" s="31">
        <f>IF(N72=0,0,VLOOKUP(N72,FAC_TOTALS_APTA!$A$4:$BU$143,$L75,FALSE))</f>
        <v>89479.965968317207</v>
      </c>
      <c r="O75" s="31">
        <f>IF(O72=0,0,VLOOKUP(O72,FAC_TOTALS_APTA!$A$4:$BU$143,$L75,FALSE))</f>
        <v>-782898.79060396005</v>
      </c>
      <c r="P75" s="31">
        <f>IF(P72=0,0,VLOOKUP(P72,FAC_TOTALS_APTA!$A$4:$BU$143,$L75,FALSE))</f>
        <v>-5178006.8716881201</v>
      </c>
      <c r="Q75" s="31">
        <f>IF(Q72=0,0,VLOOKUP(Q72,FAC_TOTALS_APTA!$A$4:$BU$143,$L75,FALSE))</f>
        <v>114241.106421141</v>
      </c>
      <c r="R75" s="31">
        <f>IF(R72=0,0,VLOOKUP(R72,FAC_TOTALS_APTA!$A$4:$BU$143,$L75,FALSE))</f>
        <v>-150226.492519202</v>
      </c>
      <c r="S75" s="31">
        <f>IF(S72=0,0,VLOOKUP(S72,FAC_TOTALS_APTA!$A$4:$BU$143,$L75,FALSE))</f>
        <v>0</v>
      </c>
      <c r="T75" s="31">
        <f>IF(T72=0,0,VLOOKUP(T72,FAC_TOTALS_APTA!$A$4:$BU$143,$L75,FALSE))</f>
        <v>0</v>
      </c>
      <c r="U75" s="31">
        <f>IF(U72=0,0,VLOOKUP(U72,FAC_TOTALS_APTA!$A$4:$BU$143,$L75,FALSE))</f>
        <v>0</v>
      </c>
      <c r="V75" s="31">
        <f>IF(V72=0,0,VLOOKUP(V72,FAC_TOTALS_APTA!$A$4:$BU$143,$L75,FALSE))</f>
        <v>0</v>
      </c>
      <c r="W75" s="31">
        <f>IF(W72=0,0,VLOOKUP(W72,FAC_TOTALS_APTA!$A$4:$BU$143,$L75,FALSE))</f>
        <v>0</v>
      </c>
      <c r="X75" s="31">
        <f>IF(X72=0,0,VLOOKUP(X72,FAC_TOTALS_APTA!$A$4:$BU$143,$L75,FALSE))</f>
        <v>0</v>
      </c>
      <c r="Y75" s="31">
        <f>IF(Y72=0,0,VLOOKUP(Y72,FAC_TOTALS_APTA!$A$4:$BU$143,$L75,FALSE))</f>
        <v>0</v>
      </c>
      <c r="Z75" s="31">
        <f>IF(Z72=0,0,VLOOKUP(Z72,FAC_TOTALS_APTA!$A$4:$BU$143,$L75,FALSE))</f>
        <v>0</v>
      </c>
      <c r="AA75" s="31">
        <f>IF(AA72=0,0,VLOOKUP(AA72,FAC_TOTALS_APTA!$A$4:$BU$143,$L75,FALSE))</f>
        <v>0</v>
      </c>
      <c r="AB75" s="31">
        <f>IF(AB72=0,0,VLOOKUP(AB72,FAC_TOTALS_APTA!$A$4:$BU$143,$L75,FALSE))</f>
        <v>0</v>
      </c>
      <c r="AC75" s="34">
        <f t="shared" ref="AC75:AC88" si="18">SUM(M75:AB75)</f>
        <v>-12037672.827274922</v>
      </c>
      <c r="AD75" s="35">
        <f>AC75/G91</f>
        <v>-3.6602438904563543E-2</v>
      </c>
    </row>
    <row r="76" spans="2:30" ht="15" x14ac:dyDescent="0.2">
      <c r="B76" s="28" t="s">
        <v>58</v>
      </c>
      <c r="C76" s="30" t="s">
        <v>26</v>
      </c>
      <c r="D76" s="9" t="s">
        <v>9</v>
      </c>
      <c r="E76" s="57">
        <v>0.37669999999999998</v>
      </c>
      <c r="F76" s="9">
        <f>MATCH($D76,FAC_TOTALS_APTA!$A$2:$BU$2,)</f>
        <v>13</v>
      </c>
      <c r="G76" s="31">
        <f>VLOOKUP(G72,FAC_TOTALS_APTA!$A$4:$BU$143,$F76,FALSE)</f>
        <v>620192.81831815001</v>
      </c>
      <c r="H76" s="31">
        <f>VLOOKUP(H72,FAC_TOTALS_APTA!$A$4:$BU$143,$F76,FALSE)</f>
        <v>655901.44189520297</v>
      </c>
      <c r="I76" s="32">
        <f t="shared" si="15"/>
        <v>5.7576647975202677E-2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MATCH($K76,FAC_TOTALS_APTA!$A$2:$BS$2,)</f>
        <v>28</v>
      </c>
      <c r="M76" s="31">
        <f>IF(M72=0,0,VLOOKUP(M72,FAC_TOTALS_APTA!$A$4:$BU$143,$L76,FALSE))</f>
        <v>1725503.6481691599</v>
      </c>
      <c r="N76" s="31">
        <f>IF(N72=0,0,VLOOKUP(N72,FAC_TOTALS_APTA!$A$4:$BU$143,$L76,FALSE))</f>
        <v>1073217.2825745</v>
      </c>
      <c r="O76" s="31">
        <f>IF(O72=0,0,VLOOKUP(O72,FAC_TOTALS_APTA!$A$4:$BU$143,$L76,FALSE))</f>
        <v>1204142.73982539</v>
      </c>
      <c r="P76" s="31">
        <f>IF(P72=0,0,VLOOKUP(P72,FAC_TOTALS_APTA!$A$4:$BU$143,$L76,FALSE))</f>
        <v>1088286.00453331</v>
      </c>
      <c r="Q76" s="31">
        <f>IF(Q72=0,0,VLOOKUP(Q72,FAC_TOTALS_APTA!$A$4:$BU$143,$L76,FALSE))</f>
        <v>934285.68582571996</v>
      </c>
      <c r="R76" s="31">
        <f>IF(R72=0,0,VLOOKUP(R72,FAC_TOTALS_APTA!$A$4:$BU$143,$L76,FALSE))</f>
        <v>962876.702615018</v>
      </c>
      <c r="S76" s="31">
        <f>IF(S72=0,0,VLOOKUP(S72,FAC_TOTALS_APTA!$A$4:$BU$143,$L76,FALSE))</f>
        <v>0</v>
      </c>
      <c r="T76" s="31">
        <f>IF(T72=0,0,VLOOKUP(T72,FAC_TOTALS_APTA!$A$4:$BU$143,$L76,FALSE))</f>
        <v>0</v>
      </c>
      <c r="U76" s="31">
        <f>IF(U72=0,0,VLOOKUP(U72,FAC_TOTALS_APTA!$A$4:$BU$143,$L76,FALSE))</f>
        <v>0</v>
      </c>
      <c r="V76" s="31">
        <f>IF(V72=0,0,VLOOKUP(V72,FAC_TOTALS_APTA!$A$4:$BU$143,$L76,FALSE))</f>
        <v>0</v>
      </c>
      <c r="W76" s="31">
        <f>IF(W72=0,0,VLOOKUP(W72,FAC_TOTALS_APTA!$A$4:$BU$143,$L76,FALSE))</f>
        <v>0</v>
      </c>
      <c r="X76" s="31">
        <f>IF(X72=0,0,VLOOKUP(X72,FAC_TOTALS_APTA!$A$4:$BU$143,$L76,FALSE))</f>
        <v>0</v>
      </c>
      <c r="Y76" s="31">
        <f>IF(Y72=0,0,VLOOKUP(Y72,FAC_TOTALS_APTA!$A$4:$BU$143,$L76,FALSE))</f>
        <v>0</v>
      </c>
      <c r="Z76" s="31">
        <f>IF(Z72=0,0,VLOOKUP(Z72,FAC_TOTALS_APTA!$A$4:$BU$143,$L76,FALSE))</f>
        <v>0</v>
      </c>
      <c r="AA76" s="31">
        <f>IF(AA72=0,0,VLOOKUP(AA72,FAC_TOTALS_APTA!$A$4:$BU$143,$L76,FALSE))</f>
        <v>0</v>
      </c>
      <c r="AB76" s="31">
        <f>IF(AB72=0,0,VLOOKUP(AB72,FAC_TOTALS_APTA!$A$4:$BU$143,$L76,FALSE))</f>
        <v>0</v>
      </c>
      <c r="AC76" s="34">
        <f t="shared" si="18"/>
        <v>6988312.063543099</v>
      </c>
      <c r="AD76" s="35">
        <f>AC76/G91</f>
        <v>2.1249062756739337E-2</v>
      </c>
    </row>
    <row r="77" spans="2:30" ht="15" x14ac:dyDescent="0.2">
      <c r="B77" s="28" t="s">
        <v>82</v>
      </c>
      <c r="C77" s="30"/>
      <c r="D77" s="9" t="s">
        <v>11</v>
      </c>
      <c r="E77" s="57">
        <v>5.4999999999999997E-3</v>
      </c>
      <c r="F77" s="9">
        <f>MATCH($D77,FAC_TOTALS_APTA!$A$2:$BU$2,)</f>
        <v>17</v>
      </c>
      <c r="G77" s="56">
        <f>VLOOKUP(G72,FAC_TOTALS_APTA!$A$4:$BU$143,$F77,FALSE)</f>
        <v>15.400389707184701</v>
      </c>
      <c r="H77" s="56">
        <f>VLOOKUP(H72,FAC_TOTALS_APTA!$A$4:$BU$143,$F77,FALSE)</f>
        <v>14.857631643519399</v>
      </c>
      <c r="I77" s="32">
        <f t="shared" si="15"/>
        <v>-3.5243138257215034E-2</v>
      </c>
      <c r="J77" s="33" t="str">
        <f t="shared" si="16"/>
        <v/>
      </c>
      <c r="K77" s="33" t="str">
        <f t="shared" si="17"/>
        <v>TSD_POP_PCT_FAC</v>
      </c>
      <c r="L77" s="9">
        <f>MATCH($K77,FAC_TOTALS_APTA!$A$2:$BS$2,)</f>
        <v>32</v>
      </c>
      <c r="M77" s="31">
        <f>IF(M72=0,0,VLOOKUP(M72,FAC_TOTALS_APTA!$A$4:$BU$143,$L77,FALSE))</f>
        <v>-251083.862314397</v>
      </c>
      <c r="N77" s="31">
        <f>IF(N72=0,0,VLOOKUP(N72,FAC_TOTALS_APTA!$A$4:$BU$143,$L77,FALSE))</f>
        <v>-127384.399751381</v>
      </c>
      <c r="O77" s="31">
        <f>IF(O72=0,0,VLOOKUP(O72,FAC_TOTALS_APTA!$A$4:$BU$143,$L77,FALSE))</f>
        <v>-161840.463875174</v>
      </c>
      <c r="P77" s="31">
        <f>IF(P72=0,0,VLOOKUP(P72,FAC_TOTALS_APTA!$A$4:$BU$143,$L77,FALSE))</f>
        <v>-46832.058614666203</v>
      </c>
      <c r="Q77" s="31">
        <f>IF(Q72=0,0,VLOOKUP(Q72,FAC_TOTALS_APTA!$A$4:$BU$143,$L77,FALSE))</f>
        <v>-119767.622088271</v>
      </c>
      <c r="R77" s="31">
        <f>IF(R72=0,0,VLOOKUP(R72,FAC_TOTALS_APTA!$A$4:$BU$143,$L77,FALSE))</f>
        <v>-92088.146501527794</v>
      </c>
      <c r="S77" s="31">
        <f>IF(S72=0,0,VLOOKUP(S72,FAC_TOTALS_APTA!$A$4:$BU$143,$L77,FALSE))</f>
        <v>0</v>
      </c>
      <c r="T77" s="31">
        <f>IF(T72=0,0,VLOOKUP(T72,FAC_TOTALS_APTA!$A$4:$BU$143,$L77,FALSE))</f>
        <v>0</v>
      </c>
      <c r="U77" s="31">
        <f>IF(U72=0,0,VLOOKUP(U72,FAC_TOTALS_APTA!$A$4:$BU$143,$L77,FALSE))</f>
        <v>0</v>
      </c>
      <c r="V77" s="31">
        <f>IF(V72=0,0,VLOOKUP(V72,FAC_TOTALS_APTA!$A$4:$BU$143,$L77,FALSE))</f>
        <v>0</v>
      </c>
      <c r="W77" s="31">
        <f>IF(W72=0,0,VLOOKUP(W72,FAC_TOTALS_APTA!$A$4:$BU$143,$L77,FALSE))</f>
        <v>0</v>
      </c>
      <c r="X77" s="31">
        <f>IF(X72=0,0,VLOOKUP(X72,FAC_TOTALS_APTA!$A$4:$BU$143,$L77,FALSE))</f>
        <v>0</v>
      </c>
      <c r="Y77" s="31">
        <f>IF(Y72=0,0,VLOOKUP(Y72,FAC_TOTALS_APTA!$A$4:$BU$143,$L77,FALSE))</f>
        <v>0</v>
      </c>
      <c r="Z77" s="31">
        <f>IF(Z72=0,0,VLOOKUP(Z72,FAC_TOTALS_APTA!$A$4:$BU$143,$L77,FALSE))</f>
        <v>0</v>
      </c>
      <c r="AA77" s="31">
        <f>IF(AA72=0,0,VLOOKUP(AA72,FAC_TOTALS_APTA!$A$4:$BU$143,$L77,FALSE))</f>
        <v>0</v>
      </c>
      <c r="AB77" s="31">
        <f>IF(AB72=0,0,VLOOKUP(AB72,FAC_TOTALS_APTA!$A$4:$BU$143,$L77,FALSE))</f>
        <v>0</v>
      </c>
      <c r="AC77" s="34">
        <f t="shared" si="18"/>
        <v>-798996.55314541701</v>
      </c>
      <c r="AD77" s="35">
        <f>AC77/G91</f>
        <v>-2.4294747781480031E-3</v>
      </c>
    </row>
    <row r="78" spans="2:30" ht="15" x14ac:dyDescent="0.2">
      <c r="B78" s="28" t="s">
        <v>59</v>
      </c>
      <c r="C78" s="30" t="s">
        <v>26</v>
      </c>
      <c r="D78" s="37" t="s">
        <v>19</v>
      </c>
      <c r="E78" s="57">
        <v>0.1762</v>
      </c>
      <c r="F78" s="9">
        <f>MATCH($D78,FAC_TOTALS_APTA!$A$2:$BU$2,)</f>
        <v>14</v>
      </c>
      <c r="G78" s="36">
        <f>VLOOKUP(G72,FAC_TOTALS_APTA!$A$4:$BU$143,$F78,FALSE)</f>
        <v>4.0090786013726101</v>
      </c>
      <c r="H78" s="36">
        <f>VLOOKUP(H72,FAC_TOTALS_APTA!$A$4:$BU$143,$F78,FALSE)</f>
        <v>2.83347493338887</v>
      </c>
      <c r="I78" s="32">
        <f t="shared" si="15"/>
        <v>-0.29323537522592902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MATCH($K78,FAC_TOTALS_APTA!$A$2:$BS$2,)</f>
        <v>29</v>
      </c>
      <c r="M78" s="31">
        <f>IF(M72=0,0,VLOOKUP(M72,FAC_TOTALS_APTA!$A$4:$BU$143,$L78,FALSE))</f>
        <v>-1733725.55514669</v>
      </c>
      <c r="N78" s="31">
        <f>IF(N72=0,0,VLOOKUP(N72,FAC_TOTALS_APTA!$A$4:$BU$143,$L78,FALSE))</f>
        <v>-2544948.82708858</v>
      </c>
      <c r="O78" s="31">
        <f>IF(O72=0,0,VLOOKUP(O72,FAC_TOTALS_APTA!$A$4:$BU$143,$L78,FALSE))</f>
        <v>-13512689.4608253</v>
      </c>
      <c r="P78" s="31">
        <f>IF(P72=0,0,VLOOKUP(P72,FAC_TOTALS_APTA!$A$4:$BU$143,$L78,FALSE))</f>
        <v>-4446246.7417455697</v>
      </c>
      <c r="Q78" s="31">
        <f>IF(Q72=0,0,VLOOKUP(Q72,FAC_TOTALS_APTA!$A$4:$BU$143,$L78,FALSE))</f>
        <v>3176251.2355588302</v>
      </c>
      <c r="R78" s="31">
        <f>IF(R72=0,0,VLOOKUP(R72,FAC_TOTALS_APTA!$A$4:$BU$143,$L78,FALSE))</f>
        <v>3491835.2897479399</v>
      </c>
      <c r="S78" s="31">
        <f>IF(S72=0,0,VLOOKUP(S72,FAC_TOTALS_APTA!$A$4:$BU$143,$L78,FALSE))</f>
        <v>0</v>
      </c>
      <c r="T78" s="31">
        <f>IF(T72=0,0,VLOOKUP(T72,FAC_TOTALS_APTA!$A$4:$BU$143,$L78,FALSE))</f>
        <v>0</v>
      </c>
      <c r="U78" s="31">
        <f>IF(U72=0,0,VLOOKUP(U72,FAC_TOTALS_APTA!$A$4:$BU$143,$L78,FALSE))</f>
        <v>0</v>
      </c>
      <c r="V78" s="31">
        <f>IF(V72=0,0,VLOOKUP(V72,FAC_TOTALS_APTA!$A$4:$BU$143,$L78,FALSE))</f>
        <v>0</v>
      </c>
      <c r="W78" s="31">
        <f>IF(W72=0,0,VLOOKUP(W72,FAC_TOTALS_APTA!$A$4:$BU$143,$L78,FALSE))</f>
        <v>0</v>
      </c>
      <c r="X78" s="31">
        <f>IF(X72=0,0,VLOOKUP(X72,FAC_TOTALS_APTA!$A$4:$BU$143,$L78,FALSE))</f>
        <v>0</v>
      </c>
      <c r="Y78" s="31">
        <f>IF(Y72=0,0,VLOOKUP(Y72,FAC_TOTALS_APTA!$A$4:$BU$143,$L78,FALSE))</f>
        <v>0</v>
      </c>
      <c r="Z78" s="31">
        <f>IF(Z72=0,0,VLOOKUP(Z72,FAC_TOTALS_APTA!$A$4:$BU$143,$L78,FALSE))</f>
        <v>0</v>
      </c>
      <c r="AA78" s="31">
        <f>IF(AA72=0,0,VLOOKUP(AA72,FAC_TOTALS_APTA!$A$4:$BU$143,$L78,FALSE))</f>
        <v>0</v>
      </c>
      <c r="AB78" s="31">
        <f>IF(AB72=0,0,VLOOKUP(AB72,FAC_TOTALS_APTA!$A$4:$BU$143,$L78,FALSE))</f>
        <v>0</v>
      </c>
      <c r="AC78" s="34">
        <f t="shared" si="18"/>
        <v>-15569524.059499366</v>
      </c>
      <c r="AD78" s="35">
        <f>AC78/G91</f>
        <v>-4.7341588472957961E-2</v>
      </c>
    </row>
    <row r="79" spans="2:30" ht="15" x14ac:dyDescent="0.2">
      <c r="B79" s="28" t="s">
        <v>56</v>
      </c>
      <c r="C79" s="30" t="s">
        <v>26</v>
      </c>
      <c r="D79" s="9" t="s">
        <v>18</v>
      </c>
      <c r="E79" s="57">
        <v>-0.27529999999999999</v>
      </c>
      <c r="F79" s="9">
        <f>MATCH($D79,FAC_TOTALS_APTA!$A$2:$BU$2,)</f>
        <v>15</v>
      </c>
      <c r="G79" s="56">
        <f>VLOOKUP(G72,FAC_TOTALS_APTA!$A$4:$BU$143,$F79,FALSE)</f>
        <v>26122.126166251899</v>
      </c>
      <c r="H79" s="56">
        <f>VLOOKUP(H72,FAC_TOTALS_APTA!$A$4:$BU$143,$F79,FALSE)</f>
        <v>28377.354412462599</v>
      </c>
      <c r="I79" s="32">
        <f t="shared" si="15"/>
        <v>8.6334023190053788E-2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MATCH($K79,FAC_TOTALS_APTA!$A$2:$BS$2,)</f>
        <v>30</v>
      </c>
      <c r="M79" s="31">
        <f>IF(M72=0,0,VLOOKUP(M72,FAC_TOTALS_APTA!$A$4:$BU$143,$L79,FALSE))</f>
        <v>-22962.563667361399</v>
      </c>
      <c r="N79" s="31">
        <f>IF(N72=0,0,VLOOKUP(N72,FAC_TOTALS_APTA!$A$4:$BU$143,$L79,FALSE))</f>
        <v>-1191399.0091995799</v>
      </c>
      <c r="O79" s="31">
        <f>IF(O72=0,0,VLOOKUP(O72,FAC_TOTALS_APTA!$A$4:$BU$143,$L79,FALSE))</f>
        <v>-2861823.7464704402</v>
      </c>
      <c r="P79" s="31">
        <f>IF(P72=0,0,VLOOKUP(P72,FAC_TOTALS_APTA!$A$4:$BU$143,$L79,FALSE))</f>
        <v>-1282395.4387477399</v>
      </c>
      <c r="Q79" s="31">
        <f>IF(Q72=0,0,VLOOKUP(Q72,FAC_TOTALS_APTA!$A$4:$BU$143,$L79,FALSE))</f>
        <v>-904880.31987949298</v>
      </c>
      <c r="R79" s="31">
        <f>IF(R72=0,0,VLOOKUP(R72,FAC_TOTALS_APTA!$A$4:$BU$143,$L79,FALSE))</f>
        <v>-1099001.2177118801</v>
      </c>
      <c r="S79" s="31">
        <f>IF(S72=0,0,VLOOKUP(S72,FAC_TOTALS_APTA!$A$4:$BU$143,$L79,FALSE))</f>
        <v>0</v>
      </c>
      <c r="T79" s="31">
        <f>IF(T72=0,0,VLOOKUP(T72,FAC_TOTALS_APTA!$A$4:$BU$143,$L79,FALSE))</f>
        <v>0</v>
      </c>
      <c r="U79" s="31">
        <f>IF(U72=0,0,VLOOKUP(U72,FAC_TOTALS_APTA!$A$4:$BU$143,$L79,FALSE))</f>
        <v>0</v>
      </c>
      <c r="V79" s="31">
        <f>IF(V72=0,0,VLOOKUP(V72,FAC_TOTALS_APTA!$A$4:$BU$143,$L79,FALSE))</f>
        <v>0</v>
      </c>
      <c r="W79" s="31">
        <f>IF(W72=0,0,VLOOKUP(W72,FAC_TOTALS_APTA!$A$4:$BU$143,$L79,FALSE))</f>
        <v>0</v>
      </c>
      <c r="X79" s="31">
        <f>IF(X72=0,0,VLOOKUP(X72,FAC_TOTALS_APTA!$A$4:$BU$143,$L79,FALSE))</f>
        <v>0</v>
      </c>
      <c r="Y79" s="31">
        <f>IF(Y72=0,0,VLOOKUP(Y72,FAC_TOTALS_APTA!$A$4:$BU$143,$L79,FALSE))</f>
        <v>0</v>
      </c>
      <c r="Z79" s="31">
        <f>IF(Z72=0,0,VLOOKUP(Z72,FAC_TOTALS_APTA!$A$4:$BU$143,$L79,FALSE))</f>
        <v>0</v>
      </c>
      <c r="AA79" s="31">
        <f>IF(AA72=0,0,VLOOKUP(AA72,FAC_TOTALS_APTA!$A$4:$BU$143,$L79,FALSE))</f>
        <v>0</v>
      </c>
      <c r="AB79" s="31">
        <f>IF(AB72=0,0,VLOOKUP(AB72,FAC_TOTALS_APTA!$A$4:$BU$143,$L79,FALSE))</f>
        <v>0</v>
      </c>
      <c r="AC79" s="34">
        <f t="shared" si="18"/>
        <v>-7362462.295676494</v>
      </c>
      <c r="AD79" s="35">
        <f>AC79/G91</f>
        <v>-2.2386725427032319E-2</v>
      </c>
    </row>
    <row r="80" spans="2:30" ht="15" x14ac:dyDescent="0.2">
      <c r="B80" s="28" t="s">
        <v>83</v>
      </c>
      <c r="C80" s="30"/>
      <c r="D80" s="9" t="s">
        <v>10</v>
      </c>
      <c r="E80" s="57">
        <v>6.8999999999999999E-3</v>
      </c>
      <c r="F80" s="9">
        <f>MATCH($D80,FAC_TOTALS_APTA!$A$2:$BU$2,)</f>
        <v>16</v>
      </c>
      <c r="G80" s="31">
        <f>VLOOKUP(G72,FAC_TOTALS_APTA!$A$4:$BU$143,$F80,FALSE)</f>
        <v>7.3626664571381601</v>
      </c>
      <c r="H80" s="31">
        <f>VLOOKUP(H72,FAC_TOTALS_APTA!$A$4:$BU$143,$F80,FALSE)</f>
        <v>6.9948314748419502</v>
      </c>
      <c r="I80" s="32">
        <f t="shared" si="15"/>
        <v>-4.9959479277998708E-2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MATCH($K80,FAC_TOTALS_APTA!$A$2:$BS$2,)</f>
        <v>31</v>
      </c>
      <c r="M80" s="31">
        <f>IF(M72=0,0,VLOOKUP(M72,FAC_TOTALS_APTA!$A$4:$BU$143,$L80,FALSE))</f>
        <v>61185.645097890003</v>
      </c>
      <c r="N80" s="31">
        <f>IF(N72=0,0,VLOOKUP(N72,FAC_TOTALS_APTA!$A$4:$BU$143,$L80,FALSE))</f>
        <v>42490.204000993101</v>
      </c>
      <c r="O80" s="31">
        <f>IF(O72=0,0,VLOOKUP(O72,FAC_TOTALS_APTA!$A$4:$BU$143,$L80,FALSE))</f>
        <v>-331485.776894173</v>
      </c>
      <c r="P80" s="31">
        <f>IF(P72=0,0,VLOOKUP(P72,FAC_TOTALS_APTA!$A$4:$BU$143,$L80,FALSE))</f>
        <v>-207650.47983642001</v>
      </c>
      <c r="Q80" s="31">
        <f>IF(Q72=0,0,VLOOKUP(Q72,FAC_TOTALS_APTA!$A$4:$BU$143,$L80,FALSE))</f>
        <v>-126602.099559882</v>
      </c>
      <c r="R80" s="31">
        <f>IF(R72=0,0,VLOOKUP(R72,FAC_TOTALS_APTA!$A$4:$BU$143,$L80,FALSE))</f>
        <v>-133570.722612766</v>
      </c>
      <c r="S80" s="31">
        <f>IF(S72=0,0,VLOOKUP(S72,FAC_TOTALS_APTA!$A$4:$BU$143,$L80,FALSE))</f>
        <v>0</v>
      </c>
      <c r="T80" s="31">
        <f>IF(T72=0,0,VLOOKUP(T72,FAC_TOTALS_APTA!$A$4:$BU$143,$L80,FALSE))</f>
        <v>0</v>
      </c>
      <c r="U80" s="31">
        <f>IF(U72=0,0,VLOOKUP(U72,FAC_TOTALS_APTA!$A$4:$BU$143,$L80,FALSE))</f>
        <v>0</v>
      </c>
      <c r="V80" s="31">
        <f>IF(V72=0,0,VLOOKUP(V72,FAC_TOTALS_APTA!$A$4:$BU$143,$L80,FALSE))</f>
        <v>0</v>
      </c>
      <c r="W80" s="31">
        <f>IF(W72=0,0,VLOOKUP(W72,FAC_TOTALS_APTA!$A$4:$BU$143,$L80,FALSE))</f>
        <v>0</v>
      </c>
      <c r="X80" s="31">
        <f>IF(X72=0,0,VLOOKUP(X72,FAC_TOTALS_APTA!$A$4:$BU$143,$L80,FALSE))</f>
        <v>0</v>
      </c>
      <c r="Y80" s="31">
        <f>IF(Y72=0,0,VLOOKUP(Y72,FAC_TOTALS_APTA!$A$4:$BU$143,$L80,FALSE))</f>
        <v>0</v>
      </c>
      <c r="Z80" s="31">
        <f>IF(Z72=0,0,VLOOKUP(Z72,FAC_TOTALS_APTA!$A$4:$BU$143,$L80,FALSE))</f>
        <v>0</v>
      </c>
      <c r="AA80" s="31">
        <f>IF(AA72=0,0,VLOOKUP(AA72,FAC_TOTALS_APTA!$A$4:$BU$143,$L80,FALSE))</f>
        <v>0</v>
      </c>
      <c r="AB80" s="31">
        <f>IF(AB72=0,0,VLOOKUP(AB72,FAC_TOTALS_APTA!$A$4:$BU$143,$L80,FALSE))</f>
        <v>0</v>
      </c>
      <c r="AC80" s="34">
        <f t="shared" si="18"/>
        <v>-695633.22980435786</v>
      </c>
      <c r="AD80" s="35">
        <f>AC80/G91</f>
        <v>-2.1151823246272974E-3</v>
      </c>
    </row>
    <row r="81" spans="1:31" ht="15" x14ac:dyDescent="0.2">
      <c r="B81" s="28" t="s">
        <v>57</v>
      </c>
      <c r="C81" s="30"/>
      <c r="D81" s="9" t="s">
        <v>34</v>
      </c>
      <c r="E81" s="57">
        <v>-3.0000000000000001E-3</v>
      </c>
      <c r="F81" s="9">
        <f>MATCH($D81,FAC_TOTALS_APTA!$A$2:$BU$2,)</f>
        <v>18</v>
      </c>
      <c r="G81" s="36">
        <f>VLOOKUP(G72,FAC_TOTALS_APTA!$A$4:$BU$143,$F81,FALSE)</f>
        <v>3.8742036869432601</v>
      </c>
      <c r="H81" s="36">
        <f>VLOOKUP(H72,FAC_TOTALS_APTA!$A$4:$BU$143,$F81,FALSE)</f>
        <v>5.0123245883993004</v>
      </c>
      <c r="I81" s="32">
        <f t="shared" si="15"/>
        <v>0.29376898930009943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MATCH($K81,FAC_TOTALS_APTA!$A$2:$BS$2,)</f>
        <v>33</v>
      </c>
      <c r="M81" s="31">
        <f>IF(M72=0,0,VLOOKUP(M72,FAC_TOTALS_APTA!$A$4:$BU$143,$L81,FALSE))</f>
        <v>62324.321611592597</v>
      </c>
      <c r="N81" s="31">
        <f>IF(N72=0,0,VLOOKUP(N72,FAC_TOTALS_APTA!$A$4:$BU$143,$L81,FALSE))</f>
        <v>-99193.919509004598</v>
      </c>
      <c r="O81" s="31">
        <f>IF(O72=0,0,VLOOKUP(O72,FAC_TOTALS_APTA!$A$4:$BU$143,$L81,FALSE))</f>
        <v>-17112.2769939422</v>
      </c>
      <c r="P81" s="31">
        <f>IF(P72=0,0,VLOOKUP(P72,FAC_TOTALS_APTA!$A$4:$BU$143,$L81,FALSE))</f>
        <v>-334377.196311076</v>
      </c>
      <c r="Q81" s="31">
        <f>IF(Q72=0,0,VLOOKUP(Q72,FAC_TOTALS_APTA!$A$4:$BU$143,$L81,FALSE))</f>
        <v>-197384.08084630099</v>
      </c>
      <c r="R81" s="31">
        <f>IF(R72=0,0,VLOOKUP(R72,FAC_TOTALS_APTA!$A$4:$BU$143,$L81,FALSE))</f>
        <v>-222284.95552815899</v>
      </c>
      <c r="S81" s="31">
        <f>IF(S72=0,0,VLOOKUP(S72,FAC_TOTALS_APTA!$A$4:$BU$143,$L81,FALSE))</f>
        <v>0</v>
      </c>
      <c r="T81" s="31">
        <f>IF(T72=0,0,VLOOKUP(T72,FAC_TOTALS_APTA!$A$4:$BU$143,$L81,FALSE))</f>
        <v>0</v>
      </c>
      <c r="U81" s="31">
        <f>IF(U72=0,0,VLOOKUP(U72,FAC_TOTALS_APTA!$A$4:$BU$143,$L81,FALSE))</f>
        <v>0</v>
      </c>
      <c r="V81" s="31">
        <f>IF(V72=0,0,VLOOKUP(V72,FAC_TOTALS_APTA!$A$4:$BU$143,$L81,FALSE))</f>
        <v>0</v>
      </c>
      <c r="W81" s="31">
        <f>IF(W72=0,0,VLOOKUP(W72,FAC_TOTALS_APTA!$A$4:$BU$143,$L81,FALSE))</f>
        <v>0</v>
      </c>
      <c r="X81" s="31">
        <f>IF(X72=0,0,VLOOKUP(X72,FAC_TOTALS_APTA!$A$4:$BU$143,$L81,FALSE))</f>
        <v>0</v>
      </c>
      <c r="Y81" s="31">
        <f>IF(Y72=0,0,VLOOKUP(Y72,FAC_TOTALS_APTA!$A$4:$BU$143,$L81,FALSE))</f>
        <v>0</v>
      </c>
      <c r="Z81" s="31">
        <f>IF(Z72=0,0,VLOOKUP(Z72,FAC_TOTALS_APTA!$A$4:$BU$143,$L81,FALSE))</f>
        <v>0</v>
      </c>
      <c r="AA81" s="31">
        <f>IF(AA72=0,0,VLOOKUP(AA72,FAC_TOTALS_APTA!$A$4:$BU$143,$L81,FALSE))</f>
        <v>0</v>
      </c>
      <c r="AB81" s="31">
        <f>IF(AB72=0,0,VLOOKUP(AB72,FAC_TOTALS_APTA!$A$4:$BU$143,$L81,FALSE))</f>
        <v>0</v>
      </c>
      <c r="AC81" s="34">
        <f t="shared" si="18"/>
        <v>-808028.10757689015</v>
      </c>
      <c r="AD81" s="35">
        <f>AC81/G91</f>
        <v>-2.4569366409211975E-3</v>
      </c>
    </row>
    <row r="82" spans="1:31" ht="15" x14ac:dyDescent="0.2">
      <c r="B82" s="28" t="s">
        <v>84</v>
      </c>
      <c r="C82" s="30"/>
      <c r="D82" s="14" t="s">
        <v>74</v>
      </c>
      <c r="E82" s="57">
        <v>-1.29E-2</v>
      </c>
      <c r="F82" s="9">
        <f>MATCH($D82,FAC_TOTALS_APTA!$A$2:$BU$2,)</f>
        <v>19</v>
      </c>
      <c r="G82" s="36">
        <f>VLOOKUP(G72,FAC_TOTALS_APTA!$A$4:$BU$143,$F82,FALSE)</f>
        <v>0</v>
      </c>
      <c r="H82" s="36">
        <f>VLOOKUP(H72,FAC_TOTALS_APTA!$A$4:$BU$143,$F82,FALSE)</f>
        <v>0</v>
      </c>
      <c r="I82" s="32" t="str">
        <f t="shared" si="15"/>
        <v>-</v>
      </c>
      <c r="J82" s="33" t="str">
        <f t="shared" si="16"/>
        <v/>
      </c>
      <c r="K82" s="33" t="str">
        <f t="shared" si="17"/>
        <v>YEARS_SINCE_TNC_BUS2_HINY_FAC</v>
      </c>
      <c r="L82" s="9">
        <f>MATCH($K82,FAC_TOTALS_APTA!$A$2:$BS$2,)</f>
        <v>34</v>
      </c>
      <c r="M82" s="31">
        <f>IF(M72=0,0,VLOOKUP(M72,FAC_TOTALS_APTA!$A$4:$BU$143,$L82,FALSE))</f>
        <v>0</v>
      </c>
      <c r="N82" s="31">
        <f>IF(N72=0,0,VLOOKUP(N72,FAC_TOTALS_APTA!$A$4:$BU$143,$L82,FALSE))</f>
        <v>0</v>
      </c>
      <c r="O82" s="31">
        <f>IF(O72=0,0,VLOOKUP(O72,FAC_TOTALS_APTA!$A$4:$BU$143,$L82,FALSE))</f>
        <v>0</v>
      </c>
      <c r="P82" s="31">
        <f>IF(P72=0,0,VLOOKUP(P72,FAC_TOTALS_APTA!$A$4:$BU$143,$L82,FALSE))</f>
        <v>0</v>
      </c>
      <c r="Q82" s="31">
        <f>IF(Q72=0,0,VLOOKUP(Q72,FAC_TOTALS_APTA!$A$4:$BU$143,$L82,FALSE))</f>
        <v>0</v>
      </c>
      <c r="R82" s="31">
        <f>IF(R72=0,0,VLOOKUP(R72,FAC_TOTALS_APTA!$A$4:$BU$143,$L82,FALSE))</f>
        <v>0</v>
      </c>
      <c r="S82" s="31">
        <f>IF(S72=0,0,VLOOKUP(S72,FAC_TOTALS_APTA!$A$4:$BU$143,$L82,FALSE))</f>
        <v>0</v>
      </c>
      <c r="T82" s="31">
        <f>IF(T72=0,0,VLOOKUP(T72,FAC_TOTALS_APTA!$A$4:$BU$143,$L82,FALSE))</f>
        <v>0</v>
      </c>
      <c r="U82" s="31">
        <f>IF(U72=0,0,VLOOKUP(U72,FAC_TOTALS_APTA!$A$4:$BU$143,$L82,FALSE))</f>
        <v>0</v>
      </c>
      <c r="V82" s="31">
        <f>IF(V72=0,0,VLOOKUP(V72,FAC_TOTALS_APTA!$A$4:$BU$143,$L82,FALSE))</f>
        <v>0</v>
      </c>
      <c r="W82" s="31">
        <f>IF(W72=0,0,VLOOKUP(W72,FAC_TOTALS_APTA!$A$4:$BU$143,$L82,FALSE))</f>
        <v>0</v>
      </c>
      <c r="X82" s="31">
        <f>IF(X72=0,0,VLOOKUP(X72,FAC_TOTALS_APTA!$A$4:$BU$143,$L82,FALSE))</f>
        <v>0</v>
      </c>
      <c r="Y82" s="31">
        <f>IF(Y72=0,0,VLOOKUP(Y72,FAC_TOTALS_APTA!$A$4:$BU$143,$L82,FALSE))</f>
        <v>0</v>
      </c>
      <c r="Z82" s="31">
        <f>IF(Z72=0,0,VLOOKUP(Z72,FAC_TOTALS_APTA!$A$4:$BU$143,$L82,FALSE))</f>
        <v>0</v>
      </c>
      <c r="AA82" s="31">
        <f>IF(AA72=0,0,VLOOKUP(AA72,FAC_TOTALS_APTA!$A$4:$BU$143,$L82,FALSE))</f>
        <v>0</v>
      </c>
      <c r="AB82" s="31">
        <f>IF(AB72=0,0,VLOOKUP(AB72,FAC_TOTALS_APTA!$A$4:$BU$143,$L82,FALSE))</f>
        <v>0</v>
      </c>
      <c r="AC82" s="34">
        <f t="shared" si="18"/>
        <v>0</v>
      </c>
      <c r="AD82" s="35" t="e">
        <f>AC82/G89</f>
        <v>#DIV/0!</v>
      </c>
    </row>
    <row r="83" spans="1:31" ht="30" x14ac:dyDescent="0.2">
      <c r="B83" s="28" t="s">
        <v>84</v>
      </c>
      <c r="C83" s="30"/>
      <c r="D83" s="14" t="s">
        <v>75</v>
      </c>
      <c r="E83" s="57">
        <v>-2.7400000000000001E-2</v>
      </c>
      <c r="F83" s="9">
        <f>MATCH($D83,FAC_TOTALS_APTA!$A$2:$BU$2,)</f>
        <v>20</v>
      </c>
      <c r="G83" s="36">
        <f>VLOOKUP(G72,FAC_TOTALS_APTA!$A$4:$BU$143,$F83,FALSE)</f>
        <v>0</v>
      </c>
      <c r="H83" s="36">
        <f>VLOOKUP(H72,FAC_TOTALS_APTA!$A$4:$BU$143,$F83,FALSE)</f>
        <v>4.1918691360401104</v>
      </c>
      <c r="I83" s="32" t="str">
        <f t="shared" si="15"/>
        <v>-</v>
      </c>
      <c r="J83" s="33" t="str">
        <f t="shared" si="16"/>
        <v/>
      </c>
      <c r="K83" s="33" t="str">
        <f t="shared" si="17"/>
        <v>YEARS_SINCE_TNC_BUS2_MIDLOW_FAC</v>
      </c>
      <c r="L83" s="9">
        <f>MATCH($K83,FAC_TOTALS_APTA!$A$2:$BS$2,)</f>
        <v>35</v>
      </c>
      <c r="M83" s="31">
        <f>IF(M72=0,0,VLOOKUP(M72,FAC_TOTALS_APTA!$A$4:$BU$143,$L83,FALSE))</f>
        <v>0</v>
      </c>
      <c r="N83" s="31">
        <f>IF(N72=0,0,VLOOKUP(N72,FAC_TOTALS_APTA!$A$4:$BU$143,$L83,FALSE))</f>
        <v>-4860144.8272753004</v>
      </c>
      <c r="O83" s="31">
        <f>IF(O72=0,0,VLOOKUP(O72,FAC_TOTALS_APTA!$A$4:$BU$143,$L83,FALSE))</f>
        <v>-6901690.5740408897</v>
      </c>
      <c r="P83" s="31">
        <f>IF(P72=0,0,VLOOKUP(P72,FAC_TOTALS_APTA!$A$4:$BU$143,$L83,FALSE))</f>
        <v>-7794065.0396641204</v>
      </c>
      <c r="Q83" s="31">
        <f>IF(Q72=0,0,VLOOKUP(Q72,FAC_TOTALS_APTA!$A$4:$BU$143,$L83,FALSE))</f>
        <v>-8043249.2076117899</v>
      </c>
      <c r="R83" s="31">
        <f>IF(R72=0,0,VLOOKUP(R72,FAC_TOTALS_APTA!$A$4:$BU$143,$L83,FALSE))</f>
        <v>-7830804.98547005</v>
      </c>
      <c r="S83" s="31">
        <f>IF(S72=0,0,VLOOKUP(S72,FAC_TOTALS_APTA!$A$4:$BU$143,$L83,FALSE))</f>
        <v>0</v>
      </c>
      <c r="T83" s="31">
        <f>IF(T72=0,0,VLOOKUP(T72,FAC_TOTALS_APTA!$A$4:$BU$143,$L83,FALSE))</f>
        <v>0</v>
      </c>
      <c r="U83" s="31">
        <f>IF(U72=0,0,VLOOKUP(U72,FAC_TOTALS_APTA!$A$4:$BU$143,$L83,FALSE))</f>
        <v>0</v>
      </c>
      <c r="V83" s="31">
        <f>IF(V72=0,0,VLOOKUP(V72,FAC_TOTALS_APTA!$A$4:$BU$143,$L83,FALSE))</f>
        <v>0</v>
      </c>
      <c r="W83" s="31">
        <f>IF(W72=0,0,VLOOKUP(W72,FAC_TOTALS_APTA!$A$4:$BU$143,$L83,FALSE))</f>
        <v>0</v>
      </c>
      <c r="X83" s="31">
        <f>IF(X72=0,0,VLOOKUP(X72,FAC_TOTALS_APTA!$A$4:$BU$143,$L83,FALSE))</f>
        <v>0</v>
      </c>
      <c r="Y83" s="31">
        <f>IF(Y72=0,0,VLOOKUP(Y72,FAC_TOTALS_APTA!$A$4:$BU$143,$L83,FALSE))</f>
        <v>0</v>
      </c>
      <c r="Z83" s="31">
        <f>IF(Z72=0,0,VLOOKUP(Z72,FAC_TOTALS_APTA!$A$4:$BU$143,$L83,FALSE))</f>
        <v>0</v>
      </c>
      <c r="AA83" s="31">
        <f>IF(AA72=0,0,VLOOKUP(AA72,FAC_TOTALS_APTA!$A$4:$BU$143,$L83,FALSE))</f>
        <v>0</v>
      </c>
      <c r="AB83" s="31">
        <f>IF(AB72=0,0,VLOOKUP(AB72,FAC_TOTALS_APTA!$A$4:$BU$143,$L83,FALSE))</f>
        <v>0</v>
      </c>
      <c r="AC83" s="34">
        <f t="shared" si="18"/>
        <v>-35429954.634062149</v>
      </c>
      <c r="AD83" s="35">
        <f>AC83/G91</f>
        <v>-0.10773035357352302</v>
      </c>
    </row>
    <row r="84" spans="1:31" ht="15" x14ac:dyDescent="0.2">
      <c r="B84" s="28" t="s">
        <v>84</v>
      </c>
      <c r="C84" s="30"/>
      <c r="D84" s="14" t="s">
        <v>76</v>
      </c>
      <c r="E84" s="57">
        <v>-2.5999999999999999E-3</v>
      </c>
      <c r="F84" s="9">
        <f>MATCH($D84,FAC_TOTALS_APTA!$A$2:$BU$2,)</f>
        <v>21</v>
      </c>
      <c r="G84" s="36">
        <f>VLOOKUP(G72,FAC_TOTALS_APTA!$A$4:$BU$143,$F84,FALSE)</f>
        <v>0</v>
      </c>
      <c r="H84" s="36">
        <f>VLOOKUP(H72,FAC_TOTALS_APTA!$A$4:$BU$143,$F84,FALSE)</f>
        <v>0</v>
      </c>
      <c r="I84" s="32" t="str">
        <f t="shared" si="15"/>
        <v>-</v>
      </c>
      <c r="J84" s="33"/>
      <c r="K84" s="33" t="str">
        <f t="shared" si="17"/>
        <v>YEARS_SINCE_TNC_RAIL2_HINY_FAC</v>
      </c>
      <c r="L84" s="9">
        <f>MATCH($K84,FAC_TOTALS_APTA!$A$2:$BS$2,)</f>
        <v>36</v>
      </c>
      <c r="M84" s="31">
        <f>IF(M72=0,0,VLOOKUP(M72,FAC_TOTALS_APTA!$A$4:$BU$143,$L84,FALSE))</f>
        <v>0</v>
      </c>
      <c r="N84" s="31">
        <f>IF(N72=0,0,VLOOKUP(N72,FAC_TOTALS_APTA!$A$4:$BU$143,$L84,FALSE))</f>
        <v>0</v>
      </c>
      <c r="O84" s="31">
        <f>IF(O72=0,0,VLOOKUP(O72,FAC_TOTALS_APTA!$A$4:$BU$143,$L84,FALSE))</f>
        <v>0</v>
      </c>
      <c r="P84" s="31">
        <f>IF(P72=0,0,VLOOKUP(P72,FAC_TOTALS_APTA!$A$4:$BU$143,$L84,FALSE))</f>
        <v>0</v>
      </c>
      <c r="Q84" s="31">
        <f>IF(Q72=0,0,VLOOKUP(Q72,FAC_TOTALS_APTA!$A$4:$BU$143,$L84,FALSE))</f>
        <v>0</v>
      </c>
      <c r="R84" s="31">
        <f>IF(R72=0,0,VLOOKUP(R72,FAC_TOTALS_APTA!$A$4:$BU$143,$L84,FALSE))</f>
        <v>0</v>
      </c>
      <c r="S84" s="31">
        <f>IF(S72=0,0,VLOOKUP(S72,FAC_TOTALS_APTA!$A$4:$BU$143,$L84,FALSE))</f>
        <v>0</v>
      </c>
      <c r="T84" s="31">
        <f>IF(T72=0,0,VLOOKUP(T72,FAC_TOTALS_APTA!$A$4:$BU$143,$L84,FALSE))</f>
        <v>0</v>
      </c>
      <c r="U84" s="31">
        <f>IF(U72=0,0,VLOOKUP(U72,FAC_TOTALS_APTA!$A$4:$BU$143,$L84,FALSE))</f>
        <v>0</v>
      </c>
      <c r="V84" s="31">
        <f>IF(V72=0,0,VLOOKUP(V72,FAC_TOTALS_APTA!$A$4:$BU$143,$L84,FALSE))</f>
        <v>0</v>
      </c>
      <c r="W84" s="31">
        <f>IF(W72=0,0,VLOOKUP(W72,FAC_TOTALS_APTA!$A$4:$BU$143,$L84,FALSE))</f>
        <v>0</v>
      </c>
      <c r="X84" s="31">
        <f>IF(X72=0,0,VLOOKUP(X72,FAC_TOTALS_APTA!$A$4:$BU$143,$L84,FALSE))</f>
        <v>0</v>
      </c>
      <c r="Y84" s="31">
        <f>IF(Y72=0,0,VLOOKUP(Y72,FAC_TOTALS_APTA!$A$4:$BU$143,$L84,FALSE))</f>
        <v>0</v>
      </c>
      <c r="Z84" s="31">
        <f>IF(Z72=0,0,VLOOKUP(Z72,FAC_TOTALS_APTA!$A$4:$BU$143,$L84,FALSE))</f>
        <v>0</v>
      </c>
      <c r="AA84" s="31">
        <f>IF(AA72=0,0,VLOOKUP(AA72,FAC_TOTALS_APTA!$A$4:$BU$143,$L84,FALSE))</f>
        <v>0</v>
      </c>
      <c r="AB84" s="31">
        <f>IF(AB72=0,0,VLOOKUP(AB72,FAC_TOTALS_APTA!$A$4:$BU$143,$L84,FALSE))</f>
        <v>0</v>
      </c>
      <c r="AC84" s="34">
        <f t="shared" si="18"/>
        <v>0</v>
      </c>
      <c r="AD84" s="35" t="e">
        <f>AC84/G89</f>
        <v>#DIV/0!</v>
      </c>
    </row>
    <row r="85" spans="1:31" ht="30" x14ac:dyDescent="0.2">
      <c r="B85" s="28" t="s">
        <v>84</v>
      </c>
      <c r="C85" s="30"/>
      <c r="D85" s="14" t="s">
        <v>77</v>
      </c>
      <c r="E85" s="57">
        <v>-2.58E-2</v>
      </c>
      <c r="F85" s="9">
        <f>MATCH($D85,FAC_TOTALS_APTA!$A$2:$BU$2,)</f>
        <v>22</v>
      </c>
      <c r="G85" s="36">
        <f>VLOOKUP(G72,FAC_TOTALS_APTA!$A$4:$BU$143,$F85,FALSE)</f>
        <v>0</v>
      </c>
      <c r="H85" s="36">
        <f>VLOOKUP(H72,FAC_TOTALS_APTA!$A$4:$BU$143,$F85,FALSE)</f>
        <v>0</v>
      </c>
      <c r="I85" s="32" t="str">
        <f t="shared" si="15"/>
        <v>-</v>
      </c>
      <c r="J85" s="33"/>
      <c r="K85" s="33" t="str">
        <f t="shared" si="17"/>
        <v>YEARS_SINCE_TNC_RAIL2_MIDLOW_FAC</v>
      </c>
      <c r="L85" s="9">
        <f>MATCH($K85,FAC_TOTALS_APTA!$A$2:$BS$2,)</f>
        <v>37</v>
      </c>
      <c r="M85" s="31">
        <f>IF(M72=0,0,VLOOKUP(M72,FAC_TOTALS_APTA!$A$4:$BU$143,$L85,FALSE))</f>
        <v>0</v>
      </c>
      <c r="N85" s="31">
        <f>IF(N72=0,0,VLOOKUP(N72,FAC_TOTALS_APTA!$A$4:$BU$143,$L85,FALSE))</f>
        <v>0</v>
      </c>
      <c r="O85" s="31">
        <f>IF(O72=0,0,VLOOKUP(O72,FAC_TOTALS_APTA!$A$4:$BU$143,$L85,FALSE))</f>
        <v>0</v>
      </c>
      <c r="P85" s="31">
        <f>IF(P72=0,0,VLOOKUP(P72,FAC_TOTALS_APTA!$A$4:$BU$143,$L85,FALSE))</f>
        <v>0</v>
      </c>
      <c r="Q85" s="31">
        <f>IF(Q72=0,0,VLOOKUP(Q72,FAC_TOTALS_APTA!$A$4:$BU$143,$L85,FALSE))</f>
        <v>0</v>
      </c>
      <c r="R85" s="31">
        <f>IF(R72=0,0,VLOOKUP(R72,FAC_TOTALS_APTA!$A$4:$BU$143,$L85,FALSE))</f>
        <v>0</v>
      </c>
      <c r="S85" s="31">
        <f>IF(S72=0,0,VLOOKUP(S72,FAC_TOTALS_APTA!$A$4:$BU$143,$L85,FALSE))</f>
        <v>0</v>
      </c>
      <c r="T85" s="31">
        <f>IF(T72=0,0,VLOOKUP(T72,FAC_TOTALS_APTA!$A$4:$BU$143,$L85,FALSE))</f>
        <v>0</v>
      </c>
      <c r="U85" s="31">
        <f>IF(U72=0,0,VLOOKUP(U72,FAC_TOTALS_APTA!$A$4:$BU$143,$L85,FALSE))</f>
        <v>0</v>
      </c>
      <c r="V85" s="31">
        <f>IF(V72=0,0,VLOOKUP(V72,FAC_TOTALS_APTA!$A$4:$BU$143,$L85,FALSE))</f>
        <v>0</v>
      </c>
      <c r="W85" s="31">
        <f>IF(W72=0,0,VLOOKUP(W72,FAC_TOTALS_APTA!$A$4:$BU$143,$L85,FALSE))</f>
        <v>0</v>
      </c>
      <c r="X85" s="31">
        <f>IF(X72=0,0,VLOOKUP(X72,FAC_TOTALS_APTA!$A$4:$BU$143,$L85,FALSE))</f>
        <v>0</v>
      </c>
      <c r="Y85" s="31">
        <f>IF(Y72=0,0,VLOOKUP(Y72,FAC_TOTALS_APTA!$A$4:$BU$143,$L85,FALSE))</f>
        <v>0</v>
      </c>
      <c r="Z85" s="31">
        <f>IF(Z72=0,0,VLOOKUP(Z72,FAC_TOTALS_APTA!$A$4:$BU$143,$L85,FALSE))</f>
        <v>0</v>
      </c>
      <c r="AA85" s="31">
        <f>IF(AA72=0,0,VLOOKUP(AA72,FAC_TOTALS_APTA!$A$4:$BU$143,$L85,FALSE))</f>
        <v>0</v>
      </c>
      <c r="AB85" s="31">
        <f>IF(AB72=0,0,VLOOKUP(AB72,FAC_TOTALS_APTA!$A$4:$BU$143,$L85,FALSE))</f>
        <v>0</v>
      </c>
      <c r="AC85" s="34">
        <f t="shared" si="18"/>
        <v>0</v>
      </c>
      <c r="AD85" s="35" t="e">
        <f>AC85/G89</f>
        <v>#DIV/0!</v>
      </c>
    </row>
    <row r="86" spans="1:31" ht="15" x14ac:dyDescent="0.2">
      <c r="B86" s="28" t="s">
        <v>85</v>
      </c>
      <c r="C86" s="30"/>
      <c r="D86" s="9" t="s">
        <v>51</v>
      </c>
      <c r="E86" s="57">
        <v>1.46E-2</v>
      </c>
      <c r="F86" s="9">
        <f>MATCH($D86,FAC_TOTALS_APTA!$A$2:$BU$2,)</f>
        <v>23</v>
      </c>
      <c r="G86" s="36">
        <f>VLOOKUP(G72,FAC_TOTALS_APTA!$A$4:$BU$143,$F86,FALSE)</f>
        <v>4.0896806038168101E-2</v>
      </c>
      <c r="H86" s="36">
        <f>VLOOKUP(H72,FAC_TOTALS_APTA!$A$4:$BU$143,$F86,FALSE)</f>
        <v>0.54714106581094102</v>
      </c>
      <c r="I86" s="32">
        <f t="shared" si="15"/>
        <v>12.37857693092967</v>
      </c>
      <c r="J86" s="33" t="str">
        <f t="shared" ref="J86:J92" si="19">IF(C86="Log","_log","")</f>
        <v/>
      </c>
      <c r="K86" s="33" t="str">
        <f t="shared" si="17"/>
        <v>BIKE_SHARE_FAC</v>
      </c>
      <c r="L86" s="9">
        <f>MATCH($K86,FAC_TOTALS_APTA!$A$2:$BS$2,)</f>
        <v>38</v>
      </c>
      <c r="M86" s="31">
        <f>IF(M72=0,0,VLOOKUP(M72,FAC_TOTALS_APTA!$A$4:$BU$143,$L86,FALSE))</f>
        <v>9136.0245929956709</v>
      </c>
      <c r="N86" s="31">
        <f>IF(N72=0,0,VLOOKUP(N72,FAC_TOTALS_APTA!$A$4:$BU$143,$L86,FALSE))</f>
        <v>88766.782859451094</v>
      </c>
      <c r="O86" s="31">
        <f>IF(O72=0,0,VLOOKUP(O72,FAC_TOTALS_APTA!$A$4:$BU$143,$L86,FALSE))</f>
        <v>199654.64039027001</v>
      </c>
      <c r="P86" s="31">
        <f>IF(P72=0,0,VLOOKUP(P72,FAC_TOTALS_APTA!$A$4:$BU$143,$L86,FALSE))</f>
        <v>313120.311673744</v>
      </c>
      <c r="Q86" s="31">
        <f>IF(Q72=0,0,VLOOKUP(Q72,FAC_TOTALS_APTA!$A$4:$BU$143,$L86,FALSE))</f>
        <v>767407.22797941999</v>
      </c>
      <c r="R86" s="31">
        <f>IF(R72=0,0,VLOOKUP(R72,FAC_TOTALS_APTA!$A$4:$BU$143,$L86,FALSE))</f>
        <v>545505.61376300803</v>
      </c>
      <c r="S86" s="31">
        <f>IF(S72=0,0,VLOOKUP(S72,FAC_TOTALS_APTA!$A$4:$BU$143,$L86,FALSE))</f>
        <v>0</v>
      </c>
      <c r="T86" s="31">
        <f>IF(T72=0,0,VLOOKUP(T72,FAC_TOTALS_APTA!$A$4:$BU$143,$L86,FALSE))</f>
        <v>0</v>
      </c>
      <c r="U86" s="31">
        <f>IF(U72=0,0,VLOOKUP(U72,FAC_TOTALS_APTA!$A$4:$BU$143,$L86,FALSE))</f>
        <v>0</v>
      </c>
      <c r="V86" s="31">
        <f>IF(V72=0,0,VLOOKUP(V72,FAC_TOTALS_APTA!$A$4:$BU$143,$L86,FALSE))</f>
        <v>0</v>
      </c>
      <c r="W86" s="31">
        <f>IF(W72=0,0,VLOOKUP(W72,FAC_TOTALS_APTA!$A$4:$BU$143,$L86,FALSE))</f>
        <v>0</v>
      </c>
      <c r="X86" s="31">
        <f>IF(X72=0,0,VLOOKUP(X72,FAC_TOTALS_APTA!$A$4:$BU$143,$L86,FALSE))</f>
        <v>0</v>
      </c>
      <c r="Y86" s="31">
        <f>IF(Y72=0,0,VLOOKUP(Y72,FAC_TOTALS_APTA!$A$4:$BU$143,$L86,FALSE))</f>
        <v>0</v>
      </c>
      <c r="Z86" s="31">
        <f>IF(Z72=0,0,VLOOKUP(Z72,FAC_TOTALS_APTA!$A$4:$BU$143,$L86,FALSE))</f>
        <v>0</v>
      </c>
      <c r="AA86" s="31">
        <f>IF(AA72=0,0,VLOOKUP(AA72,FAC_TOTALS_APTA!$A$4:$BU$143,$L86,FALSE))</f>
        <v>0</v>
      </c>
      <c r="AB86" s="31">
        <f>IF(AB72=0,0,VLOOKUP(AB72,FAC_TOTALS_APTA!$A$4:$BU$143,$L86,FALSE))</f>
        <v>0</v>
      </c>
      <c r="AC86" s="34">
        <f t="shared" si="18"/>
        <v>1923590.6012588888</v>
      </c>
      <c r="AD86" s="35">
        <f>AC86/G91</f>
        <v>5.848979987264703E-3</v>
      </c>
    </row>
    <row r="87" spans="1:31" ht="15" x14ac:dyDescent="0.2">
      <c r="B87" s="11" t="s">
        <v>86</v>
      </c>
      <c r="C87" s="29"/>
      <c r="D87" s="10" t="s">
        <v>52</v>
      </c>
      <c r="E87" s="58">
        <v>-4.8399999999999999E-2</v>
      </c>
      <c r="F87" s="10">
        <f>MATCH($D87,FAC_TOTALS_APTA!$A$2:$BU$2,)</f>
        <v>24</v>
      </c>
      <c r="G87" s="38">
        <f>VLOOKUP(G72,FAC_TOTALS_APTA!$A$4:$BU$143,$F87,FALSE)</f>
        <v>0</v>
      </c>
      <c r="H87" s="38">
        <f>VLOOKUP(H72,FAC_TOTALS_APTA!$A$4:$BU$143,$F87,FALSE)</f>
        <v>6.7108560679455503E-2</v>
      </c>
      <c r="I87" s="39" t="str">
        <f t="shared" si="15"/>
        <v>-</v>
      </c>
      <c r="J87" s="40" t="str">
        <f t="shared" si="19"/>
        <v/>
      </c>
      <c r="K87" s="40" t="str">
        <f t="shared" si="17"/>
        <v>scooter_flag_FAC</v>
      </c>
      <c r="L87" s="10">
        <f>MATCH($K87,FAC_TOTALS_APTA!$A$2:$BS$2,)</f>
        <v>40</v>
      </c>
      <c r="M87" s="41">
        <f>IF(M72=0,0,VLOOKUP(M72,FAC_TOTALS_APTA!$A$4:$BU$143,$L87,FALSE))</f>
        <v>0</v>
      </c>
      <c r="N87" s="41">
        <f>IF(N72=0,0,VLOOKUP(N72,FAC_TOTALS_APTA!$A$4:$BU$143,$L87,FALSE))</f>
        <v>0</v>
      </c>
      <c r="O87" s="41">
        <f>IF(O72=0,0,VLOOKUP(O72,FAC_TOTALS_APTA!$A$4:$BU$143,$L87,FALSE))</f>
        <v>0</v>
      </c>
      <c r="P87" s="41">
        <f>IF(P72=0,0,VLOOKUP(P72,FAC_TOTALS_APTA!$A$4:$BU$143,$L87,FALSE))</f>
        <v>0</v>
      </c>
      <c r="Q87" s="41">
        <f>IF(Q72=0,0,VLOOKUP(Q72,FAC_TOTALS_APTA!$A$4:$BU$143,$L87,FALSE))</f>
        <v>0</v>
      </c>
      <c r="R87" s="41">
        <f>IF(R72=0,0,VLOOKUP(R72,FAC_TOTALS_APTA!$A$4:$BU$143,$L87,FALSE))</f>
        <v>-1006661.2958451</v>
      </c>
      <c r="S87" s="41">
        <f>IF(S72=0,0,VLOOKUP(S72,FAC_TOTALS_APTA!$A$4:$BU$143,$L87,FALSE))</f>
        <v>0</v>
      </c>
      <c r="T87" s="41">
        <f>IF(T72=0,0,VLOOKUP(T72,FAC_TOTALS_APTA!$A$4:$BU$143,$L87,FALSE))</f>
        <v>0</v>
      </c>
      <c r="U87" s="41">
        <f>IF(U72=0,0,VLOOKUP(U72,FAC_TOTALS_APTA!$A$4:$BU$143,$L87,FALSE))</f>
        <v>0</v>
      </c>
      <c r="V87" s="41">
        <f>IF(V72=0,0,VLOOKUP(V72,FAC_TOTALS_APTA!$A$4:$BU$143,$L87,FALSE))</f>
        <v>0</v>
      </c>
      <c r="W87" s="41">
        <f>IF(W72=0,0,VLOOKUP(W72,FAC_TOTALS_APTA!$A$4:$BU$143,$L87,FALSE))</f>
        <v>0</v>
      </c>
      <c r="X87" s="41">
        <f>IF(X72=0,0,VLOOKUP(X72,FAC_TOTALS_APTA!$A$4:$BU$143,$L87,FALSE))</f>
        <v>0</v>
      </c>
      <c r="Y87" s="41">
        <f>IF(Y72=0,0,VLOOKUP(Y72,FAC_TOTALS_APTA!$A$4:$BU$143,$L87,FALSE))</f>
        <v>0</v>
      </c>
      <c r="Z87" s="41">
        <f>IF(Z72=0,0,VLOOKUP(Z72,FAC_TOTALS_APTA!$A$4:$BU$143,$L87,FALSE))</f>
        <v>0</v>
      </c>
      <c r="AA87" s="41">
        <f>IF(AA72=0,0,VLOOKUP(AA72,FAC_TOTALS_APTA!$A$4:$BU$143,$L87,FALSE))</f>
        <v>0</v>
      </c>
      <c r="AB87" s="41">
        <f>IF(AB72=0,0,VLOOKUP(AB72,FAC_TOTALS_APTA!$A$4:$BU$143,$L87,FALSE))</f>
        <v>0</v>
      </c>
      <c r="AC87" s="42">
        <f t="shared" si="18"/>
        <v>-1006661.2958451</v>
      </c>
      <c r="AD87" s="43">
        <f>AC87/G91</f>
        <v>-3.0609121137827322E-3</v>
      </c>
    </row>
    <row r="88" spans="1:31" s="16" customFormat="1" ht="15" x14ac:dyDescent="0.2">
      <c r="A88" s="9"/>
      <c r="B88" s="11" t="s">
        <v>92</v>
      </c>
      <c r="C88" s="29" t="s">
        <v>26</v>
      </c>
      <c r="D88" s="10" t="s">
        <v>90</v>
      </c>
      <c r="E88" s="58">
        <v>3.8999999999999998E-3</v>
      </c>
      <c r="F88" s="10">
        <f>MATCH($D88,FAC_TOTALS_APTA!$A$2:$BU$2,)</f>
        <v>25</v>
      </c>
      <c r="G88" s="38">
        <f>VLOOKUP(G72,FAC_TOTALS_APTA!$A$4:$BU$143,$F88,FALSE)</f>
        <v>44877.221013764698</v>
      </c>
      <c r="H88" s="38">
        <f>VLOOKUP(H72,FAC_TOTALS_APTA!$A$4:$BU$143,$F88,FALSE)</f>
        <v>41555.671851451902</v>
      </c>
      <c r="I88" s="39">
        <f t="shared" si="15"/>
        <v>-7.4014145423443534E-2</v>
      </c>
      <c r="J88" s="33" t="str">
        <f t="shared" si="19"/>
        <v>_log</v>
      </c>
      <c r="K88" s="40" t="str">
        <f t="shared" si="17"/>
        <v>MDBF_Mechanical_log_FAC</v>
      </c>
      <c r="L88" s="10">
        <f>MATCH($K88,FAC_TOTALS_APTA!$A$2:$BS$2,)</f>
        <v>39</v>
      </c>
      <c r="M88" s="41">
        <f>IF(M$72=0,0,VLOOKUP(M$72,FAC_TOTALS_APTA!$A$4:$BU$143,$L88,FALSE))</f>
        <v>-61580.628859206998</v>
      </c>
      <c r="N88" s="41">
        <f>IF(N$72=0,0,VLOOKUP(N$72,FAC_TOTALS_APTA!$A$4:$BU$143,$L88,FALSE))</f>
        <v>36862.452891380897</v>
      </c>
      <c r="O88" s="41">
        <f>IF(O$72=0,0,VLOOKUP(O$72,FAC_TOTALS_APTA!$A$4:$BU$143,$L88,FALSE))</f>
        <v>102670.67729645201</v>
      </c>
      <c r="P88" s="41">
        <f>IF(P$72=0,0,VLOOKUP(P$72,FAC_TOTALS_APTA!$A$4:$BU$143,$L88,FALSE))</f>
        <v>13118.568698675899</v>
      </c>
      <c r="Q88" s="41">
        <f>IF(Q$72=0,0,VLOOKUP(Q$72,FAC_TOTALS_APTA!$A$4:$BU$143,$L88,FALSE))</f>
        <v>-69527.330904899005</v>
      </c>
      <c r="R88" s="41">
        <f>IF(R$72=0,0,VLOOKUP(R$72,FAC_TOTALS_APTA!$A$4:$BU$143,$L88,FALSE))</f>
        <v>14937.012243453901</v>
      </c>
      <c r="S88" s="41">
        <f>IF(S$72=0,0,VLOOKUP(S$72,FAC_TOTALS_APTA!$A$4:$BU$143,$L88,FALSE))</f>
        <v>0</v>
      </c>
      <c r="T88" s="41">
        <f>IF(T$72=0,0,VLOOKUP(T$72,FAC_TOTALS_APTA!$A$4:$BU$143,$L88,FALSE))</f>
        <v>0</v>
      </c>
      <c r="U88" s="41">
        <f>IF(U$72=0,0,VLOOKUP(U$72,FAC_TOTALS_APTA!$A$4:$BU$143,$L88,FALSE))</f>
        <v>0</v>
      </c>
      <c r="V88" s="41">
        <f>IF(V$72=0,0,VLOOKUP(V$72,FAC_TOTALS_APTA!$A$4:$BU$143,$L88,FALSE))</f>
        <v>0</v>
      </c>
      <c r="W88" s="41">
        <f>IF(W$72=0,0,VLOOKUP(W$72,FAC_TOTALS_APTA!$A$4:$BU$143,$L88,FALSE))</f>
        <v>0</v>
      </c>
      <c r="X88" s="41">
        <f>IF(X$72=0,0,VLOOKUP(X$72,FAC_TOTALS_APTA!$A$4:$BU$143,$L88,FALSE))</f>
        <v>0</v>
      </c>
      <c r="Y88" s="41">
        <f>IF(Y$72=0,0,VLOOKUP(Y$72,FAC_TOTALS_APTA!$A$4:$BU$143,$L88,FALSE))</f>
        <v>0</v>
      </c>
      <c r="Z88" s="41">
        <f>IF(Z$72=0,0,VLOOKUP(Z$72,FAC_TOTALS_APTA!$A$4:$BU$143,$L88,FALSE))</f>
        <v>0</v>
      </c>
      <c r="AA88" s="41">
        <f>IF(AA$72=0,0,VLOOKUP(AA$72,FAC_TOTALS_APTA!$A$4:$BU$143,$L88,FALSE))</f>
        <v>0</v>
      </c>
      <c r="AB88" s="41">
        <f>IF(AB$72=0,0,VLOOKUP(AB$72,FAC_TOTALS_APTA!$A$4:$BU$143,$L88,FALSE))</f>
        <v>0</v>
      </c>
      <c r="AC88" s="42">
        <f t="shared" si="18"/>
        <v>36480.751365856697</v>
      </c>
      <c r="AD88" s="43">
        <f>AC88/$G$91</f>
        <v>1.1092546642702062E-4</v>
      </c>
      <c r="AE88" s="9"/>
    </row>
    <row r="89" spans="1:31" s="16" customFormat="1" ht="15" x14ac:dyDescent="0.2">
      <c r="A89" s="9"/>
      <c r="B89" s="44" t="s">
        <v>63</v>
      </c>
      <c r="C89" s="45"/>
      <c r="D89" s="44" t="s">
        <v>55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MATCH($K89,FAC_TOTALS_APTA!$A$2:$BS$2,)</f>
        <v>44</v>
      </c>
      <c r="M89" s="48">
        <f>IF(M72=0,0,VLOOKUP(M72,FAC_TOTALS_APTA!$A$4:$BU$143,$L89,FALSE))</f>
        <v>1458240.1839999901</v>
      </c>
      <c r="N89" s="48">
        <f>IF(N72=0,0,VLOOKUP(N72,FAC_TOTALS_APTA!$A$4:$BU$143,$L89,FALSE))</f>
        <v>0</v>
      </c>
      <c r="O89" s="48">
        <f>IF(O72=0,0,VLOOKUP(O72,FAC_TOTALS_APTA!$A$4:$BU$143,$L89,FALSE))</f>
        <v>475083.52239999903</v>
      </c>
      <c r="P89" s="48">
        <f>IF(P72=0,0,VLOOKUP(P72,FAC_TOTALS_APTA!$A$4:$BU$143,$L89,FALSE))</f>
        <v>0</v>
      </c>
      <c r="Q89" s="48">
        <f>IF(Q72=0,0,VLOOKUP(Q72,FAC_TOTALS_APTA!$A$4:$BU$143,$L89,FALSE))</f>
        <v>0</v>
      </c>
      <c r="R89" s="48">
        <f>IF(R72=0,0,VLOOKUP(R72,FAC_TOTALS_APTA!$A$4:$BU$143,$L89,FALSE))</f>
        <v>0</v>
      </c>
      <c r="S89" s="48">
        <f>IF(S72=0,0,VLOOKUP(S72,FAC_TOTALS_APTA!$A$4:$BU$143,$L89,FALSE))</f>
        <v>0</v>
      </c>
      <c r="T89" s="48">
        <f>IF(T72=0,0,VLOOKUP(T72,FAC_TOTALS_APTA!$A$4:$BU$143,$L89,FALSE))</f>
        <v>0</v>
      </c>
      <c r="U89" s="48">
        <f>IF(U72=0,0,VLOOKUP(U72,FAC_TOTALS_APTA!$A$4:$BU$143,$L89,FALSE))</f>
        <v>0</v>
      </c>
      <c r="V89" s="48">
        <f>IF(V72=0,0,VLOOKUP(V72,FAC_TOTALS_APTA!$A$4:$BU$143,$L89,FALSE))</f>
        <v>0</v>
      </c>
      <c r="W89" s="48">
        <f>IF(W72=0,0,VLOOKUP(W72,FAC_TOTALS_APTA!$A$4:$BU$143,$L89,FALSE))</f>
        <v>0</v>
      </c>
      <c r="X89" s="48">
        <f>IF(X72=0,0,VLOOKUP(X72,FAC_TOTALS_APTA!$A$4:$BU$143,$L89,FALSE))</f>
        <v>0</v>
      </c>
      <c r="Y89" s="48">
        <f>IF(Y72=0,0,VLOOKUP(Y72,FAC_TOTALS_APTA!$A$4:$BU$143,$L89,FALSE))</f>
        <v>0</v>
      </c>
      <c r="Z89" s="48">
        <f>IF(Z72=0,0,VLOOKUP(Z72,FAC_TOTALS_APTA!$A$4:$BU$143,$L89,FALSE))</f>
        <v>0</v>
      </c>
      <c r="AA89" s="48">
        <f>IF(AA72=0,0,VLOOKUP(AA72,FAC_TOTALS_APTA!$A$4:$BU$143,$L89,FALSE))</f>
        <v>0</v>
      </c>
      <c r="AB89" s="48">
        <f>IF(AB72=0,0,VLOOKUP(AB72,FAC_TOTALS_APTA!$A$4:$BU$143,$L89,FALSE))</f>
        <v>0</v>
      </c>
      <c r="AC89" s="51">
        <f>SUM(M89:AB89)</f>
        <v>1933323.7063999891</v>
      </c>
      <c r="AD89" s="52">
        <f>AC89/G91</f>
        <v>5.8785750253913093E-3</v>
      </c>
      <c r="AE89" s="9"/>
    </row>
    <row r="90" spans="1:31" s="78" customFormat="1" ht="15" x14ac:dyDescent="0.2">
      <c r="A90" s="77"/>
      <c r="B90" s="28" t="s">
        <v>87</v>
      </c>
      <c r="C90" s="30"/>
      <c r="D90" s="9" t="s">
        <v>6</v>
      </c>
      <c r="E90" s="57"/>
      <c r="F90" s="9">
        <f>MATCH($D90,FAC_TOTALS_APTA!$A$2:$BS$2,)</f>
        <v>9</v>
      </c>
      <c r="G90" s="79">
        <f>VLOOKUP(G72,FAC_TOTALS_APTA!$A$4:$BU$143,$F90,FALSE)</f>
        <v>316773858.12265402</v>
      </c>
      <c r="H90" s="79">
        <f>VLOOKUP(H72,FAC_TOTALS_APTA!$A$4:$BS$143,$F90,FALSE)</f>
        <v>278472725.34022701</v>
      </c>
      <c r="I90" s="81">
        <f t="shared" ref="I90:I91" si="20">H90/G90-1</f>
        <v>-0.12091001766817799</v>
      </c>
      <c r="J90" s="33"/>
      <c r="K90" s="33"/>
      <c r="L90" s="9"/>
      <c r="M90" s="31">
        <f t="shared" ref="M90:AB90" si="21">SUM(M74:M79)</f>
        <v>-4489715.319743678</v>
      </c>
      <c r="N90" s="31">
        <f t="shared" si="21"/>
        <v>4157942.5375667568</v>
      </c>
      <c r="O90" s="31">
        <f t="shared" si="21"/>
        <v>-10276164.377732065</v>
      </c>
      <c r="P90" s="31">
        <f t="shared" si="21"/>
        <v>-6417635.083966136</v>
      </c>
      <c r="Q90" s="31">
        <f t="shared" si="21"/>
        <v>4994236.4742601169</v>
      </c>
      <c r="R90" s="31">
        <f t="shared" si="21"/>
        <v>5704435.1481210282</v>
      </c>
      <c r="S90" s="31">
        <f t="shared" si="21"/>
        <v>0</v>
      </c>
      <c r="T90" s="31">
        <f t="shared" si="21"/>
        <v>0</v>
      </c>
      <c r="U90" s="31">
        <f t="shared" si="21"/>
        <v>0</v>
      </c>
      <c r="V90" s="31">
        <f t="shared" si="21"/>
        <v>0</v>
      </c>
      <c r="W90" s="31">
        <f t="shared" si="21"/>
        <v>0</v>
      </c>
      <c r="X90" s="31">
        <f t="shared" si="21"/>
        <v>0</v>
      </c>
      <c r="Y90" s="31">
        <f t="shared" si="21"/>
        <v>0</v>
      </c>
      <c r="Z90" s="31">
        <f t="shared" si="21"/>
        <v>0</v>
      </c>
      <c r="AA90" s="31">
        <f t="shared" si="21"/>
        <v>0</v>
      </c>
      <c r="AB90" s="31">
        <f t="shared" si="21"/>
        <v>0</v>
      </c>
      <c r="AC90" s="34">
        <f>H90-G90</f>
        <v>-38301132.782427013</v>
      </c>
      <c r="AD90" s="35">
        <f>I90</f>
        <v>-0.12091001766817799</v>
      </c>
      <c r="AE90" s="77"/>
    </row>
    <row r="91" spans="1:31" ht="16" thickBot="1" x14ac:dyDescent="0.25">
      <c r="B91" s="12" t="s">
        <v>60</v>
      </c>
      <c r="C91" s="26"/>
      <c r="D91" s="26" t="s">
        <v>4</v>
      </c>
      <c r="E91" s="26"/>
      <c r="F91" s="26">
        <f>MATCH($D91,FAC_TOTALS_APTA!$A$2:$BS$2,)</f>
        <v>7</v>
      </c>
      <c r="G91" s="80">
        <f>VLOOKUP(G72,FAC_TOTALS_APTA!$A$4:$BS$143,$F91,FALSE)</f>
        <v>328876249.43959898</v>
      </c>
      <c r="H91" s="80">
        <f>VLOOKUP(H72,FAC_TOTALS_APTA!$A$4:$BS$143,$F91,FALSE)</f>
        <v>279667674.12629902</v>
      </c>
      <c r="I91" s="82">
        <f t="shared" si="20"/>
        <v>-0.14962641843900482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-49208575.313299954</v>
      </c>
      <c r="AD91" s="55">
        <f>I91</f>
        <v>-0.14962641843900482</v>
      </c>
    </row>
    <row r="92" spans="1:31" ht="17" thickTop="1" thickBot="1" x14ac:dyDescent="0.25">
      <c r="B92" s="59" t="s">
        <v>88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-2.8716400770826822E-2</v>
      </c>
    </row>
    <row r="93" spans="1:31" s="13" customFormat="1" ht="15" thickTop="1" x14ac:dyDescent="0.2">
      <c r="B93" s="21"/>
      <c r="E93" s="9"/>
      <c r="I93" s="20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s="13" customFormat="1" ht="15" x14ac:dyDescent="0.2">
      <c r="B95" s="21" t="s">
        <v>30</v>
      </c>
      <c r="E95" s="9"/>
      <c r="I95" s="20"/>
    </row>
    <row r="96" spans="1:31" ht="15" x14ac:dyDescent="0.2">
      <c r="B96" s="18" t="s">
        <v>21</v>
      </c>
      <c r="C96" s="19" t="s">
        <v>22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2:30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2:30" ht="15" x14ac:dyDescent="0.2">
      <c r="B98" s="21" t="s">
        <v>32</v>
      </c>
      <c r="C98" s="22">
        <v>0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2:30" ht="16" thickBot="1" x14ac:dyDescent="0.25">
      <c r="B99" s="23" t="s">
        <v>43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2:30" ht="15" thickTop="1" x14ac:dyDescent="0.2">
      <c r="B100" s="63"/>
      <c r="C100" s="64"/>
      <c r="D100" s="64"/>
      <c r="E100" s="64"/>
      <c r="F100" s="64"/>
      <c r="G100" s="84" t="s">
        <v>61</v>
      </c>
      <c r="H100" s="84"/>
      <c r="I100" s="84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4" t="s">
        <v>65</v>
      </c>
      <c r="AD100" s="84"/>
    </row>
    <row r="101" spans="2:30" ht="15" x14ac:dyDescent="0.2">
      <c r="B101" s="11" t="s">
        <v>23</v>
      </c>
      <c r="C101" s="29" t="s">
        <v>24</v>
      </c>
      <c r="D101" s="10" t="s">
        <v>25</v>
      </c>
      <c r="E101" s="10" t="s">
        <v>31</v>
      </c>
      <c r="F101" s="10"/>
      <c r="G101" s="29">
        <f>$C$1</f>
        <v>2012</v>
      </c>
      <c r="H101" s="29">
        <f>$C$2</f>
        <v>2018</v>
      </c>
      <c r="I101" s="29" t="s">
        <v>27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29</v>
      </c>
      <c r="AD101" s="29" t="s">
        <v>27</v>
      </c>
    </row>
    <row r="102" spans="2:30" ht="13" customHeight="1" x14ac:dyDescent="0.2"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</row>
    <row r="103" spans="2:30" ht="13" customHeight="1" x14ac:dyDescent="0.2">
      <c r="B103" s="28"/>
      <c r="C103" s="30"/>
      <c r="D103" s="9"/>
      <c r="E103" s="9"/>
      <c r="F103" s="9"/>
      <c r="G103" s="9" t="str">
        <f>CONCATENATE($C98,"_",$C99,"_",G101)</f>
        <v>0_10_2012</v>
      </c>
      <c r="H103" s="9" t="str">
        <f>CONCATENATE($C98,"_",$C99,"_",H101)</f>
        <v>0_10_2018</v>
      </c>
      <c r="I103" s="30"/>
      <c r="J103" s="9"/>
      <c r="K103" s="9"/>
      <c r="L103" s="9"/>
      <c r="M103" s="9" t="str">
        <f>IF($G101+M102&gt;$H101,0,CONCATENATE($C98,"_",$C99,"_",$G101+M102))</f>
        <v>0_10_2013</v>
      </c>
      <c r="N103" s="9" t="str">
        <f t="shared" ref="N103:AB103" si="22">IF($G101+N102&gt;$H101,0,CONCATENATE($C98,"_",$C99,"_",$G101+N102))</f>
        <v>0_10_2014</v>
      </c>
      <c r="O103" s="9" t="str">
        <f t="shared" si="22"/>
        <v>0_10_2015</v>
      </c>
      <c r="P103" s="9" t="str">
        <f t="shared" si="22"/>
        <v>0_10_2016</v>
      </c>
      <c r="Q103" s="9" t="str">
        <f t="shared" si="22"/>
        <v>0_10_2017</v>
      </c>
      <c r="R103" s="9" t="str">
        <f t="shared" si="22"/>
        <v>0_10_2018</v>
      </c>
      <c r="S103" s="9">
        <f t="shared" si="22"/>
        <v>0</v>
      </c>
      <c r="T103" s="9">
        <f t="shared" si="22"/>
        <v>0</v>
      </c>
      <c r="U103" s="9">
        <f t="shared" si="22"/>
        <v>0</v>
      </c>
      <c r="V103" s="9">
        <f t="shared" si="22"/>
        <v>0</v>
      </c>
      <c r="W103" s="9">
        <f t="shared" si="22"/>
        <v>0</v>
      </c>
      <c r="X103" s="9">
        <f t="shared" si="22"/>
        <v>0</v>
      </c>
      <c r="Y103" s="9">
        <f t="shared" si="22"/>
        <v>0</v>
      </c>
      <c r="Z103" s="9">
        <f t="shared" si="22"/>
        <v>0</v>
      </c>
      <c r="AA103" s="9">
        <f t="shared" si="22"/>
        <v>0</v>
      </c>
      <c r="AB103" s="9">
        <f t="shared" si="22"/>
        <v>0</v>
      </c>
      <c r="AC103" s="9"/>
      <c r="AD103" s="9"/>
    </row>
    <row r="104" spans="2:30" ht="13" customHeight="1" x14ac:dyDescent="0.2">
      <c r="B104" s="28"/>
      <c r="C104" s="30"/>
      <c r="D104" s="9"/>
      <c r="E104" s="9"/>
      <c r="F104" s="9" t="s">
        <v>28</v>
      </c>
      <c r="G104" s="31"/>
      <c r="H104" s="31"/>
      <c r="I104" s="30"/>
      <c r="J104" s="9"/>
      <c r="K104" s="9"/>
      <c r="L104" s="9" t="s">
        <v>28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2:30" ht="15" x14ac:dyDescent="0.2">
      <c r="B105" s="28" t="s">
        <v>39</v>
      </c>
      <c r="C105" s="30" t="s">
        <v>26</v>
      </c>
      <c r="D105" s="9" t="s">
        <v>8</v>
      </c>
      <c r="E105" s="57">
        <v>0.83279999999999998</v>
      </c>
      <c r="F105" s="9">
        <f>MATCH($D105,FAC_TOTALS_APTA!$A$2:$BU$2,)</f>
        <v>11</v>
      </c>
      <c r="G105" s="31">
        <f>VLOOKUP(G103,FAC_TOTALS_APTA!$A$4:$BU$143,$F105,FALSE)</f>
        <v>239688350.09999901</v>
      </c>
      <c r="H105" s="31">
        <f>VLOOKUP(H103,FAC_TOTALS_APTA!$A$4:$BU$143,$F105,FALSE)</f>
        <v>274036302.39999998</v>
      </c>
      <c r="I105" s="32">
        <f>IFERROR(H105/G105-1,"-")</f>
        <v>0.14330255219192267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MATCH($K105,FAC_TOTALS_APTA!$A$2:$BS$2,)</f>
        <v>26</v>
      </c>
      <c r="M105" s="31">
        <f>IF(M103=0,0,VLOOKUP(M103,FAC_TOTALS_APTA!$A$4:$BU$143,$L105,FALSE))</f>
        <v>148049142.50842801</v>
      </c>
      <c r="N105" s="31">
        <f>IF(N103=0,0,VLOOKUP(N103,FAC_TOTALS_APTA!$A$4:$BU$143,$L105,FALSE))</f>
        <v>23175927.812910501</v>
      </c>
      <c r="O105" s="31">
        <f>IF(O103=0,0,VLOOKUP(O103,FAC_TOTALS_APTA!$A$4:$BU$143,$L105,FALSE))</f>
        <v>-8541094.6780281998</v>
      </c>
      <c r="P105" s="31">
        <f>IF(P103=0,0,VLOOKUP(P103,FAC_TOTALS_APTA!$A$4:$BU$143,$L105,FALSE))</f>
        <v>-3859655.7479284299</v>
      </c>
      <c r="Q105" s="31">
        <f>IF(Q103=0,0,VLOOKUP(Q103,FAC_TOTALS_APTA!$A$4:$BU$143,$L105,FALSE))</f>
        <v>-14840892.1410947</v>
      </c>
      <c r="R105" s="31">
        <f>IF(R103=0,0,VLOOKUP(R103,FAC_TOTALS_APTA!$A$4:$BU$143,$L105,FALSE))</f>
        <v>-2623394.0850258502</v>
      </c>
      <c r="S105" s="31">
        <f>IF(S103=0,0,VLOOKUP(S103,FAC_TOTALS_APTA!$A$4:$BU$143,$L105,FALSE))</f>
        <v>0</v>
      </c>
      <c r="T105" s="31">
        <f>IF(T103=0,0,VLOOKUP(T103,FAC_TOTALS_APTA!$A$4:$BU$143,$L105,FALSE))</f>
        <v>0</v>
      </c>
      <c r="U105" s="31">
        <f>IF(U103=0,0,VLOOKUP(U103,FAC_TOTALS_APTA!$A$4:$BU$143,$L105,FALSE))</f>
        <v>0</v>
      </c>
      <c r="V105" s="31">
        <f>IF(V103=0,0,VLOOKUP(V103,FAC_TOTALS_APTA!$A$4:$BU$143,$L105,FALSE))</f>
        <v>0</v>
      </c>
      <c r="W105" s="31">
        <f>IF(W103=0,0,VLOOKUP(W103,FAC_TOTALS_APTA!$A$4:$BU$143,$L105,FALSE))</f>
        <v>0</v>
      </c>
      <c r="X105" s="31">
        <f>IF(X103=0,0,VLOOKUP(X103,FAC_TOTALS_APTA!$A$4:$BU$143,$L105,FALSE))</f>
        <v>0</v>
      </c>
      <c r="Y105" s="31">
        <f>IF(Y103=0,0,VLOOKUP(Y103,FAC_TOTALS_APTA!$A$4:$BU$143,$L105,FALSE))</f>
        <v>0</v>
      </c>
      <c r="Z105" s="31">
        <f>IF(Z103=0,0,VLOOKUP(Z103,FAC_TOTALS_APTA!$A$4:$BU$143,$L105,FALSE))</f>
        <v>0</v>
      </c>
      <c r="AA105" s="31">
        <f>IF(AA103=0,0,VLOOKUP(AA103,FAC_TOTALS_APTA!$A$4:$BU$143,$L105,FALSE))</f>
        <v>0</v>
      </c>
      <c r="AB105" s="31">
        <f>IF(AB103=0,0,VLOOKUP(AB103,FAC_TOTALS_APTA!$A$4:$BU$143,$L105,FALSE))</f>
        <v>0</v>
      </c>
      <c r="AC105" s="34">
        <f>SUM(M105:AB105)</f>
        <v>141360033.66926134</v>
      </c>
      <c r="AD105" s="35">
        <f>AC105/G122</f>
        <v>0.12001309859905077</v>
      </c>
    </row>
    <row r="106" spans="2:30" ht="15" x14ac:dyDescent="0.2">
      <c r="B106" s="28" t="s">
        <v>62</v>
      </c>
      <c r="C106" s="30" t="s">
        <v>26</v>
      </c>
      <c r="D106" s="9" t="s">
        <v>20</v>
      </c>
      <c r="E106" s="57">
        <v>-0.59099999999999997</v>
      </c>
      <c r="F106" s="9">
        <f>MATCH($D106,FAC_TOTALS_APTA!$A$2:$BU$2,)</f>
        <v>12</v>
      </c>
      <c r="G106" s="56">
        <f>VLOOKUP(G103,FAC_TOTALS_APTA!$A$4:$BU$143,$F106,FALSE)</f>
        <v>1.45326645199999</v>
      </c>
      <c r="H106" s="56">
        <f>VLOOKUP(H103,FAC_TOTALS_APTA!$A$4:$BU$143,$F106,FALSE)</f>
        <v>1.7403283429999901</v>
      </c>
      <c r="I106" s="32">
        <f t="shared" ref="I106:I119" si="23">IFERROR(H106/G106-1,"-")</f>
        <v>0.19752873989827835</v>
      </c>
      <c r="J106" s="33" t="str">
        <f t="shared" ref="J106:J119" si="24">IF(C106="Log","_log","")</f>
        <v>_log</v>
      </c>
      <c r="K106" s="33" t="str">
        <f t="shared" ref="K106:K120" si="25">CONCATENATE(D106,J106,"_FAC")</f>
        <v>FARE_per_UPT_2018_log_FAC</v>
      </c>
      <c r="L106" s="9">
        <f>MATCH($K106,FAC_TOTALS_APTA!$A$2:$BS$2,)</f>
        <v>27</v>
      </c>
      <c r="M106" s="31">
        <f>IF(M103=0,0,VLOOKUP(M103,FAC_TOTALS_APTA!$A$4:$BU$143,$L106,FALSE))</f>
        <v>-56059407.161766797</v>
      </c>
      <c r="N106" s="31">
        <f>IF(N103=0,0,VLOOKUP(N103,FAC_TOTALS_APTA!$A$4:$BU$143,$L106,FALSE))</f>
        <v>-8484856.20434561</v>
      </c>
      <c r="O106" s="31">
        <f>IF(O103=0,0,VLOOKUP(O103,FAC_TOTALS_APTA!$A$4:$BU$143,$L106,FALSE))</f>
        <v>-5829479.7547199801</v>
      </c>
      <c r="P106" s="31">
        <f>IF(P103=0,0,VLOOKUP(P103,FAC_TOTALS_APTA!$A$4:$BU$143,$L106,FALSE))</f>
        <v>-5531624.5107228104</v>
      </c>
      <c r="Q106" s="31">
        <f>IF(Q103=0,0,VLOOKUP(Q103,FAC_TOTALS_APTA!$A$4:$BU$143,$L106,FALSE))</f>
        <v>-7118188.6374613503</v>
      </c>
      <c r="R106" s="31">
        <f>IF(R103=0,0,VLOOKUP(R103,FAC_TOTALS_APTA!$A$4:$BU$143,$L106,FALSE))</f>
        <v>7536202.7589478204</v>
      </c>
      <c r="S106" s="31">
        <f>IF(S103=0,0,VLOOKUP(S103,FAC_TOTALS_APTA!$A$4:$BU$143,$L106,FALSE))</f>
        <v>0</v>
      </c>
      <c r="T106" s="31">
        <f>IF(T103=0,0,VLOOKUP(T103,FAC_TOTALS_APTA!$A$4:$BU$143,$L106,FALSE))</f>
        <v>0</v>
      </c>
      <c r="U106" s="31">
        <f>IF(U103=0,0,VLOOKUP(U103,FAC_TOTALS_APTA!$A$4:$BU$143,$L106,FALSE))</f>
        <v>0</v>
      </c>
      <c r="V106" s="31">
        <f>IF(V103=0,0,VLOOKUP(V103,FAC_TOTALS_APTA!$A$4:$BU$143,$L106,FALSE))</f>
        <v>0</v>
      </c>
      <c r="W106" s="31">
        <f>IF(W103=0,0,VLOOKUP(W103,FAC_TOTALS_APTA!$A$4:$BU$143,$L106,FALSE))</f>
        <v>0</v>
      </c>
      <c r="X106" s="31">
        <f>IF(X103=0,0,VLOOKUP(X103,FAC_TOTALS_APTA!$A$4:$BU$143,$L106,FALSE))</f>
        <v>0</v>
      </c>
      <c r="Y106" s="31">
        <f>IF(Y103=0,0,VLOOKUP(Y103,FAC_TOTALS_APTA!$A$4:$BU$143,$L106,FALSE))</f>
        <v>0</v>
      </c>
      <c r="Z106" s="31">
        <f>IF(Z103=0,0,VLOOKUP(Z103,FAC_TOTALS_APTA!$A$4:$BU$143,$L106,FALSE))</f>
        <v>0</v>
      </c>
      <c r="AA106" s="31">
        <f>IF(AA103=0,0,VLOOKUP(AA103,FAC_TOTALS_APTA!$A$4:$BU$143,$L106,FALSE))</f>
        <v>0</v>
      </c>
      <c r="AB106" s="31">
        <f>IF(AB103=0,0,VLOOKUP(AB103,FAC_TOTALS_APTA!$A$4:$BU$143,$L106,FALSE))</f>
        <v>0</v>
      </c>
      <c r="AC106" s="34">
        <f t="shared" ref="AC106:AC119" si="26">SUM(M106:AB106)</f>
        <v>-75487353.51006873</v>
      </c>
      <c r="AD106" s="35">
        <f>AC106/G122</f>
        <v>-6.4087924745275845E-2</v>
      </c>
    </row>
    <row r="107" spans="2:30" ht="15" x14ac:dyDescent="0.2">
      <c r="B107" s="28" t="s">
        <v>58</v>
      </c>
      <c r="C107" s="30" t="s">
        <v>26</v>
      </c>
      <c r="D107" s="9" t="s">
        <v>9</v>
      </c>
      <c r="E107" s="57">
        <v>0.37669999999999998</v>
      </c>
      <c r="F107" s="9">
        <f>MATCH($D107,FAC_TOTALS_APTA!$A$2:$BU$2,)</f>
        <v>13</v>
      </c>
      <c r="G107" s="31">
        <f>VLOOKUP(G103,FAC_TOTALS_APTA!$A$4:$BU$143,$F107,FALSE)</f>
        <v>27909105.420000002</v>
      </c>
      <c r="H107" s="31">
        <f>VLOOKUP(H103,FAC_TOTALS_APTA!$A$4:$BU$143,$F107,FALSE)</f>
        <v>29807700.839999899</v>
      </c>
      <c r="I107" s="32">
        <f t="shared" si="23"/>
        <v>6.8027813555046501E-2</v>
      </c>
      <c r="J107" s="33" t="str">
        <f t="shared" si="24"/>
        <v>_log</v>
      </c>
      <c r="K107" s="33" t="str">
        <f t="shared" si="25"/>
        <v>POP_EMP_log_FAC</v>
      </c>
      <c r="L107" s="9">
        <f>MATCH($K107,FAC_TOTALS_APTA!$A$2:$BS$2,)</f>
        <v>28</v>
      </c>
      <c r="M107" s="31">
        <f>IF(M103=0,0,VLOOKUP(M103,FAC_TOTALS_APTA!$A$4:$BU$143,$L107,FALSE))</f>
        <v>15273013.418001801</v>
      </c>
      <c r="N107" s="31">
        <f>IF(N103=0,0,VLOOKUP(N103,FAC_TOTALS_APTA!$A$4:$BU$143,$L107,FALSE))</f>
        <v>4882006.28832357</v>
      </c>
      <c r="O107" s="31">
        <f>IF(O103=0,0,VLOOKUP(O103,FAC_TOTALS_APTA!$A$4:$BU$143,$L107,FALSE))</f>
        <v>4396849.4580013696</v>
      </c>
      <c r="P107" s="31">
        <f>IF(P103=0,0,VLOOKUP(P103,FAC_TOTALS_APTA!$A$4:$BU$143,$L107,FALSE))</f>
        <v>942316.828030815</v>
      </c>
      <c r="Q107" s="31">
        <f>IF(Q103=0,0,VLOOKUP(Q103,FAC_TOTALS_APTA!$A$4:$BU$143,$L107,FALSE))</f>
        <v>3652368.6051938701</v>
      </c>
      <c r="R107" s="31">
        <f>IF(R103=0,0,VLOOKUP(R103,FAC_TOTALS_APTA!$A$4:$BU$143,$L107,FALSE))</f>
        <v>2073931.5171948699</v>
      </c>
      <c r="S107" s="31">
        <f>IF(S103=0,0,VLOOKUP(S103,FAC_TOTALS_APTA!$A$4:$BU$143,$L107,FALSE))</f>
        <v>0</v>
      </c>
      <c r="T107" s="31">
        <f>IF(T103=0,0,VLOOKUP(T103,FAC_TOTALS_APTA!$A$4:$BU$143,$L107,FALSE))</f>
        <v>0</v>
      </c>
      <c r="U107" s="31">
        <f>IF(U103=0,0,VLOOKUP(U103,FAC_TOTALS_APTA!$A$4:$BU$143,$L107,FALSE))</f>
        <v>0</v>
      </c>
      <c r="V107" s="31">
        <f>IF(V103=0,0,VLOOKUP(V103,FAC_TOTALS_APTA!$A$4:$BU$143,$L107,FALSE))</f>
        <v>0</v>
      </c>
      <c r="W107" s="31">
        <f>IF(W103=0,0,VLOOKUP(W103,FAC_TOTALS_APTA!$A$4:$BU$143,$L107,FALSE))</f>
        <v>0</v>
      </c>
      <c r="X107" s="31">
        <f>IF(X103=0,0,VLOOKUP(X103,FAC_TOTALS_APTA!$A$4:$BU$143,$L107,FALSE))</f>
        <v>0</v>
      </c>
      <c r="Y107" s="31">
        <f>IF(Y103=0,0,VLOOKUP(Y103,FAC_TOTALS_APTA!$A$4:$BU$143,$L107,FALSE))</f>
        <v>0</v>
      </c>
      <c r="Z107" s="31">
        <f>IF(Z103=0,0,VLOOKUP(Z103,FAC_TOTALS_APTA!$A$4:$BU$143,$L107,FALSE))</f>
        <v>0</v>
      </c>
      <c r="AA107" s="31">
        <f>IF(AA103=0,0,VLOOKUP(AA103,FAC_TOTALS_APTA!$A$4:$BU$143,$L107,FALSE))</f>
        <v>0</v>
      </c>
      <c r="AB107" s="31">
        <f>IF(AB103=0,0,VLOOKUP(AB103,FAC_TOTALS_APTA!$A$4:$BU$143,$L107,FALSE))</f>
        <v>0</v>
      </c>
      <c r="AC107" s="34">
        <f t="shared" si="26"/>
        <v>31220486.114746299</v>
      </c>
      <c r="AD107" s="35">
        <f>AC107/G122</f>
        <v>2.6505845967509115E-2</v>
      </c>
    </row>
    <row r="108" spans="2:30" ht="15" x14ac:dyDescent="0.2">
      <c r="B108" s="28" t="s">
        <v>82</v>
      </c>
      <c r="C108" s="30"/>
      <c r="D108" s="9" t="s">
        <v>11</v>
      </c>
      <c r="E108" s="57">
        <v>5.4999999999999997E-3</v>
      </c>
      <c r="F108" s="9">
        <f>MATCH($D108,FAC_TOTALS_APTA!$A$2:$BU$2,)</f>
        <v>17</v>
      </c>
      <c r="G108" s="56">
        <f>VLOOKUP(G103,FAC_TOTALS_APTA!$A$4:$BU$143,$F108,FALSE)</f>
        <v>68.630248062319694</v>
      </c>
      <c r="H108" s="56">
        <f>VLOOKUP(H103,FAC_TOTALS_APTA!$A$4:$BU$143,$F108,FALSE)</f>
        <v>67.468769080655605</v>
      </c>
      <c r="I108" s="32">
        <f t="shared" si="23"/>
        <v>-1.6923718250433928E-2</v>
      </c>
      <c r="J108" s="33" t="str">
        <f t="shared" si="24"/>
        <v/>
      </c>
      <c r="K108" s="33" t="str">
        <f t="shared" si="25"/>
        <v>TSD_POP_PCT_FAC</v>
      </c>
      <c r="L108" s="9">
        <f>MATCH($K108,FAC_TOTALS_APTA!$A$2:$BS$2,)</f>
        <v>32</v>
      </c>
      <c r="M108" s="31">
        <f>IF(M103=0,0,VLOOKUP(M103,FAC_TOTALS_APTA!$A$4:$BU$143,$L108,FALSE))</f>
        <v>-14684397.2457214</v>
      </c>
      <c r="N108" s="31">
        <f>IF(N103=0,0,VLOOKUP(N103,FAC_TOTALS_APTA!$A$4:$BU$143,$L108,FALSE))</f>
        <v>1102571.40786068</v>
      </c>
      <c r="O108" s="31">
        <f>IF(O103=0,0,VLOOKUP(O103,FAC_TOTALS_APTA!$A$4:$BU$143,$L108,FALSE))</f>
        <v>1457372.8116733599</v>
      </c>
      <c r="P108" s="31">
        <f>IF(P103=0,0,VLOOKUP(P103,FAC_TOTALS_APTA!$A$4:$BU$143,$L108,FALSE))</f>
        <v>2222656.4041376002</v>
      </c>
      <c r="Q108" s="31">
        <f>IF(Q103=0,0,VLOOKUP(Q103,FAC_TOTALS_APTA!$A$4:$BU$143,$L108,FALSE))</f>
        <v>934902.499641567</v>
      </c>
      <c r="R108" s="31">
        <f>IF(R103=0,0,VLOOKUP(R103,FAC_TOTALS_APTA!$A$4:$BU$143,$L108,FALSE))</f>
        <v>1175038.2851871599</v>
      </c>
      <c r="S108" s="31">
        <f>IF(S103=0,0,VLOOKUP(S103,FAC_TOTALS_APTA!$A$4:$BU$143,$L108,FALSE))</f>
        <v>0</v>
      </c>
      <c r="T108" s="31">
        <f>IF(T103=0,0,VLOOKUP(T103,FAC_TOTALS_APTA!$A$4:$BU$143,$L108,FALSE))</f>
        <v>0</v>
      </c>
      <c r="U108" s="31">
        <f>IF(U103=0,0,VLOOKUP(U103,FAC_TOTALS_APTA!$A$4:$BU$143,$L108,FALSE))</f>
        <v>0</v>
      </c>
      <c r="V108" s="31">
        <f>IF(V103=0,0,VLOOKUP(V103,FAC_TOTALS_APTA!$A$4:$BU$143,$L108,FALSE))</f>
        <v>0</v>
      </c>
      <c r="W108" s="31">
        <f>IF(W103=0,0,VLOOKUP(W103,FAC_TOTALS_APTA!$A$4:$BU$143,$L108,FALSE))</f>
        <v>0</v>
      </c>
      <c r="X108" s="31">
        <f>IF(X103=0,0,VLOOKUP(X103,FAC_TOTALS_APTA!$A$4:$BU$143,$L108,FALSE))</f>
        <v>0</v>
      </c>
      <c r="Y108" s="31">
        <f>IF(Y103=0,0,VLOOKUP(Y103,FAC_TOTALS_APTA!$A$4:$BU$143,$L108,FALSE))</f>
        <v>0</v>
      </c>
      <c r="Z108" s="31">
        <f>IF(Z103=0,0,VLOOKUP(Z103,FAC_TOTALS_APTA!$A$4:$BU$143,$L108,FALSE))</f>
        <v>0</v>
      </c>
      <c r="AA108" s="31">
        <f>IF(AA103=0,0,VLOOKUP(AA103,FAC_TOTALS_APTA!$A$4:$BU$143,$L108,FALSE))</f>
        <v>0</v>
      </c>
      <c r="AB108" s="31">
        <f>IF(AB103=0,0,VLOOKUP(AB103,FAC_TOTALS_APTA!$A$4:$BU$143,$L108,FALSE))</f>
        <v>0</v>
      </c>
      <c r="AC108" s="34">
        <f t="shared" si="26"/>
        <v>-7791855.8372210329</v>
      </c>
      <c r="AD108" s="35">
        <f>AC108/G122</f>
        <v>-6.6151990671557085E-3</v>
      </c>
    </row>
    <row r="109" spans="2:30" ht="15" x14ac:dyDescent="0.2">
      <c r="B109" s="28" t="s">
        <v>59</v>
      </c>
      <c r="C109" s="30" t="s">
        <v>26</v>
      </c>
      <c r="D109" s="37" t="s">
        <v>19</v>
      </c>
      <c r="E109" s="57">
        <v>0.1762</v>
      </c>
      <c r="F109" s="9">
        <f>MATCH($D109,FAC_TOTALS_APTA!$A$2:$BU$2,)</f>
        <v>14</v>
      </c>
      <c r="G109" s="36">
        <f>VLOOKUP(G103,FAC_TOTALS_APTA!$A$4:$BU$143,$F109,FALSE)</f>
        <v>4.1093000000000002</v>
      </c>
      <c r="H109" s="36">
        <f>VLOOKUP(H103,FAC_TOTALS_APTA!$A$4:$BU$143,$F109,FALSE)</f>
        <v>2.9199999999999902</v>
      </c>
      <c r="I109" s="32">
        <f t="shared" si="23"/>
        <v>-0.28941668897379358</v>
      </c>
      <c r="J109" s="33" t="str">
        <f t="shared" si="24"/>
        <v>_log</v>
      </c>
      <c r="K109" s="33" t="str">
        <f t="shared" si="25"/>
        <v>GAS_PRICE_2018_log_FAC</v>
      </c>
      <c r="L109" s="9">
        <f>MATCH($K109,FAC_TOTALS_APTA!$A$2:$BS$2,)</f>
        <v>29</v>
      </c>
      <c r="M109" s="31">
        <f>IF(M103=0,0,VLOOKUP(M103,FAC_TOTALS_APTA!$A$4:$BU$143,$L109,FALSE))</f>
        <v>-6796689.80777945</v>
      </c>
      <c r="N109" s="31">
        <f>IF(N103=0,0,VLOOKUP(N103,FAC_TOTALS_APTA!$A$4:$BU$143,$L109,FALSE))</f>
        <v>-8131718.8698689602</v>
      </c>
      <c r="O109" s="31">
        <f>IF(O103=0,0,VLOOKUP(O103,FAC_TOTALS_APTA!$A$4:$BU$143,$L109,FALSE))</f>
        <v>-50619974.359432399</v>
      </c>
      <c r="P109" s="31">
        <f>IF(P103=0,0,VLOOKUP(P103,FAC_TOTALS_APTA!$A$4:$BU$143,$L109,FALSE))</f>
        <v>-15607179.982737601</v>
      </c>
      <c r="Q109" s="31">
        <f>IF(Q103=0,0,VLOOKUP(Q103,FAC_TOTALS_APTA!$A$4:$BU$143,$L109,FALSE))</f>
        <v>15277262.6525685</v>
      </c>
      <c r="R109" s="31">
        <f>IF(R103=0,0,VLOOKUP(R103,FAC_TOTALS_APTA!$A$4:$BU$143,$L109,FALSE))</f>
        <v>11478995.584793</v>
      </c>
      <c r="S109" s="31">
        <f>IF(S103=0,0,VLOOKUP(S103,FAC_TOTALS_APTA!$A$4:$BU$143,$L109,FALSE))</f>
        <v>0</v>
      </c>
      <c r="T109" s="31">
        <f>IF(T103=0,0,VLOOKUP(T103,FAC_TOTALS_APTA!$A$4:$BU$143,$L109,FALSE))</f>
        <v>0</v>
      </c>
      <c r="U109" s="31">
        <f>IF(U103=0,0,VLOOKUP(U103,FAC_TOTALS_APTA!$A$4:$BU$143,$L109,FALSE))</f>
        <v>0</v>
      </c>
      <c r="V109" s="31">
        <f>IF(V103=0,0,VLOOKUP(V103,FAC_TOTALS_APTA!$A$4:$BU$143,$L109,FALSE))</f>
        <v>0</v>
      </c>
      <c r="W109" s="31">
        <f>IF(W103=0,0,VLOOKUP(W103,FAC_TOTALS_APTA!$A$4:$BU$143,$L109,FALSE))</f>
        <v>0</v>
      </c>
      <c r="X109" s="31">
        <f>IF(X103=0,0,VLOOKUP(X103,FAC_TOTALS_APTA!$A$4:$BU$143,$L109,FALSE))</f>
        <v>0</v>
      </c>
      <c r="Y109" s="31">
        <f>IF(Y103=0,0,VLOOKUP(Y103,FAC_TOTALS_APTA!$A$4:$BU$143,$L109,FALSE))</f>
        <v>0</v>
      </c>
      <c r="Z109" s="31">
        <f>IF(Z103=0,0,VLOOKUP(Z103,FAC_TOTALS_APTA!$A$4:$BU$143,$L109,FALSE))</f>
        <v>0</v>
      </c>
      <c r="AA109" s="31">
        <f>IF(AA103=0,0,VLOOKUP(AA103,FAC_TOTALS_APTA!$A$4:$BU$143,$L109,FALSE))</f>
        <v>0</v>
      </c>
      <c r="AB109" s="31">
        <f>IF(AB103=0,0,VLOOKUP(AB103,FAC_TOTALS_APTA!$A$4:$BU$143,$L109,FALSE))</f>
        <v>0</v>
      </c>
      <c r="AC109" s="34">
        <f t="shared" si="26"/>
        <v>-54399304.782456905</v>
      </c>
      <c r="AD109" s="35">
        <f>AC109/G122</f>
        <v>-4.6184405585611162E-2</v>
      </c>
    </row>
    <row r="110" spans="2:30" ht="15" x14ac:dyDescent="0.2">
      <c r="B110" s="28" t="s">
        <v>56</v>
      </c>
      <c r="C110" s="30" t="s">
        <v>26</v>
      </c>
      <c r="D110" s="9" t="s">
        <v>18</v>
      </c>
      <c r="E110" s="57">
        <v>-0.27529999999999999</v>
      </c>
      <c r="F110" s="9">
        <f>MATCH($D110,FAC_TOTALS_APTA!$A$2:$BU$2,)</f>
        <v>15</v>
      </c>
      <c r="G110" s="56">
        <f>VLOOKUP(G103,FAC_TOTALS_APTA!$A$4:$BU$143,$F110,FALSE)</f>
        <v>33963.31</v>
      </c>
      <c r="H110" s="56">
        <f>VLOOKUP(H103,FAC_TOTALS_APTA!$A$4:$BU$143,$F110,FALSE)</f>
        <v>36801.5</v>
      </c>
      <c r="I110" s="32">
        <f t="shared" si="23"/>
        <v>8.3566354398319831E-2</v>
      </c>
      <c r="J110" s="33" t="str">
        <f t="shared" si="24"/>
        <v>_log</v>
      </c>
      <c r="K110" s="33" t="str">
        <f t="shared" si="25"/>
        <v>TOTAL_MED_INC_INDIV_2018_log_FAC</v>
      </c>
      <c r="L110" s="9">
        <f>MATCH($K110,FAC_TOTALS_APTA!$A$2:$BS$2,)</f>
        <v>30</v>
      </c>
      <c r="M110" s="31">
        <f>IF(M103=0,0,VLOOKUP(M103,FAC_TOTALS_APTA!$A$4:$BU$143,$L110,FALSE))</f>
        <v>2575687.9011945101</v>
      </c>
      <c r="N110" s="31">
        <f>IF(N103=0,0,VLOOKUP(N103,FAC_TOTALS_APTA!$A$4:$BU$143,$L110,FALSE))</f>
        <v>1198513.57172709</v>
      </c>
      <c r="O110" s="31">
        <f>IF(O103=0,0,VLOOKUP(O103,FAC_TOTALS_APTA!$A$4:$BU$143,$L110,FALSE))</f>
        <v>-5847536.8910062704</v>
      </c>
      <c r="P110" s="31">
        <f>IF(P103=0,0,VLOOKUP(P103,FAC_TOTALS_APTA!$A$4:$BU$143,$L110,FALSE))</f>
        <v>-10548207.328843599</v>
      </c>
      <c r="Q110" s="31">
        <f>IF(Q103=0,0,VLOOKUP(Q103,FAC_TOTALS_APTA!$A$4:$BU$143,$L110,FALSE))</f>
        <v>-5886288.3054041499</v>
      </c>
      <c r="R110" s="31">
        <f>IF(R103=0,0,VLOOKUP(R103,FAC_TOTALS_APTA!$A$4:$BU$143,$L110,FALSE))</f>
        <v>-7249849.80935359</v>
      </c>
      <c r="S110" s="31">
        <f>IF(S103=0,0,VLOOKUP(S103,FAC_TOTALS_APTA!$A$4:$BU$143,$L110,FALSE))</f>
        <v>0</v>
      </c>
      <c r="T110" s="31">
        <f>IF(T103=0,0,VLOOKUP(T103,FAC_TOTALS_APTA!$A$4:$BU$143,$L110,FALSE))</f>
        <v>0</v>
      </c>
      <c r="U110" s="31">
        <f>IF(U103=0,0,VLOOKUP(U103,FAC_TOTALS_APTA!$A$4:$BU$143,$L110,FALSE))</f>
        <v>0</v>
      </c>
      <c r="V110" s="31">
        <f>IF(V103=0,0,VLOOKUP(V103,FAC_TOTALS_APTA!$A$4:$BU$143,$L110,FALSE))</f>
        <v>0</v>
      </c>
      <c r="W110" s="31">
        <f>IF(W103=0,0,VLOOKUP(W103,FAC_TOTALS_APTA!$A$4:$BU$143,$L110,FALSE))</f>
        <v>0</v>
      </c>
      <c r="X110" s="31">
        <f>IF(X103=0,0,VLOOKUP(X103,FAC_TOTALS_APTA!$A$4:$BU$143,$L110,FALSE))</f>
        <v>0</v>
      </c>
      <c r="Y110" s="31">
        <f>IF(Y103=0,0,VLOOKUP(Y103,FAC_TOTALS_APTA!$A$4:$BU$143,$L110,FALSE))</f>
        <v>0</v>
      </c>
      <c r="Z110" s="31">
        <f>IF(Z103=0,0,VLOOKUP(Z103,FAC_TOTALS_APTA!$A$4:$BU$143,$L110,FALSE))</f>
        <v>0</v>
      </c>
      <c r="AA110" s="31">
        <f>IF(AA103=0,0,VLOOKUP(AA103,FAC_TOTALS_APTA!$A$4:$BU$143,$L110,FALSE))</f>
        <v>0</v>
      </c>
      <c r="AB110" s="31">
        <f>IF(AB103=0,0,VLOOKUP(AB103,FAC_TOTALS_APTA!$A$4:$BU$143,$L110,FALSE))</f>
        <v>0</v>
      </c>
      <c r="AC110" s="34">
        <f t="shared" si="26"/>
        <v>-25757680.86168601</v>
      </c>
      <c r="AD110" s="35">
        <f>AC110/G122</f>
        <v>-2.1867984979184386E-2</v>
      </c>
    </row>
    <row r="111" spans="2:30" ht="15" x14ac:dyDescent="0.2">
      <c r="B111" s="28" t="s">
        <v>83</v>
      </c>
      <c r="C111" s="30"/>
      <c r="D111" s="9" t="s">
        <v>10</v>
      </c>
      <c r="E111" s="57">
        <v>6.8999999999999999E-3</v>
      </c>
      <c r="F111" s="9">
        <f>MATCH($D111,FAC_TOTALS_APTA!$A$2:$BU$2,)</f>
        <v>16</v>
      </c>
      <c r="G111" s="31">
        <f>VLOOKUP(G103,FAC_TOTALS_APTA!$A$4:$BU$143,$F111,FALSE)</f>
        <v>31.51</v>
      </c>
      <c r="H111" s="31">
        <f>VLOOKUP(H103,FAC_TOTALS_APTA!$A$4:$BU$143,$F111,FALSE)</f>
        <v>30.01</v>
      </c>
      <c r="I111" s="32">
        <f t="shared" si="23"/>
        <v>-4.7603935258648034E-2</v>
      </c>
      <c r="J111" s="33" t="str">
        <f t="shared" si="24"/>
        <v/>
      </c>
      <c r="K111" s="33" t="str">
        <f t="shared" si="25"/>
        <v>PCT_HH_NO_VEH_FAC</v>
      </c>
      <c r="L111" s="9">
        <f>MATCH($K111,FAC_TOTALS_APTA!$A$2:$BS$2,)</f>
        <v>31</v>
      </c>
      <c r="M111" s="31">
        <f>IF(M103=0,0,VLOOKUP(M103,FAC_TOTALS_APTA!$A$4:$BU$143,$L111,FALSE))</f>
        <v>-11039150.407433599</v>
      </c>
      <c r="N111" s="31">
        <f>IF(N103=0,0,VLOOKUP(N103,FAC_TOTALS_APTA!$A$4:$BU$143,$L111,FALSE))</f>
        <v>1932326.9282923799</v>
      </c>
      <c r="O111" s="31">
        <f>IF(O103=0,0,VLOOKUP(O103,FAC_TOTALS_APTA!$A$4:$BU$143,$L111,FALSE))</f>
        <v>-213215.27504209001</v>
      </c>
      <c r="P111" s="31">
        <f>IF(P103=0,0,VLOOKUP(P103,FAC_TOTALS_APTA!$A$4:$BU$143,$L111,FALSE))</f>
        <v>-2003926.3874663999</v>
      </c>
      <c r="Q111" s="31">
        <f>IF(Q103=0,0,VLOOKUP(Q103,FAC_TOTALS_APTA!$A$4:$BU$143,$L111,FALSE))</f>
        <v>831376.97823702998</v>
      </c>
      <c r="R111" s="31">
        <f>IF(R103=0,0,VLOOKUP(R103,FAC_TOTALS_APTA!$A$4:$BU$143,$L111,FALSE))</f>
        <v>65576.818371382993</v>
      </c>
      <c r="S111" s="31">
        <f>IF(S103=0,0,VLOOKUP(S103,FAC_TOTALS_APTA!$A$4:$BU$143,$L111,FALSE))</f>
        <v>0</v>
      </c>
      <c r="T111" s="31">
        <f>IF(T103=0,0,VLOOKUP(T103,FAC_TOTALS_APTA!$A$4:$BU$143,$L111,FALSE))</f>
        <v>0</v>
      </c>
      <c r="U111" s="31">
        <f>IF(U103=0,0,VLOOKUP(U103,FAC_TOTALS_APTA!$A$4:$BU$143,$L111,FALSE))</f>
        <v>0</v>
      </c>
      <c r="V111" s="31">
        <f>IF(V103=0,0,VLOOKUP(V103,FAC_TOTALS_APTA!$A$4:$BU$143,$L111,FALSE))</f>
        <v>0</v>
      </c>
      <c r="W111" s="31">
        <f>IF(W103=0,0,VLOOKUP(W103,FAC_TOTALS_APTA!$A$4:$BU$143,$L111,FALSE))</f>
        <v>0</v>
      </c>
      <c r="X111" s="31">
        <f>IF(X103=0,0,VLOOKUP(X103,FAC_TOTALS_APTA!$A$4:$BU$143,$L111,FALSE))</f>
        <v>0</v>
      </c>
      <c r="Y111" s="31">
        <f>IF(Y103=0,0,VLOOKUP(Y103,FAC_TOTALS_APTA!$A$4:$BU$143,$L111,FALSE))</f>
        <v>0</v>
      </c>
      <c r="Z111" s="31">
        <f>IF(Z103=0,0,VLOOKUP(Z103,FAC_TOTALS_APTA!$A$4:$BU$143,$L111,FALSE))</f>
        <v>0</v>
      </c>
      <c r="AA111" s="31">
        <f>IF(AA103=0,0,VLOOKUP(AA103,FAC_TOTALS_APTA!$A$4:$BU$143,$L111,FALSE))</f>
        <v>0</v>
      </c>
      <c r="AB111" s="31">
        <f>IF(AB103=0,0,VLOOKUP(AB103,FAC_TOTALS_APTA!$A$4:$BU$143,$L111,FALSE))</f>
        <v>0</v>
      </c>
      <c r="AC111" s="34">
        <f t="shared" si="26"/>
        <v>-10427011.345041296</v>
      </c>
      <c r="AD111" s="35">
        <f>AC111/G122</f>
        <v>-8.8524168264822178E-3</v>
      </c>
    </row>
    <row r="112" spans="2:30" ht="15" x14ac:dyDescent="0.2">
      <c r="B112" s="28" t="s">
        <v>57</v>
      </c>
      <c r="C112" s="30"/>
      <c r="D112" s="9" t="s">
        <v>34</v>
      </c>
      <c r="E112" s="57">
        <v>-3.0000000000000001E-3</v>
      </c>
      <c r="F112" s="9">
        <f>MATCH($D112,FAC_TOTALS_APTA!$A$2:$BU$2,)</f>
        <v>18</v>
      </c>
      <c r="G112" s="36">
        <f>VLOOKUP(G103,FAC_TOTALS_APTA!$A$4:$BU$143,$F112,FALSE)</f>
        <v>4.0999999999999996</v>
      </c>
      <c r="H112" s="36">
        <f>VLOOKUP(H103,FAC_TOTALS_APTA!$A$4:$BU$143,$F112,FALSE)</f>
        <v>4.5999999999999996</v>
      </c>
      <c r="I112" s="32">
        <f t="shared" si="23"/>
        <v>0.12195121951219523</v>
      </c>
      <c r="J112" s="33" t="str">
        <f t="shared" si="24"/>
        <v/>
      </c>
      <c r="K112" s="33" t="str">
        <f t="shared" si="25"/>
        <v>JTW_HOME_PCT_FAC</v>
      </c>
      <c r="L112" s="9">
        <f>MATCH($K112,FAC_TOTALS_APTA!$A$2:$BS$2,)</f>
        <v>33</v>
      </c>
      <c r="M112" s="31">
        <f>IF(M103=0,0,VLOOKUP(M103,FAC_TOTALS_APTA!$A$4:$BU$143,$L112,FALSE))</f>
        <v>-246639.28332505099</v>
      </c>
      <c r="N112" s="31">
        <f>IF(N103=0,0,VLOOKUP(N103,FAC_TOTALS_APTA!$A$4:$BU$143,$L112,FALSE))</f>
        <v>0</v>
      </c>
      <c r="O112" s="31">
        <f>IF(O103=0,0,VLOOKUP(O103,FAC_TOTALS_APTA!$A$4:$BU$143,$L112,FALSE))</f>
        <v>249785.59914136899</v>
      </c>
      <c r="P112" s="31">
        <f>IF(P103=0,0,VLOOKUP(P103,FAC_TOTALS_APTA!$A$4:$BU$143,$L112,FALSE))</f>
        <v>-971679.75782803004</v>
      </c>
      <c r="Q112" s="31">
        <f>IF(Q103=0,0,VLOOKUP(Q103,FAC_TOTALS_APTA!$A$4:$BU$143,$L112,FALSE))</f>
        <v>0</v>
      </c>
      <c r="R112" s="31">
        <f>IF(R103=0,0,VLOOKUP(R103,FAC_TOTALS_APTA!$A$4:$BU$143,$L112,FALSE))</f>
        <v>-230397.60765566301</v>
      </c>
      <c r="S112" s="31">
        <f>IF(S103=0,0,VLOOKUP(S103,FAC_TOTALS_APTA!$A$4:$BU$143,$L112,FALSE))</f>
        <v>0</v>
      </c>
      <c r="T112" s="31">
        <f>IF(T103=0,0,VLOOKUP(T103,FAC_TOTALS_APTA!$A$4:$BU$143,$L112,FALSE))</f>
        <v>0</v>
      </c>
      <c r="U112" s="31">
        <f>IF(U103=0,0,VLOOKUP(U103,FAC_TOTALS_APTA!$A$4:$BU$143,$L112,FALSE))</f>
        <v>0</v>
      </c>
      <c r="V112" s="31">
        <f>IF(V103=0,0,VLOOKUP(V103,FAC_TOTALS_APTA!$A$4:$BU$143,$L112,FALSE))</f>
        <v>0</v>
      </c>
      <c r="W112" s="31">
        <f>IF(W103=0,0,VLOOKUP(W103,FAC_TOTALS_APTA!$A$4:$BU$143,$L112,FALSE))</f>
        <v>0</v>
      </c>
      <c r="X112" s="31">
        <f>IF(X103=0,0,VLOOKUP(X103,FAC_TOTALS_APTA!$A$4:$BU$143,$L112,FALSE))</f>
        <v>0</v>
      </c>
      <c r="Y112" s="31">
        <f>IF(Y103=0,0,VLOOKUP(Y103,FAC_TOTALS_APTA!$A$4:$BU$143,$L112,FALSE))</f>
        <v>0</v>
      </c>
      <c r="Z112" s="31">
        <f>IF(Z103=0,0,VLOOKUP(Z103,FAC_TOTALS_APTA!$A$4:$BU$143,$L112,FALSE))</f>
        <v>0</v>
      </c>
      <c r="AA112" s="31">
        <f>IF(AA103=0,0,VLOOKUP(AA103,FAC_TOTALS_APTA!$A$4:$BU$143,$L112,FALSE))</f>
        <v>0</v>
      </c>
      <c r="AB112" s="31">
        <f>IF(AB103=0,0,VLOOKUP(AB103,FAC_TOTALS_APTA!$A$4:$BU$143,$L112,FALSE))</f>
        <v>0</v>
      </c>
      <c r="AC112" s="34">
        <f t="shared" si="26"/>
        <v>-1198931.0496673749</v>
      </c>
      <c r="AD112" s="35">
        <f>AC112/G122</f>
        <v>-1.0178791454863833E-3</v>
      </c>
    </row>
    <row r="113" spans="1:31" ht="15" x14ac:dyDescent="0.2">
      <c r="B113" s="28" t="s">
        <v>84</v>
      </c>
      <c r="C113" s="30"/>
      <c r="D113" s="14" t="s">
        <v>74</v>
      </c>
      <c r="E113" s="57">
        <v>-1.29E-2</v>
      </c>
      <c r="F113" s="9">
        <f>MATCH($D113,FAC_TOTALS_APTA!$A$2:$BU$2,)</f>
        <v>19</v>
      </c>
      <c r="G113" s="36">
        <f>VLOOKUP(G103,FAC_TOTALS_APTA!$A$4:$BU$143,$F113,FALSE)</f>
        <v>2</v>
      </c>
      <c r="H113" s="36">
        <f>VLOOKUP(H103,FAC_TOTALS_APTA!$A$4:$BU$143,$F113,FALSE)</f>
        <v>8</v>
      </c>
      <c r="I113" s="32">
        <f t="shared" si="23"/>
        <v>3</v>
      </c>
      <c r="J113" s="33" t="str">
        <f t="shared" si="24"/>
        <v/>
      </c>
      <c r="K113" s="33" t="str">
        <f t="shared" si="25"/>
        <v>YEARS_SINCE_TNC_BUS2_HINY_FAC</v>
      </c>
      <c r="L113" s="9">
        <f>MATCH($K113,FAC_TOTALS_APTA!$A$2:$BS$2,)</f>
        <v>34</v>
      </c>
      <c r="M113" s="31">
        <f>IF(M103=0,0,VLOOKUP(M103,FAC_TOTALS_APTA!$A$4:$BU$143,$L113,FALSE))</f>
        <v>-16333696.492110301</v>
      </c>
      <c r="N113" s="31">
        <f>IF(N103=0,0,VLOOKUP(N103,FAC_TOTALS_APTA!$A$4:$BU$143,$L113,FALSE))</f>
        <v>-16639113.1952544</v>
      </c>
      <c r="O113" s="31">
        <f>IF(O103=0,0,VLOOKUP(O103,FAC_TOTALS_APTA!$A$4:$BU$143,$L113,FALSE))</f>
        <v>-16538597.575419599</v>
      </c>
      <c r="P113" s="31">
        <f>IF(P103=0,0,VLOOKUP(P103,FAC_TOTALS_APTA!$A$4:$BU$143,$L113,FALSE))</f>
        <v>-16092436.5785891</v>
      </c>
      <c r="Q113" s="31">
        <f>IF(Q103=0,0,VLOOKUP(Q103,FAC_TOTALS_APTA!$A$4:$BU$143,$L113,FALSE))</f>
        <v>-16114774.758924</v>
      </c>
      <c r="R113" s="31">
        <f>IF(R103=0,0,VLOOKUP(R103,FAC_TOTALS_APTA!$A$4:$BU$143,$L113,FALSE))</f>
        <v>-15258090.8654209</v>
      </c>
      <c r="S113" s="31">
        <f>IF(S103=0,0,VLOOKUP(S103,FAC_TOTALS_APTA!$A$4:$BU$143,$L113,FALSE))</f>
        <v>0</v>
      </c>
      <c r="T113" s="31">
        <f>IF(T103=0,0,VLOOKUP(T103,FAC_TOTALS_APTA!$A$4:$BU$143,$L113,FALSE))</f>
        <v>0</v>
      </c>
      <c r="U113" s="31">
        <f>IF(U103=0,0,VLOOKUP(U103,FAC_TOTALS_APTA!$A$4:$BU$143,$L113,FALSE))</f>
        <v>0</v>
      </c>
      <c r="V113" s="31">
        <f>IF(V103=0,0,VLOOKUP(V103,FAC_TOTALS_APTA!$A$4:$BU$143,$L113,FALSE))</f>
        <v>0</v>
      </c>
      <c r="W113" s="31">
        <f>IF(W103=0,0,VLOOKUP(W103,FAC_TOTALS_APTA!$A$4:$BU$143,$L113,FALSE))</f>
        <v>0</v>
      </c>
      <c r="X113" s="31">
        <f>IF(X103=0,0,VLOOKUP(X103,FAC_TOTALS_APTA!$A$4:$BU$143,$L113,FALSE))</f>
        <v>0</v>
      </c>
      <c r="Y113" s="31">
        <f>IF(Y103=0,0,VLOOKUP(Y103,FAC_TOTALS_APTA!$A$4:$BU$143,$L113,FALSE))</f>
        <v>0</v>
      </c>
      <c r="Z113" s="31">
        <f>IF(Z103=0,0,VLOOKUP(Z103,FAC_TOTALS_APTA!$A$4:$BU$143,$L113,FALSE))</f>
        <v>0</v>
      </c>
      <c r="AA113" s="31">
        <f>IF(AA103=0,0,VLOOKUP(AA103,FAC_TOTALS_APTA!$A$4:$BU$143,$L113,FALSE))</f>
        <v>0</v>
      </c>
      <c r="AB113" s="31">
        <f>IF(AB103=0,0,VLOOKUP(AB103,FAC_TOTALS_APTA!$A$4:$BU$143,$L113,FALSE))</f>
        <v>0</v>
      </c>
      <c r="AC113" s="34">
        <f t="shared" si="26"/>
        <v>-96976709.465718299</v>
      </c>
      <c r="AD113" s="35">
        <f>AC113/G122</f>
        <v>-8.2332149284508341E-2</v>
      </c>
    </row>
    <row r="114" spans="1:31" ht="30" x14ac:dyDescent="0.2">
      <c r="B114" s="28" t="s">
        <v>84</v>
      </c>
      <c r="C114" s="30"/>
      <c r="D114" s="14" t="s">
        <v>75</v>
      </c>
      <c r="E114" s="57">
        <v>-2.7400000000000001E-2</v>
      </c>
      <c r="F114" s="9">
        <f>MATCH($D114,FAC_TOTALS_APTA!$A$2:$BU$2,)</f>
        <v>20</v>
      </c>
      <c r="G114" s="36">
        <f>VLOOKUP(G103,FAC_TOTALS_APTA!$A$4:$BU$143,$F114,FALSE)</f>
        <v>0</v>
      </c>
      <c r="H114" s="36">
        <f>VLOOKUP(H103,FAC_TOTALS_APTA!$A$4:$BU$143,$F114,FALSE)</f>
        <v>0</v>
      </c>
      <c r="I114" s="32" t="str">
        <f t="shared" si="23"/>
        <v>-</v>
      </c>
      <c r="J114" s="33" t="str">
        <f t="shared" si="24"/>
        <v/>
      </c>
      <c r="K114" s="33" t="str">
        <f t="shared" si="25"/>
        <v>YEARS_SINCE_TNC_BUS2_MIDLOW_FAC</v>
      </c>
      <c r="L114" s="9">
        <f>MATCH($K114,FAC_TOTALS_APTA!$A$2:$BS$2,)</f>
        <v>35</v>
      </c>
      <c r="M114" s="31">
        <f>IF(M103=0,0,VLOOKUP(M103,FAC_TOTALS_APTA!$A$4:$BU$143,$L114,FALSE))</f>
        <v>0</v>
      </c>
      <c r="N114" s="31">
        <f>IF(N103=0,0,VLOOKUP(N103,FAC_TOTALS_APTA!$A$4:$BU$143,$L114,FALSE))</f>
        <v>0</v>
      </c>
      <c r="O114" s="31">
        <f>IF(O103=0,0,VLOOKUP(O103,FAC_TOTALS_APTA!$A$4:$BU$143,$L114,FALSE))</f>
        <v>0</v>
      </c>
      <c r="P114" s="31">
        <f>IF(P103=0,0,VLOOKUP(P103,FAC_TOTALS_APTA!$A$4:$BU$143,$L114,FALSE))</f>
        <v>0</v>
      </c>
      <c r="Q114" s="31">
        <f>IF(Q103=0,0,VLOOKUP(Q103,FAC_TOTALS_APTA!$A$4:$BU$143,$L114,FALSE))</f>
        <v>0</v>
      </c>
      <c r="R114" s="31">
        <f>IF(R103=0,0,VLOOKUP(R103,FAC_TOTALS_APTA!$A$4:$BU$143,$L114,FALSE))</f>
        <v>0</v>
      </c>
      <c r="S114" s="31">
        <f>IF(S103=0,0,VLOOKUP(S103,FAC_TOTALS_APTA!$A$4:$BU$143,$L114,FALSE))</f>
        <v>0</v>
      </c>
      <c r="T114" s="31">
        <f>IF(T103=0,0,VLOOKUP(T103,FAC_TOTALS_APTA!$A$4:$BU$143,$L114,FALSE))</f>
        <v>0</v>
      </c>
      <c r="U114" s="31">
        <f>IF(U103=0,0,VLOOKUP(U103,FAC_TOTALS_APTA!$A$4:$BU$143,$L114,FALSE))</f>
        <v>0</v>
      </c>
      <c r="V114" s="31">
        <f>IF(V103=0,0,VLOOKUP(V103,FAC_TOTALS_APTA!$A$4:$BU$143,$L114,FALSE))</f>
        <v>0</v>
      </c>
      <c r="W114" s="31">
        <f>IF(W103=0,0,VLOOKUP(W103,FAC_TOTALS_APTA!$A$4:$BU$143,$L114,FALSE))</f>
        <v>0</v>
      </c>
      <c r="X114" s="31">
        <f>IF(X103=0,0,VLOOKUP(X103,FAC_TOTALS_APTA!$A$4:$BU$143,$L114,FALSE))</f>
        <v>0</v>
      </c>
      <c r="Y114" s="31">
        <f>IF(Y103=0,0,VLOOKUP(Y103,FAC_TOTALS_APTA!$A$4:$BU$143,$L114,FALSE))</f>
        <v>0</v>
      </c>
      <c r="Z114" s="31">
        <f>IF(Z103=0,0,VLOOKUP(Z103,FAC_TOTALS_APTA!$A$4:$BU$143,$L114,FALSE))</f>
        <v>0</v>
      </c>
      <c r="AA114" s="31">
        <f>IF(AA103=0,0,VLOOKUP(AA103,FAC_TOTALS_APTA!$A$4:$BU$143,$L114,FALSE))</f>
        <v>0</v>
      </c>
      <c r="AB114" s="31">
        <f>IF(AB103=0,0,VLOOKUP(AB103,FAC_TOTALS_APTA!$A$4:$BU$143,$L114,FALSE))</f>
        <v>0</v>
      </c>
      <c r="AC114" s="34">
        <f t="shared" si="26"/>
        <v>0</v>
      </c>
      <c r="AD114" s="35">
        <f>AC114/G122</f>
        <v>0</v>
      </c>
    </row>
    <row r="115" spans="1:31" ht="15" x14ac:dyDescent="0.2">
      <c r="B115" s="28" t="s">
        <v>84</v>
      </c>
      <c r="C115" s="30"/>
      <c r="D115" s="14" t="s">
        <v>76</v>
      </c>
      <c r="E115" s="57">
        <v>-2.5999999999999999E-3</v>
      </c>
      <c r="F115" s="9">
        <f>MATCH($D115,FAC_TOTALS_APTA!$A$2:$BU$2,)</f>
        <v>21</v>
      </c>
      <c r="G115" s="36">
        <f>VLOOKUP(G103,FAC_TOTALS_APTA!$A$4:$BU$143,$F115,FALSE)</f>
        <v>0</v>
      </c>
      <c r="H115" s="36">
        <f>VLOOKUP(H103,FAC_TOTALS_APTA!$A$4:$BU$143,$F115,FALSE)</f>
        <v>0</v>
      </c>
      <c r="I115" s="32" t="str">
        <f t="shared" si="23"/>
        <v>-</v>
      </c>
      <c r="J115" s="33"/>
      <c r="K115" s="33" t="str">
        <f t="shared" si="25"/>
        <v>YEARS_SINCE_TNC_RAIL2_HINY_FAC</v>
      </c>
      <c r="L115" s="9">
        <f>MATCH($K115,FAC_TOTALS_APTA!$A$2:$BS$2,)</f>
        <v>36</v>
      </c>
      <c r="M115" s="31">
        <f>IF(M103=0,0,VLOOKUP(M103,FAC_TOTALS_APTA!$A$4:$BU$143,$L115,FALSE))</f>
        <v>0</v>
      </c>
      <c r="N115" s="31">
        <f>IF(N103=0,0,VLOOKUP(N103,FAC_TOTALS_APTA!$A$4:$BU$143,$L115,FALSE))</f>
        <v>0</v>
      </c>
      <c r="O115" s="31">
        <f>IF(O103=0,0,VLOOKUP(O103,FAC_TOTALS_APTA!$A$4:$BU$143,$L115,FALSE))</f>
        <v>0</v>
      </c>
      <c r="P115" s="31">
        <f>IF(P103=0,0,VLOOKUP(P103,FAC_TOTALS_APTA!$A$4:$BU$143,$L115,FALSE))</f>
        <v>0</v>
      </c>
      <c r="Q115" s="31">
        <f>IF(Q103=0,0,VLOOKUP(Q103,FAC_TOTALS_APTA!$A$4:$BU$143,$L115,FALSE))</f>
        <v>0</v>
      </c>
      <c r="R115" s="31">
        <f>IF(R103=0,0,VLOOKUP(R103,FAC_TOTALS_APTA!$A$4:$BU$143,$L115,FALSE))</f>
        <v>0</v>
      </c>
      <c r="S115" s="31">
        <f>IF(S103=0,0,VLOOKUP(S103,FAC_TOTALS_APTA!$A$4:$BU$143,$L115,FALSE))</f>
        <v>0</v>
      </c>
      <c r="T115" s="31">
        <f>IF(T103=0,0,VLOOKUP(T103,FAC_TOTALS_APTA!$A$4:$BU$143,$L115,FALSE))</f>
        <v>0</v>
      </c>
      <c r="U115" s="31">
        <f>IF(U103=0,0,VLOOKUP(U103,FAC_TOTALS_APTA!$A$4:$BU$143,$L115,FALSE))</f>
        <v>0</v>
      </c>
      <c r="V115" s="31">
        <f>IF(V103=0,0,VLOOKUP(V103,FAC_TOTALS_APTA!$A$4:$BU$143,$L115,FALSE))</f>
        <v>0</v>
      </c>
      <c r="W115" s="31">
        <f>IF(W103=0,0,VLOOKUP(W103,FAC_TOTALS_APTA!$A$4:$BU$143,$L115,FALSE))</f>
        <v>0</v>
      </c>
      <c r="X115" s="31">
        <f>IF(X103=0,0,VLOOKUP(X103,FAC_TOTALS_APTA!$A$4:$BU$143,$L115,FALSE))</f>
        <v>0</v>
      </c>
      <c r="Y115" s="31">
        <f>IF(Y103=0,0,VLOOKUP(Y103,FAC_TOTALS_APTA!$A$4:$BU$143,$L115,FALSE))</f>
        <v>0</v>
      </c>
      <c r="Z115" s="31">
        <f>IF(Z103=0,0,VLOOKUP(Z103,FAC_TOTALS_APTA!$A$4:$BU$143,$L115,FALSE))</f>
        <v>0</v>
      </c>
      <c r="AA115" s="31">
        <f>IF(AA103=0,0,VLOOKUP(AA103,FAC_TOTALS_APTA!$A$4:$BU$143,$L115,FALSE))</f>
        <v>0</v>
      </c>
      <c r="AB115" s="31">
        <f>IF(AB103=0,0,VLOOKUP(AB103,FAC_TOTALS_APTA!$A$4:$BU$143,$L115,FALSE))</f>
        <v>0</v>
      </c>
      <c r="AC115" s="34">
        <f t="shared" si="26"/>
        <v>0</v>
      </c>
      <c r="AD115" s="35" t="e">
        <f>AC115/G120</f>
        <v>#DIV/0!</v>
      </c>
    </row>
    <row r="116" spans="1:31" ht="30" x14ac:dyDescent="0.2">
      <c r="B116" s="28" t="s">
        <v>84</v>
      </c>
      <c r="C116" s="30"/>
      <c r="D116" s="14" t="s">
        <v>77</v>
      </c>
      <c r="E116" s="57">
        <v>-2.58E-2</v>
      </c>
      <c r="F116" s="9">
        <f>MATCH($D116,FAC_TOTALS_APTA!$A$2:$BU$2,)</f>
        <v>22</v>
      </c>
      <c r="G116" s="36">
        <f>VLOOKUP(G103,FAC_TOTALS_APTA!$A$4:$BU$143,$F116,FALSE)</f>
        <v>0</v>
      </c>
      <c r="H116" s="36">
        <f>VLOOKUP(H103,FAC_TOTALS_APTA!$A$4:$BU$143,$F116,FALSE)</f>
        <v>0</v>
      </c>
      <c r="I116" s="32" t="str">
        <f t="shared" si="23"/>
        <v>-</v>
      </c>
      <c r="J116" s="33"/>
      <c r="K116" s="33" t="str">
        <f t="shared" si="25"/>
        <v>YEARS_SINCE_TNC_RAIL2_MIDLOW_FAC</v>
      </c>
      <c r="L116" s="9">
        <f>MATCH($K116,FAC_TOTALS_APTA!$A$2:$BS$2,)</f>
        <v>37</v>
      </c>
      <c r="M116" s="31">
        <f>IF(M103=0,0,VLOOKUP(M103,FAC_TOTALS_APTA!$A$4:$BU$143,$L116,FALSE))</f>
        <v>0</v>
      </c>
      <c r="N116" s="31">
        <f>IF(N103=0,0,VLOOKUP(N103,FAC_TOTALS_APTA!$A$4:$BU$143,$L116,FALSE))</f>
        <v>0</v>
      </c>
      <c r="O116" s="31">
        <f>IF(O103=0,0,VLOOKUP(O103,FAC_TOTALS_APTA!$A$4:$BU$143,$L116,FALSE))</f>
        <v>0</v>
      </c>
      <c r="P116" s="31">
        <f>IF(P103=0,0,VLOOKUP(P103,FAC_TOTALS_APTA!$A$4:$BU$143,$L116,FALSE))</f>
        <v>0</v>
      </c>
      <c r="Q116" s="31">
        <f>IF(Q103=0,0,VLOOKUP(Q103,FAC_TOTALS_APTA!$A$4:$BU$143,$L116,FALSE))</f>
        <v>0</v>
      </c>
      <c r="R116" s="31">
        <f>IF(R103=0,0,VLOOKUP(R103,FAC_TOTALS_APTA!$A$4:$BU$143,$L116,FALSE))</f>
        <v>0</v>
      </c>
      <c r="S116" s="31">
        <f>IF(S103=0,0,VLOOKUP(S103,FAC_TOTALS_APTA!$A$4:$BU$143,$L116,FALSE))</f>
        <v>0</v>
      </c>
      <c r="T116" s="31">
        <f>IF(T103=0,0,VLOOKUP(T103,FAC_TOTALS_APTA!$A$4:$BU$143,$L116,FALSE))</f>
        <v>0</v>
      </c>
      <c r="U116" s="31">
        <f>IF(U103=0,0,VLOOKUP(U103,FAC_TOTALS_APTA!$A$4:$BU$143,$L116,FALSE))</f>
        <v>0</v>
      </c>
      <c r="V116" s="31">
        <f>IF(V103=0,0,VLOOKUP(V103,FAC_TOTALS_APTA!$A$4:$BU$143,$L116,FALSE))</f>
        <v>0</v>
      </c>
      <c r="W116" s="31">
        <f>IF(W103=0,0,VLOOKUP(W103,FAC_TOTALS_APTA!$A$4:$BU$143,$L116,FALSE))</f>
        <v>0</v>
      </c>
      <c r="X116" s="31">
        <f>IF(X103=0,0,VLOOKUP(X103,FAC_TOTALS_APTA!$A$4:$BU$143,$L116,FALSE))</f>
        <v>0</v>
      </c>
      <c r="Y116" s="31">
        <f>IF(Y103=0,0,VLOOKUP(Y103,FAC_TOTALS_APTA!$A$4:$BU$143,$L116,FALSE))</f>
        <v>0</v>
      </c>
      <c r="Z116" s="31">
        <f>IF(Z103=0,0,VLOOKUP(Z103,FAC_TOTALS_APTA!$A$4:$BU$143,$L116,FALSE))</f>
        <v>0</v>
      </c>
      <c r="AA116" s="31">
        <f>IF(AA103=0,0,VLOOKUP(AA103,FAC_TOTALS_APTA!$A$4:$BU$143,$L116,FALSE))</f>
        <v>0</v>
      </c>
      <c r="AB116" s="31">
        <f>IF(AB103=0,0,VLOOKUP(AB103,FAC_TOTALS_APTA!$A$4:$BU$143,$L116,FALSE))</f>
        <v>0</v>
      </c>
      <c r="AC116" s="34">
        <f t="shared" si="26"/>
        <v>0</v>
      </c>
      <c r="AD116" s="35" t="e">
        <f>AC116/G120</f>
        <v>#DIV/0!</v>
      </c>
    </row>
    <row r="117" spans="1:31" ht="15" x14ac:dyDescent="0.2">
      <c r="B117" s="28" t="s">
        <v>85</v>
      </c>
      <c r="C117" s="30"/>
      <c r="D117" s="9" t="s">
        <v>51</v>
      </c>
      <c r="E117" s="57">
        <v>1.46E-2</v>
      </c>
      <c r="F117" s="9">
        <f>MATCH($D117,FAC_TOTALS_APTA!$A$2:$BU$2,)</f>
        <v>23</v>
      </c>
      <c r="G117" s="36">
        <f>VLOOKUP(G103,FAC_TOTALS_APTA!$A$4:$BU$143,$F117,FALSE)</f>
        <v>0</v>
      </c>
      <c r="H117" s="36">
        <f>VLOOKUP(H103,FAC_TOTALS_APTA!$A$4:$BU$143,$F117,FALSE)</f>
        <v>1</v>
      </c>
      <c r="I117" s="32" t="str">
        <f t="shared" si="23"/>
        <v>-</v>
      </c>
      <c r="J117" s="33" t="str">
        <f t="shared" ref="J117:J123" si="27">IF(C117="Log","_log","")</f>
        <v/>
      </c>
      <c r="K117" s="33" t="str">
        <f t="shared" si="25"/>
        <v>BIKE_SHARE_FAC</v>
      </c>
      <c r="L117" s="9">
        <f>MATCH($K117,FAC_TOTALS_APTA!$A$2:$BS$2,)</f>
        <v>38</v>
      </c>
      <c r="M117" s="31">
        <f>IF(M103=0,0,VLOOKUP(M103,FAC_TOTALS_APTA!$A$4:$BU$143,$L117,FALSE))</f>
        <v>14709363.4538217</v>
      </c>
      <c r="N117" s="31">
        <f>IF(N103=0,0,VLOOKUP(N103,FAC_TOTALS_APTA!$A$4:$BU$143,$L117,FALSE))</f>
        <v>0</v>
      </c>
      <c r="O117" s="31">
        <f>IF(O103=0,0,VLOOKUP(O103,FAC_TOTALS_APTA!$A$4:$BU$143,$L117,FALSE))</f>
        <v>0</v>
      </c>
      <c r="P117" s="31">
        <f>IF(P103=0,0,VLOOKUP(P103,FAC_TOTALS_APTA!$A$4:$BU$143,$L117,FALSE))</f>
        <v>0</v>
      </c>
      <c r="Q117" s="31">
        <f>IF(Q103=0,0,VLOOKUP(Q103,FAC_TOTALS_APTA!$A$4:$BU$143,$L117,FALSE))</f>
        <v>0</v>
      </c>
      <c r="R117" s="31">
        <f>IF(R103=0,0,VLOOKUP(R103,FAC_TOTALS_APTA!$A$4:$BU$143,$L117,FALSE))</f>
        <v>0</v>
      </c>
      <c r="S117" s="31">
        <f>IF(S103=0,0,VLOOKUP(S103,FAC_TOTALS_APTA!$A$4:$BU$143,$L117,FALSE))</f>
        <v>0</v>
      </c>
      <c r="T117" s="31">
        <f>IF(T103=0,0,VLOOKUP(T103,FAC_TOTALS_APTA!$A$4:$BU$143,$L117,FALSE))</f>
        <v>0</v>
      </c>
      <c r="U117" s="31">
        <f>IF(U103=0,0,VLOOKUP(U103,FAC_TOTALS_APTA!$A$4:$BU$143,$L117,FALSE))</f>
        <v>0</v>
      </c>
      <c r="V117" s="31">
        <f>IF(V103=0,0,VLOOKUP(V103,FAC_TOTALS_APTA!$A$4:$BU$143,$L117,FALSE))</f>
        <v>0</v>
      </c>
      <c r="W117" s="31">
        <f>IF(W103=0,0,VLOOKUP(W103,FAC_TOTALS_APTA!$A$4:$BU$143,$L117,FALSE))</f>
        <v>0</v>
      </c>
      <c r="X117" s="31">
        <f>IF(X103=0,0,VLOOKUP(X103,FAC_TOTALS_APTA!$A$4:$BU$143,$L117,FALSE))</f>
        <v>0</v>
      </c>
      <c r="Y117" s="31">
        <f>IF(Y103=0,0,VLOOKUP(Y103,FAC_TOTALS_APTA!$A$4:$BU$143,$L117,FALSE))</f>
        <v>0</v>
      </c>
      <c r="Z117" s="31">
        <f>IF(Z103=0,0,VLOOKUP(Z103,FAC_TOTALS_APTA!$A$4:$BU$143,$L117,FALSE))</f>
        <v>0</v>
      </c>
      <c r="AA117" s="31">
        <f>IF(AA103=0,0,VLOOKUP(AA103,FAC_TOTALS_APTA!$A$4:$BU$143,$L117,FALSE))</f>
        <v>0</v>
      </c>
      <c r="AB117" s="31">
        <f>IF(AB103=0,0,VLOOKUP(AB103,FAC_TOTALS_APTA!$A$4:$BU$143,$L117,FALSE))</f>
        <v>0</v>
      </c>
      <c r="AC117" s="34">
        <f t="shared" si="26"/>
        <v>14709363.4538217</v>
      </c>
      <c r="AD117" s="35">
        <f>AC117/G122</f>
        <v>1.2488086205773484E-2</v>
      </c>
    </row>
    <row r="118" spans="1:31" ht="15" x14ac:dyDescent="0.2">
      <c r="B118" s="11" t="s">
        <v>86</v>
      </c>
      <c r="C118" s="29"/>
      <c r="D118" s="10" t="s">
        <v>52</v>
      </c>
      <c r="E118" s="58">
        <v>-4.8399999999999999E-2</v>
      </c>
      <c r="F118" s="10">
        <f>MATCH($D118,FAC_TOTALS_APTA!$A$2:$BU$2,)</f>
        <v>24</v>
      </c>
      <c r="G118" s="38">
        <f>VLOOKUP(G103,FAC_TOTALS_APTA!$A$4:$BU$143,$F118,FALSE)</f>
        <v>0</v>
      </c>
      <c r="H118" s="38">
        <f>VLOOKUP(H103,FAC_TOTALS_APTA!$A$4:$BU$143,$F118,FALSE)</f>
        <v>1</v>
      </c>
      <c r="I118" s="39" t="str">
        <f t="shared" si="23"/>
        <v>-</v>
      </c>
      <c r="J118" s="40" t="str">
        <f t="shared" si="27"/>
        <v/>
      </c>
      <c r="K118" s="40" t="str">
        <f t="shared" si="25"/>
        <v>scooter_flag_FAC</v>
      </c>
      <c r="L118" s="10">
        <f>MATCH($K118,FAC_TOTALS_APTA!$A$2:$BS$2,)</f>
        <v>40</v>
      </c>
      <c r="M118" s="41">
        <f>IF(M103=0,0,VLOOKUP(M103,FAC_TOTALS_APTA!$A$4:$BU$143,$L118,FALSE))</f>
        <v>0</v>
      </c>
      <c r="N118" s="41">
        <f>IF(N103=0,0,VLOOKUP(N103,FAC_TOTALS_APTA!$A$4:$BU$143,$L118,FALSE))</f>
        <v>0</v>
      </c>
      <c r="O118" s="41">
        <f>IF(O103=0,0,VLOOKUP(O103,FAC_TOTALS_APTA!$A$4:$BU$143,$L118,FALSE))</f>
        <v>0</v>
      </c>
      <c r="P118" s="41">
        <f>IF(P103=0,0,VLOOKUP(P103,FAC_TOTALS_APTA!$A$4:$BU$143,$L118,FALSE))</f>
        <v>0</v>
      </c>
      <c r="Q118" s="41">
        <f>IF(Q103=0,0,VLOOKUP(Q103,FAC_TOTALS_APTA!$A$4:$BU$143,$L118,FALSE))</f>
        <v>0</v>
      </c>
      <c r="R118" s="41">
        <f>IF(R103=0,0,VLOOKUP(R103,FAC_TOTALS_APTA!$A$4:$BU$143,$L118,FALSE))</f>
        <v>-51128358.189062901</v>
      </c>
      <c r="S118" s="41">
        <f>IF(S103=0,0,VLOOKUP(S103,FAC_TOTALS_APTA!$A$4:$BU$143,$L118,FALSE))</f>
        <v>0</v>
      </c>
      <c r="T118" s="41">
        <f>IF(T103=0,0,VLOOKUP(T103,FAC_TOTALS_APTA!$A$4:$BU$143,$L118,FALSE))</f>
        <v>0</v>
      </c>
      <c r="U118" s="41">
        <f>IF(U103=0,0,VLOOKUP(U103,FAC_TOTALS_APTA!$A$4:$BU$143,$L118,FALSE))</f>
        <v>0</v>
      </c>
      <c r="V118" s="41">
        <f>IF(V103=0,0,VLOOKUP(V103,FAC_TOTALS_APTA!$A$4:$BU$143,$L118,FALSE))</f>
        <v>0</v>
      </c>
      <c r="W118" s="41">
        <f>IF(W103=0,0,VLOOKUP(W103,FAC_TOTALS_APTA!$A$4:$BU$143,$L118,FALSE))</f>
        <v>0</v>
      </c>
      <c r="X118" s="41">
        <f>IF(X103=0,0,VLOOKUP(X103,FAC_TOTALS_APTA!$A$4:$BU$143,$L118,FALSE))</f>
        <v>0</v>
      </c>
      <c r="Y118" s="41">
        <f>IF(Y103=0,0,VLOOKUP(Y103,FAC_TOTALS_APTA!$A$4:$BU$143,$L118,FALSE))</f>
        <v>0</v>
      </c>
      <c r="Z118" s="41">
        <f>IF(Z103=0,0,VLOOKUP(Z103,FAC_TOTALS_APTA!$A$4:$BU$143,$L118,FALSE))</f>
        <v>0</v>
      </c>
      <c r="AA118" s="41">
        <f>IF(AA103=0,0,VLOOKUP(AA103,FAC_TOTALS_APTA!$A$4:$BU$143,$L118,FALSE))</f>
        <v>0</v>
      </c>
      <c r="AB118" s="41">
        <f>IF(AB103=0,0,VLOOKUP(AB103,FAC_TOTALS_APTA!$A$4:$BU$143,$L118,FALSE))</f>
        <v>0</v>
      </c>
      <c r="AC118" s="42">
        <f t="shared" si="26"/>
        <v>-51128358.189062901</v>
      </c>
      <c r="AD118" s="43">
        <f>AC118/G122</f>
        <v>-4.3407408255915526E-2</v>
      </c>
    </row>
    <row r="119" spans="1:31" s="16" customFormat="1" ht="15" x14ac:dyDescent="0.2">
      <c r="A119" s="9"/>
      <c r="B119" s="11" t="s">
        <v>92</v>
      </c>
      <c r="C119" s="29" t="s">
        <v>26</v>
      </c>
      <c r="D119" s="10" t="s">
        <v>90</v>
      </c>
      <c r="E119" s="58">
        <v>3.8999999999999998E-3</v>
      </c>
      <c r="F119" s="10">
        <f>MATCH($D119,FAC_TOTALS_APTA!$A$2:$BU$2,)</f>
        <v>25</v>
      </c>
      <c r="G119" s="38">
        <f>VLOOKUP(G103,FAC_TOTALS_APTA!$A$4:$BU$143,$F119,FALSE)</f>
        <v>6834.7643246171801</v>
      </c>
      <c r="H119" s="38">
        <f>VLOOKUP(H103,FAC_TOTALS_APTA!$A$4:$BU$143,$F119,FALSE)</f>
        <v>10384.489840463801</v>
      </c>
      <c r="I119" s="39">
        <f t="shared" si="23"/>
        <v>0.51936326510357667</v>
      </c>
      <c r="J119" s="33" t="str">
        <f t="shared" si="27"/>
        <v>_log</v>
      </c>
      <c r="K119" s="40" t="str">
        <f t="shared" si="25"/>
        <v>MDBF_Mechanical_log_FAC</v>
      </c>
      <c r="L119" s="10">
        <f>MATCH($K119,FAC_TOTALS_APTA!$A$2:$BS$2,)</f>
        <v>39</v>
      </c>
      <c r="M119" s="41">
        <f>IF(M$103=0,0,VLOOKUP(M$103,FAC_TOTALS_APTA!$A$4:$BU$143,$L119,FALSE))</f>
        <v>963883.784197142</v>
      </c>
      <c r="N119" s="41">
        <f>IF(N$103=0,0,VLOOKUP(N$103,FAC_TOTALS_APTA!$A$4:$BU$143,$L119,FALSE))</f>
        <v>-576452.85112087999</v>
      </c>
      <c r="O119" s="41">
        <f>IF(O$103=0,0,VLOOKUP(O$103,FAC_TOTALS_APTA!$A$4:$BU$143,$L119,FALSE))</f>
        <v>591728.02376782405</v>
      </c>
      <c r="P119" s="41">
        <f>IF(P$103=0,0,VLOOKUP(P$103,FAC_TOTALS_APTA!$A$4:$BU$143,$L119,FALSE))</f>
        <v>766873.53630604199</v>
      </c>
      <c r="Q119" s="41">
        <f>IF(Q$103=0,0,VLOOKUP(Q$103,FAC_TOTALS_APTA!$A$4:$BU$143,$L119,FALSE))</f>
        <v>27600.7659147985</v>
      </c>
      <c r="R119" s="41">
        <f>IF(R$103=0,0,VLOOKUP(R$103,FAC_TOTALS_APTA!$A$4:$BU$143,$L119,FALSE))</f>
        <v>128950.71217709599</v>
      </c>
      <c r="S119" s="41">
        <f>IF(S$103=0,0,VLOOKUP(S$103,FAC_TOTALS_APTA!$A$4:$BU$143,$L119,FALSE))</f>
        <v>0</v>
      </c>
      <c r="T119" s="41">
        <f>IF(T$103=0,0,VLOOKUP(T$103,FAC_TOTALS_APTA!$A$4:$BU$143,$L119,FALSE))</f>
        <v>0</v>
      </c>
      <c r="U119" s="41">
        <f>IF(U$103=0,0,VLOOKUP(U$103,FAC_TOTALS_APTA!$A$4:$BU$143,$L119,FALSE))</f>
        <v>0</v>
      </c>
      <c r="V119" s="41">
        <f>IF(V$103=0,0,VLOOKUP(V$103,FAC_TOTALS_APTA!$A$4:$BU$143,$L119,FALSE))</f>
        <v>0</v>
      </c>
      <c r="W119" s="41">
        <f>IF(W$103=0,0,VLOOKUP(W$103,FAC_TOTALS_APTA!$A$4:$BU$143,$L119,FALSE))</f>
        <v>0</v>
      </c>
      <c r="X119" s="41">
        <f>IF(X$103=0,0,VLOOKUP(X$103,FAC_TOTALS_APTA!$A$4:$BU$143,$L119,FALSE))</f>
        <v>0</v>
      </c>
      <c r="Y119" s="41">
        <f>IF(Y$103=0,0,VLOOKUP(Y$103,FAC_TOTALS_APTA!$A$4:$BU$143,$L119,FALSE))</f>
        <v>0</v>
      </c>
      <c r="Z119" s="41">
        <f>IF(Z$103=0,0,VLOOKUP(Z$103,FAC_TOTALS_APTA!$A$4:$BU$143,$L119,FALSE))</f>
        <v>0</v>
      </c>
      <c r="AA119" s="41">
        <f>IF(AA$103=0,0,VLOOKUP(AA$103,FAC_TOTALS_APTA!$A$4:$BU$143,$L119,FALSE))</f>
        <v>0</v>
      </c>
      <c r="AB119" s="41">
        <f>IF(AB$103=0,0,VLOOKUP(AB$103,FAC_TOTALS_APTA!$A$4:$BU$143,$L119,FALSE))</f>
        <v>0</v>
      </c>
      <c r="AC119" s="42">
        <f t="shared" si="26"/>
        <v>1902583.9712420225</v>
      </c>
      <c r="AD119" s="43">
        <f>AC119/$G$122</f>
        <v>1.6152726609267479E-3</v>
      </c>
      <c r="AE119" s="9"/>
    </row>
    <row r="120" spans="1:31" s="16" customFormat="1" ht="15" x14ac:dyDescent="0.2">
      <c r="A120" s="9"/>
      <c r="B120" s="44" t="s">
        <v>63</v>
      </c>
      <c r="C120" s="45"/>
      <c r="D120" s="44" t="s">
        <v>55</v>
      </c>
      <c r="E120" s="46"/>
      <c r="F120" s="47"/>
      <c r="G120" s="48"/>
      <c r="H120" s="48"/>
      <c r="I120" s="49"/>
      <c r="J120" s="50"/>
      <c r="K120" s="50" t="str">
        <f t="shared" si="25"/>
        <v>New_Reporter_FAC</v>
      </c>
      <c r="L120" s="47">
        <f>MATCH($K120,FAC_TOTALS_APTA!$A$2:$BS$2,)</f>
        <v>44</v>
      </c>
      <c r="M120" s="48">
        <f>IF(M103=0,0,VLOOKUP(M103,FAC_TOTALS_APTA!$A$4:$BU$143,$L120,FALSE))</f>
        <v>0</v>
      </c>
      <c r="N120" s="48">
        <f>IF(N103=0,0,VLOOKUP(N103,FAC_TOTALS_APTA!$A$4:$BU$143,$L120,FALSE))</f>
        <v>0</v>
      </c>
      <c r="O120" s="48">
        <f>IF(O103=0,0,VLOOKUP(O103,FAC_TOTALS_APTA!$A$4:$BU$143,$L120,FALSE))</f>
        <v>0</v>
      </c>
      <c r="P120" s="48">
        <f>IF(P103=0,0,VLOOKUP(P103,FAC_TOTALS_APTA!$A$4:$BU$143,$L120,FALSE))</f>
        <v>0</v>
      </c>
      <c r="Q120" s="48">
        <f>IF(Q103=0,0,VLOOKUP(Q103,FAC_TOTALS_APTA!$A$4:$BU$143,$L120,FALSE))</f>
        <v>0</v>
      </c>
      <c r="R120" s="48">
        <f>IF(R103=0,0,VLOOKUP(R103,FAC_TOTALS_APTA!$A$4:$BU$143,$L120,FALSE))</f>
        <v>0</v>
      </c>
      <c r="S120" s="48">
        <f>IF(S103=0,0,VLOOKUP(S103,FAC_TOTALS_APTA!$A$4:$BU$143,$L120,FALSE))</f>
        <v>0</v>
      </c>
      <c r="T120" s="48">
        <f>IF(T103=0,0,VLOOKUP(T103,FAC_TOTALS_APTA!$A$4:$BU$143,$L120,FALSE))</f>
        <v>0</v>
      </c>
      <c r="U120" s="48">
        <f>IF(U103=0,0,VLOOKUP(U103,FAC_TOTALS_APTA!$A$4:$BU$143,$L120,FALSE))</f>
        <v>0</v>
      </c>
      <c r="V120" s="48">
        <f>IF(V103=0,0,VLOOKUP(V103,FAC_TOTALS_APTA!$A$4:$BU$143,$L120,FALSE))</f>
        <v>0</v>
      </c>
      <c r="W120" s="48">
        <f>IF(W103=0,0,VLOOKUP(W103,FAC_TOTALS_APTA!$A$4:$BU$143,$L120,FALSE))</f>
        <v>0</v>
      </c>
      <c r="X120" s="48">
        <f>IF(X103=0,0,VLOOKUP(X103,FAC_TOTALS_APTA!$A$4:$BU$143,$L120,FALSE))</f>
        <v>0</v>
      </c>
      <c r="Y120" s="48">
        <f>IF(Y103=0,0,VLOOKUP(Y103,FAC_TOTALS_APTA!$A$4:$BU$143,$L120,FALSE))</f>
        <v>0</v>
      </c>
      <c r="Z120" s="48">
        <f>IF(Z103=0,0,VLOOKUP(Z103,FAC_TOTALS_APTA!$A$4:$BU$143,$L120,FALSE))</f>
        <v>0</v>
      </c>
      <c r="AA120" s="48">
        <f>IF(AA103=0,0,VLOOKUP(AA103,FAC_TOTALS_APTA!$A$4:$BU$143,$L120,FALSE))</f>
        <v>0</v>
      </c>
      <c r="AB120" s="48">
        <f>IF(AB103=0,0,VLOOKUP(AB103,FAC_TOTALS_APTA!$A$4:$BU$143,$L120,FALSE))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8" customFormat="1" ht="15" x14ac:dyDescent="0.2">
      <c r="A121" s="77"/>
      <c r="B121" s="28" t="s">
        <v>87</v>
      </c>
      <c r="C121" s="30"/>
      <c r="D121" s="9" t="s">
        <v>6</v>
      </c>
      <c r="E121" s="57"/>
      <c r="F121" s="9">
        <f>MATCH($D121,FAC_TOTALS_APTA!$A$2:$BS$2,)</f>
        <v>9</v>
      </c>
      <c r="G121" s="79">
        <f>VLOOKUP(G103,FAC_TOTALS_APTA!$A$4:$BU$143,$F121,FALSE)</f>
        <v>1205012681.8215899</v>
      </c>
      <c r="H121" s="79">
        <f>VLOOKUP(H103,FAC_TOTALS_APTA!$A$4:$BS$143,$F121,FALSE)</f>
        <v>1058995631.78622</v>
      </c>
      <c r="I121" s="81">
        <f t="shared" ref="I121:I122" si="28">H121/G121-1</f>
        <v>-0.12117469985016205</v>
      </c>
      <c r="J121" s="33"/>
      <c r="K121" s="33"/>
      <c r="L121" s="9"/>
      <c r="M121" s="31">
        <f t="shared" ref="M121:AB121" si="29">SUM(M105:M110)</f>
        <v>88357349.612356678</v>
      </c>
      <c r="N121" s="31">
        <f t="shared" si="29"/>
        <v>13742444.006607272</v>
      </c>
      <c r="O121" s="31">
        <f t="shared" si="29"/>
        <v>-64983863.413512118</v>
      </c>
      <c r="P121" s="31">
        <f t="shared" si="29"/>
        <v>-32381694.338064022</v>
      </c>
      <c r="Q121" s="31">
        <f t="shared" si="29"/>
        <v>-7980835.3265562626</v>
      </c>
      <c r="R121" s="31">
        <f t="shared" si="29"/>
        <v>12390924.25174341</v>
      </c>
      <c r="S121" s="31">
        <f t="shared" si="29"/>
        <v>0</v>
      </c>
      <c r="T121" s="31">
        <f t="shared" si="29"/>
        <v>0</v>
      </c>
      <c r="U121" s="31">
        <f t="shared" si="29"/>
        <v>0</v>
      </c>
      <c r="V121" s="31">
        <f t="shared" si="29"/>
        <v>0</v>
      </c>
      <c r="W121" s="31">
        <f t="shared" si="29"/>
        <v>0</v>
      </c>
      <c r="X121" s="31">
        <f t="shared" si="29"/>
        <v>0</v>
      </c>
      <c r="Y121" s="31">
        <f t="shared" si="29"/>
        <v>0</v>
      </c>
      <c r="Z121" s="31">
        <f t="shared" si="29"/>
        <v>0</v>
      </c>
      <c r="AA121" s="31">
        <f t="shared" si="29"/>
        <v>0</v>
      </c>
      <c r="AB121" s="31">
        <f t="shared" si="29"/>
        <v>0</v>
      </c>
      <c r="AC121" s="34">
        <f>H121-G121</f>
        <v>-146017050.03536999</v>
      </c>
      <c r="AD121" s="35">
        <f>I121</f>
        <v>-0.12117469985016205</v>
      </c>
      <c r="AE121" s="77"/>
    </row>
    <row r="122" spans="1:31" ht="16" thickBot="1" x14ac:dyDescent="0.25">
      <c r="B122" s="12" t="s">
        <v>60</v>
      </c>
      <c r="C122" s="26"/>
      <c r="D122" s="26" t="s">
        <v>4</v>
      </c>
      <c r="E122" s="26"/>
      <c r="F122" s="26">
        <f>MATCH($D122,FAC_TOTALS_APTA!$A$2:$BS$2,)</f>
        <v>7</v>
      </c>
      <c r="G122" s="80">
        <f>VLOOKUP(G103,FAC_TOTALS_APTA!$A$4:$BS$143,$F122,FALSE)</f>
        <v>1177871709.99999</v>
      </c>
      <c r="H122" s="80">
        <f>VLOOKUP(H103,FAC_TOTALS_APTA!$A$4:$BS$143,$F122,FALSE)</f>
        <v>1107464473.99999</v>
      </c>
      <c r="I122" s="82">
        <f t="shared" si="28"/>
        <v>-5.9774961400508198E-2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-70407236</v>
      </c>
      <c r="AD122" s="55">
        <f>I122</f>
        <v>-5.9774961400508198E-2</v>
      </c>
    </row>
    <row r="123" spans="1:31" ht="17" thickTop="1" thickBot="1" x14ac:dyDescent="0.25">
      <c r="B123" s="59" t="s">
        <v>88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6.1399738449653851E-2</v>
      </c>
    </row>
    <row r="124" spans="1:31" ht="15" thickTop="1" x14ac:dyDescent="0.2"/>
  </sheetData>
  <mergeCells count="12">
    <mergeCell ref="AN11:AO11"/>
    <mergeCell ref="G100:I100"/>
    <mergeCell ref="AC100:AD100"/>
    <mergeCell ref="AH11:AI11"/>
    <mergeCell ref="AJ11:AK11"/>
    <mergeCell ref="AL11:AM11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24"/>
  <sheetViews>
    <sheetView showGridLines="0" workbookViewId="0">
      <selection activeCell="AB1" sqref="P1:AB104857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customWidth="1"/>
    <col min="12" max="12" width="12.6640625" style="15" customWidth="1"/>
    <col min="13" max="13" width="13.6640625" style="15" customWidth="1"/>
    <col min="14" max="14" width="13.1640625" style="15" customWidth="1"/>
    <col min="15" max="15" width="11.1640625" style="15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44</v>
      </c>
      <c r="C1" s="15">
        <v>2002</v>
      </c>
    </row>
    <row r="2" spans="1:31" s="13" customFormat="1" ht="15" x14ac:dyDescent="0.2">
      <c r="B2" s="18" t="s">
        <v>45</v>
      </c>
      <c r="C2" s="13">
        <v>2018</v>
      </c>
      <c r="E2" s="9"/>
      <c r="I2" s="20"/>
    </row>
    <row r="3" spans="1:31" ht="15" x14ac:dyDescent="0.2">
      <c r="B3" s="21" t="s">
        <v>30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21</v>
      </c>
      <c r="C4" s="19" t="s">
        <v>22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32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40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4" t="s">
        <v>61</v>
      </c>
      <c r="H8" s="84"/>
      <c r="I8" s="84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4" t="s">
        <v>65</v>
      </c>
      <c r="AD8" s="84"/>
    </row>
    <row r="9" spans="1:31" ht="15" x14ac:dyDescent="0.2">
      <c r="B9" s="11" t="s">
        <v>23</v>
      </c>
      <c r="C9" s="29" t="s">
        <v>24</v>
      </c>
      <c r="D9" s="10" t="s">
        <v>25</v>
      </c>
      <c r="E9" s="10" t="s">
        <v>31</v>
      </c>
      <c r="F9" s="10"/>
      <c r="G9" s="29">
        <f>$C$1</f>
        <v>2002</v>
      </c>
      <c r="H9" s="29">
        <f>$C$2</f>
        <v>2018</v>
      </c>
      <c r="I9" s="29" t="s">
        <v>27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29</v>
      </c>
      <c r="AD9" s="29" t="s">
        <v>27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28</v>
      </c>
      <c r="G12" s="31"/>
      <c r="H12" s="31"/>
      <c r="I12" s="30"/>
      <c r="J12" s="9"/>
      <c r="K12" s="9"/>
      <c r="L12" s="9" t="s">
        <v>28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39</v>
      </c>
      <c r="C13" s="30" t="s">
        <v>26</v>
      </c>
      <c r="D13" s="9" t="s">
        <v>8</v>
      </c>
      <c r="E13" s="57">
        <v>0.83279999999999998</v>
      </c>
      <c r="F13" s="9">
        <f>MATCH($D13,FAC_TOTALS_APTA!$A$2:$BU$2,)</f>
        <v>11</v>
      </c>
      <c r="G13" s="31">
        <f>VLOOKUP(G11,FAC_TOTALS_APTA!$A$4:$BU$143,$F13,FALSE)</f>
        <v>49076033.1798153</v>
      </c>
      <c r="H13" s="31">
        <f>VLOOKUP(H11,FAC_TOTALS_APTA!$A$4:$BU$143,$F13,FALSE)</f>
        <v>67947642.782895699</v>
      </c>
      <c r="I13" s="32">
        <f>IFERROR(H13/G13-1,"-")</f>
        <v>0.38453820287256191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MATCH($K13,FAC_TOTALS_APTA!$A$2:$BS$2,)</f>
        <v>26</v>
      </c>
      <c r="M13" s="31">
        <f>IF(M11=0,0,VLOOKUP(M11,FAC_TOTALS_APTA!$A$4:$BU$143,$L13,FALSE))</f>
        <v>68489542.257645398</v>
      </c>
      <c r="N13" s="31">
        <f>IF(N11=0,0,VLOOKUP(N11,FAC_TOTALS_APTA!$A$4:$BU$143,$L13,FALSE))</f>
        <v>3314369.2340614302</v>
      </c>
      <c r="O13" s="31">
        <f>IF(O11=0,0,VLOOKUP(O11,FAC_TOTALS_APTA!$A$4:$BU$143,$L13,FALSE))</f>
        <v>8332511.1423028801</v>
      </c>
      <c r="P13" s="31">
        <f>IF(P11=0,0,VLOOKUP(P11,FAC_TOTALS_APTA!$A$4:$BU$143,$L13,FALSE))</f>
        <v>50961156.137391299</v>
      </c>
      <c r="Q13" s="31">
        <f>IF(Q11=0,0,VLOOKUP(Q11,FAC_TOTALS_APTA!$A$4:$BU$143,$L13,FALSE))</f>
        <v>75611176.909324899</v>
      </c>
      <c r="R13" s="31">
        <f>IF(R11=0,0,VLOOKUP(R11,FAC_TOTALS_APTA!$A$4:$BU$143,$L13,FALSE))</f>
        <v>38083811.956741199</v>
      </c>
      <c r="S13" s="31">
        <f>IF(S11=0,0,VLOOKUP(S11,FAC_TOTALS_APTA!$A$4:$BU$143,$L13,FALSE))</f>
        <v>10396744.454449</v>
      </c>
      <c r="T13" s="31">
        <f>IF(T11=0,0,VLOOKUP(T11,FAC_TOTALS_APTA!$A$4:$BU$143,$L13,FALSE))</f>
        <v>56105122.799716599</v>
      </c>
      <c r="U13" s="31">
        <f>IF(U11=0,0,VLOOKUP(U11,FAC_TOTALS_APTA!$A$4:$BU$143,$L13,FALSE))</f>
        <v>4756737.3022335004</v>
      </c>
      <c r="V13" s="31">
        <f>IF(V11=0,0,VLOOKUP(V11,FAC_TOTALS_APTA!$A$4:$BU$143,$L13,FALSE))</f>
        <v>37681837.307342403</v>
      </c>
      <c r="W13" s="31">
        <f>IF(W11=0,0,VLOOKUP(W11,FAC_TOTALS_APTA!$A$4:$BU$143,$L13,FALSE))</f>
        <v>39828354.405245103</v>
      </c>
      <c r="X13" s="31">
        <f>IF(X11=0,0,VLOOKUP(X11,FAC_TOTALS_APTA!$A$4:$BU$143,$L13,FALSE))</f>
        <v>53672143.544437498</v>
      </c>
      <c r="Y13" s="31">
        <f>IF(Y11=0,0,VLOOKUP(Y11,FAC_TOTALS_APTA!$A$4:$BU$143,$L13,FALSE))</f>
        <v>27268668.968339201</v>
      </c>
      <c r="Z13" s="31">
        <f>IF(Z11=0,0,VLOOKUP(Z11,FAC_TOTALS_APTA!$A$4:$BU$143,$L13,FALSE))</f>
        <v>34714018.9419709</v>
      </c>
      <c r="AA13" s="31">
        <f>IF(AA11=0,0,VLOOKUP(AA11,FAC_TOTALS_APTA!$A$4:$BU$143,$L13,FALSE))</f>
        <v>43558121.508801699</v>
      </c>
      <c r="AB13" s="31">
        <f>IF(AB11=0,0,VLOOKUP(AB11,FAC_TOTALS_APTA!$A$4:$BU$143,$L13,FALSE))</f>
        <v>14661588.143059401</v>
      </c>
      <c r="AC13" s="34">
        <f>SUM(M13:AB13)</f>
        <v>567435905.01306236</v>
      </c>
      <c r="AD13" s="35">
        <f>AC13/G30</f>
        <v>0.43063140783281251</v>
      </c>
      <c r="AE13" s="9"/>
    </row>
    <row r="14" spans="1:31" s="16" customFormat="1" ht="15" x14ac:dyDescent="0.2">
      <c r="A14" s="9"/>
      <c r="B14" s="28" t="s">
        <v>62</v>
      </c>
      <c r="C14" s="30" t="s">
        <v>26</v>
      </c>
      <c r="D14" s="9" t="s">
        <v>20</v>
      </c>
      <c r="E14" s="57">
        <v>-0.59099999999999997</v>
      </c>
      <c r="F14" s="9">
        <f>MATCH($D14,FAC_TOTALS_APTA!$A$2:$BU$2,)</f>
        <v>12</v>
      </c>
      <c r="G14" s="56">
        <f>VLOOKUP(G11,FAC_TOTALS_APTA!$A$4:$BU$143,$F14,FALSE)</f>
        <v>1.64728462335536</v>
      </c>
      <c r="H14" s="56">
        <f>VLOOKUP(H11,FAC_TOTALS_APTA!$A$4:$BU$143,$F14,FALSE)</f>
        <v>2.1146786948809999</v>
      </c>
      <c r="I14" s="32">
        <f t="shared" ref="I14:I27" si="1">IFERROR(H14/G14-1,"-")</f>
        <v>0.28373607383865651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MATCH($K14,FAC_TOTALS_APTA!$A$2:$BS$2,)</f>
        <v>27</v>
      </c>
      <c r="M14" s="31">
        <f>IF(M11=0,0,VLOOKUP(M11,FAC_TOTALS_APTA!$A$4:$BU$143,$L14,FALSE))</f>
        <v>2080024.1343352401</v>
      </c>
      <c r="N14" s="31">
        <f>IF(N11=0,0,VLOOKUP(N11,FAC_TOTALS_APTA!$A$4:$BU$143,$L14,FALSE))</f>
        <v>-2081468.5115048499</v>
      </c>
      <c r="O14" s="31">
        <f>IF(O11=0,0,VLOOKUP(O11,FAC_TOTALS_APTA!$A$4:$BU$143,$L14,FALSE))</f>
        <v>-5587247.3937017396</v>
      </c>
      <c r="P14" s="31">
        <f>IF(P11=0,0,VLOOKUP(P11,FAC_TOTALS_APTA!$A$4:$BU$143,$L14,FALSE))</f>
        <v>-17254338.294852</v>
      </c>
      <c r="Q14" s="31">
        <f>IF(Q11=0,0,VLOOKUP(Q11,FAC_TOTALS_APTA!$A$4:$BU$143,$L14,FALSE))</f>
        <v>18659813.391404301</v>
      </c>
      <c r="R14" s="31">
        <f>IF(R11=0,0,VLOOKUP(R11,FAC_TOTALS_APTA!$A$4:$BU$143,$L14,FALSE))</f>
        <v>-28278681.8430297</v>
      </c>
      <c r="S14" s="31">
        <f>IF(S11=0,0,VLOOKUP(S11,FAC_TOTALS_APTA!$A$4:$BU$143,$L14,FALSE))</f>
        <v>-39618091.754674599</v>
      </c>
      <c r="T14" s="31">
        <f>IF(T11=0,0,VLOOKUP(T11,FAC_TOTALS_APTA!$A$4:$BU$143,$L14,FALSE))</f>
        <v>-1430713.2653673401</v>
      </c>
      <c r="U14" s="31">
        <f>IF(U11=0,0,VLOOKUP(U11,FAC_TOTALS_APTA!$A$4:$BU$143,$L14,FALSE))</f>
        <v>3485905.69172314</v>
      </c>
      <c r="V14" s="31">
        <f>IF(V11=0,0,VLOOKUP(V11,FAC_TOTALS_APTA!$A$4:$BU$143,$L14,FALSE))</f>
        <v>-9660186.5832359102</v>
      </c>
      <c r="W14" s="31">
        <f>IF(W11=0,0,VLOOKUP(W11,FAC_TOTALS_APTA!$A$4:$BU$143,$L14,FALSE))</f>
        <v>-42134630.174850598</v>
      </c>
      <c r="X14" s="31">
        <f>IF(X11=0,0,VLOOKUP(X11,FAC_TOTALS_APTA!$A$4:$BU$143,$L14,FALSE))</f>
        <v>8248042.3526705997</v>
      </c>
      <c r="Y14" s="31">
        <f>IF(Y11=0,0,VLOOKUP(Y11,FAC_TOTALS_APTA!$A$4:$BU$143,$L14,FALSE))</f>
        <v>-41466699.417855203</v>
      </c>
      <c r="Z14" s="31">
        <f>IF(Z11=0,0,VLOOKUP(Z11,FAC_TOTALS_APTA!$A$4:$BU$143,$L14,FALSE))</f>
        <v>-12683468.102716699</v>
      </c>
      <c r="AA14" s="31">
        <f>IF(AA11=0,0,VLOOKUP(AA11,FAC_TOTALS_APTA!$A$4:$BU$143,$L14,FALSE))</f>
        <v>9966206.5361040793</v>
      </c>
      <c r="AB14" s="31">
        <f>IF(AB11=0,0,VLOOKUP(AB11,FAC_TOTALS_APTA!$A$4:$BU$143,$L14,FALSE))</f>
        <v>246051.55454092199</v>
      </c>
      <c r="AC14" s="34">
        <f t="shared" ref="AC14:AC27" si="4">SUM(M14:AB14)</f>
        <v>-157509481.68101037</v>
      </c>
      <c r="AD14" s="35">
        <f>AC14/G30</f>
        <v>-0.1195351391127579</v>
      </c>
      <c r="AE14" s="9"/>
    </row>
    <row r="15" spans="1:31" s="16" customFormat="1" ht="15" x14ac:dyDescent="0.2">
      <c r="A15" s="9"/>
      <c r="B15" s="28" t="s">
        <v>58</v>
      </c>
      <c r="C15" s="30" t="s">
        <v>26</v>
      </c>
      <c r="D15" s="9" t="s">
        <v>9</v>
      </c>
      <c r="E15" s="57">
        <v>0.37669999999999998</v>
      </c>
      <c r="F15" s="9">
        <f>MATCH($D15,FAC_TOTALS_APTA!$A$2:$BU$2,)</f>
        <v>13</v>
      </c>
      <c r="G15" s="31">
        <f>VLOOKUP(G11,FAC_TOTALS_APTA!$A$4:$BU$143,$F15,FALSE)</f>
        <v>8356128.0898724897</v>
      </c>
      <c r="H15" s="31">
        <f>VLOOKUP(H11,FAC_TOTALS_APTA!$A$4:$BU$143,$F15,FALSE)</f>
        <v>9887005.8791353591</v>
      </c>
      <c r="I15" s="32">
        <f t="shared" si="1"/>
        <v>0.1832042032862411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MATCH($K15,FAC_TOTALS_APTA!$A$2:$BS$2,)</f>
        <v>28</v>
      </c>
      <c r="M15" s="31">
        <f>IF(M11=0,0,VLOOKUP(M11,FAC_TOTALS_APTA!$A$4:$BU$143,$L15,FALSE))</f>
        <v>9663595.8474486396</v>
      </c>
      <c r="N15" s="31">
        <f>IF(N11=0,0,VLOOKUP(N11,FAC_TOTALS_APTA!$A$4:$BU$143,$L15,FALSE))</f>
        <v>11575535.7771679</v>
      </c>
      <c r="O15" s="31">
        <f>IF(O11=0,0,VLOOKUP(O11,FAC_TOTALS_APTA!$A$4:$BU$143,$L15,FALSE))</f>
        <v>12271694.423913101</v>
      </c>
      <c r="P15" s="31">
        <f>IF(P11=0,0,VLOOKUP(P11,FAC_TOTALS_APTA!$A$4:$BU$143,$L15,FALSE))</f>
        <v>16556116.530486699</v>
      </c>
      <c r="Q15" s="31">
        <f>IF(Q11=0,0,VLOOKUP(Q11,FAC_TOTALS_APTA!$A$4:$BU$143,$L15,FALSE))</f>
        <v>4727969.1640502997</v>
      </c>
      <c r="R15" s="31">
        <f>IF(R11=0,0,VLOOKUP(R11,FAC_TOTALS_APTA!$A$4:$BU$143,$L15,FALSE))</f>
        <v>3968072.8380930801</v>
      </c>
      <c r="S15" s="31">
        <f>IF(S11=0,0,VLOOKUP(S11,FAC_TOTALS_APTA!$A$4:$BU$143,$L15,FALSE))</f>
        <v>-1287083.15144105</v>
      </c>
      <c r="T15" s="31">
        <f>IF(T11=0,0,VLOOKUP(T11,FAC_TOTALS_APTA!$A$4:$BU$143,$L15,FALSE))</f>
        <v>1772892.9448903601</v>
      </c>
      <c r="U15" s="31">
        <f>IF(U11=0,0,VLOOKUP(U11,FAC_TOTALS_APTA!$A$4:$BU$143,$L15,FALSE))</f>
        <v>6583722.0268974397</v>
      </c>
      <c r="V15" s="31">
        <f>IF(V11=0,0,VLOOKUP(V11,FAC_TOTALS_APTA!$A$4:$BU$143,$L15,FALSE))</f>
        <v>8341350.3719144603</v>
      </c>
      <c r="W15" s="31">
        <f>IF(W11=0,0,VLOOKUP(W11,FAC_TOTALS_APTA!$A$4:$BU$143,$L15,FALSE))</f>
        <v>7540605.3763120603</v>
      </c>
      <c r="X15" s="31">
        <f>IF(X11=0,0,VLOOKUP(X11,FAC_TOTALS_APTA!$A$4:$BU$143,$L15,FALSE))</f>
        <v>8901474.58296654</v>
      </c>
      <c r="Y15" s="31">
        <f>IF(Y11=0,0,VLOOKUP(Y11,FAC_TOTALS_APTA!$A$4:$BU$143,$L15,FALSE))</f>
        <v>8238326.7500909604</v>
      </c>
      <c r="Z15" s="31">
        <f>IF(Z11=0,0,VLOOKUP(Z11,FAC_TOTALS_APTA!$A$4:$BU$143,$L15,FALSE))</f>
        <v>6207836.2292402396</v>
      </c>
      <c r="AA15" s="31">
        <f>IF(AA11=0,0,VLOOKUP(AA11,FAC_TOTALS_APTA!$A$4:$BU$143,$L15,FALSE))</f>
        <v>7599787.1820732001</v>
      </c>
      <c r="AB15" s="31">
        <f>IF(AB11=0,0,VLOOKUP(AB11,FAC_TOTALS_APTA!$A$4:$BU$143,$L15,FALSE))</f>
        <v>6632561.1847066097</v>
      </c>
      <c r="AC15" s="34">
        <f t="shared" si="4"/>
        <v>119294458.07881053</v>
      </c>
      <c r="AD15" s="35">
        <f>AC15/G30</f>
        <v>9.0533468142006343E-2</v>
      </c>
      <c r="AE15" s="9"/>
    </row>
    <row r="16" spans="1:31" s="16" customFormat="1" ht="15" x14ac:dyDescent="0.2">
      <c r="A16" s="9"/>
      <c r="B16" s="28" t="s">
        <v>82</v>
      </c>
      <c r="C16" s="30"/>
      <c r="D16" s="9" t="s">
        <v>11</v>
      </c>
      <c r="E16" s="57">
        <v>5.4999999999999997E-3</v>
      </c>
      <c r="F16" s="9">
        <f>MATCH($D16,FAC_TOTALS_APTA!$A$2:$BU$2,)</f>
        <v>17</v>
      </c>
      <c r="G16" s="56">
        <f>VLOOKUP(G11,FAC_TOTALS_APTA!$A$4:$BU$143,$F16,FALSE)</f>
        <v>48.647675981644099</v>
      </c>
      <c r="H16" s="56">
        <f>VLOOKUP(H11,FAC_TOTALS_APTA!$A$4:$BU$143,$F16,FALSE)</f>
        <v>39.353033672518798</v>
      </c>
      <c r="I16" s="32">
        <f t="shared" si="1"/>
        <v>-0.19106035635972385</v>
      </c>
      <c r="J16" s="33" t="str">
        <f t="shared" si="2"/>
        <v/>
      </c>
      <c r="K16" s="33" t="str">
        <f t="shared" si="3"/>
        <v>TSD_POP_PCT_FAC</v>
      </c>
      <c r="L16" s="9">
        <f>MATCH($K16,FAC_TOTALS_APTA!$A$2:$BS$2,)</f>
        <v>32</v>
      </c>
      <c r="M16" s="31">
        <f>IF(M11=0,0,VLOOKUP(M11,FAC_TOTALS_APTA!$A$4:$BU$143,$L16,FALSE))</f>
        <v>-12259960.808981899</v>
      </c>
      <c r="N16" s="31">
        <f>IF(N11=0,0,VLOOKUP(N11,FAC_TOTALS_APTA!$A$4:$BU$143,$L16,FALSE))</f>
        <v>-11696729.7362966</v>
      </c>
      <c r="O16" s="31">
        <f>IF(O11=0,0,VLOOKUP(O11,FAC_TOTALS_APTA!$A$4:$BU$143,$L16,FALSE))</f>
        <v>-10568634.437070601</v>
      </c>
      <c r="P16" s="31">
        <f>IF(P11=0,0,VLOOKUP(P11,FAC_TOTALS_APTA!$A$4:$BU$143,$L16,FALSE))</f>
        <v>-13215182.6028054</v>
      </c>
      <c r="Q16" s="31">
        <f>IF(Q11=0,0,VLOOKUP(Q11,FAC_TOTALS_APTA!$A$4:$BU$143,$L16,FALSE))</f>
        <v>-4238012.3856739895</v>
      </c>
      <c r="R16" s="31">
        <f>IF(R11=0,0,VLOOKUP(R11,FAC_TOTALS_APTA!$A$4:$BU$143,$L16,FALSE))</f>
        <v>-6108380.2913524797</v>
      </c>
      <c r="S16" s="31">
        <f>IF(S11=0,0,VLOOKUP(S11,FAC_TOTALS_APTA!$A$4:$BU$143,$L16,FALSE))</f>
        <v>-7849606.8832684401</v>
      </c>
      <c r="T16" s="31">
        <f>IF(T11=0,0,VLOOKUP(T11,FAC_TOTALS_APTA!$A$4:$BU$143,$L16,FALSE))</f>
        <v>-4629281.0318094902</v>
      </c>
      <c r="U16" s="31">
        <f>IF(U11=0,0,VLOOKUP(U11,FAC_TOTALS_APTA!$A$4:$BU$143,$L16,FALSE))</f>
        <v>-6581813.55328367</v>
      </c>
      <c r="V16" s="31">
        <f>IF(V11=0,0,VLOOKUP(V11,FAC_TOTALS_APTA!$A$4:$BU$143,$L16,FALSE))</f>
        <v>-64697.332093528399</v>
      </c>
      <c r="W16" s="31">
        <f>IF(W11=0,0,VLOOKUP(W11,FAC_TOTALS_APTA!$A$4:$BU$143,$L16,FALSE))</f>
        <v>-123889.61434229799</v>
      </c>
      <c r="X16" s="31">
        <f>IF(X11=0,0,VLOOKUP(X11,FAC_TOTALS_APTA!$A$4:$BU$143,$L16,FALSE))</f>
        <v>183147.03010544099</v>
      </c>
      <c r="Y16" s="31">
        <f>IF(Y11=0,0,VLOOKUP(Y11,FAC_TOTALS_APTA!$A$4:$BU$143,$L16,FALSE))</f>
        <v>709518.52328589803</v>
      </c>
      <c r="Z16" s="31">
        <f>IF(Z11=0,0,VLOOKUP(Z11,FAC_TOTALS_APTA!$A$4:$BU$143,$L16,FALSE))</f>
        <v>1207761.2858138301</v>
      </c>
      <c r="AA16" s="31">
        <f>IF(AA11=0,0,VLOOKUP(AA11,FAC_TOTALS_APTA!$A$4:$BU$143,$L16,FALSE))</f>
        <v>422956.743004405</v>
      </c>
      <c r="AB16" s="31">
        <f>IF(AB11=0,0,VLOOKUP(AB11,FAC_TOTALS_APTA!$A$4:$BU$143,$L16,FALSE))</f>
        <v>635636.80668115802</v>
      </c>
      <c r="AC16" s="34">
        <f t="shared" si="4"/>
        <v>-74177168.288087666</v>
      </c>
      <c r="AD16" s="35">
        <f>AC16/G30</f>
        <v>-5.6293615061625897E-2</v>
      </c>
      <c r="AE16" s="9"/>
    </row>
    <row r="17" spans="1:31" s="16" customFormat="1" ht="15" x14ac:dyDescent="0.2">
      <c r="A17" s="9"/>
      <c r="B17" s="28" t="s">
        <v>59</v>
      </c>
      <c r="C17" s="30" t="s">
        <v>26</v>
      </c>
      <c r="D17" s="37" t="s">
        <v>19</v>
      </c>
      <c r="E17" s="57">
        <v>0.1762</v>
      </c>
      <c r="F17" s="9">
        <f>MATCH($D17,FAC_TOTALS_APTA!$A$2:$BU$2,)</f>
        <v>14</v>
      </c>
      <c r="G17" s="36">
        <f>VLOOKUP(G11,FAC_TOTALS_APTA!$A$4:$BU$143,$F17,FALSE)</f>
        <v>1.95688216271768</v>
      </c>
      <c r="H17" s="36">
        <f>VLOOKUP(H11,FAC_TOTALS_APTA!$A$4:$BU$143,$F17,FALSE)</f>
        <v>2.9172027743343798</v>
      </c>
      <c r="I17" s="32">
        <f t="shared" si="1"/>
        <v>0.49074013239664116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MATCH($K17,FAC_TOTALS_APTA!$A$2:$BS$2,)</f>
        <v>29</v>
      </c>
      <c r="M17" s="31">
        <f>IF(M11=0,0,VLOOKUP(M11,FAC_TOTALS_APTA!$A$4:$BU$143,$L17,FALSE))</f>
        <v>20600910.048886299</v>
      </c>
      <c r="N17" s="31">
        <f>IF(N11=0,0,VLOOKUP(N11,FAC_TOTALS_APTA!$A$4:$BU$143,$L17,FALSE))</f>
        <v>21882734.436942101</v>
      </c>
      <c r="O17" s="31">
        <f>IF(O11=0,0,VLOOKUP(O11,FAC_TOTALS_APTA!$A$4:$BU$143,$L17,FALSE))</f>
        <v>29139137.013278201</v>
      </c>
      <c r="P17" s="31">
        <f>IF(P11=0,0,VLOOKUP(P11,FAC_TOTALS_APTA!$A$4:$BU$143,$L17,FALSE))</f>
        <v>17607092.0138794</v>
      </c>
      <c r="Q17" s="31">
        <f>IF(Q11=0,0,VLOOKUP(Q11,FAC_TOTALS_APTA!$A$4:$BU$143,$L17,FALSE))</f>
        <v>9683398.7563620005</v>
      </c>
      <c r="R17" s="31">
        <f>IF(R11=0,0,VLOOKUP(R11,FAC_TOTALS_APTA!$A$4:$BU$143,$L17,FALSE))</f>
        <v>24740514.795115799</v>
      </c>
      <c r="S17" s="31">
        <f>IF(S11=0,0,VLOOKUP(S11,FAC_TOTALS_APTA!$A$4:$BU$143,$L17,FALSE))</f>
        <v>-66348404.5805775</v>
      </c>
      <c r="T17" s="31">
        <f>IF(T11=0,0,VLOOKUP(T11,FAC_TOTALS_APTA!$A$4:$BU$143,$L17,FALSE))</f>
        <v>31115913.8232022</v>
      </c>
      <c r="U17" s="31">
        <f>IF(U11=0,0,VLOOKUP(U11,FAC_TOTALS_APTA!$A$4:$BU$143,$L17,FALSE))</f>
        <v>44851236.520553797</v>
      </c>
      <c r="V17" s="31">
        <f>IF(V11=0,0,VLOOKUP(V11,FAC_TOTALS_APTA!$A$4:$BU$143,$L17,FALSE))</f>
        <v>1660240.8424549</v>
      </c>
      <c r="W17" s="31">
        <f>IF(W11=0,0,VLOOKUP(W11,FAC_TOTALS_APTA!$A$4:$BU$143,$L17,FALSE))</f>
        <v>-9295362.4812930301</v>
      </c>
      <c r="X17" s="31">
        <f>IF(X11=0,0,VLOOKUP(X11,FAC_TOTALS_APTA!$A$4:$BU$143,$L17,FALSE))</f>
        <v>-12765710.737982901</v>
      </c>
      <c r="Y17" s="31">
        <f>IF(Y11=0,0,VLOOKUP(Y11,FAC_TOTALS_APTA!$A$4:$BU$143,$L17,FALSE))</f>
        <v>-68302036.194289893</v>
      </c>
      <c r="Z17" s="31">
        <f>IF(Z11=0,0,VLOOKUP(Z11,FAC_TOTALS_APTA!$A$4:$BU$143,$L17,FALSE))</f>
        <v>-25303663.7592986</v>
      </c>
      <c r="AA17" s="31">
        <f>IF(AA11=0,0,VLOOKUP(AA11,FAC_TOTALS_APTA!$A$4:$BU$143,$L17,FALSE))</f>
        <v>17943345.561648399</v>
      </c>
      <c r="AB17" s="31">
        <f>IF(AB11=0,0,VLOOKUP(AB11,FAC_TOTALS_APTA!$A$4:$BU$143,$L17,FALSE))</f>
        <v>21455182.638046101</v>
      </c>
      <c r="AC17" s="34">
        <f t="shared" si="4"/>
        <v>58664528.696927287</v>
      </c>
      <c r="AD17" s="35">
        <f>AC17/G30</f>
        <v>4.4520955335078209E-2</v>
      </c>
      <c r="AE17" s="9"/>
    </row>
    <row r="18" spans="1:31" s="16" customFormat="1" ht="15" x14ac:dyDescent="0.2">
      <c r="A18" s="9"/>
      <c r="B18" s="28" t="s">
        <v>56</v>
      </c>
      <c r="C18" s="30" t="s">
        <v>26</v>
      </c>
      <c r="D18" s="9" t="s">
        <v>18</v>
      </c>
      <c r="E18" s="57">
        <v>-0.27529999999999999</v>
      </c>
      <c r="F18" s="9">
        <f>MATCH($D18,FAC_TOTALS_APTA!$A$2:$BU$2,)</f>
        <v>15</v>
      </c>
      <c r="G18" s="56">
        <f>VLOOKUP(G11,FAC_TOTALS_APTA!$A$4:$BU$143,$F18,FALSE)</f>
        <v>43613.880861899197</v>
      </c>
      <c r="H18" s="56">
        <f>VLOOKUP(H11,FAC_TOTALS_APTA!$A$4:$BU$143,$F18,FALSE)</f>
        <v>39375.637729206101</v>
      </c>
      <c r="I18" s="32">
        <f t="shared" si="1"/>
        <v>-9.7176473382711515E-2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MATCH($K18,FAC_TOTALS_APTA!$A$2:$BS$2,)</f>
        <v>30</v>
      </c>
      <c r="M18" s="31">
        <f>IF(M11=0,0,VLOOKUP(M11,FAC_TOTALS_APTA!$A$4:$BU$143,$L18,FALSE))</f>
        <v>8691681.0044802502</v>
      </c>
      <c r="N18" s="31">
        <f>IF(N11=0,0,VLOOKUP(N11,FAC_TOTALS_APTA!$A$4:$BU$143,$L18,FALSE))</f>
        <v>11871234.3926767</v>
      </c>
      <c r="O18" s="31">
        <f>IF(O11=0,0,VLOOKUP(O11,FAC_TOTALS_APTA!$A$4:$BU$143,$L18,FALSE))</f>
        <v>11291461.241572499</v>
      </c>
      <c r="P18" s="31">
        <f>IF(P11=0,0,VLOOKUP(P11,FAC_TOTALS_APTA!$A$4:$BU$143,$L18,FALSE))</f>
        <v>18490809.7794252</v>
      </c>
      <c r="Q18" s="31">
        <f>IF(Q11=0,0,VLOOKUP(Q11,FAC_TOTALS_APTA!$A$4:$BU$143,$L18,FALSE))</f>
        <v>-5519302.8365570204</v>
      </c>
      <c r="R18" s="31">
        <f>IF(R11=0,0,VLOOKUP(R11,FAC_TOTALS_APTA!$A$4:$BU$143,$L18,FALSE))</f>
        <v>399867.91690164601</v>
      </c>
      <c r="S18" s="31">
        <f>IF(S11=0,0,VLOOKUP(S11,FAC_TOTALS_APTA!$A$4:$BU$143,$L18,FALSE))</f>
        <v>19654454.5322682</v>
      </c>
      <c r="T18" s="31">
        <f>IF(T11=0,0,VLOOKUP(T11,FAC_TOTALS_APTA!$A$4:$BU$143,$L18,FALSE))</f>
        <v>10739075.9072756</v>
      </c>
      <c r="U18" s="31">
        <f>IF(U11=0,0,VLOOKUP(U11,FAC_TOTALS_APTA!$A$4:$BU$143,$L18,FALSE))</f>
        <v>7485635.9130269801</v>
      </c>
      <c r="V18" s="31">
        <f>IF(V11=0,0,VLOOKUP(V11,FAC_TOTALS_APTA!$A$4:$BU$143,$L18,FALSE))</f>
        <v>4253139.0066308295</v>
      </c>
      <c r="W18" s="31">
        <f>IF(W11=0,0,VLOOKUP(W11,FAC_TOTALS_APTA!$A$4:$BU$143,$L18,FALSE))</f>
        <v>-4062054.21620607</v>
      </c>
      <c r="X18" s="31">
        <f>IF(X11=0,0,VLOOKUP(X11,FAC_TOTALS_APTA!$A$4:$BU$143,$L18,FALSE))</f>
        <v>-2454945.3139425102</v>
      </c>
      <c r="Y18" s="31">
        <f>IF(Y11=0,0,VLOOKUP(Y11,FAC_TOTALS_APTA!$A$4:$BU$143,$L18,FALSE))</f>
        <v>-14266427.502917601</v>
      </c>
      <c r="Z18" s="31">
        <f>IF(Z11=0,0,VLOOKUP(Z11,FAC_TOTALS_APTA!$A$4:$BU$143,$L18,FALSE))</f>
        <v>-10401594.167883201</v>
      </c>
      <c r="AA18" s="31">
        <f>IF(AA11=0,0,VLOOKUP(AA11,FAC_TOTALS_APTA!$A$4:$BU$143,$L18,FALSE))</f>
        <v>-10531263.249629799</v>
      </c>
      <c r="AB18" s="31">
        <f>IF(AB11=0,0,VLOOKUP(AB11,FAC_TOTALS_APTA!$A$4:$BU$143,$L18,FALSE))</f>
        <v>-11124866.977566799</v>
      </c>
      <c r="AC18" s="34">
        <f t="shared" si="4"/>
        <v>34516905.429554887</v>
      </c>
      <c r="AD18" s="35">
        <f>AC18/G30</f>
        <v>2.6195141068521388E-2</v>
      </c>
      <c r="AE18" s="9"/>
    </row>
    <row r="19" spans="1:31" s="16" customFormat="1" ht="15" x14ac:dyDescent="0.2">
      <c r="A19" s="9"/>
      <c r="B19" s="28" t="s">
        <v>83</v>
      </c>
      <c r="C19" s="30"/>
      <c r="D19" s="9" t="s">
        <v>10</v>
      </c>
      <c r="E19" s="57">
        <v>6.8999999999999999E-3</v>
      </c>
      <c r="F19" s="9">
        <f>MATCH($D19,FAC_TOTALS_APTA!$A$2:$BU$2,)</f>
        <v>16</v>
      </c>
      <c r="G19" s="31">
        <f>VLOOKUP(G11,FAC_TOTALS_APTA!$A$4:$BU$143,$F19,FALSE)</f>
        <v>11.091194662469</v>
      </c>
      <c r="H19" s="31">
        <f>VLOOKUP(H11,FAC_TOTALS_APTA!$A$4:$BU$143,$F19,FALSE)</f>
        <v>10.4802051078287</v>
      </c>
      <c r="I19" s="32">
        <f t="shared" si="1"/>
        <v>-5.508780372485933E-2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MATCH($K19,FAC_TOTALS_APTA!$A$2:$BS$2,)</f>
        <v>31</v>
      </c>
      <c r="M19" s="31">
        <f>IF(M11=0,0,VLOOKUP(M11,FAC_TOTALS_APTA!$A$4:$BU$143,$L19,FALSE))</f>
        <v>-683577.28345119301</v>
      </c>
      <c r="N19" s="31">
        <f>IF(N11=0,0,VLOOKUP(N11,FAC_TOTALS_APTA!$A$4:$BU$143,$L19,FALSE))</f>
        <v>-673024.03813785198</v>
      </c>
      <c r="O19" s="31">
        <f>IF(O11=0,0,VLOOKUP(O11,FAC_TOTALS_APTA!$A$4:$BU$143,$L19,FALSE))</f>
        <v>-802010.00396585697</v>
      </c>
      <c r="P19" s="31">
        <f>IF(P11=0,0,VLOOKUP(P11,FAC_TOTALS_APTA!$A$4:$BU$143,$L19,FALSE))</f>
        <v>-570587.93106682203</v>
      </c>
      <c r="Q19" s="31">
        <f>IF(Q11=0,0,VLOOKUP(Q11,FAC_TOTALS_APTA!$A$4:$BU$143,$L19,FALSE))</f>
        <v>-1346424.5726488701</v>
      </c>
      <c r="R19" s="31">
        <f>IF(R11=0,0,VLOOKUP(R11,FAC_TOTALS_APTA!$A$4:$BU$143,$L19,FALSE))</f>
        <v>1304291.22271032</v>
      </c>
      <c r="S19" s="31">
        <f>IF(S11=0,0,VLOOKUP(S11,FAC_TOTALS_APTA!$A$4:$BU$143,$L19,FALSE))</f>
        <v>1263665.8379913301</v>
      </c>
      <c r="T19" s="31">
        <f>IF(T11=0,0,VLOOKUP(T11,FAC_TOTALS_APTA!$A$4:$BU$143,$L19,FALSE))</f>
        <v>2622903.8694966799</v>
      </c>
      <c r="U19" s="31">
        <f>IF(U11=0,0,VLOOKUP(U11,FAC_TOTALS_APTA!$A$4:$BU$143,$L19,FALSE))</f>
        <v>2824496.02885006</v>
      </c>
      <c r="V19" s="31">
        <f>IF(V11=0,0,VLOOKUP(V11,FAC_TOTALS_APTA!$A$4:$BU$143,$L19,FALSE))</f>
        <v>-1110577.82197004</v>
      </c>
      <c r="W19" s="31">
        <f>IF(W11=0,0,VLOOKUP(W11,FAC_TOTALS_APTA!$A$4:$BU$143,$L19,FALSE))</f>
        <v>-3343413.17754369</v>
      </c>
      <c r="X19" s="31">
        <f>IF(X11=0,0,VLOOKUP(X11,FAC_TOTALS_APTA!$A$4:$BU$143,$L19,FALSE))</f>
        <v>-373178.933304045</v>
      </c>
      <c r="Y19" s="31">
        <f>IF(Y11=0,0,VLOOKUP(Y11,FAC_TOTALS_APTA!$A$4:$BU$143,$L19,FALSE))</f>
        <v>-127168.82579123401</v>
      </c>
      <c r="Z19" s="31">
        <f>IF(Z11=0,0,VLOOKUP(Z11,FAC_TOTALS_APTA!$A$4:$BU$143,$L19,FALSE))</f>
        <v>-1008642.88136612</v>
      </c>
      <c r="AA19" s="31">
        <f>IF(AA11=0,0,VLOOKUP(AA11,FAC_TOTALS_APTA!$A$4:$BU$143,$L19,FALSE))</f>
        <v>-1688192.86871192</v>
      </c>
      <c r="AB19" s="31">
        <f>IF(AB11=0,0,VLOOKUP(AB11,FAC_TOTALS_APTA!$A$4:$BU$143,$L19,FALSE))</f>
        <v>-1445283.7043781199</v>
      </c>
      <c r="AC19" s="34">
        <f t="shared" si="4"/>
        <v>-5156725.0832873732</v>
      </c>
      <c r="AD19" s="35">
        <f>AC19/G30</f>
        <v>-3.9134777387266314E-3</v>
      </c>
      <c r="AE19" s="9"/>
    </row>
    <row r="20" spans="1:31" s="16" customFormat="1" ht="15" x14ac:dyDescent="0.2">
      <c r="A20" s="9"/>
      <c r="B20" s="28" t="s">
        <v>57</v>
      </c>
      <c r="C20" s="30"/>
      <c r="D20" s="9" t="s">
        <v>34</v>
      </c>
      <c r="E20" s="57">
        <v>-3.0000000000000001E-3</v>
      </c>
      <c r="F20" s="9">
        <f>MATCH($D20,FAC_TOTALS_APTA!$A$2:$BU$2,)</f>
        <v>18</v>
      </c>
      <c r="G20" s="36">
        <f>VLOOKUP(G11,FAC_TOTALS_APTA!$A$4:$BU$143,$F20,FALSE)</f>
        <v>3.9006942547952601</v>
      </c>
      <c r="H20" s="36">
        <f>VLOOKUP(H11,FAC_TOTALS_APTA!$A$4:$BU$143,$F20,FALSE)</f>
        <v>6.0643464321131297</v>
      </c>
      <c r="I20" s="32">
        <f t="shared" si="1"/>
        <v>0.5546838680468269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MATCH($K20,FAC_TOTALS_APTA!$A$2:$BS$2,)</f>
        <v>33</v>
      </c>
      <c r="M20" s="31">
        <f>IF(M11=0,0,VLOOKUP(M11,FAC_TOTALS_APTA!$A$4:$BU$143,$L20,FALSE))</f>
        <v>0</v>
      </c>
      <c r="N20" s="31">
        <f>IF(N11=0,0,VLOOKUP(N11,FAC_TOTALS_APTA!$A$4:$BU$143,$L20,FALSE))</f>
        <v>0</v>
      </c>
      <c r="O20" s="31">
        <f>IF(O11=0,0,VLOOKUP(O11,FAC_TOTALS_APTA!$A$4:$BU$143,$L20,FALSE))</f>
        <v>0</v>
      </c>
      <c r="P20" s="31">
        <f>IF(P11=0,0,VLOOKUP(P11,FAC_TOTALS_APTA!$A$4:$BU$143,$L20,FALSE))</f>
        <v>-790625.96781191102</v>
      </c>
      <c r="Q20" s="31">
        <f>IF(Q11=0,0,VLOOKUP(Q11,FAC_TOTALS_APTA!$A$4:$BU$143,$L20,FALSE))</f>
        <v>-664082.96108368901</v>
      </c>
      <c r="R20" s="31">
        <f>IF(R11=0,0,VLOOKUP(R11,FAC_TOTALS_APTA!$A$4:$BU$143,$L20,FALSE))</f>
        <v>-264806.09467438399</v>
      </c>
      <c r="S20" s="31">
        <f>IF(S11=0,0,VLOOKUP(S11,FAC_TOTALS_APTA!$A$4:$BU$143,$L20,FALSE))</f>
        <v>-583111.74954739201</v>
      </c>
      <c r="T20" s="31">
        <f>IF(T11=0,0,VLOOKUP(T11,FAC_TOTALS_APTA!$A$4:$BU$143,$L20,FALSE))</f>
        <v>-765927.06993872998</v>
      </c>
      <c r="U20" s="31">
        <f>IF(U11=0,0,VLOOKUP(U11,FAC_TOTALS_APTA!$A$4:$BU$143,$L20,FALSE))</f>
        <v>128649.968981652</v>
      </c>
      <c r="V20" s="31">
        <f>IF(V11=0,0,VLOOKUP(V11,FAC_TOTALS_APTA!$A$4:$BU$143,$L20,FALSE))</f>
        <v>-208011.002119351</v>
      </c>
      <c r="W20" s="31">
        <f>IF(W11=0,0,VLOOKUP(W11,FAC_TOTALS_APTA!$A$4:$BU$143,$L20,FALSE))</f>
        <v>-11218.0915731937</v>
      </c>
      <c r="X20" s="31">
        <f>IF(X11=0,0,VLOOKUP(X11,FAC_TOTALS_APTA!$A$4:$BU$143,$L20,FALSE))</f>
        <v>-857726.141283356</v>
      </c>
      <c r="Y20" s="31">
        <f>IF(Y11=0,0,VLOOKUP(Y11,FAC_TOTALS_APTA!$A$4:$BU$143,$L20,FALSE))</f>
        <v>-117216.20634397</v>
      </c>
      <c r="Z20" s="31">
        <f>IF(Z11=0,0,VLOOKUP(Z11,FAC_TOTALS_APTA!$A$4:$BU$143,$L20,FALSE))</f>
        <v>-1798913.1799613801</v>
      </c>
      <c r="AA20" s="31">
        <f>IF(AA11=0,0,VLOOKUP(AA11,FAC_TOTALS_APTA!$A$4:$BU$143,$L20,FALSE))</f>
        <v>-533366.19465052697</v>
      </c>
      <c r="AB20" s="31">
        <f>IF(AB11=0,0,VLOOKUP(AB11,FAC_TOTALS_APTA!$A$4:$BU$143,$L20,FALSE))</f>
        <v>-827770.25991517794</v>
      </c>
      <c r="AC20" s="34">
        <f t="shared" si="4"/>
        <v>-7294124.9499214096</v>
      </c>
      <c r="AD20" s="35">
        <f>AC20/G30</f>
        <v>-5.5355666928069919E-3</v>
      </c>
      <c r="AE20" s="9"/>
    </row>
    <row r="21" spans="1:31" s="16" customFormat="1" ht="15" hidden="1" x14ac:dyDescent="0.2">
      <c r="A21" s="9"/>
      <c r="B21" s="28" t="s">
        <v>84</v>
      </c>
      <c r="C21" s="30"/>
      <c r="D21" s="14" t="s">
        <v>74</v>
      </c>
      <c r="E21" s="57">
        <v>-1.29E-2</v>
      </c>
      <c r="F21" s="9">
        <f>MATCH($D21,FAC_TOTALS_APTA!$A$2:$BU$2,)</f>
        <v>19</v>
      </c>
      <c r="G21" s="36">
        <f>VLOOKUP(G11,FAC_TOTALS_APTA!$A$4:$BU$143,$F21,FALSE)</f>
        <v>0</v>
      </c>
      <c r="H21" s="36">
        <f>VLOOKUP(H11,FAC_TOTALS_APTA!$A$4:$BU$143,$F21,FALSE)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YEARS_SINCE_TNC_BUS2_HINY_FAC</v>
      </c>
      <c r="L21" s="9">
        <f>MATCH($K21,FAC_TOTALS_APTA!$A$2:$BS$2,)</f>
        <v>34</v>
      </c>
      <c r="M21" s="31">
        <f>IF(M11=0,0,VLOOKUP(M11,FAC_TOTALS_APTA!$A$4:$BU$143,$L21,FALSE))</f>
        <v>0</v>
      </c>
      <c r="N21" s="31">
        <f>IF(N11=0,0,VLOOKUP(N11,FAC_TOTALS_APTA!$A$4:$BU$143,$L21,FALSE))</f>
        <v>0</v>
      </c>
      <c r="O21" s="31">
        <f>IF(O11=0,0,VLOOKUP(O11,FAC_TOTALS_APTA!$A$4:$BU$143,$L21,FALSE))</f>
        <v>0</v>
      </c>
      <c r="P21" s="31">
        <f>IF(P11=0,0,VLOOKUP(P11,FAC_TOTALS_APTA!$A$4:$BU$143,$L21,FALSE))</f>
        <v>0</v>
      </c>
      <c r="Q21" s="31">
        <f>IF(Q11=0,0,VLOOKUP(Q11,FAC_TOTALS_APTA!$A$4:$BU$143,$L21,FALSE))</f>
        <v>0</v>
      </c>
      <c r="R21" s="31">
        <f>IF(R11=0,0,VLOOKUP(R11,FAC_TOTALS_APTA!$A$4:$BU$143,$L21,FALSE))</f>
        <v>0</v>
      </c>
      <c r="S21" s="31">
        <f>IF(S11=0,0,VLOOKUP(S11,FAC_TOTALS_APTA!$A$4:$BU$143,$L21,FALSE))</f>
        <v>0</v>
      </c>
      <c r="T21" s="31">
        <f>IF(T11=0,0,VLOOKUP(T11,FAC_TOTALS_APTA!$A$4:$BU$143,$L21,FALSE))</f>
        <v>0</v>
      </c>
      <c r="U21" s="31">
        <f>IF(U11=0,0,VLOOKUP(U11,FAC_TOTALS_APTA!$A$4:$BU$143,$L21,FALSE))</f>
        <v>0</v>
      </c>
      <c r="V21" s="31">
        <f>IF(V11=0,0,VLOOKUP(V11,FAC_TOTALS_APTA!$A$4:$BU$143,$L21,FALSE))</f>
        <v>0</v>
      </c>
      <c r="W21" s="31">
        <f>IF(W11=0,0,VLOOKUP(W11,FAC_TOTALS_APTA!$A$4:$BU$143,$L21,FALSE))</f>
        <v>0</v>
      </c>
      <c r="X21" s="31">
        <f>IF(X11=0,0,VLOOKUP(X11,FAC_TOTALS_APTA!$A$4:$BU$143,$L21,FALSE))</f>
        <v>0</v>
      </c>
      <c r="Y21" s="31">
        <f>IF(Y11=0,0,VLOOKUP(Y11,FAC_TOTALS_APTA!$A$4:$BU$143,$L21,FALSE))</f>
        <v>0</v>
      </c>
      <c r="Z21" s="31">
        <f>IF(Z11=0,0,VLOOKUP(Z11,FAC_TOTALS_APTA!$A$4:$BU$143,$L21,FALSE))</f>
        <v>0</v>
      </c>
      <c r="AA21" s="31">
        <f>IF(AA11=0,0,VLOOKUP(AA11,FAC_TOTALS_APTA!$A$4:$BU$143,$L21,FALSE))</f>
        <v>0</v>
      </c>
      <c r="AB21" s="31">
        <f>IF(AB11=0,0,VLOOKUP(AB11,FAC_TOTALS_APTA!$A$4:$BU$143,$L21,FALSE))</f>
        <v>0</v>
      </c>
      <c r="AC21" s="34">
        <f t="shared" si="4"/>
        <v>0</v>
      </c>
      <c r="AD21" s="35">
        <f>AC21/G30</f>
        <v>0</v>
      </c>
      <c r="AE21" s="9"/>
    </row>
    <row r="22" spans="1:31" s="16" customFormat="1" ht="30" hidden="1" x14ac:dyDescent="0.2">
      <c r="A22" s="9"/>
      <c r="B22" s="28" t="s">
        <v>84</v>
      </c>
      <c r="C22" s="30"/>
      <c r="D22" s="14" t="s">
        <v>75</v>
      </c>
      <c r="E22" s="57">
        <v>-2.7400000000000001E-2</v>
      </c>
      <c r="F22" s="9">
        <f>MATCH($D22,FAC_TOTALS_APTA!$A$2:$BU$2,)</f>
        <v>20</v>
      </c>
      <c r="G22" s="36">
        <f>VLOOKUP(G11,FAC_TOTALS_APTA!$A$4:$BU$143,$F22,FALSE)</f>
        <v>0</v>
      </c>
      <c r="H22" s="36">
        <f>VLOOKUP(H11,FAC_TOTALS_APTA!$A$4:$BU$143,$F22,FALSE)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YEARS_SINCE_TNC_BUS2_MIDLOW_FAC</v>
      </c>
      <c r="L22" s="9">
        <f>MATCH($K22,FAC_TOTALS_APTA!$A$2:$BS$2,)</f>
        <v>35</v>
      </c>
      <c r="M22" s="31">
        <f>IF(M11=0,0,VLOOKUP(M11,FAC_TOTALS_APTA!$A$4:$BU$143,$L22,FALSE))</f>
        <v>0</v>
      </c>
      <c r="N22" s="31">
        <f>IF(N11=0,0,VLOOKUP(N11,FAC_TOTALS_APTA!$A$4:$BU$143,$L22,FALSE))</f>
        <v>0</v>
      </c>
      <c r="O22" s="31">
        <f>IF(O11=0,0,VLOOKUP(O11,FAC_TOTALS_APTA!$A$4:$BU$143,$L22,FALSE))</f>
        <v>0</v>
      </c>
      <c r="P22" s="31">
        <f>IF(P11=0,0,VLOOKUP(P11,FAC_TOTALS_APTA!$A$4:$BU$143,$L22,FALSE))</f>
        <v>0</v>
      </c>
      <c r="Q22" s="31">
        <f>IF(Q11=0,0,VLOOKUP(Q11,FAC_TOTALS_APTA!$A$4:$BU$143,$L22,FALSE))</f>
        <v>0</v>
      </c>
      <c r="R22" s="31">
        <f>IF(R11=0,0,VLOOKUP(R11,FAC_TOTALS_APTA!$A$4:$BU$143,$L22,FALSE))</f>
        <v>0</v>
      </c>
      <c r="S22" s="31">
        <f>IF(S11=0,0,VLOOKUP(S11,FAC_TOTALS_APTA!$A$4:$BU$143,$L22,FALSE))</f>
        <v>0</v>
      </c>
      <c r="T22" s="31">
        <f>IF(T11=0,0,VLOOKUP(T11,FAC_TOTALS_APTA!$A$4:$BU$143,$L22,FALSE))</f>
        <v>0</v>
      </c>
      <c r="U22" s="31">
        <f>IF(U11=0,0,VLOOKUP(U11,FAC_TOTALS_APTA!$A$4:$BU$143,$L22,FALSE))</f>
        <v>0</v>
      </c>
      <c r="V22" s="31">
        <f>IF(V11=0,0,VLOOKUP(V11,FAC_TOTALS_APTA!$A$4:$BU$143,$L22,FALSE))</f>
        <v>0</v>
      </c>
      <c r="W22" s="31">
        <f>IF(W11=0,0,VLOOKUP(W11,FAC_TOTALS_APTA!$A$4:$BU$143,$L22,FALSE))</f>
        <v>0</v>
      </c>
      <c r="X22" s="31">
        <f>IF(X11=0,0,VLOOKUP(X11,FAC_TOTALS_APTA!$A$4:$BU$143,$L22,FALSE))</f>
        <v>0</v>
      </c>
      <c r="Y22" s="31">
        <f>IF(Y11=0,0,VLOOKUP(Y11,FAC_TOTALS_APTA!$A$4:$BU$143,$L22,FALSE))</f>
        <v>0</v>
      </c>
      <c r="Z22" s="31">
        <f>IF(Z11=0,0,VLOOKUP(Z11,FAC_TOTALS_APTA!$A$4:$BU$143,$L22,FALSE))</f>
        <v>0</v>
      </c>
      <c r="AA22" s="31">
        <f>IF(AA11=0,0,VLOOKUP(AA11,FAC_TOTALS_APTA!$A$4:$BU$143,$L22,FALSE))</f>
        <v>0</v>
      </c>
      <c r="AB22" s="31">
        <f>IF(AB11=0,0,VLOOKUP(AB11,FAC_TOTALS_APTA!$A$4:$BU$143,$L22,FALSE))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15" x14ac:dyDescent="0.2">
      <c r="A23" s="9"/>
      <c r="B23" s="28" t="s">
        <v>84</v>
      </c>
      <c r="C23" s="30"/>
      <c r="D23" s="14" t="s">
        <v>76</v>
      </c>
      <c r="E23" s="57">
        <v>-2.5999999999999999E-3</v>
      </c>
      <c r="F23" s="9">
        <f>MATCH($D23,FAC_TOTALS_APTA!$A$2:$BU$2,)</f>
        <v>21</v>
      </c>
      <c r="G23" s="36">
        <f>VLOOKUP(G11,FAC_TOTALS_APTA!$A$4:$BU$143,$F23,FALSE)</f>
        <v>0</v>
      </c>
      <c r="H23" s="36">
        <f>VLOOKUP(H11,FAC_TOTALS_APTA!$A$4:$BU$143,$F23,FALSE)</f>
        <v>7.50067526692954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YEARS_SINCE_TNC_RAIL2_HINY_FAC</v>
      </c>
      <c r="L23" s="9">
        <f>MATCH($K23,FAC_TOTALS_APTA!$A$2:$BS$2,)</f>
        <v>36</v>
      </c>
      <c r="M23" s="31">
        <f>IF(M11=0,0,VLOOKUP(M11,FAC_TOTALS_APTA!$A$4:$BU$143,$L23,FALSE))</f>
        <v>0</v>
      </c>
      <c r="N23" s="31">
        <f>IF(N11=0,0,VLOOKUP(N11,FAC_TOTALS_APTA!$A$4:$BU$143,$L23,FALSE))</f>
        <v>0</v>
      </c>
      <c r="O23" s="31">
        <f>IF(O11=0,0,VLOOKUP(O11,FAC_TOTALS_APTA!$A$4:$BU$143,$L23,FALSE))</f>
        <v>0</v>
      </c>
      <c r="P23" s="31">
        <f>IF(P11=0,0,VLOOKUP(P11,FAC_TOTALS_APTA!$A$4:$BU$143,$L23,FALSE))</f>
        <v>0</v>
      </c>
      <c r="Q23" s="31">
        <f>IF(Q11=0,0,VLOOKUP(Q11,FAC_TOTALS_APTA!$A$4:$BU$143,$L23,FALSE))</f>
        <v>0</v>
      </c>
      <c r="R23" s="31">
        <f>IF(R11=0,0,VLOOKUP(R11,FAC_TOTALS_APTA!$A$4:$BU$143,$L23,FALSE))</f>
        <v>0</v>
      </c>
      <c r="S23" s="31">
        <f>IF(S11=0,0,VLOOKUP(S11,FAC_TOTALS_APTA!$A$4:$BU$143,$L23,FALSE))</f>
        <v>0</v>
      </c>
      <c r="T23" s="31">
        <f>IF(T11=0,0,VLOOKUP(T11,FAC_TOTALS_APTA!$A$4:$BU$143,$L23,FALSE))</f>
        <v>-669283.85747101996</v>
      </c>
      <c r="U23" s="31">
        <f>IF(U11=0,0,VLOOKUP(U11,FAC_TOTALS_APTA!$A$4:$BU$143,$L23,FALSE))</f>
        <v>-2680855.2584476098</v>
      </c>
      <c r="V23" s="31">
        <f>IF(V11=0,0,VLOOKUP(V11,FAC_TOTALS_APTA!$A$4:$BU$143,$L23,FALSE))</f>
        <v>-5207548.6178554399</v>
      </c>
      <c r="W23" s="31">
        <f>IF(W11=0,0,VLOOKUP(W11,FAC_TOTALS_APTA!$A$4:$BU$143,$L23,FALSE))</f>
        <v>-5490272.5815046905</v>
      </c>
      <c r="X23" s="31">
        <f>IF(X11=0,0,VLOOKUP(X11,FAC_TOTALS_APTA!$A$4:$BU$143,$L23,FALSE))</f>
        <v>-5860944.1509517096</v>
      </c>
      <c r="Y23" s="31">
        <f>IF(Y11=0,0,VLOOKUP(Y11,FAC_TOTALS_APTA!$A$4:$BU$143,$L23,FALSE))</f>
        <v>-6025329.75556874</v>
      </c>
      <c r="Z23" s="31">
        <f>IF(Z11=0,0,VLOOKUP(Z11,FAC_TOTALS_APTA!$A$4:$BU$143,$L23,FALSE))</f>
        <v>-5963123.4389392901</v>
      </c>
      <c r="AA23" s="31">
        <f>IF(AA11=0,0,VLOOKUP(AA11,FAC_TOTALS_APTA!$A$4:$BU$143,$L23,FALSE))</f>
        <v>-5877276.7023358196</v>
      </c>
      <c r="AB23" s="31">
        <f>IF(AB11=0,0,VLOOKUP(AB11,FAC_TOTALS_APTA!$A$4:$BU$143,$L23,FALSE))</f>
        <v>-5767651.7268316001</v>
      </c>
      <c r="AC23" s="34">
        <f t="shared" si="4"/>
        <v>-43542286.089905918</v>
      </c>
      <c r="AD23" s="35">
        <f>AC23/G30</f>
        <v>-3.3044570837870463E-2</v>
      </c>
      <c r="AE23" s="9"/>
    </row>
    <row r="24" spans="1:31" s="16" customFormat="1" ht="30" hidden="1" x14ac:dyDescent="0.2">
      <c r="A24" s="9"/>
      <c r="B24" s="28" t="s">
        <v>84</v>
      </c>
      <c r="C24" s="30"/>
      <c r="D24" s="14" t="s">
        <v>77</v>
      </c>
      <c r="E24" s="57">
        <v>-2.58E-2</v>
      </c>
      <c r="F24" s="9">
        <f>MATCH($D24,FAC_TOTALS_APTA!$A$2:$BU$2,)</f>
        <v>22</v>
      </c>
      <c r="G24" s="36">
        <f>VLOOKUP(G11,FAC_TOTALS_APTA!$A$4:$BU$143,$F24,FALSE)</f>
        <v>0</v>
      </c>
      <c r="H24" s="36">
        <f>VLOOKUP(H11,FAC_TOTALS_APTA!$A$4:$BU$143,$F24,FALSE)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YEARS_SINCE_TNC_RAIL2_MIDLOW_FAC</v>
      </c>
      <c r="L24" s="9">
        <f>MATCH($K24,FAC_TOTALS_APTA!$A$2:$BS$2,)</f>
        <v>37</v>
      </c>
      <c r="M24" s="31">
        <f>IF(M11=0,0,VLOOKUP(M11,FAC_TOTALS_APTA!$A$4:$BU$143,$L24,FALSE))</f>
        <v>0</v>
      </c>
      <c r="N24" s="31">
        <f>IF(N11=0,0,VLOOKUP(N11,FAC_TOTALS_APTA!$A$4:$BU$143,$L24,FALSE))</f>
        <v>0</v>
      </c>
      <c r="O24" s="31">
        <f>IF(O11=0,0,VLOOKUP(O11,FAC_TOTALS_APTA!$A$4:$BU$143,$L24,FALSE))</f>
        <v>0</v>
      </c>
      <c r="P24" s="31">
        <f>IF(P11=0,0,VLOOKUP(P11,FAC_TOTALS_APTA!$A$4:$BU$143,$L24,FALSE))</f>
        <v>0</v>
      </c>
      <c r="Q24" s="31">
        <f>IF(Q11=0,0,VLOOKUP(Q11,FAC_TOTALS_APTA!$A$4:$BU$143,$L24,FALSE))</f>
        <v>0</v>
      </c>
      <c r="R24" s="31">
        <f>IF(R11=0,0,VLOOKUP(R11,FAC_TOTALS_APTA!$A$4:$BU$143,$L24,FALSE))</f>
        <v>0</v>
      </c>
      <c r="S24" s="31">
        <f>IF(S11=0,0,VLOOKUP(S11,FAC_TOTALS_APTA!$A$4:$BU$143,$L24,FALSE))</f>
        <v>0</v>
      </c>
      <c r="T24" s="31">
        <f>IF(T11=0,0,VLOOKUP(T11,FAC_TOTALS_APTA!$A$4:$BU$143,$L24,FALSE))</f>
        <v>0</v>
      </c>
      <c r="U24" s="31">
        <f>IF(U11=0,0,VLOOKUP(U11,FAC_TOTALS_APTA!$A$4:$BU$143,$L24,FALSE))</f>
        <v>0</v>
      </c>
      <c r="V24" s="31">
        <f>IF(V11=0,0,VLOOKUP(V11,FAC_TOTALS_APTA!$A$4:$BU$143,$L24,FALSE))</f>
        <v>0</v>
      </c>
      <c r="W24" s="31">
        <f>IF(W11=0,0,VLOOKUP(W11,FAC_TOTALS_APTA!$A$4:$BU$143,$L24,FALSE))</f>
        <v>0</v>
      </c>
      <c r="X24" s="31">
        <f>IF(X11=0,0,VLOOKUP(X11,FAC_TOTALS_APTA!$A$4:$BU$143,$L24,FALSE))</f>
        <v>0</v>
      </c>
      <c r="Y24" s="31">
        <f>IF(Y11=0,0,VLOOKUP(Y11,FAC_TOTALS_APTA!$A$4:$BU$143,$L24,FALSE))</f>
        <v>0</v>
      </c>
      <c r="Z24" s="31">
        <f>IF(Z11=0,0,VLOOKUP(Z11,FAC_TOTALS_APTA!$A$4:$BU$143,$L24,FALSE))</f>
        <v>0</v>
      </c>
      <c r="AA24" s="31">
        <f>IF(AA11=0,0,VLOOKUP(AA11,FAC_TOTALS_APTA!$A$4:$BU$143,$L24,FALSE))</f>
        <v>0</v>
      </c>
      <c r="AB24" s="31">
        <f>IF(AB11=0,0,VLOOKUP(AB11,FAC_TOTALS_APTA!$A$4:$BU$143,$L24,FALSE))</f>
        <v>0</v>
      </c>
      <c r="AC24" s="34">
        <f t="shared" si="4"/>
        <v>0</v>
      </c>
      <c r="AD24" s="35">
        <f>AC24/G30</f>
        <v>0</v>
      </c>
      <c r="AE24" s="9"/>
    </row>
    <row r="25" spans="1:31" s="16" customFormat="1" ht="15" x14ac:dyDescent="0.2">
      <c r="A25" s="9"/>
      <c r="B25" s="28" t="s">
        <v>85</v>
      </c>
      <c r="C25" s="30"/>
      <c r="D25" s="9" t="s">
        <v>51</v>
      </c>
      <c r="E25" s="57">
        <v>1.46E-2</v>
      </c>
      <c r="F25" s="9">
        <f>MATCH($D25,FAC_TOTALS_APTA!$A$2:$BU$2,)</f>
        <v>23</v>
      </c>
      <c r="G25" s="36">
        <f>VLOOKUP(G11,FAC_TOTALS_APTA!$A$4:$BU$143,$F25,FALSE)</f>
        <v>0</v>
      </c>
      <c r="H25" s="36">
        <f>VLOOKUP(H11,FAC_TOTALS_APTA!$A$4:$BU$143,$F25,FALSE)</f>
        <v>1</v>
      </c>
      <c r="I25" s="32" t="str">
        <f t="shared" si="1"/>
        <v>-</v>
      </c>
      <c r="J25" s="33" t="str">
        <f t="shared" si="2"/>
        <v/>
      </c>
      <c r="K25" s="33" t="str">
        <f t="shared" si="3"/>
        <v>BIKE_SHARE_FAC</v>
      </c>
      <c r="L25" s="9">
        <f>MATCH($K25,FAC_TOTALS_APTA!$A$2:$BS$2,)</f>
        <v>38</v>
      </c>
      <c r="M25" s="31">
        <f>IF(M11=0,0,VLOOKUP(M11,FAC_TOTALS_APTA!$A$4:$BU$143,$L25,FALSE))</f>
        <v>0</v>
      </c>
      <c r="N25" s="31">
        <f>IF(N11=0,0,VLOOKUP(N11,FAC_TOTALS_APTA!$A$4:$BU$143,$L25,FALSE))</f>
        <v>0</v>
      </c>
      <c r="O25" s="31">
        <f>IF(O11=0,0,VLOOKUP(O11,FAC_TOTALS_APTA!$A$4:$BU$143,$L25,FALSE))</f>
        <v>0</v>
      </c>
      <c r="P25" s="31">
        <f>IF(P11=0,0,VLOOKUP(P11,FAC_TOTALS_APTA!$A$4:$BU$143,$L25,FALSE))</f>
        <v>0</v>
      </c>
      <c r="Q25" s="31">
        <f>IF(Q11=0,0,VLOOKUP(Q11,FAC_TOTALS_APTA!$A$4:$BU$143,$L25,FALSE))</f>
        <v>0</v>
      </c>
      <c r="R25" s="31">
        <f>IF(R11=0,0,VLOOKUP(R11,FAC_TOTALS_APTA!$A$4:$BU$143,$L25,FALSE))</f>
        <v>3549676.8290797598</v>
      </c>
      <c r="S25" s="31">
        <f>IF(S11=0,0,VLOOKUP(S11,FAC_TOTALS_APTA!$A$4:$BU$143,$L25,FALSE))</f>
        <v>0</v>
      </c>
      <c r="T25" s="31">
        <f>IF(T11=0,0,VLOOKUP(T11,FAC_TOTALS_APTA!$A$4:$BU$143,$L25,FALSE))</f>
        <v>370806.97502038197</v>
      </c>
      <c r="U25" s="31">
        <f>IF(U11=0,0,VLOOKUP(U11,FAC_TOTALS_APTA!$A$4:$BU$143,$L25,FALSE))</f>
        <v>2963848.1059367601</v>
      </c>
      <c r="V25" s="31">
        <f>IF(V11=0,0,VLOOKUP(V11,FAC_TOTALS_APTA!$A$4:$BU$143,$L25,FALSE))</f>
        <v>134720.17522691801</v>
      </c>
      <c r="W25" s="31">
        <f>IF(W11=0,0,VLOOKUP(W11,FAC_TOTALS_APTA!$A$4:$BU$143,$L25,FALSE))</f>
        <v>0</v>
      </c>
      <c r="X25" s="31">
        <f>IF(X11=0,0,VLOOKUP(X11,FAC_TOTALS_APTA!$A$4:$BU$143,$L25,FALSE))</f>
        <v>5044399.48813897</v>
      </c>
      <c r="Y25" s="31">
        <f>IF(Y11=0,0,VLOOKUP(Y11,FAC_TOTALS_APTA!$A$4:$BU$143,$L25,FALSE))</f>
        <v>6424448.8561119596</v>
      </c>
      <c r="Z25" s="31">
        <f>IF(Z11=0,0,VLOOKUP(Z11,FAC_TOTALS_APTA!$A$4:$BU$143,$L25,FALSE))</f>
        <v>2321133.26088282</v>
      </c>
      <c r="AA25" s="31">
        <f>IF(AA11=0,0,VLOOKUP(AA11,FAC_TOTALS_APTA!$A$4:$BU$143,$L25,FALSE))</f>
        <v>0</v>
      </c>
      <c r="AB25" s="31">
        <f>IF(AB11=0,0,VLOOKUP(AB11,FAC_TOTALS_APTA!$A$4:$BU$143,$L25,FALSE))</f>
        <v>108101.021265818</v>
      </c>
      <c r="AC25" s="34">
        <f t="shared" si="4"/>
        <v>20917134.711663391</v>
      </c>
      <c r="AD25" s="35">
        <f>AC25/G30</f>
        <v>1.5874172023895534E-2</v>
      </c>
      <c r="AE25" s="9"/>
    </row>
    <row r="26" spans="1:31" s="16" customFormat="1" ht="15" x14ac:dyDescent="0.2">
      <c r="A26" s="9"/>
      <c r="B26" s="11" t="s">
        <v>86</v>
      </c>
      <c r="C26" s="29"/>
      <c r="D26" s="10" t="s">
        <v>52</v>
      </c>
      <c r="E26" s="58">
        <v>-4.8399999999999999E-2</v>
      </c>
      <c r="F26" s="10">
        <f>MATCH($D26,FAC_TOTALS_APTA!$A$2:$BU$2,)</f>
        <v>24</v>
      </c>
      <c r="G26" s="38">
        <f>VLOOKUP(G11,FAC_TOTALS_APTA!$A$4:$BU$143,$F26,FALSE)</f>
        <v>0</v>
      </c>
      <c r="H26" s="38">
        <f>VLOOKUP(H11,FAC_TOTALS_APTA!$A$4:$BU$143,$F26,FALSE)</f>
        <v>0.63986491145810198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MATCH($K26,FAC_TOTALS_APTA!$A$2:$BS$2,)</f>
        <v>40</v>
      </c>
      <c r="M26" s="41">
        <f>IF($M$11=0,0,VLOOKUP($M$11,FAC_TOTALS_APTA!$A$4:$BU$143,$L26,FALSE))</f>
        <v>0</v>
      </c>
      <c r="N26" s="41">
        <f>IF(N11=0,0,VLOOKUP(N11,FAC_TOTALS_APTA!$A$4:$BU$143,$L26,FALSE))</f>
        <v>0</v>
      </c>
      <c r="O26" s="41">
        <f>IF(O11=0,0,VLOOKUP(O11,FAC_TOTALS_APTA!$A$4:$BU$143,$L26,FALSE))</f>
        <v>0</v>
      </c>
      <c r="P26" s="41">
        <f>IF(P11=0,0,VLOOKUP(P11,FAC_TOTALS_APTA!$A$4:$BU$143,$L26,FALSE))</f>
        <v>0</v>
      </c>
      <c r="Q26" s="41">
        <f>IF(Q11=0,0,VLOOKUP(Q11,FAC_TOTALS_APTA!$A$4:$BU$143,$L26,FALSE))</f>
        <v>0</v>
      </c>
      <c r="R26" s="41">
        <f>IF(R11=0,0,VLOOKUP(R11,FAC_TOTALS_APTA!$A$4:$BU$143,$L26,FALSE))</f>
        <v>0</v>
      </c>
      <c r="S26" s="41">
        <f>IF(S11=0,0,VLOOKUP(S11,FAC_TOTALS_APTA!$A$4:$BU$143,$L26,FALSE))</f>
        <v>0</v>
      </c>
      <c r="T26" s="41">
        <f>IF(T11=0,0,VLOOKUP(T11,FAC_TOTALS_APTA!$A$4:$BU$143,$L26,FALSE))</f>
        <v>0</v>
      </c>
      <c r="U26" s="41">
        <f>IF(U11=0,0,VLOOKUP(U11,FAC_TOTALS_APTA!$A$4:$BU$143,$L26,FALSE))</f>
        <v>0</v>
      </c>
      <c r="V26" s="41">
        <f>IF(V11=0,0,VLOOKUP(V11,FAC_TOTALS_APTA!$A$4:$BU$143,$L26,FALSE))</f>
        <v>0</v>
      </c>
      <c r="W26" s="41">
        <f>IF(W11=0,0,VLOOKUP(W11,FAC_TOTALS_APTA!$A$4:$BU$143,$L26,FALSE))</f>
        <v>0</v>
      </c>
      <c r="X26" s="41">
        <f>IF(X11=0,0,VLOOKUP(X11,FAC_TOTALS_APTA!$A$4:$BU$143,$L26,FALSE))</f>
        <v>0</v>
      </c>
      <c r="Y26" s="41">
        <f>IF(Y11=0,0,VLOOKUP(Y11,FAC_TOTALS_APTA!$A$4:$BU$143,$L26,FALSE))</f>
        <v>0</v>
      </c>
      <c r="Z26" s="41">
        <f>IF(Z11=0,0,VLOOKUP(Z11,FAC_TOTALS_APTA!$A$4:$BU$143,$L26,FALSE))</f>
        <v>0</v>
      </c>
      <c r="AA26" s="41">
        <f>IF(AA11=0,0,VLOOKUP(AA11,FAC_TOTALS_APTA!$A$4:$BU$143,$L26,FALSE))</f>
        <v>0</v>
      </c>
      <c r="AB26" s="41">
        <f>IF(AB11=0,0,VLOOKUP(AB11,FAC_TOTALS_APTA!$A$4:$BU$143,$L26,FALSE))</f>
        <v>-48677967.245889902</v>
      </c>
      <c r="AC26" s="42">
        <f t="shared" si="4"/>
        <v>-48677967.245889902</v>
      </c>
      <c r="AD26" s="43">
        <f>AC26/$G$30</f>
        <v>-3.694207818071462E-2</v>
      </c>
      <c r="AE26" s="9"/>
    </row>
    <row r="27" spans="1:31" s="16" customFormat="1" ht="15" x14ac:dyDescent="0.2">
      <c r="A27" s="9"/>
      <c r="B27" s="11" t="s">
        <v>92</v>
      </c>
      <c r="C27" s="29" t="s">
        <v>26</v>
      </c>
      <c r="D27" s="10" t="s">
        <v>90</v>
      </c>
      <c r="E27" s="58">
        <v>3.8999999999999998E-3</v>
      </c>
      <c r="F27" s="10">
        <f>MATCH($D27,FAC_TOTALS_APTA!$A$2:$BU$2,)</f>
        <v>25</v>
      </c>
      <c r="G27" s="38">
        <f>VLOOKUP(G11,FAC_TOTALS_APTA!$A$4:$BU$143,$F27,FALSE)</f>
        <v>120773.084094205</v>
      </c>
      <c r="H27" s="38">
        <f>VLOOKUP(H11,FAC_TOTALS_APTA!$A$4:$BU$143,$F27,FALSE)</f>
        <v>98737.836474827607</v>
      </c>
      <c r="I27" s="39">
        <f t="shared" si="1"/>
        <v>-0.18245164296863969</v>
      </c>
      <c r="J27" s="33" t="str">
        <f t="shared" si="2"/>
        <v>_log</v>
      </c>
      <c r="K27" s="40" t="str">
        <f t="shared" si="3"/>
        <v>MDBF_Mechanical_log_FAC</v>
      </c>
      <c r="L27" s="10">
        <f>MATCH($K27,FAC_TOTALS_APTA!$A$2:$BS$2,)</f>
        <v>39</v>
      </c>
      <c r="M27" s="41">
        <f>IF(M$11=0,0,VLOOKUP(M$11,FAC_TOTALS_APTA!$A$4:$BU$143,$L27,FALSE))</f>
        <v>3470938.5553593198</v>
      </c>
      <c r="N27" s="41">
        <f>IF(N$11=0,0,VLOOKUP(N$11,FAC_TOTALS_APTA!$A$4:$BU$143,$L27,FALSE))</f>
        <v>-441296.29796802299</v>
      </c>
      <c r="O27" s="41">
        <f>IF(O$11=0,0,VLOOKUP(O$11,FAC_TOTALS_APTA!$A$4:$BU$143,$L27,FALSE))</f>
        <v>-702296.96956449701</v>
      </c>
      <c r="P27" s="41">
        <f>IF(P$11=0,0,VLOOKUP(P$11,FAC_TOTALS_APTA!$A$4:$BU$143,$L27,FALSE))</f>
        <v>1183450.10782456</v>
      </c>
      <c r="Q27" s="41">
        <f>IF(Q$11=0,0,VLOOKUP(Q$11,FAC_TOTALS_APTA!$A$4:$BU$143,$L27,FALSE))</f>
        <v>354070.45403714897</v>
      </c>
      <c r="R27" s="41">
        <f>IF(R$11=0,0,VLOOKUP(R$11,FAC_TOTALS_APTA!$A$4:$BU$143,$L27,FALSE))</f>
        <v>189278.14447866601</v>
      </c>
      <c r="S27" s="41">
        <f>IF(S$11=0,0,VLOOKUP(S$11,FAC_TOTALS_APTA!$A$4:$BU$143,$L27,FALSE))</f>
        <v>-1395561.3226035801</v>
      </c>
      <c r="T27" s="41">
        <f>IF(T$11=0,0,VLOOKUP(T$11,FAC_TOTALS_APTA!$A$4:$BU$143,$L27,FALSE))</f>
        <v>85582.704202638095</v>
      </c>
      <c r="U27" s="41">
        <f>IF(U$11=0,0,VLOOKUP(U$11,FAC_TOTALS_APTA!$A$4:$BU$143,$L27,FALSE))</f>
        <v>261517.01059590199</v>
      </c>
      <c r="V27" s="41">
        <f>IF(V$11=0,0,VLOOKUP(V$11,FAC_TOTALS_APTA!$A$4:$BU$143,$L27,FALSE))</f>
        <v>551855.39567865501</v>
      </c>
      <c r="W27" s="41">
        <f>IF(W$11=0,0,VLOOKUP(W$11,FAC_TOTALS_APTA!$A$4:$BU$143,$L27,FALSE))</f>
        <v>376362.68820689799</v>
      </c>
      <c r="X27" s="41">
        <f>IF(X$11=0,0,VLOOKUP(X$11,FAC_TOTALS_APTA!$A$4:$BU$143,$L27,FALSE))</f>
        <v>-173919.24029093399</v>
      </c>
      <c r="Y27" s="41">
        <f>IF(Y$11=0,0,VLOOKUP(Y$11,FAC_TOTALS_APTA!$A$4:$BU$143,$L27,FALSE))</f>
        <v>-127357.297085065</v>
      </c>
      <c r="Z27" s="41">
        <f>IF(Z$11=0,0,VLOOKUP(Z$11,FAC_TOTALS_APTA!$A$4:$BU$143,$L27,FALSE))</f>
        <v>447821.48914823798</v>
      </c>
      <c r="AA27" s="41">
        <f>IF(AA$11=0,0,VLOOKUP(AA$11,FAC_TOTALS_APTA!$A$4:$BU$143,$L27,FALSE))</f>
        <v>138121.595677267</v>
      </c>
      <c r="AB27" s="41">
        <f>IF(AB$11=0,0,VLOOKUP(AB$11,FAC_TOTALS_APTA!$A$4:$BU$143,$L27,FALSE))</f>
        <v>113860.21383424</v>
      </c>
      <c r="AC27" s="42">
        <f t="shared" si="4"/>
        <v>4332427.2315314338</v>
      </c>
      <c r="AD27" s="43">
        <f>AC27/$G$30</f>
        <v>3.2879118532420817E-3</v>
      </c>
      <c r="AE27" s="9"/>
    </row>
    <row r="28" spans="1:31" s="16" customFormat="1" ht="15" x14ac:dyDescent="0.2">
      <c r="A28" s="9"/>
      <c r="B28" s="44" t="s">
        <v>63</v>
      </c>
      <c r="C28" s="45"/>
      <c r="D28" s="44" t="s">
        <v>55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MATCH($K28,FAC_TOTALS_APTA!$A$2:$BS$2,)</f>
        <v>44</v>
      </c>
      <c r="M28" s="48">
        <f>IF(M11=0,0,VLOOKUP(M11,FAC_TOTALS_APTA!$A$4:$BU$143,$L28,FALSE))</f>
        <v>0</v>
      </c>
      <c r="N28" s="48">
        <f>IF(N11=0,0,VLOOKUP(N11,FAC_TOTALS_APTA!$A$4:$BU$143,$L28,FALSE))</f>
        <v>10634694</v>
      </c>
      <c r="O28" s="48">
        <f>IF(O11=0,0,VLOOKUP(O11,FAC_TOTALS_APTA!$A$4:$BU$143,$L28,FALSE))</f>
        <v>0</v>
      </c>
      <c r="P28" s="48">
        <f>IF(P11=0,0,VLOOKUP(P11,FAC_TOTALS_APTA!$A$4:$BU$143,$L28,FALSE))</f>
        <v>0</v>
      </c>
      <c r="Q28" s="48">
        <f>IF(Q11=0,0,VLOOKUP(Q11,FAC_TOTALS_APTA!$A$4:$BU$143,$L28,FALSE))</f>
        <v>0</v>
      </c>
      <c r="R28" s="48">
        <f>IF(R11=0,0,VLOOKUP(R11,FAC_TOTALS_APTA!$A$4:$BU$143,$L28,FALSE))</f>
        <v>0</v>
      </c>
      <c r="S28" s="48">
        <f>IF(S11=0,0,VLOOKUP(S11,FAC_TOTALS_APTA!$A$4:$BU$143,$L28,FALSE))</f>
        <v>11348341</v>
      </c>
      <c r="T28" s="48">
        <f>IF(T11=0,0,VLOOKUP(T11,FAC_TOTALS_APTA!$A$4:$BU$143,$L28,FALSE))</f>
        <v>0</v>
      </c>
      <c r="U28" s="48">
        <f>IF(U11=0,0,VLOOKUP(U11,FAC_TOTALS_APTA!$A$4:$BU$143,$L28,FALSE))</f>
        <v>0</v>
      </c>
      <c r="V28" s="48">
        <f>IF(V11=0,0,VLOOKUP(V11,FAC_TOTALS_APTA!$A$4:$BU$143,$L28,FALSE))</f>
        <v>0</v>
      </c>
      <c r="W28" s="48">
        <f>IF(W11=0,0,VLOOKUP(W11,FAC_TOTALS_APTA!$A$4:$BU$143,$L28,FALSE))</f>
        <v>0</v>
      </c>
      <c r="X28" s="48">
        <f>IF(X11=0,0,VLOOKUP(X11,FAC_TOTALS_APTA!$A$4:$BU$143,$L28,FALSE))</f>
        <v>0</v>
      </c>
      <c r="Y28" s="48">
        <f>IF(Y11=0,0,VLOOKUP(Y11,FAC_TOTALS_APTA!$A$4:$BU$143,$L28,FALSE))</f>
        <v>0</v>
      </c>
      <c r="Z28" s="48">
        <f>IF(Z11=0,0,VLOOKUP(Z11,FAC_TOTALS_APTA!$A$4:$BU$143,$L28,FALSE))</f>
        <v>0</v>
      </c>
      <c r="AA28" s="48">
        <f>IF(AA11=0,0,VLOOKUP(AA11,FAC_TOTALS_APTA!$A$4:$BU$143,$L28,FALSE))</f>
        <v>0</v>
      </c>
      <c r="AB28" s="48">
        <f>IF(AB11=0,0,VLOOKUP(AB11,FAC_TOTALS_APTA!$A$4:$BU$143,$L28,FALSE))</f>
        <v>0</v>
      </c>
      <c r="AC28" s="51">
        <f>SUM(M28:AB28)</f>
        <v>21983035</v>
      </c>
      <c r="AD28" s="52">
        <f>AC28/G30</f>
        <v>1.6683091829146891E-2</v>
      </c>
      <c r="AE28" s="9"/>
    </row>
    <row r="29" spans="1:31" s="78" customFormat="1" ht="15" x14ac:dyDescent="0.2">
      <c r="A29" s="77"/>
      <c r="B29" s="28" t="s">
        <v>87</v>
      </c>
      <c r="C29" s="30"/>
      <c r="D29" s="9" t="s">
        <v>6</v>
      </c>
      <c r="E29" s="57"/>
      <c r="F29" s="9">
        <f>MATCH($D29,FAC_TOTALS_APTA!$A$2:$BS$2,)</f>
        <v>9</v>
      </c>
      <c r="G29" s="79">
        <f>VLOOKUP(G11,FAC_TOTALS_APTA!$A$4:$BU$143,$F29,FALSE)</f>
        <v>1221722515.7587299</v>
      </c>
      <c r="H29" s="79">
        <f>VLOOKUP(H11,FAC_TOTALS_APTA!$A$4:$BS$143,$F29,FALSE)</f>
        <v>1685240524.4420199</v>
      </c>
      <c r="I29" s="81">
        <f t="shared" ref="I29:I30" si="5">H29/G29-1</f>
        <v>0.37939712390045455</v>
      </c>
      <c r="J29" s="33"/>
      <c r="K29" s="33"/>
      <c r="L29" s="9"/>
      <c r="M29" s="31">
        <f t="shared" ref="M29:AB29" si="6">SUM(M13:M18)</f>
        <v>97265792.483813912</v>
      </c>
      <c r="N29" s="31">
        <f t="shared" si="6"/>
        <v>34865675.59304668</v>
      </c>
      <c r="O29" s="31">
        <f t="shared" si="6"/>
        <v>44878921.990294337</v>
      </c>
      <c r="P29" s="31">
        <f t="shared" si="6"/>
        <v>73145653.5635252</v>
      </c>
      <c r="Q29" s="31">
        <f t="shared" si="6"/>
        <v>98925042.998910502</v>
      </c>
      <c r="R29" s="31">
        <f t="shared" si="6"/>
        <v>32805205.372469541</v>
      </c>
      <c r="S29" s="31">
        <f t="shared" si="6"/>
        <v>-85051987.383244395</v>
      </c>
      <c r="T29" s="31">
        <f t="shared" si="6"/>
        <v>93673011.177907929</v>
      </c>
      <c r="U29" s="31">
        <f t="shared" si="6"/>
        <v>60581423.901151188</v>
      </c>
      <c r="V29" s="31">
        <f t="shared" si="6"/>
        <v>42211683.613013156</v>
      </c>
      <c r="W29" s="31">
        <f t="shared" si="6"/>
        <v>-8246976.7051348332</v>
      </c>
      <c r="X29" s="31">
        <f t="shared" si="6"/>
        <v>55784151.45825468</v>
      </c>
      <c r="Y29" s="31">
        <f t="shared" si="6"/>
        <v>-87818648.873346642</v>
      </c>
      <c r="Z29" s="31">
        <f t="shared" si="6"/>
        <v>-6259109.5728735309</v>
      </c>
      <c r="AA29" s="31">
        <f t="shared" si="6"/>
        <v>68959154.282001987</v>
      </c>
      <c r="AB29" s="31">
        <f t="shared" si="6"/>
        <v>32506153.349467389</v>
      </c>
      <c r="AC29" s="34">
        <f>H29-G29</f>
        <v>463518008.68329</v>
      </c>
      <c r="AD29" s="35">
        <f>I29</f>
        <v>0.37939712390045455</v>
      </c>
      <c r="AE29" s="77"/>
    </row>
    <row r="30" spans="1:31" ht="16" thickBot="1" x14ac:dyDescent="0.25">
      <c r="B30" s="12" t="s">
        <v>60</v>
      </c>
      <c r="C30" s="26"/>
      <c r="D30" s="26" t="s">
        <v>4</v>
      </c>
      <c r="E30" s="26"/>
      <c r="F30" s="26">
        <f>MATCH($D30,FAC_TOTALS_APTA!$A$2:$BS$2,)</f>
        <v>7</v>
      </c>
      <c r="G30" s="80">
        <f>VLOOKUP(G11,FAC_TOTALS_APTA!$A$4:$BS$143,$F30,FALSE)</f>
        <v>1317683510.0549901</v>
      </c>
      <c r="H30" s="80">
        <f>VLOOKUP(H11,FAC_TOTALS_APTA!$A$4:$BS$143,$F30,FALSE)</f>
        <v>1631366025.10799</v>
      </c>
      <c r="I30" s="82">
        <f t="shared" si="5"/>
        <v>0.2380560374773979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313682515.05299997</v>
      </c>
      <c r="AD30" s="55">
        <f>I30</f>
        <v>0.2380560374773979</v>
      </c>
    </row>
    <row r="31" spans="1:31" ht="17" thickTop="1" thickBot="1" x14ac:dyDescent="0.25">
      <c r="B31" s="59" t="s">
        <v>88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-0.14134108642305665</v>
      </c>
    </row>
    <row r="32" spans="1:31" ht="15" thickTop="1" x14ac:dyDescent="0.2"/>
    <row r="33" spans="2:30" s="13" customFormat="1" ht="15" x14ac:dyDescent="0.2">
      <c r="B33" s="21" t="s">
        <v>30</v>
      </c>
      <c r="E33" s="9"/>
      <c r="I33" s="20"/>
    </row>
    <row r="34" spans="2:30" ht="15" x14ac:dyDescent="0.2">
      <c r="B34" s="18" t="s">
        <v>21</v>
      </c>
      <c r="C34" s="19" t="s">
        <v>22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5" x14ac:dyDescent="0.2">
      <c r="B36" s="21" t="s">
        <v>32</v>
      </c>
      <c r="C36" s="22">
        <v>1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2:30" ht="16" thickBot="1" x14ac:dyDescent="0.25">
      <c r="B37" s="23" t="s">
        <v>41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2:30" ht="15" thickTop="1" x14ac:dyDescent="0.2">
      <c r="B38" s="63"/>
      <c r="C38" s="64"/>
      <c r="D38" s="64"/>
      <c r="E38" s="64"/>
      <c r="F38" s="64"/>
      <c r="G38" s="84" t="s">
        <v>61</v>
      </c>
      <c r="H38" s="84"/>
      <c r="I38" s="84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4" t="s">
        <v>65</v>
      </c>
      <c r="AD38" s="84"/>
    </row>
    <row r="39" spans="2:30" ht="15" x14ac:dyDescent="0.2">
      <c r="B39" s="11" t="s">
        <v>23</v>
      </c>
      <c r="C39" s="29" t="s">
        <v>24</v>
      </c>
      <c r="D39" s="10" t="s">
        <v>25</v>
      </c>
      <c r="E39" s="10" t="s">
        <v>31</v>
      </c>
      <c r="F39" s="10"/>
      <c r="G39" s="29">
        <f>$C$1</f>
        <v>2002</v>
      </c>
      <c r="H39" s="29">
        <f>$C$2</f>
        <v>2018</v>
      </c>
      <c r="I39" s="29" t="s">
        <v>27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29</v>
      </c>
      <c r="AD39" s="29" t="s">
        <v>27</v>
      </c>
    </row>
    <row r="40" spans="2:30" ht="13" customHeight="1" x14ac:dyDescent="0.2"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</row>
    <row r="41" spans="2:30" ht="13" customHeight="1" x14ac:dyDescent="0.2">
      <c r="B41" s="28"/>
      <c r="C41" s="30"/>
      <c r="D41" s="9"/>
      <c r="E41" s="9"/>
      <c r="F41" s="9"/>
      <c r="G41" s="9" t="str">
        <f>CONCATENATE($C36,"_",$C37,"_",G39)</f>
        <v>1_2_2002</v>
      </c>
      <c r="H41" s="9" t="str">
        <f>CONCATENATE($C36,"_",$C37,"_",H39)</f>
        <v>1_2_2018</v>
      </c>
      <c r="I41" s="30"/>
      <c r="J41" s="9"/>
      <c r="K41" s="9"/>
      <c r="L41" s="9"/>
      <c r="M41" s="9" t="str">
        <f>IF($G39+M40&gt;$H39,0,CONCATENATE($C36,"_",$C37,"_",$G39+M40))</f>
        <v>1_2_2003</v>
      </c>
      <c r="N41" s="9" t="str">
        <f t="shared" ref="N41:AB41" si="7">IF($G39+N40&gt;$H39,0,CONCATENATE($C36,"_",$C37,"_",$G39+N40))</f>
        <v>1_2_2004</v>
      </c>
      <c r="O41" s="9" t="str">
        <f t="shared" si="7"/>
        <v>1_2_2005</v>
      </c>
      <c r="P41" s="9" t="str">
        <f t="shared" si="7"/>
        <v>1_2_2006</v>
      </c>
      <c r="Q41" s="9" t="str">
        <f t="shared" si="7"/>
        <v>1_2_2007</v>
      </c>
      <c r="R41" s="9" t="str">
        <f t="shared" si="7"/>
        <v>1_2_2008</v>
      </c>
      <c r="S41" s="9" t="str">
        <f t="shared" si="7"/>
        <v>1_2_2009</v>
      </c>
      <c r="T41" s="9" t="str">
        <f t="shared" si="7"/>
        <v>1_2_2010</v>
      </c>
      <c r="U41" s="9" t="str">
        <f t="shared" si="7"/>
        <v>1_2_2011</v>
      </c>
      <c r="V41" s="9" t="str">
        <f t="shared" si="7"/>
        <v>1_2_2012</v>
      </c>
      <c r="W41" s="9" t="str">
        <f t="shared" si="7"/>
        <v>1_2_2013</v>
      </c>
      <c r="X41" s="9" t="str">
        <f t="shared" si="7"/>
        <v>1_2_2014</v>
      </c>
      <c r="Y41" s="9" t="str">
        <f t="shared" si="7"/>
        <v>1_2_2015</v>
      </c>
      <c r="Z41" s="9" t="str">
        <f t="shared" si="7"/>
        <v>1_2_2016</v>
      </c>
      <c r="AA41" s="9" t="str">
        <f t="shared" si="7"/>
        <v>1_2_2017</v>
      </c>
      <c r="AB41" s="9" t="str">
        <f t="shared" si="7"/>
        <v>1_2_2018</v>
      </c>
      <c r="AC41" s="9"/>
      <c r="AD41" s="9"/>
    </row>
    <row r="42" spans="2:30" ht="13" customHeight="1" x14ac:dyDescent="0.2">
      <c r="B42" s="28"/>
      <c r="C42" s="30"/>
      <c r="D42" s="9"/>
      <c r="E42" s="9"/>
      <c r="F42" s="9" t="s">
        <v>28</v>
      </c>
      <c r="G42" s="31"/>
      <c r="H42" s="31"/>
      <c r="I42" s="30"/>
      <c r="J42" s="9"/>
      <c r="K42" s="9"/>
      <c r="L42" s="9" t="s">
        <v>28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ht="15" x14ac:dyDescent="0.2">
      <c r="B43" s="28" t="s">
        <v>39</v>
      </c>
      <c r="C43" s="30" t="s">
        <v>26</v>
      </c>
      <c r="D43" s="9" t="s">
        <v>8</v>
      </c>
      <c r="E43" s="57">
        <v>0.83279999999999998</v>
      </c>
      <c r="F43" s="9">
        <f>MATCH($D43,FAC_TOTALS_APTA!$A$2:$BU$2,)</f>
        <v>11</v>
      </c>
      <c r="G43" s="31">
        <f>VLOOKUP(G41,FAC_TOTALS_APTA!$A$4:$BU$143,$F43,FALSE)</f>
        <v>2977747.89348927</v>
      </c>
      <c r="H43" s="31">
        <f>VLOOKUP(H41,FAC_TOTALS_APTA!$A$4:$BU$143,$F43,FALSE)</f>
        <v>5016670.6256997101</v>
      </c>
      <c r="I43" s="32">
        <f>IFERROR(H43/G43-1,"-")</f>
        <v>0.68471972952057669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MATCH($K43,FAC_TOTALS_APTA!$A$2:$BS$2,)</f>
        <v>26</v>
      </c>
      <c r="M43" s="31">
        <f>IF(M41=0,0,VLOOKUP(M41,FAC_TOTALS_APTA!$A$4:$BU$143,$L43,FALSE))</f>
        <v>1122488.18058823</v>
      </c>
      <c r="N43" s="31">
        <f>IF(N41=0,0,VLOOKUP(N41,FAC_TOTALS_APTA!$A$4:$BU$143,$L43,FALSE))</f>
        <v>1300275.9013713601</v>
      </c>
      <c r="O43" s="31">
        <f>IF(O41=0,0,VLOOKUP(O41,FAC_TOTALS_APTA!$A$4:$BU$143,$L43,FALSE))</f>
        <v>2645080.2554581198</v>
      </c>
      <c r="P43" s="31">
        <f>IF(P41=0,0,VLOOKUP(P41,FAC_TOTALS_APTA!$A$4:$BU$143,$L43,FALSE))</f>
        <v>3336767.0139343999</v>
      </c>
      <c r="Q43" s="31">
        <f>IF(Q41=0,0,VLOOKUP(Q41,FAC_TOTALS_APTA!$A$4:$BU$143,$L43,FALSE))</f>
        <v>5090296.8839630997</v>
      </c>
      <c r="R43" s="31">
        <f>IF(R41=0,0,VLOOKUP(R41,FAC_TOTALS_APTA!$A$4:$BU$143,$L43,FALSE))</f>
        <v>12389233.160512701</v>
      </c>
      <c r="S43" s="31">
        <f>IF(S41=0,0,VLOOKUP(S41,FAC_TOTALS_APTA!$A$4:$BU$143,$L43,FALSE))</f>
        <v>441603.01248723298</v>
      </c>
      <c r="T43" s="31">
        <f>IF(T41=0,0,VLOOKUP(T41,FAC_TOTALS_APTA!$A$4:$BU$143,$L43,FALSE))</f>
        <v>805115.03760121297</v>
      </c>
      <c r="U43" s="31">
        <f>IF(U41=0,0,VLOOKUP(U41,FAC_TOTALS_APTA!$A$4:$BU$143,$L43,FALSE))</f>
        <v>4866434.9036683301</v>
      </c>
      <c r="V43" s="31">
        <f>IF(V41=0,0,VLOOKUP(V41,FAC_TOTALS_APTA!$A$4:$BU$143,$L43,FALSE))</f>
        <v>5907998.7209688397</v>
      </c>
      <c r="W43" s="31">
        <f>IF(W41=0,0,VLOOKUP(W41,FAC_TOTALS_APTA!$A$4:$BU$143,$L43,FALSE))</f>
        <v>9469897.0659040697</v>
      </c>
      <c r="X43" s="31">
        <f>IF(X41=0,0,VLOOKUP(X41,FAC_TOTALS_APTA!$A$4:$BU$143,$L43,FALSE))</f>
        <v>2021712.3633069501</v>
      </c>
      <c r="Y43" s="31">
        <f>IF(Y41=0,0,VLOOKUP(Y41,FAC_TOTALS_APTA!$A$4:$BU$143,$L43,FALSE))</f>
        <v>1864127.43483166</v>
      </c>
      <c r="Z43" s="31">
        <f>IF(Z41=0,0,VLOOKUP(Z41,FAC_TOTALS_APTA!$A$4:$BU$143,$L43,FALSE))</f>
        <v>2434277.3291388899</v>
      </c>
      <c r="AA43" s="31">
        <f>IF(AA41=0,0,VLOOKUP(AA41,FAC_TOTALS_APTA!$A$4:$BU$143,$L43,FALSE))</f>
        <v>1245451.1869256999</v>
      </c>
      <c r="AB43" s="31">
        <f>IF(AB41=0,0,VLOOKUP(AB41,FAC_TOTALS_APTA!$A$4:$BU$143,$L43,FALSE))</f>
        <v>3072902.3644238301</v>
      </c>
      <c r="AC43" s="34">
        <f>SUM(M43:AB43)</f>
        <v>58013660.815084621</v>
      </c>
      <c r="AD43" s="35">
        <f>AC43/G60</f>
        <v>1.227140260233526</v>
      </c>
    </row>
    <row r="44" spans="2:30" ht="15" x14ac:dyDescent="0.2">
      <c r="B44" s="28" t="s">
        <v>62</v>
      </c>
      <c r="C44" s="30" t="s">
        <v>26</v>
      </c>
      <c r="D44" s="9" t="s">
        <v>20</v>
      </c>
      <c r="E44" s="57">
        <v>-0.59099999999999997</v>
      </c>
      <c r="F44" s="9">
        <f>MATCH($D44,FAC_TOTALS_APTA!$A$2:$BU$2,)</f>
        <v>12</v>
      </c>
      <c r="G44" s="56">
        <f>VLOOKUP(G41,FAC_TOTALS_APTA!$A$4:$BU$143,$F44,FALSE)</f>
        <v>1.2296739838616899</v>
      </c>
      <c r="H44" s="56">
        <f>VLOOKUP(H41,FAC_TOTALS_APTA!$A$4:$BU$143,$F44,FALSE)</f>
        <v>1.3252516185851999</v>
      </c>
      <c r="I44" s="32">
        <f t="shared" ref="I44:I57" si="8">IFERROR(H44/G44-1,"-")</f>
        <v>7.7725995652405677E-2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MATCH($K44,FAC_TOTALS_APTA!$A$2:$BS$2,)</f>
        <v>27</v>
      </c>
      <c r="M44" s="31">
        <f>IF(M41=0,0,VLOOKUP(M41,FAC_TOTALS_APTA!$A$4:$BU$143,$L44,FALSE))</f>
        <v>3453700.15469098</v>
      </c>
      <c r="N44" s="31">
        <f>IF(N41=0,0,VLOOKUP(N41,FAC_TOTALS_APTA!$A$4:$BU$143,$L44,FALSE))</f>
        <v>1005488.7592702199</v>
      </c>
      <c r="O44" s="31">
        <f>IF(O41=0,0,VLOOKUP(O41,FAC_TOTALS_APTA!$A$4:$BU$143,$L44,FALSE))</f>
        <v>634885.38484597404</v>
      </c>
      <c r="P44" s="31">
        <f>IF(P41=0,0,VLOOKUP(P41,FAC_TOTALS_APTA!$A$4:$BU$143,$L44,FALSE))</f>
        <v>412231.670421282</v>
      </c>
      <c r="Q44" s="31">
        <f>IF(Q41=0,0,VLOOKUP(Q41,FAC_TOTALS_APTA!$A$4:$BU$143,$L44,FALSE))</f>
        <v>-1189640.25007594</v>
      </c>
      <c r="R44" s="31">
        <f>IF(R41=0,0,VLOOKUP(R41,FAC_TOTALS_APTA!$A$4:$BU$143,$L44,FALSE))</f>
        <v>-587175.03896500298</v>
      </c>
      <c r="S44" s="31">
        <f>IF(S41=0,0,VLOOKUP(S41,FAC_TOTALS_APTA!$A$4:$BU$143,$L44,FALSE))</f>
        <v>-4412490.2009703396</v>
      </c>
      <c r="T44" s="31">
        <f>IF(T41=0,0,VLOOKUP(T41,FAC_TOTALS_APTA!$A$4:$BU$143,$L44,FALSE))</f>
        <v>-427061.30212659697</v>
      </c>
      <c r="U44" s="31">
        <f>IF(U41=0,0,VLOOKUP(U41,FAC_TOTALS_APTA!$A$4:$BU$143,$L44,FALSE))</f>
        <v>3457131.5643615699</v>
      </c>
      <c r="V44" s="31">
        <f>IF(V41=0,0,VLOOKUP(V41,FAC_TOTALS_APTA!$A$4:$BU$143,$L44,FALSE))</f>
        <v>-2210243.26111985</v>
      </c>
      <c r="W44" s="31">
        <f>IF(W41=0,0,VLOOKUP(W41,FAC_TOTALS_APTA!$A$4:$BU$143,$L44,FALSE))</f>
        <v>-1702566.49957302</v>
      </c>
      <c r="X44" s="31">
        <f>IF(X41=0,0,VLOOKUP(X41,FAC_TOTALS_APTA!$A$4:$BU$143,$L44,FALSE))</f>
        <v>95264.743495333401</v>
      </c>
      <c r="Y44" s="31">
        <f>IF(Y41=0,0,VLOOKUP(Y41,FAC_TOTALS_APTA!$A$4:$BU$143,$L44,FALSE))</f>
        <v>-1159768.1690133701</v>
      </c>
      <c r="Z44" s="31">
        <f>IF(Z41=0,0,VLOOKUP(Z41,FAC_TOTALS_APTA!$A$4:$BU$143,$L44,FALSE))</f>
        <v>1142552.6117096499</v>
      </c>
      <c r="AA44" s="31">
        <f>IF(AA41=0,0,VLOOKUP(AA41,FAC_TOTALS_APTA!$A$4:$BU$143,$L44,FALSE))</f>
        <v>-201822.49832708199</v>
      </c>
      <c r="AB44" s="31">
        <f>IF(AB41=0,0,VLOOKUP(AB41,FAC_TOTALS_APTA!$A$4:$BU$143,$L44,FALSE))</f>
        <v>490275.74358898803</v>
      </c>
      <c r="AC44" s="34">
        <f t="shared" ref="AC44:AC57" si="11">SUM(M44:AB44)</f>
        <v>-1199236.5877872044</v>
      </c>
      <c r="AD44" s="35">
        <f>AC44/G60</f>
        <v>-2.5366982151143691E-2</v>
      </c>
    </row>
    <row r="45" spans="2:30" ht="15" x14ac:dyDescent="0.2">
      <c r="B45" s="28" t="s">
        <v>58</v>
      </c>
      <c r="C45" s="30" t="s">
        <v>26</v>
      </c>
      <c r="D45" s="9" t="s">
        <v>9</v>
      </c>
      <c r="E45" s="57">
        <v>0.37669999999999998</v>
      </c>
      <c r="F45" s="9">
        <f>MATCH($D45,FAC_TOTALS_APTA!$A$2:$BU$2,)</f>
        <v>13</v>
      </c>
      <c r="G45" s="31">
        <f>VLOOKUP(G41,FAC_TOTALS_APTA!$A$4:$BU$143,$F45,FALSE)</f>
        <v>2747170.4190500998</v>
      </c>
      <c r="H45" s="31">
        <f>VLOOKUP(H41,FAC_TOTALS_APTA!$A$4:$BU$143,$F45,FALSE)</f>
        <v>3096393.3580632801</v>
      </c>
      <c r="I45" s="32">
        <f t="shared" si="8"/>
        <v>0.12712095929379319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MATCH($K45,FAC_TOTALS_APTA!$A$2:$BS$2,)</f>
        <v>28</v>
      </c>
      <c r="M45" s="31">
        <f>IF(M41=0,0,VLOOKUP(M41,FAC_TOTALS_APTA!$A$4:$BU$143,$L45,FALSE))</f>
        <v>348938.64202844701</v>
      </c>
      <c r="N45" s="31">
        <f>IF(N41=0,0,VLOOKUP(N41,FAC_TOTALS_APTA!$A$4:$BU$143,$L45,FALSE))</f>
        <v>378307.13972185599</v>
      </c>
      <c r="O45" s="31">
        <f>IF(O41=0,0,VLOOKUP(O41,FAC_TOTALS_APTA!$A$4:$BU$143,$L45,FALSE))</f>
        <v>476522.978320405</v>
      </c>
      <c r="P45" s="31">
        <f>IF(P41=0,0,VLOOKUP(P41,FAC_TOTALS_APTA!$A$4:$BU$143,$L45,FALSE))</f>
        <v>620238.23067821597</v>
      </c>
      <c r="Q45" s="31">
        <f>IF(Q41=0,0,VLOOKUP(Q41,FAC_TOTALS_APTA!$A$4:$BU$143,$L45,FALSE))</f>
        <v>198604.03336251201</v>
      </c>
      <c r="R45" s="31">
        <f>IF(R41=0,0,VLOOKUP(R41,FAC_TOTALS_APTA!$A$4:$BU$143,$L45,FALSE))</f>
        <v>61512.230540738099</v>
      </c>
      <c r="S45" s="31">
        <f>IF(S41=0,0,VLOOKUP(S41,FAC_TOTALS_APTA!$A$4:$BU$143,$L45,FALSE))</f>
        <v>-197553.78254015199</v>
      </c>
      <c r="T45" s="31">
        <f>IF(T41=0,0,VLOOKUP(T41,FAC_TOTALS_APTA!$A$4:$BU$143,$L45,FALSE))</f>
        <v>105493.114493609</v>
      </c>
      <c r="U45" s="31">
        <f>IF(U41=0,0,VLOOKUP(U41,FAC_TOTALS_APTA!$A$4:$BU$143,$L45,FALSE))</f>
        <v>193004.93021675799</v>
      </c>
      <c r="V45" s="31">
        <f>IF(V41=0,0,VLOOKUP(V41,FAC_TOTALS_APTA!$A$4:$BU$143,$L45,FALSE))</f>
        <v>298294.84122025297</v>
      </c>
      <c r="W45" s="31">
        <f>IF(W41=0,0,VLOOKUP(W41,FAC_TOTALS_APTA!$A$4:$BU$143,$L45,FALSE))</f>
        <v>456044.14083639998</v>
      </c>
      <c r="X45" s="31">
        <f>IF(X41=0,0,VLOOKUP(X41,FAC_TOTALS_APTA!$A$4:$BU$143,$L45,FALSE))</f>
        <v>379637.78573731898</v>
      </c>
      <c r="Y45" s="31">
        <f>IF(Y41=0,0,VLOOKUP(Y41,FAC_TOTALS_APTA!$A$4:$BU$143,$L45,FALSE))</f>
        <v>429750.84184713999</v>
      </c>
      <c r="Z45" s="31">
        <f>IF(Z41=0,0,VLOOKUP(Z41,FAC_TOTALS_APTA!$A$4:$BU$143,$L45,FALSE))</f>
        <v>367075.81808710902</v>
      </c>
      <c r="AA45" s="31">
        <f>IF(AA41=0,0,VLOOKUP(AA41,FAC_TOTALS_APTA!$A$4:$BU$143,$L45,FALSE))</f>
        <v>388786.04256358702</v>
      </c>
      <c r="AB45" s="31">
        <f>IF(AB41=0,0,VLOOKUP(AB41,FAC_TOTALS_APTA!$A$4:$BU$143,$L45,FALSE))</f>
        <v>340804.17980103398</v>
      </c>
      <c r="AC45" s="34">
        <f t="shared" si="11"/>
        <v>4845461.1669152314</v>
      </c>
      <c r="AD45" s="35">
        <f>AC45/G60</f>
        <v>0.10249414351341393</v>
      </c>
    </row>
    <row r="46" spans="2:30" ht="15" x14ac:dyDescent="0.2">
      <c r="B46" s="28" t="s">
        <v>82</v>
      </c>
      <c r="C46" s="30"/>
      <c r="D46" s="9" t="s">
        <v>11</v>
      </c>
      <c r="E46" s="57">
        <v>5.4999999999999997E-3</v>
      </c>
      <c r="F46" s="9">
        <f>MATCH($D46,FAC_TOTALS_APTA!$A$2:$BU$2,)</f>
        <v>17</v>
      </c>
      <c r="G46" s="56">
        <f>VLOOKUP(G41,FAC_TOTALS_APTA!$A$4:$BU$143,$F46,FALSE)</f>
        <v>37.251863925021098</v>
      </c>
      <c r="H46" s="56">
        <f>VLOOKUP(H41,FAC_TOTALS_APTA!$A$4:$BU$143,$F46,FALSE)</f>
        <v>29.429281646957801</v>
      </c>
      <c r="I46" s="32">
        <f t="shared" si="8"/>
        <v>-0.2099917011886504</v>
      </c>
      <c r="J46" s="33" t="str">
        <f t="shared" si="9"/>
        <v/>
      </c>
      <c r="K46" s="33" t="str">
        <f t="shared" si="10"/>
        <v>TSD_POP_PCT_FAC</v>
      </c>
      <c r="L46" s="9">
        <f>MATCH($K46,FAC_TOTALS_APTA!$A$2:$BS$2,)</f>
        <v>32</v>
      </c>
      <c r="M46" s="31">
        <f>IF(M41=0,0,VLOOKUP(M41,FAC_TOTALS_APTA!$A$4:$BU$143,$L46,FALSE))</f>
        <v>-356428.42108240101</v>
      </c>
      <c r="N46" s="31">
        <f>IF(N41=0,0,VLOOKUP(N41,FAC_TOTALS_APTA!$A$4:$BU$143,$L46,FALSE))</f>
        <v>-348958.83201941202</v>
      </c>
      <c r="O46" s="31">
        <f>IF(O41=0,0,VLOOKUP(O41,FAC_TOTALS_APTA!$A$4:$BU$143,$L46,FALSE))</f>
        <v>-358079.56806246599</v>
      </c>
      <c r="P46" s="31">
        <f>IF(P41=0,0,VLOOKUP(P41,FAC_TOTALS_APTA!$A$4:$BU$143,$L46,FALSE))</f>
        <v>-433049.02375614399</v>
      </c>
      <c r="Q46" s="31">
        <f>IF(Q41=0,0,VLOOKUP(Q41,FAC_TOTALS_APTA!$A$4:$BU$143,$L46,FALSE))</f>
        <v>-194957.305382872</v>
      </c>
      <c r="R46" s="31">
        <f>IF(R41=0,0,VLOOKUP(R41,FAC_TOTALS_APTA!$A$4:$BU$143,$L46,FALSE))</f>
        <v>-185579.895738491</v>
      </c>
      <c r="S46" s="31">
        <f>IF(S41=0,0,VLOOKUP(S41,FAC_TOTALS_APTA!$A$4:$BU$143,$L46,FALSE))</f>
        <v>-254501.26622964299</v>
      </c>
      <c r="T46" s="31">
        <f>IF(T41=0,0,VLOOKUP(T41,FAC_TOTALS_APTA!$A$4:$BU$143,$L46,FALSE))</f>
        <v>-135787.068917803</v>
      </c>
      <c r="U46" s="31">
        <f>IF(U41=0,0,VLOOKUP(U41,FAC_TOTALS_APTA!$A$4:$BU$143,$L46,FALSE))</f>
        <v>-200193.64722535599</v>
      </c>
      <c r="V46" s="31">
        <f>IF(V41=0,0,VLOOKUP(V41,FAC_TOTALS_APTA!$A$4:$BU$143,$L46,FALSE))</f>
        <v>-38439.105710523203</v>
      </c>
      <c r="W46" s="31">
        <f>IF(W41=0,0,VLOOKUP(W41,FAC_TOTALS_APTA!$A$4:$BU$143,$L46,FALSE))</f>
        <v>116093.96190969599</v>
      </c>
      <c r="X46" s="31">
        <f>IF(X41=0,0,VLOOKUP(X41,FAC_TOTALS_APTA!$A$4:$BU$143,$L46,FALSE))</f>
        <v>-36099.432227571</v>
      </c>
      <c r="Y46" s="31">
        <f>IF(Y41=0,0,VLOOKUP(Y41,FAC_TOTALS_APTA!$A$4:$BU$143,$L46,FALSE))</f>
        <v>-42044.597828861602</v>
      </c>
      <c r="Z46" s="31">
        <f>IF(Z41=0,0,VLOOKUP(Z41,FAC_TOTALS_APTA!$A$4:$BU$143,$L46,FALSE))</f>
        <v>-44671.592407717602</v>
      </c>
      <c r="AA46" s="31">
        <f>IF(AA41=0,0,VLOOKUP(AA41,FAC_TOTALS_APTA!$A$4:$BU$143,$L46,FALSE))</f>
        <v>-69486.367648344196</v>
      </c>
      <c r="AB46" s="31">
        <f>IF(AB41=0,0,VLOOKUP(AB41,FAC_TOTALS_APTA!$A$4:$BU$143,$L46,FALSE))</f>
        <v>-60296.424339679899</v>
      </c>
      <c r="AC46" s="34">
        <f t="shared" si="11"/>
        <v>-2642478.5866675894</v>
      </c>
      <c r="AD46" s="35">
        <f>AC46/G60</f>
        <v>-5.5895315257568197E-2</v>
      </c>
    </row>
    <row r="47" spans="2:30" ht="15" x14ac:dyDescent="0.2">
      <c r="B47" s="28" t="s">
        <v>59</v>
      </c>
      <c r="C47" s="30" t="s">
        <v>26</v>
      </c>
      <c r="D47" s="37" t="s">
        <v>19</v>
      </c>
      <c r="E47" s="57">
        <v>0.1762</v>
      </c>
      <c r="F47" s="9">
        <f>MATCH($D47,FAC_TOTALS_APTA!$A$2:$BU$2,)</f>
        <v>14</v>
      </c>
      <c r="G47" s="36">
        <f>VLOOKUP(G41,FAC_TOTALS_APTA!$A$4:$BU$143,$F47,FALSE)</f>
        <v>1.9582856739004399</v>
      </c>
      <c r="H47" s="36">
        <f>VLOOKUP(H41,FAC_TOTALS_APTA!$A$4:$BU$143,$F47,FALSE)</f>
        <v>2.8849218669803798</v>
      </c>
      <c r="I47" s="32">
        <f t="shared" si="8"/>
        <v>0.47318744421711489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MATCH($K47,FAC_TOTALS_APTA!$A$2:$BS$2,)</f>
        <v>29</v>
      </c>
      <c r="M47" s="31">
        <f>IF(M41=0,0,VLOOKUP(M41,FAC_TOTALS_APTA!$A$4:$BU$143,$L47,FALSE))</f>
        <v>711745.23660815496</v>
      </c>
      <c r="N47" s="31">
        <f>IF(N41=0,0,VLOOKUP(N41,FAC_TOTALS_APTA!$A$4:$BU$143,$L47,FALSE))</f>
        <v>759084.72177634097</v>
      </c>
      <c r="O47" s="31">
        <f>IF(O41=0,0,VLOOKUP(O41,FAC_TOTALS_APTA!$A$4:$BU$143,$L47,FALSE))</f>
        <v>1109444.21323603</v>
      </c>
      <c r="P47" s="31">
        <f>IF(P41=0,0,VLOOKUP(P41,FAC_TOTALS_APTA!$A$4:$BU$143,$L47,FALSE))</f>
        <v>709777.48512740503</v>
      </c>
      <c r="Q47" s="31">
        <f>IF(Q41=0,0,VLOOKUP(Q41,FAC_TOTALS_APTA!$A$4:$BU$143,$L47,FALSE))</f>
        <v>534041.86411018099</v>
      </c>
      <c r="R47" s="31">
        <f>IF(R41=0,0,VLOOKUP(R41,FAC_TOTALS_APTA!$A$4:$BU$143,$L47,FALSE))</f>
        <v>1045706.38648375</v>
      </c>
      <c r="S47" s="31">
        <f>IF(S41=0,0,VLOOKUP(S41,FAC_TOTALS_APTA!$A$4:$BU$143,$L47,FALSE))</f>
        <v>-3561344.8816033201</v>
      </c>
      <c r="T47" s="31">
        <f>IF(T41=0,0,VLOOKUP(T41,FAC_TOTALS_APTA!$A$4:$BU$143,$L47,FALSE))</f>
        <v>1552849.12410886</v>
      </c>
      <c r="U47" s="31">
        <f>IF(U41=0,0,VLOOKUP(U41,FAC_TOTALS_APTA!$A$4:$BU$143,$L47,FALSE))</f>
        <v>1987052.1681472601</v>
      </c>
      <c r="V47" s="31">
        <f>IF(V41=0,0,VLOOKUP(V41,FAC_TOTALS_APTA!$A$4:$BU$143,$L47,FALSE))</f>
        <v>36032.578602303598</v>
      </c>
      <c r="W47" s="31">
        <f>IF(W41=0,0,VLOOKUP(W41,FAC_TOTALS_APTA!$A$4:$BU$143,$L47,FALSE))</f>
        <v>-449246.47311602603</v>
      </c>
      <c r="X47" s="31">
        <f>IF(X41=0,0,VLOOKUP(X41,FAC_TOTALS_APTA!$A$4:$BU$143,$L47,FALSE))</f>
        <v>-669593.59487903502</v>
      </c>
      <c r="Y47" s="31">
        <f>IF(Y41=0,0,VLOOKUP(Y41,FAC_TOTALS_APTA!$A$4:$BU$143,$L47,FALSE))</f>
        <v>-3598945.47942793</v>
      </c>
      <c r="Z47" s="31">
        <f>IF(Z41=0,0,VLOOKUP(Z41,FAC_TOTALS_APTA!$A$4:$BU$143,$L47,FALSE))</f>
        <v>-1318846.9163305699</v>
      </c>
      <c r="AA47" s="31">
        <f>IF(AA41=0,0,VLOOKUP(AA41,FAC_TOTALS_APTA!$A$4:$BU$143,$L47,FALSE))</f>
        <v>971335.90566154395</v>
      </c>
      <c r="AB47" s="31">
        <f>IF(AB41=0,0,VLOOKUP(AB41,FAC_TOTALS_APTA!$A$4:$BU$143,$L47,FALSE))</f>
        <v>1192738.35623649</v>
      </c>
      <c r="AC47" s="34">
        <f t="shared" si="11"/>
        <v>1011830.6947414392</v>
      </c>
      <c r="AD47" s="35">
        <f>AC47/G60</f>
        <v>2.1402858647638127E-2</v>
      </c>
    </row>
    <row r="48" spans="2:30" ht="15" x14ac:dyDescent="0.2">
      <c r="B48" s="28" t="s">
        <v>56</v>
      </c>
      <c r="C48" s="30" t="s">
        <v>26</v>
      </c>
      <c r="D48" s="9" t="s">
        <v>18</v>
      </c>
      <c r="E48" s="57">
        <v>-0.27529999999999999</v>
      </c>
      <c r="F48" s="9">
        <f>MATCH($D48,FAC_TOTALS_APTA!$A$2:$BU$2,)</f>
        <v>15</v>
      </c>
      <c r="G48" s="56">
        <f>VLOOKUP(G41,FAC_TOTALS_APTA!$A$4:$BU$143,$F48,FALSE)</f>
        <v>35510.509281670697</v>
      </c>
      <c r="H48" s="56">
        <f>VLOOKUP(H41,FAC_TOTALS_APTA!$A$4:$BU$143,$F48,FALSE)</f>
        <v>31757.714344928201</v>
      </c>
      <c r="I48" s="32">
        <f t="shared" si="8"/>
        <v>-0.10568124796451617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MATCH($K48,FAC_TOTALS_APTA!$A$2:$BS$2,)</f>
        <v>30</v>
      </c>
      <c r="M48" s="31">
        <f>IF(M41=0,0,VLOOKUP(M41,FAC_TOTALS_APTA!$A$4:$BU$143,$L48,FALSE))</f>
        <v>255074.77018886301</v>
      </c>
      <c r="N48" s="31">
        <f>IF(N41=0,0,VLOOKUP(N41,FAC_TOTALS_APTA!$A$4:$BU$143,$L48,FALSE))</f>
        <v>369370.35253150301</v>
      </c>
      <c r="O48" s="31">
        <f>IF(O41=0,0,VLOOKUP(O41,FAC_TOTALS_APTA!$A$4:$BU$143,$L48,FALSE))</f>
        <v>351004.22300948302</v>
      </c>
      <c r="P48" s="31">
        <f>IF(P41=0,0,VLOOKUP(P41,FAC_TOTALS_APTA!$A$4:$BU$143,$L48,FALSE))</f>
        <v>663511.92071213399</v>
      </c>
      <c r="Q48" s="31">
        <f>IF(Q41=0,0,VLOOKUP(Q41,FAC_TOTALS_APTA!$A$4:$BU$143,$L48,FALSE))</f>
        <v>-304253.19932655198</v>
      </c>
      <c r="R48" s="31">
        <f>IF(R41=0,0,VLOOKUP(R41,FAC_TOTALS_APTA!$A$4:$BU$143,$L48,FALSE))</f>
        <v>181693.91162232499</v>
      </c>
      <c r="S48" s="31">
        <f>IF(S41=0,0,VLOOKUP(S41,FAC_TOTALS_APTA!$A$4:$BU$143,$L48,FALSE))</f>
        <v>909910.25344193401</v>
      </c>
      <c r="T48" s="31">
        <f>IF(T41=0,0,VLOOKUP(T41,FAC_TOTALS_APTA!$A$4:$BU$143,$L48,FALSE))</f>
        <v>559482.65031053498</v>
      </c>
      <c r="U48" s="31">
        <f>IF(U41=0,0,VLOOKUP(U41,FAC_TOTALS_APTA!$A$4:$BU$143,$L48,FALSE))</f>
        <v>419990.37397853902</v>
      </c>
      <c r="V48" s="31">
        <f>IF(V41=0,0,VLOOKUP(V41,FAC_TOTALS_APTA!$A$4:$BU$143,$L48,FALSE))</f>
        <v>313078.048753521</v>
      </c>
      <c r="W48" s="31">
        <f>IF(W41=0,0,VLOOKUP(W41,FAC_TOTALS_APTA!$A$4:$BU$143,$L48,FALSE))</f>
        <v>-499897.022615013</v>
      </c>
      <c r="X48" s="31">
        <f>IF(X41=0,0,VLOOKUP(X41,FAC_TOTALS_APTA!$A$4:$BU$143,$L48,FALSE))</f>
        <v>-55718.332272218999</v>
      </c>
      <c r="Y48" s="31">
        <f>IF(Y41=0,0,VLOOKUP(Y41,FAC_TOTALS_APTA!$A$4:$BU$143,$L48,FALSE))</f>
        <v>-1271243.54722986</v>
      </c>
      <c r="Z48" s="31">
        <f>IF(Z41=0,0,VLOOKUP(Z41,FAC_TOTALS_APTA!$A$4:$BU$143,$L48,FALSE))</f>
        <v>-491385.653234008</v>
      </c>
      <c r="AA48" s="31">
        <f>IF(AA41=0,0,VLOOKUP(AA41,FAC_TOTALS_APTA!$A$4:$BU$143,$L48,FALSE))</f>
        <v>94338.537557568503</v>
      </c>
      <c r="AB48" s="31">
        <f>IF(AB41=0,0,VLOOKUP(AB41,FAC_TOTALS_APTA!$A$4:$BU$143,$L48,FALSE))</f>
        <v>-141706.37446608199</v>
      </c>
      <c r="AC48" s="34">
        <f t="shared" si="11"/>
        <v>1353250.9129626711</v>
      </c>
      <c r="AD48" s="35">
        <f>AC48/G60</f>
        <v>2.8624786889202395E-2</v>
      </c>
    </row>
    <row r="49" spans="1:31" ht="14" customHeight="1" x14ac:dyDescent="0.2">
      <c r="B49" s="28" t="s">
        <v>83</v>
      </c>
      <c r="C49" s="30"/>
      <c r="D49" s="9" t="s">
        <v>10</v>
      </c>
      <c r="E49" s="57">
        <v>6.8999999999999999E-3</v>
      </c>
      <c r="F49" s="9">
        <f>MATCH($D49,FAC_TOTALS_APTA!$A$2:$BU$2,)</f>
        <v>16</v>
      </c>
      <c r="G49" s="31">
        <f>VLOOKUP(G41,FAC_TOTALS_APTA!$A$4:$BU$143,$F49,FALSE)</f>
        <v>7.6746089750929096</v>
      </c>
      <c r="H49" s="31">
        <f>VLOOKUP(H41,FAC_TOTALS_APTA!$A$4:$BU$143,$F49,FALSE)</f>
        <v>7.3799953649811796</v>
      </c>
      <c r="I49" s="32">
        <f t="shared" si="8"/>
        <v>-3.8388093916949528E-2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MATCH($K49,FAC_TOTALS_APTA!$A$2:$BS$2,)</f>
        <v>31</v>
      </c>
      <c r="M49" s="31">
        <f>IF(M41=0,0,VLOOKUP(M41,FAC_TOTALS_APTA!$A$4:$BU$143,$L49,FALSE))</f>
        <v>12246.222330446601</v>
      </c>
      <c r="N49" s="31">
        <f>IF(N41=0,0,VLOOKUP(N41,FAC_TOTALS_APTA!$A$4:$BU$143,$L49,FALSE))</f>
        <v>13042.210763332399</v>
      </c>
      <c r="O49" s="31">
        <f>IF(O41=0,0,VLOOKUP(O41,FAC_TOTALS_APTA!$A$4:$BU$143,$L49,FALSE))</f>
        <v>6598.8347496317301</v>
      </c>
      <c r="P49" s="31">
        <f>IF(P41=0,0,VLOOKUP(P41,FAC_TOTALS_APTA!$A$4:$BU$143,$L49,FALSE))</f>
        <v>38681.203838331603</v>
      </c>
      <c r="Q49" s="31">
        <f>IF(Q41=0,0,VLOOKUP(Q41,FAC_TOTALS_APTA!$A$4:$BU$143,$L49,FALSE))</f>
        <v>-104747.029695552</v>
      </c>
      <c r="R49" s="31">
        <f>IF(R41=0,0,VLOOKUP(R41,FAC_TOTALS_APTA!$A$4:$BU$143,$L49,FALSE))</f>
        <v>64267.087619281803</v>
      </c>
      <c r="S49" s="31">
        <f>IF(S41=0,0,VLOOKUP(S41,FAC_TOTALS_APTA!$A$4:$BU$143,$L49,FALSE))</f>
        <v>167472.085760797</v>
      </c>
      <c r="T49" s="31">
        <f>IF(T41=0,0,VLOOKUP(T41,FAC_TOTALS_APTA!$A$4:$BU$143,$L49,FALSE))</f>
        <v>17686.015073556599</v>
      </c>
      <c r="U49" s="31">
        <f>IF(U41=0,0,VLOOKUP(U41,FAC_TOTALS_APTA!$A$4:$BU$143,$L49,FALSE))</f>
        <v>207942.327502017</v>
      </c>
      <c r="V49" s="31">
        <f>IF(V41=0,0,VLOOKUP(V41,FAC_TOTALS_APTA!$A$4:$BU$143,$L49,FALSE))</f>
        <v>-4224.8563305955804</v>
      </c>
      <c r="W49" s="31">
        <f>IF(W41=0,0,VLOOKUP(W41,FAC_TOTALS_APTA!$A$4:$BU$143,$L49,FALSE))</f>
        <v>-85390.158582077696</v>
      </c>
      <c r="X49" s="31">
        <f>IF(X41=0,0,VLOOKUP(X41,FAC_TOTALS_APTA!$A$4:$BU$143,$L49,FALSE))</f>
        <v>-1843.7674402579501</v>
      </c>
      <c r="Y49" s="31">
        <f>IF(Y41=0,0,VLOOKUP(Y41,FAC_TOTALS_APTA!$A$4:$BU$143,$L49,FALSE))</f>
        <v>-116992.945570247</v>
      </c>
      <c r="Z49" s="31">
        <f>IF(Z41=0,0,VLOOKUP(Z41,FAC_TOTALS_APTA!$A$4:$BU$143,$L49,FALSE))</f>
        <v>-163273.69268577499</v>
      </c>
      <c r="AA49" s="31">
        <f>IF(AA41=0,0,VLOOKUP(AA41,FAC_TOTALS_APTA!$A$4:$BU$143,$L49,FALSE))</f>
        <v>-136554.63365309499</v>
      </c>
      <c r="AB49" s="31">
        <f>IF(AB41=0,0,VLOOKUP(AB41,FAC_TOTALS_APTA!$A$4:$BU$143,$L49,FALSE))</f>
        <v>-138690.45623990599</v>
      </c>
      <c r="AC49" s="34">
        <f t="shared" si="11"/>
        <v>-223781.55256011148</v>
      </c>
      <c r="AD49" s="35">
        <f>AC49/G60</f>
        <v>-4.7335635915028082E-3</v>
      </c>
    </row>
    <row r="50" spans="1:31" ht="15" x14ac:dyDescent="0.2">
      <c r="B50" s="28" t="s">
        <v>57</v>
      </c>
      <c r="C50" s="30"/>
      <c r="D50" s="9" t="s">
        <v>34</v>
      </c>
      <c r="E50" s="57">
        <v>-3.0000000000000001E-3</v>
      </c>
      <c r="F50" s="9">
        <f>MATCH($D50,FAC_TOTALS_APTA!$A$2:$BU$2,)</f>
        <v>18</v>
      </c>
      <c r="G50" s="36">
        <f>VLOOKUP(G41,FAC_TOTALS_APTA!$A$4:$BU$143,$F50,FALSE)</f>
        <v>3.5499778434902902</v>
      </c>
      <c r="H50" s="36">
        <f>VLOOKUP(H41,FAC_TOTALS_APTA!$A$4:$BU$143,$F50,FALSE)</f>
        <v>5.6497184284967901</v>
      </c>
      <c r="I50" s="32">
        <f t="shared" si="8"/>
        <v>0.59147991271462796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MATCH($K50,FAC_TOTALS_APTA!$A$2:$BS$2,)</f>
        <v>33</v>
      </c>
      <c r="M50" s="31">
        <f>IF(M41=0,0,VLOOKUP(M41,FAC_TOTALS_APTA!$A$4:$BU$143,$L50,FALSE))</f>
        <v>0</v>
      </c>
      <c r="N50" s="31">
        <f>IF(N41=0,0,VLOOKUP(N41,FAC_TOTALS_APTA!$A$4:$BU$143,$L50,FALSE))</f>
        <v>0</v>
      </c>
      <c r="O50" s="31">
        <f>IF(O41=0,0,VLOOKUP(O41,FAC_TOTALS_APTA!$A$4:$BU$143,$L50,FALSE))</f>
        <v>0</v>
      </c>
      <c r="P50" s="31">
        <f>IF(P41=0,0,VLOOKUP(P41,FAC_TOTALS_APTA!$A$4:$BU$143,$L50,FALSE))</f>
        <v>-8441.1465236776294</v>
      </c>
      <c r="Q50" s="31">
        <f>IF(Q41=0,0,VLOOKUP(Q41,FAC_TOTALS_APTA!$A$4:$BU$143,$L50,FALSE))</f>
        <v>-48661.367396014903</v>
      </c>
      <c r="R50" s="31">
        <f>IF(R41=0,0,VLOOKUP(R41,FAC_TOTALS_APTA!$A$4:$BU$143,$L50,FALSE))</f>
        <v>2964.3836499434101</v>
      </c>
      <c r="S50" s="31">
        <f>IF(S41=0,0,VLOOKUP(S41,FAC_TOTALS_APTA!$A$4:$BU$143,$L50,FALSE))</f>
        <v>-13375.0831070525</v>
      </c>
      <c r="T50" s="31">
        <f>IF(T41=0,0,VLOOKUP(T41,FAC_TOTALS_APTA!$A$4:$BU$143,$L50,FALSE))</f>
        <v>12309.980118888299</v>
      </c>
      <c r="U50" s="31">
        <f>IF(U41=0,0,VLOOKUP(U41,FAC_TOTALS_APTA!$A$4:$BU$143,$L50,FALSE))</f>
        <v>-14328.7941280577</v>
      </c>
      <c r="V50" s="31">
        <f>IF(V41=0,0,VLOOKUP(V41,FAC_TOTALS_APTA!$A$4:$BU$143,$L50,FALSE))</f>
        <v>-45856.492842178202</v>
      </c>
      <c r="W50" s="31">
        <f>IF(W41=0,0,VLOOKUP(W41,FAC_TOTALS_APTA!$A$4:$BU$143,$L50,FALSE))</f>
        <v>-2481.5073815170199</v>
      </c>
      <c r="X50" s="31">
        <f>IF(X41=0,0,VLOOKUP(X41,FAC_TOTALS_APTA!$A$4:$BU$143,$L50,FALSE))</f>
        <v>-12676.405794181001</v>
      </c>
      <c r="Y50" s="31">
        <f>IF(Y41=0,0,VLOOKUP(Y41,FAC_TOTALS_APTA!$A$4:$BU$143,$L50,FALSE))</f>
        <v>-31475.122149958501</v>
      </c>
      <c r="Z50" s="31">
        <f>IF(Z41=0,0,VLOOKUP(Z41,FAC_TOTALS_APTA!$A$4:$BU$143,$L50,FALSE))</f>
        <v>-123668.186625375</v>
      </c>
      <c r="AA50" s="31">
        <f>IF(AA41=0,0,VLOOKUP(AA41,FAC_TOTALS_APTA!$A$4:$BU$143,$L50,FALSE))</f>
        <v>-59459.229896741897</v>
      </c>
      <c r="AB50" s="31">
        <f>IF(AB41=0,0,VLOOKUP(AB41,FAC_TOTALS_APTA!$A$4:$BU$143,$L50,FALSE))</f>
        <v>-73569.308364613593</v>
      </c>
      <c r="AC50" s="34">
        <f t="shared" si="11"/>
        <v>-418718.28044053621</v>
      </c>
      <c r="AD50" s="35">
        <f>AC50/G60</f>
        <v>-8.8569838966399087E-3</v>
      </c>
    </row>
    <row r="51" spans="1:31" ht="15" hidden="1" x14ac:dyDescent="0.2">
      <c r="B51" s="28" t="s">
        <v>84</v>
      </c>
      <c r="C51" s="30"/>
      <c r="D51" s="14" t="s">
        <v>74</v>
      </c>
      <c r="E51" s="57">
        <v>-1.29E-2</v>
      </c>
      <c r="F51" s="9">
        <f>MATCH($D51,FAC_TOTALS_APTA!$A$2:$BU$2,)</f>
        <v>19</v>
      </c>
      <c r="G51" s="36">
        <f>VLOOKUP(G41,FAC_TOTALS_APTA!$A$4:$BU$143,$F51,FALSE)</f>
        <v>0</v>
      </c>
      <c r="H51" s="36">
        <f>VLOOKUP(H41,FAC_TOTALS_APTA!$A$4:$BU$143,$F51,FALSE)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YEARS_SINCE_TNC_BUS2_HINY_FAC</v>
      </c>
      <c r="L51" s="9">
        <f>MATCH($K51,FAC_TOTALS_APTA!$A$2:$BS$2,)</f>
        <v>34</v>
      </c>
      <c r="M51" s="31">
        <f>IF(M41=0,0,VLOOKUP(M41,FAC_TOTALS_APTA!$A$4:$BU$143,$L51,FALSE))</f>
        <v>0</v>
      </c>
      <c r="N51" s="31">
        <f>IF(N41=0,0,VLOOKUP(N41,FAC_TOTALS_APTA!$A$4:$BU$143,$L51,FALSE))</f>
        <v>0</v>
      </c>
      <c r="O51" s="31">
        <f>IF(O41=0,0,VLOOKUP(O41,FAC_TOTALS_APTA!$A$4:$BU$143,$L51,FALSE))</f>
        <v>0</v>
      </c>
      <c r="P51" s="31">
        <f>IF(P41=0,0,VLOOKUP(P41,FAC_TOTALS_APTA!$A$4:$BU$143,$L51,FALSE))</f>
        <v>0</v>
      </c>
      <c r="Q51" s="31">
        <f>IF(Q41=0,0,VLOOKUP(Q41,FAC_TOTALS_APTA!$A$4:$BU$143,$L51,FALSE))</f>
        <v>0</v>
      </c>
      <c r="R51" s="31">
        <f>IF(R41=0,0,VLOOKUP(R41,FAC_TOTALS_APTA!$A$4:$BU$143,$L51,FALSE))</f>
        <v>0</v>
      </c>
      <c r="S51" s="31">
        <f>IF(S41=0,0,VLOOKUP(S41,FAC_TOTALS_APTA!$A$4:$BU$143,$L51,FALSE))</f>
        <v>0</v>
      </c>
      <c r="T51" s="31">
        <f>IF(T41=0,0,VLOOKUP(T41,FAC_TOTALS_APTA!$A$4:$BU$143,$L51,FALSE))</f>
        <v>0</v>
      </c>
      <c r="U51" s="31">
        <f>IF(U41=0,0,VLOOKUP(U41,FAC_TOTALS_APTA!$A$4:$BU$143,$L51,FALSE))</f>
        <v>0</v>
      </c>
      <c r="V51" s="31">
        <f>IF(V41=0,0,VLOOKUP(V41,FAC_TOTALS_APTA!$A$4:$BU$143,$L51,FALSE))</f>
        <v>0</v>
      </c>
      <c r="W51" s="31">
        <f>IF(W41=0,0,VLOOKUP(W41,FAC_TOTALS_APTA!$A$4:$BU$143,$L51,FALSE))</f>
        <v>0</v>
      </c>
      <c r="X51" s="31">
        <f>IF(X41=0,0,VLOOKUP(X41,FAC_TOTALS_APTA!$A$4:$BU$143,$L51,FALSE))</f>
        <v>0</v>
      </c>
      <c r="Y51" s="31">
        <f>IF(Y41=0,0,VLOOKUP(Y41,FAC_TOTALS_APTA!$A$4:$BU$143,$L51,FALSE))</f>
        <v>0</v>
      </c>
      <c r="Z51" s="31">
        <f>IF(Z41=0,0,VLOOKUP(Z41,FAC_TOTALS_APTA!$A$4:$BU$143,$L51,FALSE))</f>
        <v>0</v>
      </c>
      <c r="AA51" s="31">
        <f>IF(AA41=0,0,VLOOKUP(AA41,FAC_TOTALS_APTA!$A$4:$BU$143,$L51,FALSE))</f>
        <v>0</v>
      </c>
      <c r="AB51" s="31">
        <f>IF(AB41=0,0,VLOOKUP(AB41,FAC_TOTALS_APTA!$A$4:$BU$143,$L51,FALSE))</f>
        <v>0</v>
      </c>
      <c r="AC51" s="34">
        <f t="shared" si="11"/>
        <v>0</v>
      </c>
      <c r="AD51" s="35">
        <f>AC51/G60</f>
        <v>0</v>
      </c>
    </row>
    <row r="52" spans="1:31" ht="30" hidden="1" x14ac:dyDescent="0.2">
      <c r="B52" s="28" t="s">
        <v>84</v>
      </c>
      <c r="C52" s="30"/>
      <c r="D52" s="14" t="s">
        <v>75</v>
      </c>
      <c r="E52" s="57">
        <v>-2.7400000000000001E-2</v>
      </c>
      <c r="F52" s="9">
        <f>MATCH($D52,FAC_TOTALS_APTA!$A$2:$BU$2,)</f>
        <v>20</v>
      </c>
      <c r="G52" s="36">
        <f>VLOOKUP(G41,FAC_TOTALS_APTA!$A$4:$BU$143,$F52,FALSE)</f>
        <v>0</v>
      </c>
      <c r="H52" s="36">
        <f>VLOOKUP(H41,FAC_TOTALS_APTA!$A$4:$BU$143,$F52,FALSE)</f>
        <v>0</v>
      </c>
      <c r="I52" s="32" t="str">
        <f t="shared" si="8"/>
        <v>-</v>
      </c>
      <c r="J52" s="33" t="str">
        <f t="shared" si="9"/>
        <v/>
      </c>
      <c r="K52" s="33" t="str">
        <f t="shared" si="10"/>
        <v>YEARS_SINCE_TNC_BUS2_MIDLOW_FAC</v>
      </c>
      <c r="L52" s="9">
        <f>MATCH($K52,FAC_TOTALS_APTA!$A$2:$BS$2,)</f>
        <v>35</v>
      </c>
      <c r="M52" s="31">
        <f>IF(M41=0,0,VLOOKUP(M41,FAC_TOTALS_APTA!$A$4:$BU$143,$L52,FALSE))</f>
        <v>0</v>
      </c>
      <c r="N52" s="31">
        <f>IF(N41=0,0,VLOOKUP(N41,FAC_TOTALS_APTA!$A$4:$BU$143,$L52,FALSE))</f>
        <v>0</v>
      </c>
      <c r="O52" s="31">
        <f>IF(O41=0,0,VLOOKUP(O41,FAC_TOTALS_APTA!$A$4:$BU$143,$L52,FALSE))</f>
        <v>0</v>
      </c>
      <c r="P52" s="31">
        <f>IF(P41=0,0,VLOOKUP(P41,FAC_TOTALS_APTA!$A$4:$BU$143,$L52,FALSE))</f>
        <v>0</v>
      </c>
      <c r="Q52" s="31">
        <f>IF(Q41=0,0,VLOOKUP(Q41,FAC_TOTALS_APTA!$A$4:$BU$143,$L52,FALSE))</f>
        <v>0</v>
      </c>
      <c r="R52" s="31">
        <f>IF(R41=0,0,VLOOKUP(R41,FAC_TOTALS_APTA!$A$4:$BU$143,$L52,FALSE))</f>
        <v>0</v>
      </c>
      <c r="S52" s="31">
        <f>IF(S41=0,0,VLOOKUP(S41,FAC_TOTALS_APTA!$A$4:$BU$143,$L52,FALSE))</f>
        <v>0</v>
      </c>
      <c r="T52" s="31">
        <f>IF(T41=0,0,VLOOKUP(T41,FAC_TOTALS_APTA!$A$4:$BU$143,$L52,FALSE))</f>
        <v>0</v>
      </c>
      <c r="U52" s="31">
        <f>IF(U41=0,0,VLOOKUP(U41,FAC_TOTALS_APTA!$A$4:$BU$143,$L52,FALSE))</f>
        <v>0</v>
      </c>
      <c r="V52" s="31">
        <f>IF(V41=0,0,VLOOKUP(V41,FAC_TOTALS_APTA!$A$4:$BU$143,$L52,FALSE))</f>
        <v>0</v>
      </c>
      <c r="W52" s="31">
        <f>IF(W41=0,0,VLOOKUP(W41,FAC_TOTALS_APTA!$A$4:$BU$143,$L52,FALSE))</f>
        <v>0</v>
      </c>
      <c r="X52" s="31">
        <f>IF(X41=0,0,VLOOKUP(X41,FAC_TOTALS_APTA!$A$4:$BU$143,$L52,FALSE))</f>
        <v>0</v>
      </c>
      <c r="Y52" s="31">
        <f>IF(Y41=0,0,VLOOKUP(Y41,FAC_TOTALS_APTA!$A$4:$BU$143,$L52,FALSE))</f>
        <v>0</v>
      </c>
      <c r="Z52" s="31">
        <f>IF(Z41=0,0,VLOOKUP(Z41,FAC_TOTALS_APTA!$A$4:$BU$143,$L52,FALSE))</f>
        <v>0</v>
      </c>
      <c r="AA52" s="31">
        <f>IF(AA41=0,0,VLOOKUP(AA41,FAC_TOTALS_APTA!$A$4:$BU$143,$L52,FALSE))</f>
        <v>0</v>
      </c>
      <c r="AB52" s="31">
        <f>IF(AB41=0,0,VLOOKUP(AB41,FAC_TOTALS_APTA!$A$4:$BU$143,$L52,FALSE))</f>
        <v>0</v>
      </c>
      <c r="AC52" s="34">
        <f t="shared" si="11"/>
        <v>0</v>
      </c>
      <c r="AD52" s="35">
        <f>AC52/G60</f>
        <v>0</v>
      </c>
    </row>
    <row r="53" spans="1:31" ht="15" hidden="1" x14ac:dyDescent="0.2">
      <c r="B53" s="28" t="s">
        <v>84</v>
      </c>
      <c r="C53" s="30"/>
      <c r="D53" s="14" t="s">
        <v>76</v>
      </c>
      <c r="E53" s="57">
        <v>-2.5999999999999999E-3</v>
      </c>
      <c r="F53" s="9">
        <f>MATCH($D53,FAC_TOTALS_APTA!$A$2:$BU$2,)</f>
        <v>21</v>
      </c>
      <c r="G53" s="36">
        <f>VLOOKUP(G41,FAC_TOTALS_APTA!$A$4:$BU$143,$F53,FALSE)</f>
        <v>0</v>
      </c>
      <c r="H53" s="36">
        <f>VLOOKUP(H41,FAC_TOTALS_APTA!$A$4:$BU$143,$F53,FALSE)</f>
        <v>0</v>
      </c>
      <c r="I53" s="32" t="str">
        <f t="shared" si="8"/>
        <v>-</v>
      </c>
      <c r="J53" s="33"/>
      <c r="K53" s="33" t="str">
        <f t="shared" si="10"/>
        <v>YEARS_SINCE_TNC_RAIL2_HINY_FAC</v>
      </c>
      <c r="L53" s="9">
        <f>MATCH($K53,FAC_TOTALS_APTA!$A$2:$BS$2,)</f>
        <v>36</v>
      </c>
      <c r="M53" s="31">
        <f>IF(M41=0,0,VLOOKUP(M41,FAC_TOTALS_APTA!$A$4:$BU$143,$L53,FALSE))</f>
        <v>0</v>
      </c>
      <c r="N53" s="31">
        <f>IF(N41=0,0,VLOOKUP(N41,FAC_TOTALS_APTA!$A$4:$BU$143,$L53,FALSE))</f>
        <v>0</v>
      </c>
      <c r="O53" s="31">
        <f>IF(O41=0,0,VLOOKUP(O41,FAC_TOTALS_APTA!$A$4:$BU$143,$L53,FALSE))</f>
        <v>0</v>
      </c>
      <c r="P53" s="31">
        <f>IF(P41=0,0,VLOOKUP(P41,FAC_TOTALS_APTA!$A$4:$BU$143,$L53,FALSE))</f>
        <v>0</v>
      </c>
      <c r="Q53" s="31">
        <f>IF(Q41=0,0,VLOOKUP(Q41,FAC_TOTALS_APTA!$A$4:$BU$143,$L53,FALSE))</f>
        <v>0</v>
      </c>
      <c r="R53" s="31">
        <f>IF(R41=0,0,VLOOKUP(R41,FAC_TOTALS_APTA!$A$4:$BU$143,$L53,FALSE))</f>
        <v>0</v>
      </c>
      <c r="S53" s="31">
        <f>IF(S41=0,0,VLOOKUP(S41,FAC_TOTALS_APTA!$A$4:$BU$143,$L53,FALSE))</f>
        <v>0</v>
      </c>
      <c r="T53" s="31">
        <f>IF(T41=0,0,VLOOKUP(T41,FAC_TOTALS_APTA!$A$4:$BU$143,$L53,FALSE))</f>
        <v>0</v>
      </c>
      <c r="U53" s="31">
        <f>IF(U41=0,0,VLOOKUP(U41,FAC_TOTALS_APTA!$A$4:$BU$143,$L53,FALSE))</f>
        <v>0</v>
      </c>
      <c r="V53" s="31">
        <f>IF(V41=0,0,VLOOKUP(V41,FAC_TOTALS_APTA!$A$4:$BU$143,$L53,FALSE))</f>
        <v>0</v>
      </c>
      <c r="W53" s="31">
        <f>IF(W41=0,0,VLOOKUP(W41,FAC_TOTALS_APTA!$A$4:$BU$143,$L53,FALSE))</f>
        <v>0</v>
      </c>
      <c r="X53" s="31">
        <f>IF(X41=0,0,VLOOKUP(X41,FAC_TOTALS_APTA!$A$4:$BU$143,$L53,FALSE))</f>
        <v>0</v>
      </c>
      <c r="Y53" s="31">
        <f>IF(Y41=0,0,VLOOKUP(Y41,FAC_TOTALS_APTA!$A$4:$BU$143,$L53,FALSE))</f>
        <v>0</v>
      </c>
      <c r="Z53" s="31">
        <f>IF(Z41=0,0,VLOOKUP(Z41,FAC_TOTALS_APTA!$A$4:$BU$143,$L53,FALSE))</f>
        <v>0</v>
      </c>
      <c r="AA53" s="31">
        <f>IF(AA41=0,0,VLOOKUP(AA41,FAC_TOTALS_APTA!$A$4:$BU$143,$L53,FALSE))</f>
        <v>0</v>
      </c>
      <c r="AB53" s="31">
        <f>IF(AB41=0,0,VLOOKUP(AB41,FAC_TOTALS_APTA!$A$4:$BU$143,$L53,FALSE))</f>
        <v>0</v>
      </c>
      <c r="AC53" s="34">
        <f t="shared" si="11"/>
        <v>0</v>
      </c>
      <c r="AD53" s="35">
        <f>AC53/G60</f>
        <v>0</v>
      </c>
    </row>
    <row r="54" spans="1:31" ht="30" x14ac:dyDescent="0.2">
      <c r="B54" s="28" t="s">
        <v>84</v>
      </c>
      <c r="C54" s="30"/>
      <c r="D54" s="14" t="s">
        <v>77</v>
      </c>
      <c r="E54" s="57">
        <v>-2.58E-2</v>
      </c>
      <c r="F54" s="9">
        <f>MATCH($D54,FAC_TOTALS_APTA!$A$2:$BU$2,)</f>
        <v>22</v>
      </c>
      <c r="G54" s="36">
        <f>VLOOKUP(G41,FAC_TOTALS_APTA!$A$4:$BU$143,$F54,FALSE)</f>
        <v>0</v>
      </c>
      <c r="H54" s="36">
        <f>VLOOKUP(H41,FAC_TOTALS_APTA!$A$4:$BU$143,$F54,FALSE)</f>
        <v>5.1846024983687498</v>
      </c>
      <c r="I54" s="32" t="str">
        <f t="shared" si="8"/>
        <v>-</v>
      </c>
      <c r="J54" s="33"/>
      <c r="K54" s="33" t="str">
        <f t="shared" si="10"/>
        <v>YEARS_SINCE_TNC_RAIL2_MIDLOW_FAC</v>
      </c>
      <c r="L54" s="9">
        <f>MATCH($K54,FAC_TOTALS_APTA!$A$2:$BS$2,)</f>
        <v>37</v>
      </c>
      <c r="M54" s="31">
        <f>IF(M41=0,0,VLOOKUP(M41,FAC_TOTALS_APTA!$A$4:$BU$143,$L54,FALSE))</f>
        <v>0</v>
      </c>
      <c r="N54" s="31">
        <f>IF(N41=0,0,VLOOKUP(N41,FAC_TOTALS_APTA!$A$4:$BU$143,$L54,FALSE))</f>
        <v>0</v>
      </c>
      <c r="O54" s="31">
        <f>IF(O41=0,0,VLOOKUP(O41,FAC_TOTALS_APTA!$A$4:$BU$143,$L54,FALSE))</f>
        <v>0</v>
      </c>
      <c r="P54" s="31">
        <f>IF(P41=0,0,VLOOKUP(P41,FAC_TOTALS_APTA!$A$4:$BU$143,$L54,FALSE))</f>
        <v>0</v>
      </c>
      <c r="Q54" s="31">
        <f>IF(Q41=0,0,VLOOKUP(Q41,FAC_TOTALS_APTA!$A$4:$BU$143,$L54,FALSE))</f>
        <v>0</v>
      </c>
      <c r="R54" s="31">
        <f>IF(R41=0,0,VLOOKUP(R41,FAC_TOTALS_APTA!$A$4:$BU$143,$L54,FALSE))</f>
        <v>0</v>
      </c>
      <c r="S54" s="31">
        <f>IF(S41=0,0,VLOOKUP(S41,FAC_TOTALS_APTA!$A$4:$BU$143,$L54,FALSE))</f>
        <v>0</v>
      </c>
      <c r="T54" s="31">
        <f>IF(T41=0,0,VLOOKUP(T41,FAC_TOTALS_APTA!$A$4:$BU$143,$L54,FALSE))</f>
        <v>0</v>
      </c>
      <c r="U54" s="31">
        <f>IF(U41=0,0,VLOOKUP(U41,FAC_TOTALS_APTA!$A$4:$BU$143,$L54,FALSE))</f>
        <v>0</v>
      </c>
      <c r="V54" s="31">
        <f>IF(V41=0,0,VLOOKUP(V41,FAC_TOTALS_APTA!$A$4:$BU$143,$L54,FALSE))</f>
        <v>0</v>
      </c>
      <c r="W54" s="31">
        <f>IF(W41=0,0,VLOOKUP(W41,FAC_TOTALS_APTA!$A$4:$BU$143,$L54,FALSE))</f>
        <v>-532575.39047465799</v>
      </c>
      <c r="X54" s="31">
        <f>IF(X41=0,0,VLOOKUP(X41,FAC_TOTALS_APTA!$A$4:$BU$143,$L54,FALSE))</f>
        <v>-2089325.47530457</v>
      </c>
      <c r="Y54" s="31">
        <f>IF(Y41=0,0,VLOOKUP(Y41,FAC_TOTALS_APTA!$A$4:$BU$143,$L54,FALSE))</f>
        <v>-2312372.3361238101</v>
      </c>
      <c r="Z54" s="31">
        <f>IF(Z41=0,0,VLOOKUP(Z41,FAC_TOTALS_APTA!$A$4:$BU$143,$L54,FALSE))</f>
        <v>-2301318.0844744202</v>
      </c>
      <c r="AA54" s="31">
        <f>IF(AA41=0,0,VLOOKUP(AA41,FAC_TOTALS_APTA!$A$4:$BU$143,$L54,FALSE))</f>
        <v>-2298011.5376541298</v>
      </c>
      <c r="AB54" s="31">
        <f>IF(AB41=0,0,VLOOKUP(AB41,FAC_TOTALS_APTA!$A$4:$BU$143,$L54,FALSE))</f>
        <v>-2251420.8119496801</v>
      </c>
      <c r="AC54" s="34">
        <f t="shared" si="11"/>
        <v>-11785023.635981267</v>
      </c>
      <c r="AD54" s="35">
        <f>AC54/G60</f>
        <v>-0.24928399222405134</v>
      </c>
    </row>
    <row r="55" spans="1:31" ht="15" x14ac:dyDescent="0.2">
      <c r="B55" s="28" t="s">
        <v>85</v>
      </c>
      <c r="C55" s="30"/>
      <c r="D55" s="9" t="s">
        <v>51</v>
      </c>
      <c r="E55" s="57">
        <v>1.46E-2</v>
      </c>
      <c r="F55" s="9">
        <f>MATCH($D55,FAC_TOTALS_APTA!$A$2:$BU$2,)</f>
        <v>23</v>
      </c>
      <c r="G55" s="36">
        <f>VLOOKUP(G41,FAC_TOTALS_APTA!$A$4:$BU$143,$F55,FALSE)</f>
        <v>0.31608954330006001</v>
      </c>
      <c r="H55" s="36">
        <f>VLOOKUP(H41,FAC_TOTALS_APTA!$A$4:$BU$143,$F55,FALSE)</f>
        <v>0.82753761117432301</v>
      </c>
      <c r="I55" s="32">
        <f t="shared" si="8"/>
        <v>1.6180480459258706</v>
      </c>
      <c r="J55" s="33" t="str">
        <f t="shared" si="9"/>
        <v/>
      </c>
      <c r="K55" s="33" t="str">
        <f t="shared" si="10"/>
        <v>BIKE_SHARE_FAC</v>
      </c>
      <c r="L55" s="9">
        <f>MATCH($K55,FAC_TOTALS_APTA!$A$2:$BS$2,)</f>
        <v>38</v>
      </c>
      <c r="M55" s="31">
        <f>IF(M41=0,0,VLOOKUP(M41,FAC_TOTALS_APTA!$A$4:$BU$143,$L55,FALSE))</f>
        <v>0</v>
      </c>
      <c r="N55" s="31">
        <f>IF(N41=0,0,VLOOKUP(N41,FAC_TOTALS_APTA!$A$4:$BU$143,$L55,FALSE))</f>
        <v>0</v>
      </c>
      <c r="O55" s="31">
        <f>IF(O41=0,0,VLOOKUP(O41,FAC_TOTALS_APTA!$A$4:$BU$143,$L55,FALSE))</f>
        <v>0</v>
      </c>
      <c r="P55" s="31">
        <f>IF(P41=0,0,VLOOKUP(P41,FAC_TOTALS_APTA!$A$4:$BU$143,$L55,FALSE))</f>
        <v>0</v>
      </c>
      <c r="Q55" s="31">
        <f>IF(Q41=0,0,VLOOKUP(Q41,FAC_TOTALS_APTA!$A$4:$BU$143,$L55,FALSE))</f>
        <v>0</v>
      </c>
      <c r="R55" s="31">
        <f>IF(R41=0,0,VLOOKUP(R41,FAC_TOTALS_APTA!$A$4:$BU$143,$L55,FALSE))</f>
        <v>0</v>
      </c>
      <c r="S55" s="31">
        <f>IF(S41=0,0,VLOOKUP(S41,FAC_TOTALS_APTA!$A$4:$BU$143,$L55,FALSE))</f>
        <v>0</v>
      </c>
      <c r="T55" s="31">
        <f>IF(T41=0,0,VLOOKUP(T41,FAC_TOTALS_APTA!$A$4:$BU$143,$L55,FALSE))</f>
        <v>0</v>
      </c>
      <c r="U55" s="31">
        <f>IF(U41=0,0,VLOOKUP(U41,FAC_TOTALS_APTA!$A$4:$BU$143,$L55,FALSE))</f>
        <v>0</v>
      </c>
      <c r="V55" s="31">
        <f>IF(V41=0,0,VLOOKUP(V41,FAC_TOTALS_APTA!$A$4:$BU$143,$L55,FALSE))</f>
        <v>53935.793324690901</v>
      </c>
      <c r="W55" s="31">
        <f>IF(W41=0,0,VLOOKUP(W41,FAC_TOTALS_APTA!$A$4:$BU$143,$L55,FALSE))</f>
        <v>245628.199425978</v>
      </c>
      <c r="X55" s="31">
        <f>IF(X41=0,0,VLOOKUP(X41,FAC_TOTALS_APTA!$A$4:$BU$143,$L55,FALSE))</f>
        <v>3705.5898198391601</v>
      </c>
      <c r="Y55" s="31">
        <f>IF(Y41=0,0,VLOOKUP(Y41,FAC_TOTALS_APTA!$A$4:$BU$143,$L55,FALSE))</f>
        <v>126335.174187831</v>
      </c>
      <c r="Z55" s="31">
        <f>IF(Z41=0,0,VLOOKUP(Z41,FAC_TOTALS_APTA!$A$4:$BU$143,$L55,FALSE))</f>
        <v>95188.617152264997</v>
      </c>
      <c r="AA55" s="31">
        <f>IF(AA41=0,0,VLOOKUP(AA41,FAC_TOTALS_APTA!$A$4:$BU$143,$L55,FALSE))</f>
        <v>127006.15232359301</v>
      </c>
      <c r="AB55" s="31">
        <f>IF(AB41=0,0,VLOOKUP(AB41,FAC_TOTALS_APTA!$A$4:$BU$143,$L55,FALSE))</f>
        <v>27126.491079989199</v>
      </c>
      <c r="AC55" s="34">
        <f t="shared" si="11"/>
        <v>678926.01731418632</v>
      </c>
      <c r="AD55" s="35">
        <f>AC55/G60</f>
        <v>1.4361056307441486E-2</v>
      </c>
    </row>
    <row r="56" spans="1:31" ht="15" x14ac:dyDescent="0.2">
      <c r="B56" s="11" t="s">
        <v>86</v>
      </c>
      <c r="C56" s="29"/>
      <c r="D56" s="10" t="s">
        <v>52</v>
      </c>
      <c r="E56" s="58">
        <v>-4.8399999999999999E-2</v>
      </c>
      <c r="F56" s="10">
        <f>MATCH($D56,FAC_TOTALS_APTA!$A$2:$BU$2,)</f>
        <v>24</v>
      </c>
      <c r="G56" s="38">
        <f>VLOOKUP(G41,FAC_TOTALS_APTA!$A$4:$BU$143,$F56,FALSE)</f>
        <v>0</v>
      </c>
      <c r="H56" s="38">
        <f>VLOOKUP(H41,FAC_TOTALS_APTA!$A$4:$BU$143,$F56,FALSE)</f>
        <v>0.513365290883806</v>
      </c>
      <c r="I56" s="39" t="str">
        <f t="shared" si="8"/>
        <v>-</v>
      </c>
      <c r="J56" s="40" t="str">
        <f t="shared" si="9"/>
        <v/>
      </c>
      <c r="K56" s="40" t="str">
        <f t="shared" si="10"/>
        <v>scooter_flag_FAC</v>
      </c>
      <c r="L56" s="10">
        <f>MATCH($K56,FAC_TOTALS_APTA!$A$2:$BS$2,)</f>
        <v>40</v>
      </c>
      <c r="M56" s="41">
        <f>IF(M41=0,0,VLOOKUP(M41,FAC_TOTALS_APTA!$A$4:$BU$143,$L56,FALSE))</f>
        <v>0</v>
      </c>
      <c r="N56" s="41">
        <f>IF(N41=0,0,VLOOKUP(N41,FAC_TOTALS_APTA!$A$4:$BU$143,$L56,FALSE))</f>
        <v>0</v>
      </c>
      <c r="O56" s="41">
        <f>IF(O41=0,0,VLOOKUP(O41,FAC_TOTALS_APTA!$A$4:$BU$143,$L56,FALSE))</f>
        <v>0</v>
      </c>
      <c r="P56" s="41">
        <f>IF(P41=0,0,VLOOKUP(P41,FAC_TOTALS_APTA!$A$4:$BU$143,$L56,FALSE))</f>
        <v>0</v>
      </c>
      <c r="Q56" s="41">
        <f>IF(Q41=0,0,VLOOKUP(Q41,FAC_TOTALS_APTA!$A$4:$BU$143,$L56,FALSE))</f>
        <v>0</v>
      </c>
      <c r="R56" s="41">
        <f>IF(R41=0,0,VLOOKUP(R41,FAC_TOTALS_APTA!$A$4:$BU$143,$L56,FALSE))</f>
        <v>0</v>
      </c>
      <c r="S56" s="41">
        <f>IF(S41=0,0,VLOOKUP(S41,FAC_TOTALS_APTA!$A$4:$BU$143,$L56,FALSE))</f>
        <v>0</v>
      </c>
      <c r="T56" s="41">
        <f>IF(T41=0,0,VLOOKUP(T41,FAC_TOTALS_APTA!$A$4:$BU$143,$L56,FALSE))</f>
        <v>0</v>
      </c>
      <c r="U56" s="41">
        <f>IF(U41=0,0,VLOOKUP(U41,FAC_TOTALS_APTA!$A$4:$BU$143,$L56,FALSE))</f>
        <v>0</v>
      </c>
      <c r="V56" s="41">
        <f>IF(V41=0,0,VLOOKUP(V41,FAC_TOTALS_APTA!$A$4:$BU$143,$L56,FALSE))</f>
        <v>0</v>
      </c>
      <c r="W56" s="41">
        <f>IF(W41=0,0,VLOOKUP(W41,FAC_TOTALS_APTA!$A$4:$BU$143,$L56,FALSE))</f>
        <v>0</v>
      </c>
      <c r="X56" s="41">
        <f>IF(X41=0,0,VLOOKUP(X41,FAC_TOTALS_APTA!$A$4:$BU$143,$L56,FALSE))</f>
        <v>0</v>
      </c>
      <c r="Y56" s="41">
        <f>IF(Y41=0,0,VLOOKUP(Y41,FAC_TOTALS_APTA!$A$4:$BU$143,$L56,FALSE))</f>
        <v>0</v>
      </c>
      <c r="Z56" s="41">
        <f>IF(Z41=0,0,VLOOKUP(Z41,FAC_TOTALS_APTA!$A$4:$BU$143,$L56,FALSE))</f>
        <v>0</v>
      </c>
      <c r="AA56" s="41">
        <f>IF(AA41=0,0,VLOOKUP(AA41,FAC_TOTALS_APTA!$A$4:$BU$143,$L56,FALSE))</f>
        <v>0</v>
      </c>
      <c r="AB56" s="41">
        <f>IF(AB41=0,0,VLOOKUP(AB41,FAC_TOTALS_APTA!$A$4:$BU$143,$L56,FALSE))</f>
        <v>-2294769.7817505598</v>
      </c>
      <c r="AC56" s="42">
        <f t="shared" si="11"/>
        <v>-2294769.7817505598</v>
      </c>
      <c r="AD56" s="43">
        <f>AC56/G60</f>
        <v>-4.854036700302837E-2</v>
      </c>
    </row>
    <row r="57" spans="1:31" s="16" customFormat="1" ht="15" x14ac:dyDescent="0.2">
      <c r="A57" s="9"/>
      <c r="B57" s="11" t="s">
        <v>92</v>
      </c>
      <c r="C57" s="29" t="s">
        <v>26</v>
      </c>
      <c r="D57" s="10" t="s">
        <v>90</v>
      </c>
      <c r="E57" s="58">
        <v>3.8999999999999998E-3</v>
      </c>
      <c r="F57" s="10">
        <f>MATCH($D57,FAC_TOTALS_APTA!$A$2:$BU$2,)</f>
        <v>25</v>
      </c>
      <c r="G57" s="38">
        <f>VLOOKUP(G41,FAC_TOTALS_APTA!$A$4:$BU$143,$F57,FALSE)</f>
        <v>1780712.9493515999</v>
      </c>
      <c r="H57" s="38">
        <f>VLOOKUP(H41,FAC_TOTALS_APTA!$A$4:$BU$143,$F57,FALSE)</f>
        <v>43186.7429190521</v>
      </c>
      <c r="I57" s="39">
        <f t="shared" si="8"/>
        <v>-0.97574749881232825</v>
      </c>
      <c r="J57" s="33" t="str">
        <f t="shared" si="9"/>
        <v>_log</v>
      </c>
      <c r="K57" s="40" t="str">
        <f t="shared" si="10"/>
        <v>MDBF_Mechanical_log_FAC</v>
      </c>
      <c r="L57" s="10">
        <f>MATCH($K57,FAC_TOTALS_APTA!$A$2:$BS$2,)</f>
        <v>39</v>
      </c>
      <c r="M57" s="41">
        <f>IF(M$41=0,0,VLOOKUP(M$41,FAC_TOTALS_APTA!$A$4:$BU$143,$L57,FALSE))</f>
        <v>-64263.843052179996</v>
      </c>
      <c r="N57" s="41">
        <f>IF(N$41=0,0,VLOOKUP(N$41,FAC_TOTALS_APTA!$A$4:$BU$143,$L57,FALSE))</f>
        <v>-69847.048089785705</v>
      </c>
      <c r="O57" s="41">
        <f>IF(O$41=0,0,VLOOKUP(O$41,FAC_TOTALS_APTA!$A$4:$BU$143,$L57,FALSE))</f>
        <v>-171303.04924522099</v>
      </c>
      <c r="P57" s="41">
        <f>IF(P$41=0,0,VLOOKUP(P$41,FAC_TOTALS_APTA!$A$4:$BU$143,$L57,FALSE))</f>
        <v>-13500.619548788</v>
      </c>
      <c r="Q57" s="41">
        <f>IF(Q$41=0,0,VLOOKUP(Q$41,FAC_TOTALS_APTA!$A$4:$BU$143,$L57,FALSE))</f>
        <v>13790.5231099473</v>
      </c>
      <c r="R57" s="41">
        <f>IF(R$41=0,0,VLOOKUP(R$41,FAC_TOTALS_APTA!$A$4:$BU$143,$L57,FALSE))</f>
        <v>43452.8844891025</v>
      </c>
      <c r="S57" s="41">
        <f>IF(S$41=0,0,VLOOKUP(S$41,FAC_TOTALS_APTA!$A$4:$BU$143,$L57,FALSE))</f>
        <v>-67607.655030255104</v>
      </c>
      <c r="T57" s="41">
        <f>IF(T$41=0,0,VLOOKUP(T$41,FAC_TOTALS_APTA!$A$4:$BU$143,$L57,FALSE))</f>
        <v>-194244.673222199</v>
      </c>
      <c r="U57" s="41">
        <f>IF(U$41=0,0,VLOOKUP(U$41,FAC_TOTALS_APTA!$A$4:$BU$143,$L57,FALSE))</f>
        <v>112655.35319383899</v>
      </c>
      <c r="V57" s="41">
        <f>IF(V$41=0,0,VLOOKUP(V$41,FAC_TOTALS_APTA!$A$4:$BU$143,$L57,FALSE))</f>
        <v>48612.729462008399</v>
      </c>
      <c r="W57" s="41">
        <f>IF(W$41=0,0,VLOOKUP(W$41,FAC_TOTALS_APTA!$A$4:$BU$143,$L57,FALSE))</f>
        <v>16891.769609094699</v>
      </c>
      <c r="X57" s="41">
        <f>IF(X$41=0,0,VLOOKUP(X$41,FAC_TOTALS_APTA!$A$4:$BU$143,$L57,FALSE))</f>
        <v>26146.195032056501</v>
      </c>
      <c r="Y57" s="41">
        <f>IF(Y$41=0,0,VLOOKUP(Y$41,FAC_TOTALS_APTA!$A$4:$BU$143,$L57,FALSE))</f>
        <v>-151712.472856504</v>
      </c>
      <c r="Z57" s="41">
        <f>IF(Z$41=0,0,VLOOKUP(Z$41,FAC_TOTALS_APTA!$A$4:$BU$143,$L57,FALSE))</f>
        <v>-106865.9494023</v>
      </c>
      <c r="AA57" s="41">
        <f>IF(AA$41=0,0,VLOOKUP(AA$41,FAC_TOTALS_APTA!$A$4:$BU$143,$L57,FALSE))</f>
        <v>-1652.87866688073</v>
      </c>
      <c r="AB57" s="41">
        <f>IF(AB$41=0,0,VLOOKUP(AB$41,FAC_TOTALS_APTA!$A$4:$BU$143,$L57,FALSE))</f>
        <v>-59267.090034131499</v>
      </c>
      <c r="AC57" s="42">
        <f t="shared" si="11"/>
        <v>-638715.82425219694</v>
      </c>
      <c r="AD57" s="43">
        <f>AC57/$G$60</f>
        <v>-1.3510505832176533E-2</v>
      </c>
      <c r="AE57" s="9"/>
    </row>
    <row r="58" spans="1:31" s="16" customFormat="1" ht="15" x14ac:dyDescent="0.2">
      <c r="A58" s="9"/>
      <c r="B58" s="44" t="s">
        <v>63</v>
      </c>
      <c r="C58" s="45"/>
      <c r="D58" s="44" t="s">
        <v>55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MATCH($K58,FAC_TOTALS_APTA!$A$2:$BS$2,)</f>
        <v>44</v>
      </c>
      <c r="M58" s="48">
        <f>IF(M41=0,0,VLOOKUP(M41,FAC_TOTALS_APTA!$A$4:$BU$143,$L58,FALSE))</f>
        <v>0</v>
      </c>
      <c r="N58" s="48">
        <f>IF(N41=0,0,VLOOKUP(N41,FAC_TOTALS_APTA!$A$4:$BU$143,$L58,FALSE))</f>
        <v>0</v>
      </c>
      <c r="O58" s="48">
        <f>IF(O41=0,0,VLOOKUP(O41,FAC_TOTALS_APTA!$A$4:$BU$143,$L58,FALSE))</f>
        <v>0</v>
      </c>
      <c r="P58" s="48">
        <f>IF(P41=0,0,VLOOKUP(P41,FAC_TOTALS_APTA!$A$4:$BU$143,$L58,FALSE))</f>
        <v>696446.35799999896</v>
      </c>
      <c r="Q58" s="48">
        <f>IF(Q41=0,0,VLOOKUP(Q41,FAC_TOTALS_APTA!$A$4:$BU$143,$L58,FALSE))</f>
        <v>1817976.4890000001</v>
      </c>
      <c r="R58" s="48">
        <f>IF(R41=0,0,VLOOKUP(R41,FAC_TOTALS_APTA!$A$4:$BU$143,$L58,FALSE))</f>
        <v>0</v>
      </c>
      <c r="S58" s="48">
        <f>IF(S41=0,0,VLOOKUP(S41,FAC_TOTALS_APTA!$A$4:$BU$143,$L58,FALSE))</f>
        <v>1351087</v>
      </c>
      <c r="T58" s="48">
        <f>IF(T41=0,0,VLOOKUP(T41,FAC_TOTALS_APTA!$A$4:$BU$143,$L58,FALSE))</f>
        <v>0</v>
      </c>
      <c r="U58" s="48">
        <f>IF(U41=0,0,VLOOKUP(U41,FAC_TOTALS_APTA!$A$4:$BU$143,$L58,FALSE))</f>
        <v>639030.99999999895</v>
      </c>
      <c r="V58" s="48">
        <f>IF(V41=0,0,VLOOKUP(V41,FAC_TOTALS_APTA!$A$4:$BU$143,$L58,FALSE))</f>
        <v>2293093.898</v>
      </c>
      <c r="W58" s="48">
        <f>IF(W41=0,0,VLOOKUP(W41,FAC_TOTALS_APTA!$A$4:$BU$143,$L58,FALSE))</f>
        <v>0</v>
      </c>
      <c r="X58" s="48">
        <f>IF(X41=0,0,VLOOKUP(X41,FAC_TOTALS_APTA!$A$4:$BU$143,$L58,FALSE))</f>
        <v>1194022.68309999</v>
      </c>
      <c r="Y58" s="48">
        <f>IF(Y41=0,0,VLOOKUP(Y41,FAC_TOTALS_APTA!$A$4:$BU$143,$L58,FALSE))</f>
        <v>0</v>
      </c>
      <c r="Z58" s="48">
        <f>IF(Z41=0,0,VLOOKUP(Z41,FAC_TOTALS_APTA!$A$4:$BU$143,$L58,FALSE))</f>
        <v>1399344</v>
      </c>
      <c r="AA58" s="48">
        <f>IF(AA41=0,0,VLOOKUP(AA41,FAC_TOTALS_APTA!$A$4:$BU$143,$L58,FALSE))</f>
        <v>0</v>
      </c>
      <c r="AB58" s="48">
        <f>IF(AB41=0,0,VLOOKUP(AB41,FAC_TOTALS_APTA!$A$4:$BU$143,$L58,FALSE))</f>
        <v>0</v>
      </c>
      <c r="AC58" s="51">
        <f>SUM(M58:AB58)</f>
        <v>9391001.428099988</v>
      </c>
      <c r="AD58" s="52">
        <f>AC58/G60</f>
        <v>0.19864417749923413</v>
      </c>
      <c r="AE58" s="9"/>
    </row>
    <row r="59" spans="1:31" s="78" customFormat="1" ht="15" x14ac:dyDescent="0.2">
      <c r="A59" s="77"/>
      <c r="B59" s="28" t="s">
        <v>87</v>
      </c>
      <c r="C59" s="30"/>
      <c r="D59" s="9" t="s">
        <v>6</v>
      </c>
      <c r="E59" s="57"/>
      <c r="F59" s="9">
        <f>MATCH($D59,FAC_TOTALS_APTA!$A$2:$BS$2,)</f>
        <v>9</v>
      </c>
      <c r="G59" s="79">
        <f>VLOOKUP(G41,FAC_TOTALS_APTA!$A$4:$BU$143,$F59,FALSE)</f>
        <v>41117502.498575598</v>
      </c>
      <c r="H59" s="79">
        <f>VLOOKUP(H41,FAC_TOTALS_APTA!$A$4:$BS$143,$F59,FALSE)</f>
        <v>94560954.040595993</v>
      </c>
      <c r="I59" s="81">
        <f t="shared" ref="I59:I60" si="12">H59/G59-1</f>
        <v>1.2997737774533316</v>
      </c>
      <c r="J59" s="33"/>
      <c r="K59" s="33"/>
      <c r="L59" s="9"/>
      <c r="M59" s="31">
        <f t="shared" ref="M59:AB59" si="13">SUM(M43:M48)</f>
        <v>5535518.5630222745</v>
      </c>
      <c r="N59" s="31">
        <f t="shared" si="13"/>
        <v>3463568.042651868</v>
      </c>
      <c r="O59" s="31">
        <f t="shared" si="13"/>
        <v>4858857.4868075456</v>
      </c>
      <c r="P59" s="31">
        <f t="shared" si="13"/>
        <v>5309477.2971172919</v>
      </c>
      <c r="Q59" s="31">
        <f t="shared" si="13"/>
        <v>4134092.0266504283</v>
      </c>
      <c r="R59" s="31">
        <f t="shared" si="13"/>
        <v>12905390.754456017</v>
      </c>
      <c r="S59" s="31">
        <f t="shared" si="13"/>
        <v>-7074376.8654142879</v>
      </c>
      <c r="T59" s="31">
        <f t="shared" si="13"/>
        <v>2460091.555469817</v>
      </c>
      <c r="U59" s="31">
        <f t="shared" si="13"/>
        <v>10723420.2931471</v>
      </c>
      <c r="V59" s="31">
        <f t="shared" si="13"/>
        <v>4306721.8227145448</v>
      </c>
      <c r="W59" s="31">
        <f t="shared" si="13"/>
        <v>7390325.173346106</v>
      </c>
      <c r="X59" s="31">
        <f t="shared" si="13"/>
        <v>1735203.5331607773</v>
      </c>
      <c r="Y59" s="31">
        <f t="shared" si="13"/>
        <v>-3778123.5168212214</v>
      </c>
      <c r="Z59" s="31">
        <f t="shared" si="13"/>
        <v>2089001.5969633528</v>
      </c>
      <c r="AA59" s="31">
        <f t="shared" si="13"/>
        <v>2428602.8067329731</v>
      </c>
      <c r="AB59" s="31">
        <f t="shared" si="13"/>
        <v>4894717.8452445799</v>
      </c>
      <c r="AC59" s="34">
        <f>H59-G59</f>
        <v>53443451.542020395</v>
      </c>
      <c r="AD59" s="35">
        <f>I59</f>
        <v>1.2997737774533316</v>
      </c>
      <c r="AE59" s="77"/>
    </row>
    <row r="60" spans="1:31" ht="16" thickBot="1" x14ac:dyDescent="0.25">
      <c r="B60" s="12" t="s">
        <v>60</v>
      </c>
      <c r="C60" s="26"/>
      <c r="D60" s="26" t="s">
        <v>4</v>
      </c>
      <c r="E60" s="26"/>
      <c r="F60" s="26">
        <f>MATCH($D60,FAC_TOTALS_APTA!$A$2:$BS$2,)</f>
        <v>7</v>
      </c>
      <c r="G60" s="80">
        <f>VLOOKUP(G41,FAC_TOTALS_APTA!$A$4:$BS$143,$F60,FALSE)</f>
        <v>47275493.026399903</v>
      </c>
      <c r="H60" s="80">
        <f>VLOOKUP(H41,FAC_TOTALS_APTA!$A$4:$BS$143,$F60,FALSE)</f>
        <v>85921106.483399898</v>
      </c>
      <c r="I60" s="82">
        <f t="shared" si="12"/>
        <v>0.81745553526896586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38645613.456999995</v>
      </c>
      <c r="AD60" s="55">
        <f>I60</f>
        <v>0.81745553526896586</v>
      </c>
    </row>
    <row r="61" spans="1:31" ht="17" thickTop="1" thickBot="1" x14ac:dyDescent="0.25">
      <c r="B61" s="59" t="s">
        <v>88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-0.4823182421843657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30</v>
      </c>
      <c r="E64" s="9"/>
      <c r="I64" s="20"/>
    </row>
    <row r="65" spans="2:30" ht="15" x14ac:dyDescent="0.2">
      <c r="B65" s="18" t="s">
        <v>21</v>
      </c>
      <c r="C65" s="19" t="s">
        <v>22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2:30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2:30" ht="15" x14ac:dyDescent="0.2">
      <c r="B67" s="21" t="s">
        <v>32</v>
      </c>
      <c r="C67" s="22">
        <v>1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2:30" ht="16" thickBot="1" x14ac:dyDescent="0.25">
      <c r="B68" s="23" t="s">
        <v>42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2:30" ht="15" thickTop="1" x14ac:dyDescent="0.2">
      <c r="B69" s="63"/>
      <c r="C69" s="64"/>
      <c r="D69" s="64"/>
      <c r="E69" s="64"/>
      <c r="F69" s="64"/>
      <c r="G69" s="84" t="s">
        <v>61</v>
      </c>
      <c r="H69" s="84"/>
      <c r="I69" s="84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4" t="s">
        <v>65</v>
      </c>
      <c r="AD69" s="84"/>
    </row>
    <row r="70" spans="2:30" ht="15" x14ac:dyDescent="0.2">
      <c r="B70" s="11" t="s">
        <v>23</v>
      </c>
      <c r="C70" s="29" t="s">
        <v>24</v>
      </c>
      <c r="D70" s="10" t="s">
        <v>25</v>
      </c>
      <c r="E70" s="10" t="s">
        <v>31</v>
      </c>
      <c r="F70" s="10"/>
      <c r="G70" s="29">
        <f>$C$1</f>
        <v>2002</v>
      </c>
      <c r="H70" s="29">
        <f>$C$2</f>
        <v>2018</v>
      </c>
      <c r="I70" s="29" t="s">
        <v>27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29</v>
      </c>
      <c r="AD70" s="29" t="s">
        <v>27</v>
      </c>
    </row>
    <row r="71" spans="2:30" ht="13" customHeight="1" x14ac:dyDescent="0.2"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</row>
    <row r="72" spans="2:30" ht="13" customHeight="1" x14ac:dyDescent="0.2">
      <c r="B72" s="28"/>
      <c r="C72" s="30"/>
      <c r="D72" s="9"/>
      <c r="E72" s="9"/>
      <c r="F72" s="9"/>
      <c r="G72" s="9" t="str">
        <f>CONCATENATE($C67,"_",$C68,"_",G70)</f>
        <v>1_3_2002</v>
      </c>
      <c r="H72" s="9" t="str">
        <f>CONCATENATE($C67,"_",$C68,"_",H70)</f>
        <v>1_3_2018</v>
      </c>
      <c r="I72" s="30"/>
      <c r="J72" s="9"/>
      <c r="K72" s="9"/>
      <c r="L72" s="9"/>
      <c r="M72" s="9" t="str">
        <f>IF($G70+M71&gt;$H70,0,CONCATENATE($C67,"_",$C68,"_",$G70+M71))</f>
        <v>1_3_2003</v>
      </c>
      <c r="N72" s="9" t="str">
        <f t="shared" ref="N72:AB72" si="14">IF($G70+N71&gt;$H70,0,CONCATENATE($C67,"_",$C68,"_",$G70+N71))</f>
        <v>1_3_2004</v>
      </c>
      <c r="O72" s="9" t="str">
        <f t="shared" si="14"/>
        <v>1_3_2005</v>
      </c>
      <c r="P72" s="9" t="str">
        <f t="shared" si="14"/>
        <v>1_3_2006</v>
      </c>
      <c r="Q72" s="9" t="str">
        <f t="shared" si="14"/>
        <v>1_3_2007</v>
      </c>
      <c r="R72" s="9" t="str">
        <f t="shared" si="14"/>
        <v>1_3_2008</v>
      </c>
      <c r="S72" s="9" t="str">
        <f t="shared" si="14"/>
        <v>1_3_2009</v>
      </c>
      <c r="T72" s="9" t="str">
        <f t="shared" si="14"/>
        <v>1_3_2010</v>
      </c>
      <c r="U72" s="9" t="str">
        <f t="shared" si="14"/>
        <v>1_3_2011</v>
      </c>
      <c r="V72" s="9" t="str">
        <f t="shared" si="14"/>
        <v>1_3_2012</v>
      </c>
      <c r="W72" s="9" t="str">
        <f t="shared" si="14"/>
        <v>1_3_2013</v>
      </c>
      <c r="X72" s="9" t="str">
        <f t="shared" si="14"/>
        <v>1_3_2014</v>
      </c>
      <c r="Y72" s="9" t="str">
        <f t="shared" si="14"/>
        <v>1_3_2015</v>
      </c>
      <c r="Z72" s="9" t="str">
        <f t="shared" si="14"/>
        <v>1_3_2016</v>
      </c>
      <c r="AA72" s="9" t="str">
        <f t="shared" si="14"/>
        <v>1_3_2017</v>
      </c>
      <c r="AB72" s="9" t="str">
        <f t="shared" si="14"/>
        <v>1_3_2018</v>
      </c>
      <c r="AC72" s="9"/>
      <c r="AD72" s="9"/>
    </row>
    <row r="73" spans="2:30" ht="13" customHeight="1" x14ac:dyDescent="0.2">
      <c r="B73" s="28"/>
      <c r="C73" s="30"/>
      <c r="D73" s="9"/>
      <c r="E73" s="9"/>
      <c r="F73" s="9" t="s">
        <v>28</v>
      </c>
      <c r="G73" s="31"/>
      <c r="H73" s="31"/>
      <c r="I73" s="30"/>
      <c r="J73" s="9"/>
      <c r="K73" s="9"/>
      <c r="L73" s="9" t="s">
        <v>28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2:30" ht="15" x14ac:dyDescent="0.2">
      <c r="B74" s="28" t="s">
        <v>39</v>
      </c>
      <c r="C74" s="30" t="s">
        <v>26</v>
      </c>
      <c r="D74" s="9" t="s">
        <v>8</v>
      </c>
      <c r="E74" s="57">
        <v>0.83279999999999998</v>
      </c>
      <c r="F74" s="9">
        <f>MATCH($D74,FAC_TOTALS_APTA!$A$2:$BU$2,)</f>
        <v>11</v>
      </c>
      <c r="G74" s="31">
        <f>VLOOKUP(G72,FAC_TOTALS_APTA!$A$4:$BU$143,$F74,FALSE)</f>
        <v>13624.4009482081</v>
      </c>
      <c r="H74" s="31">
        <f>VLOOKUP(H72,FAC_TOTALS_APTA!$A$4:$BU$143,$F74,FALSE)</f>
        <v>25700.075049190898</v>
      </c>
      <c r="I74" s="32">
        <f>IFERROR(H74/G74-1,"-")</f>
        <v>0.88632697664193505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MATCH($K74,FAC_TOTALS_APTA!$A$2:$BS$2,)</f>
        <v>26</v>
      </c>
      <c r="M74" s="31">
        <f>IF(M72=0,0,VLOOKUP(M72,FAC_TOTALS_APTA!$A$4:$BU$143,$L74,FALSE))</f>
        <v>-11367.5877064837</v>
      </c>
      <c r="N74" s="31">
        <f>IF(N72=0,0,VLOOKUP(N72,FAC_TOTALS_APTA!$A$4:$BU$143,$L74,FALSE))</f>
        <v>65711.566248827294</v>
      </c>
      <c r="O74" s="31">
        <f>IF(O72=0,0,VLOOKUP(O72,FAC_TOTALS_APTA!$A$4:$BU$143,$L74,FALSE))</f>
        <v>11549.691785077301</v>
      </c>
      <c r="P74" s="31">
        <f>IF(P72=0,0,VLOOKUP(P72,FAC_TOTALS_APTA!$A$4:$BU$143,$L74,FALSE))</f>
        <v>-38654.076829692996</v>
      </c>
      <c r="Q74" s="31">
        <f>IF(Q72=0,0,VLOOKUP(Q72,FAC_TOTALS_APTA!$A$4:$BU$143,$L74,FALSE))</f>
        <v>93486.105794560193</v>
      </c>
      <c r="R74" s="31">
        <f>IF(R72=0,0,VLOOKUP(R72,FAC_TOTALS_APTA!$A$4:$BU$143,$L74,FALSE))</f>
        <v>65686.026353700101</v>
      </c>
      <c r="S74" s="31">
        <f>IF(S72=0,0,VLOOKUP(S72,FAC_TOTALS_APTA!$A$4:$BU$143,$L74,FALSE))</f>
        <v>-104014.38123341301</v>
      </c>
      <c r="T74" s="31">
        <f>IF(T72=0,0,VLOOKUP(T72,FAC_TOTALS_APTA!$A$4:$BU$143,$L74,FALSE))</f>
        <v>56826.691096379604</v>
      </c>
      <c r="U74" s="31">
        <f>IF(U72=0,0,VLOOKUP(U72,FAC_TOTALS_APTA!$A$4:$BU$143,$L74,FALSE))</f>
        <v>-10689.0399838294</v>
      </c>
      <c r="V74" s="31">
        <f>IF(V72=0,0,VLOOKUP(V72,FAC_TOTALS_APTA!$A$4:$BU$143,$L74,FALSE))</f>
        <v>54335.038991999798</v>
      </c>
      <c r="W74" s="31">
        <f>IF(W72=0,0,VLOOKUP(W72,FAC_TOTALS_APTA!$A$4:$BU$143,$L74,FALSE))</f>
        <v>13385.7955521235</v>
      </c>
      <c r="X74" s="31">
        <f>IF(X72=0,0,VLOOKUP(X72,FAC_TOTALS_APTA!$A$4:$BU$143,$L74,FALSE))</f>
        <v>-22156.870309281101</v>
      </c>
      <c r="Y74" s="31">
        <f>IF(Y72=0,0,VLOOKUP(Y72,FAC_TOTALS_APTA!$A$4:$BU$143,$L74,FALSE))</f>
        <v>11964.1336331902</v>
      </c>
      <c r="Z74" s="31">
        <f>IF(Z72=0,0,VLOOKUP(Z72,FAC_TOTALS_APTA!$A$4:$BU$143,$L74,FALSE))</f>
        <v>8981.9627720853496</v>
      </c>
      <c r="AA74" s="31">
        <f>IF(AA72=0,0,VLOOKUP(AA72,FAC_TOTALS_APTA!$A$4:$BU$143,$L74,FALSE))</f>
        <v>28427.966004874699</v>
      </c>
      <c r="AB74" s="31">
        <f>IF(AB72=0,0,VLOOKUP(AB72,FAC_TOTALS_APTA!$A$4:$BU$143,$L74,FALSE))</f>
        <v>6471.4753910558002</v>
      </c>
      <c r="AC74" s="34">
        <f>SUM(M74:AB74)</f>
        <v>229944.49756117366</v>
      </c>
      <c r="AD74" s="35">
        <f>AC74/G91</f>
        <v>0.45383394176366859</v>
      </c>
    </row>
    <row r="75" spans="2:30" ht="15" x14ac:dyDescent="0.2">
      <c r="B75" s="28" t="s">
        <v>62</v>
      </c>
      <c r="C75" s="30" t="s">
        <v>26</v>
      </c>
      <c r="D75" s="9" t="s">
        <v>20</v>
      </c>
      <c r="E75" s="57">
        <v>-0.59099999999999997</v>
      </c>
      <c r="F75" s="9">
        <f>MATCH($D75,FAC_TOTALS_APTA!$A$2:$BU$2,)</f>
        <v>12</v>
      </c>
      <c r="G75" s="56">
        <f>VLOOKUP(G72,FAC_TOTALS_APTA!$A$4:$BU$143,$F75,FALSE)</f>
        <v>4.1241436058516499</v>
      </c>
      <c r="H75" s="56">
        <f>VLOOKUP(H72,FAC_TOTALS_APTA!$A$4:$BU$143,$F75,FALSE)</f>
        <v>4.63398847896757</v>
      </c>
      <c r="I75" s="32">
        <f t="shared" ref="I75:I88" si="15">IFERROR(H75/G75-1,"-")</f>
        <v>0.12362442287230579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MATCH($K75,FAC_TOTALS_APTA!$A$2:$BS$2,)</f>
        <v>27</v>
      </c>
      <c r="M75" s="31">
        <f>IF(M72=0,0,VLOOKUP(M72,FAC_TOTALS_APTA!$A$4:$BU$143,$L75,FALSE))</f>
        <v>-15666.9234026997</v>
      </c>
      <c r="N75" s="31">
        <f>IF(N72=0,0,VLOOKUP(N72,FAC_TOTALS_APTA!$A$4:$BU$143,$L75,FALSE))</f>
        <v>-2811.08940195376</v>
      </c>
      <c r="O75" s="31">
        <f>IF(O72=0,0,VLOOKUP(O72,FAC_TOTALS_APTA!$A$4:$BU$143,$L75,FALSE))</f>
        <v>-7809.3959954934098</v>
      </c>
      <c r="P75" s="31">
        <f>IF(P72=0,0,VLOOKUP(P72,FAC_TOTALS_APTA!$A$4:$BU$143,$L75,FALSE))</f>
        <v>-16586.408387791798</v>
      </c>
      <c r="Q75" s="31">
        <f>IF(Q72=0,0,VLOOKUP(Q72,FAC_TOTALS_APTA!$A$4:$BU$143,$L75,FALSE))</f>
        <v>-3791.4245054000799</v>
      </c>
      <c r="R75" s="31">
        <f>IF(R72=0,0,VLOOKUP(R72,FAC_TOTALS_APTA!$A$4:$BU$143,$L75,FALSE))</f>
        <v>-34295.176203018702</v>
      </c>
      <c r="S75" s="31">
        <f>IF(S72=0,0,VLOOKUP(S72,FAC_TOTALS_APTA!$A$4:$BU$143,$L75,FALSE))</f>
        <v>-13044.4504458638</v>
      </c>
      <c r="T75" s="31">
        <f>IF(T72=0,0,VLOOKUP(T72,FAC_TOTALS_APTA!$A$4:$BU$143,$L75,FALSE))</f>
        <v>-5836.58865801518</v>
      </c>
      <c r="U75" s="31">
        <f>IF(U72=0,0,VLOOKUP(U72,FAC_TOTALS_APTA!$A$4:$BU$143,$L75,FALSE))</f>
        <v>11837.1475466508</v>
      </c>
      <c r="V75" s="31">
        <f>IF(V72=0,0,VLOOKUP(V72,FAC_TOTALS_APTA!$A$4:$BU$143,$L75,FALSE))</f>
        <v>19693.286754926401</v>
      </c>
      <c r="W75" s="31">
        <f>IF(W72=0,0,VLOOKUP(W72,FAC_TOTALS_APTA!$A$4:$BU$143,$L75,FALSE))</f>
        <v>-17878.135200232198</v>
      </c>
      <c r="X75" s="31">
        <f>IF(X72=0,0,VLOOKUP(X72,FAC_TOTALS_APTA!$A$4:$BU$143,$L75,FALSE))</f>
        <v>-3553.2491699215302</v>
      </c>
      <c r="Y75" s="31">
        <f>IF(Y72=0,0,VLOOKUP(Y72,FAC_TOTALS_APTA!$A$4:$BU$143,$L75,FALSE))</f>
        <v>22423.626487672798</v>
      </c>
      <c r="Z75" s="31">
        <f>IF(Z72=0,0,VLOOKUP(Z72,FAC_TOTALS_APTA!$A$4:$BU$143,$L75,FALSE))</f>
        <v>-27659.2136977763</v>
      </c>
      <c r="AA75" s="31">
        <f>IF(AA72=0,0,VLOOKUP(AA72,FAC_TOTALS_APTA!$A$4:$BU$143,$L75,FALSE))</f>
        <v>29023.8901370276</v>
      </c>
      <c r="AB75" s="31">
        <f>IF(AB72=0,0,VLOOKUP(AB72,FAC_TOTALS_APTA!$A$4:$BU$143,$L75,FALSE))</f>
        <v>-11702.1196067769</v>
      </c>
      <c r="AC75" s="34">
        <f t="shared" ref="AC75:AC88" si="18">SUM(M75:AB75)</f>
        <v>-77656.223748665769</v>
      </c>
      <c r="AD75" s="35">
        <f>AC75/G91</f>
        <v>-0.15326755151843743</v>
      </c>
    </row>
    <row r="76" spans="2:30" ht="15" x14ac:dyDescent="0.2">
      <c r="B76" s="28" t="s">
        <v>58</v>
      </c>
      <c r="C76" s="30" t="s">
        <v>26</v>
      </c>
      <c r="D76" s="9" t="s">
        <v>9</v>
      </c>
      <c r="E76" s="57">
        <v>0.37669999999999998</v>
      </c>
      <c r="F76" s="9">
        <f>MATCH($D76,FAC_TOTALS_APTA!$A$2:$BU$2,)</f>
        <v>13</v>
      </c>
      <c r="G76" s="31">
        <f>VLOOKUP(G72,FAC_TOTALS_APTA!$A$4:$BU$143,$F76,FALSE)</f>
        <v>582204.38510840503</v>
      </c>
      <c r="H76" s="31">
        <f>VLOOKUP(H72,FAC_TOTALS_APTA!$A$4:$BU$143,$F76,FALSE)</f>
        <v>813487.90422204102</v>
      </c>
      <c r="I76" s="32">
        <f t="shared" si="15"/>
        <v>0.39725485590523602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MATCH($K76,FAC_TOTALS_APTA!$A$2:$BS$2,)</f>
        <v>28</v>
      </c>
      <c r="M76" s="31">
        <f>IF(M72=0,0,VLOOKUP(M72,FAC_TOTALS_APTA!$A$4:$BU$143,$L76,FALSE))</f>
        <v>6570.6269728083298</v>
      </c>
      <c r="N76" s="31">
        <f>IF(N72=0,0,VLOOKUP(N72,FAC_TOTALS_APTA!$A$4:$BU$143,$L76,FALSE))</f>
        <v>5443.4584201369298</v>
      </c>
      <c r="O76" s="31">
        <f>IF(O72=0,0,VLOOKUP(O72,FAC_TOTALS_APTA!$A$4:$BU$143,$L76,FALSE))</f>
        <v>6476.3922595467302</v>
      </c>
      <c r="P76" s="31">
        <f>IF(P72=0,0,VLOOKUP(P72,FAC_TOTALS_APTA!$A$4:$BU$143,$L76,FALSE))</f>
        <v>11672.293655018</v>
      </c>
      <c r="Q76" s="31">
        <f>IF(Q72=0,0,VLOOKUP(Q72,FAC_TOTALS_APTA!$A$4:$BU$143,$L76,FALSE))</f>
        <v>5509.18525822211</v>
      </c>
      <c r="R76" s="31">
        <f>IF(R72=0,0,VLOOKUP(R72,FAC_TOTALS_APTA!$A$4:$BU$143,$L76,FALSE))</f>
        <v>-330.714915128239</v>
      </c>
      <c r="S76" s="31">
        <f>IF(S72=0,0,VLOOKUP(S72,FAC_TOTALS_APTA!$A$4:$BU$143,$L76,FALSE))</f>
        <v>-2436.1403642005698</v>
      </c>
      <c r="T76" s="31">
        <f>IF(T72=0,0,VLOOKUP(T72,FAC_TOTALS_APTA!$A$4:$BU$143,$L76,FALSE))</f>
        <v>1931.85072942179</v>
      </c>
      <c r="U76" s="31">
        <f>IF(U72=0,0,VLOOKUP(U72,FAC_TOTALS_APTA!$A$4:$BU$143,$L76,FALSE))</f>
        <v>1051.0097238194301</v>
      </c>
      <c r="V76" s="31">
        <f>IF(V72=0,0,VLOOKUP(V72,FAC_TOTALS_APTA!$A$4:$BU$143,$L76,FALSE))</f>
        <v>2020.94164308017</v>
      </c>
      <c r="W76" s="31">
        <f>IF(W72=0,0,VLOOKUP(W72,FAC_TOTALS_APTA!$A$4:$BU$143,$L76,FALSE))</f>
        <v>-668.26010344487599</v>
      </c>
      <c r="X76" s="31">
        <f>IF(X72=0,0,VLOOKUP(X72,FAC_TOTALS_APTA!$A$4:$BU$143,$L76,FALSE))</f>
        <v>-442.61522324166299</v>
      </c>
      <c r="Y76" s="31">
        <f>IF(Y72=0,0,VLOOKUP(Y72,FAC_TOTALS_APTA!$A$4:$BU$143,$L76,FALSE))</f>
        <v>2008.80991585675</v>
      </c>
      <c r="Z76" s="31">
        <f>IF(Z72=0,0,VLOOKUP(Z72,FAC_TOTALS_APTA!$A$4:$BU$143,$L76,FALSE))</f>
        <v>3019.5327581760298</v>
      </c>
      <c r="AA76" s="31">
        <f>IF(AA72=0,0,VLOOKUP(AA72,FAC_TOTALS_APTA!$A$4:$BU$143,$L76,FALSE))</f>
        <v>3007.9592762019602</v>
      </c>
      <c r="AB76" s="31">
        <f>IF(AB72=0,0,VLOOKUP(AB72,FAC_TOTALS_APTA!$A$4:$BU$143,$L76,FALSE))</f>
        <v>2746.0444088121699</v>
      </c>
      <c r="AC76" s="34">
        <f t="shared" si="18"/>
        <v>47580.374415085062</v>
      </c>
      <c r="AD76" s="35">
        <f>AC76/G91</f>
        <v>9.3907830369563738E-2</v>
      </c>
    </row>
    <row r="77" spans="2:30" ht="15" x14ac:dyDescent="0.2">
      <c r="B77" s="28" t="s">
        <v>82</v>
      </c>
      <c r="C77" s="30"/>
      <c r="D77" s="9" t="s">
        <v>11</v>
      </c>
      <c r="E77" s="57">
        <v>5.4999999999999997E-3</v>
      </c>
      <c r="F77" s="9">
        <f>MATCH($D77,FAC_TOTALS_APTA!$A$2:$BU$2,)</f>
        <v>17</v>
      </c>
      <c r="G77" s="56">
        <f>VLOOKUP(G72,FAC_TOTALS_APTA!$A$4:$BU$143,$F77,FALSE)</f>
        <v>6.4423311678397104</v>
      </c>
      <c r="H77" s="56">
        <f>VLOOKUP(H72,FAC_TOTALS_APTA!$A$4:$BU$143,$F77,FALSE)</f>
        <v>3.6834481166480901</v>
      </c>
      <c r="I77" s="32">
        <f t="shared" si="15"/>
        <v>-0.42824297281767165</v>
      </c>
      <c r="J77" s="33" t="str">
        <f t="shared" si="16"/>
        <v/>
      </c>
      <c r="K77" s="33" t="str">
        <f t="shared" si="17"/>
        <v>TSD_POP_PCT_FAC</v>
      </c>
      <c r="L77" s="9">
        <f>MATCH($K77,FAC_TOTALS_APTA!$A$2:$BS$2,)</f>
        <v>32</v>
      </c>
      <c r="M77" s="31">
        <f>IF(M72=0,0,VLOOKUP(M72,FAC_TOTALS_APTA!$A$4:$BU$143,$L77,FALSE))</f>
        <v>-1690.7836180701099</v>
      </c>
      <c r="N77" s="31">
        <f>IF(N72=0,0,VLOOKUP(N72,FAC_TOTALS_APTA!$A$4:$BU$143,$L77,FALSE))</f>
        <v>-1371.7749308401001</v>
      </c>
      <c r="O77" s="31">
        <f>IF(O72=0,0,VLOOKUP(O72,FAC_TOTALS_APTA!$A$4:$BU$143,$L77,FALSE))</f>
        <v>-1384.4707105064199</v>
      </c>
      <c r="P77" s="31">
        <f>IF(P72=0,0,VLOOKUP(P72,FAC_TOTALS_APTA!$A$4:$BU$143,$L77,FALSE))</f>
        <v>-1610.4585006351799</v>
      </c>
      <c r="Q77" s="31">
        <f>IF(Q72=0,0,VLOOKUP(Q72,FAC_TOTALS_APTA!$A$4:$BU$143,$L77,FALSE))</f>
        <v>-971.08744197349301</v>
      </c>
      <c r="R77" s="31">
        <f>IF(R72=0,0,VLOOKUP(R72,FAC_TOTALS_APTA!$A$4:$BU$143,$L77,FALSE))</f>
        <v>-615.977176459887</v>
      </c>
      <c r="S77" s="31">
        <f>IF(S72=0,0,VLOOKUP(S72,FAC_TOTALS_APTA!$A$4:$BU$143,$L77,FALSE))</f>
        <v>-707.39013328454496</v>
      </c>
      <c r="T77" s="31">
        <f>IF(T72=0,0,VLOOKUP(T72,FAC_TOTALS_APTA!$A$4:$BU$143,$L77,FALSE))</f>
        <v>-693.70433506242</v>
      </c>
      <c r="U77" s="31">
        <f>IF(U72=0,0,VLOOKUP(U72,FAC_TOTALS_APTA!$A$4:$BU$143,$L77,FALSE))</f>
        <v>-574.84429043894704</v>
      </c>
      <c r="V77" s="31">
        <f>IF(V72=0,0,VLOOKUP(V72,FAC_TOTALS_APTA!$A$4:$BU$143,$L77,FALSE))</f>
        <v>347.14402341405503</v>
      </c>
      <c r="W77" s="31">
        <f>IF(W72=0,0,VLOOKUP(W72,FAC_TOTALS_APTA!$A$4:$BU$143,$L77,FALSE))</f>
        <v>142.69129853748601</v>
      </c>
      <c r="X77" s="31">
        <f>IF(X72=0,0,VLOOKUP(X72,FAC_TOTALS_APTA!$A$4:$BU$143,$L77,FALSE))</f>
        <v>365.35527144604799</v>
      </c>
      <c r="Y77" s="31">
        <f>IF(Y72=0,0,VLOOKUP(Y72,FAC_TOTALS_APTA!$A$4:$BU$143,$L77,FALSE))</f>
        <v>347.18892688279101</v>
      </c>
      <c r="Z77" s="31">
        <f>IF(Z72=0,0,VLOOKUP(Z72,FAC_TOTALS_APTA!$A$4:$BU$143,$L77,FALSE))</f>
        <v>102.30726043064899</v>
      </c>
      <c r="AA77" s="31">
        <f>IF(AA72=0,0,VLOOKUP(AA72,FAC_TOTALS_APTA!$A$4:$BU$143,$L77,FALSE))</f>
        <v>-126.437057431759</v>
      </c>
      <c r="AB77" s="31">
        <f>IF(AB72=0,0,VLOOKUP(AB72,FAC_TOTALS_APTA!$A$4:$BU$143,$L77,FALSE))</f>
        <v>-85.703641272307095</v>
      </c>
      <c r="AC77" s="34">
        <f t="shared" si="18"/>
        <v>-8527.9450552641374</v>
      </c>
      <c r="AD77" s="35">
        <f>AC77/G91</f>
        <v>-1.6831326518456376E-2</v>
      </c>
    </row>
    <row r="78" spans="2:30" ht="15" x14ac:dyDescent="0.2">
      <c r="B78" s="28" t="s">
        <v>59</v>
      </c>
      <c r="C78" s="30" t="s">
        <v>26</v>
      </c>
      <c r="D78" s="37" t="s">
        <v>19</v>
      </c>
      <c r="E78" s="57">
        <v>0.1762</v>
      </c>
      <c r="F78" s="9">
        <f>MATCH($D78,FAC_TOTALS_APTA!$A$2:$BU$2,)</f>
        <v>14</v>
      </c>
      <c r="G78" s="36">
        <f>VLOOKUP(G72,FAC_TOTALS_APTA!$A$4:$BU$143,$F78,FALSE)</f>
        <v>1.87878283559788</v>
      </c>
      <c r="H78" s="36">
        <f>VLOOKUP(H72,FAC_TOTALS_APTA!$A$4:$BU$143,$F78,FALSE)</f>
        <v>2.70281490365615</v>
      </c>
      <c r="I78" s="32">
        <f t="shared" si="15"/>
        <v>0.43859889096551208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MATCH($K78,FAC_TOTALS_APTA!$A$2:$BS$2,)</f>
        <v>29</v>
      </c>
      <c r="M78" s="31">
        <f>IF(M72=0,0,VLOOKUP(M72,FAC_TOTALS_APTA!$A$4:$BU$143,$L78,FALSE))</f>
        <v>7094.3514097965399</v>
      </c>
      <c r="N78" s="31">
        <f>IF(N72=0,0,VLOOKUP(N72,FAC_TOTALS_APTA!$A$4:$BU$143,$L78,FALSE))</f>
        <v>8579.2122412826793</v>
      </c>
      <c r="O78" s="31">
        <f>IF(O72=0,0,VLOOKUP(O72,FAC_TOTALS_APTA!$A$4:$BU$143,$L78,FALSE))</f>
        <v>11918.291485561</v>
      </c>
      <c r="P78" s="31">
        <f>IF(P72=0,0,VLOOKUP(P72,FAC_TOTALS_APTA!$A$4:$BU$143,$L78,FALSE))</f>
        <v>8024.7832088124997</v>
      </c>
      <c r="Q78" s="31">
        <f>IF(Q72=0,0,VLOOKUP(Q72,FAC_TOTALS_APTA!$A$4:$BU$143,$L78,FALSE))</f>
        <v>3309.6340044805302</v>
      </c>
      <c r="R78" s="31">
        <f>IF(R72=0,0,VLOOKUP(R72,FAC_TOTALS_APTA!$A$4:$BU$143,$L78,FALSE))</f>
        <v>10780.6196505397</v>
      </c>
      <c r="S78" s="31">
        <f>IF(S72=0,0,VLOOKUP(S72,FAC_TOTALS_APTA!$A$4:$BU$143,$L78,FALSE))</f>
        <v>-25550.020692867602</v>
      </c>
      <c r="T78" s="31">
        <f>IF(T72=0,0,VLOOKUP(T72,FAC_TOTALS_APTA!$A$4:$BU$143,$L78,FALSE))</f>
        <v>11347.894078732301</v>
      </c>
      <c r="U78" s="31">
        <f>IF(U72=0,0,VLOOKUP(U72,FAC_TOTALS_APTA!$A$4:$BU$143,$L78,FALSE))</f>
        <v>15593.126112010301</v>
      </c>
      <c r="V78" s="31">
        <f>IF(V72=0,0,VLOOKUP(V72,FAC_TOTALS_APTA!$A$4:$BU$143,$L78,FALSE))</f>
        <v>-74.927875462874695</v>
      </c>
      <c r="W78" s="31">
        <f>IF(W72=0,0,VLOOKUP(W72,FAC_TOTALS_APTA!$A$4:$BU$143,$L78,FALSE))</f>
        <v>-2890.3026174191</v>
      </c>
      <c r="X78" s="31">
        <f>IF(X72=0,0,VLOOKUP(X72,FAC_TOTALS_APTA!$A$4:$BU$143,$L78,FALSE))</f>
        <v>-4054.2148375587199</v>
      </c>
      <c r="Y78" s="31">
        <f>IF(Y72=0,0,VLOOKUP(Y72,FAC_TOTALS_APTA!$A$4:$BU$143,$L78,FALSE))</f>
        <v>-24579.934616501501</v>
      </c>
      <c r="Z78" s="31">
        <f>IF(Z72=0,0,VLOOKUP(Z72,FAC_TOTALS_APTA!$A$4:$BU$143,$L78,FALSE))</f>
        <v>-7131.38733533907</v>
      </c>
      <c r="AA78" s="31">
        <f>IF(AA72=0,0,VLOOKUP(AA72,FAC_TOTALS_APTA!$A$4:$BU$143,$L78,FALSE))</f>
        <v>6076.8539661267896</v>
      </c>
      <c r="AB78" s="31">
        <f>IF(AB72=0,0,VLOOKUP(AB72,FAC_TOTALS_APTA!$A$4:$BU$143,$L78,FALSE))</f>
        <v>6503.8020757863296</v>
      </c>
      <c r="AC78" s="34">
        <f t="shared" si="18"/>
        <v>24947.780257979797</v>
      </c>
      <c r="AD78" s="35">
        <f>AC78/G91</f>
        <v>4.923861876590762E-2</v>
      </c>
    </row>
    <row r="79" spans="2:30" ht="15" x14ac:dyDescent="0.2">
      <c r="B79" s="28" t="s">
        <v>56</v>
      </c>
      <c r="C79" s="30" t="s">
        <v>26</v>
      </c>
      <c r="D79" s="9" t="s">
        <v>18</v>
      </c>
      <c r="E79" s="57">
        <v>-0.27529999999999999</v>
      </c>
      <c r="F79" s="9">
        <f>MATCH($D79,FAC_TOTALS_APTA!$A$2:$BU$2,)</f>
        <v>15</v>
      </c>
      <c r="G79" s="56">
        <f>VLOOKUP(G72,FAC_TOTALS_APTA!$A$4:$BU$143,$F79,FALSE)</f>
        <v>33117.002644253596</v>
      </c>
      <c r="H79" s="56">
        <f>VLOOKUP(H72,FAC_TOTALS_APTA!$A$4:$BU$143,$F79,FALSE)</f>
        <v>28384.050607585399</v>
      </c>
      <c r="I79" s="32">
        <f t="shared" si="15"/>
        <v>-0.14291607509019089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MATCH($K79,FAC_TOTALS_APTA!$A$2:$BS$2,)</f>
        <v>30</v>
      </c>
      <c r="M79" s="31">
        <f>IF(M72=0,0,VLOOKUP(M72,FAC_TOTALS_APTA!$A$4:$BU$143,$L79,FALSE))</f>
        <v>6319.6905033310504</v>
      </c>
      <c r="N79" s="31">
        <f>IF(N72=0,0,VLOOKUP(N72,FAC_TOTALS_APTA!$A$4:$BU$143,$L79,FALSE))</f>
        <v>6749.49871806585</v>
      </c>
      <c r="O79" s="31">
        <f>IF(O72=0,0,VLOOKUP(O72,FAC_TOTALS_APTA!$A$4:$BU$143,$L79,FALSE))</f>
        <v>7498.3890644261101</v>
      </c>
      <c r="P79" s="31">
        <f>IF(P72=0,0,VLOOKUP(P72,FAC_TOTALS_APTA!$A$4:$BU$143,$L79,FALSE))</f>
        <v>10748.853403930099</v>
      </c>
      <c r="Q79" s="31">
        <f>IF(Q72=0,0,VLOOKUP(Q72,FAC_TOTALS_APTA!$A$4:$BU$143,$L79,FALSE))</f>
        <v>4636.1896797025502</v>
      </c>
      <c r="R79" s="31">
        <f>IF(R72=0,0,VLOOKUP(R72,FAC_TOTALS_APTA!$A$4:$BU$143,$L79,FALSE))</f>
        <v>-3012.95330576983</v>
      </c>
      <c r="S79" s="31">
        <f>IF(S72=0,0,VLOOKUP(S72,FAC_TOTALS_APTA!$A$4:$BU$143,$L79,FALSE))</f>
        <v>3083.6648597537001</v>
      </c>
      <c r="T79" s="31">
        <f>IF(T72=0,0,VLOOKUP(T72,FAC_TOTALS_APTA!$A$4:$BU$143,$L79,FALSE))</f>
        <v>1689.97385350785</v>
      </c>
      <c r="U79" s="31">
        <f>IF(U72=0,0,VLOOKUP(U72,FAC_TOTALS_APTA!$A$4:$BU$143,$L79,FALSE))</f>
        <v>6127.7779820020496</v>
      </c>
      <c r="V79" s="31">
        <f>IF(V72=0,0,VLOOKUP(V72,FAC_TOTALS_APTA!$A$4:$BU$143,$L79,FALSE))</f>
        <v>782.280256615594</v>
      </c>
      <c r="W79" s="31">
        <f>IF(W72=0,0,VLOOKUP(W72,FAC_TOTALS_APTA!$A$4:$BU$143,$L79,FALSE))</f>
        <v>-423.80066319405603</v>
      </c>
      <c r="X79" s="31">
        <f>IF(X72=0,0,VLOOKUP(X72,FAC_TOTALS_APTA!$A$4:$BU$143,$L79,FALSE))</f>
        <v>-687.99108834332606</v>
      </c>
      <c r="Y79" s="31">
        <f>IF(Y72=0,0,VLOOKUP(Y72,FAC_TOTALS_APTA!$A$4:$BU$143,$L79,FALSE))</f>
        <v>-6115.7008184171</v>
      </c>
      <c r="Z79" s="31">
        <f>IF(Z72=0,0,VLOOKUP(Z72,FAC_TOTALS_APTA!$A$4:$BU$143,$L79,FALSE))</f>
        <v>-4116.4343581126104</v>
      </c>
      <c r="AA79" s="31">
        <f>IF(AA72=0,0,VLOOKUP(AA72,FAC_TOTALS_APTA!$A$4:$BU$143,$L79,FALSE))</f>
        <v>-4675.2293476790001</v>
      </c>
      <c r="AB79" s="31">
        <f>IF(AB72=0,0,VLOOKUP(AB72,FAC_TOTALS_APTA!$A$4:$BU$143,$L79,FALSE))</f>
        <v>-4988.2680779675902</v>
      </c>
      <c r="AC79" s="34">
        <f t="shared" si="18"/>
        <v>23615.940661851342</v>
      </c>
      <c r="AD79" s="35">
        <f>AC79/G91</f>
        <v>4.6610010470781497E-2</v>
      </c>
    </row>
    <row r="80" spans="2:30" ht="15" x14ac:dyDescent="0.2">
      <c r="B80" s="28" t="s">
        <v>83</v>
      </c>
      <c r="C80" s="30"/>
      <c r="D80" s="9" t="s">
        <v>10</v>
      </c>
      <c r="E80" s="57">
        <v>6.8999999999999999E-3</v>
      </c>
      <c r="F80" s="9">
        <f>MATCH($D80,FAC_TOTALS_APTA!$A$2:$BU$2,)</f>
        <v>16</v>
      </c>
      <c r="G80" s="31">
        <f>VLOOKUP(G72,FAC_TOTALS_APTA!$A$4:$BU$143,$F80,FALSE)</f>
        <v>7.2110091952154098</v>
      </c>
      <c r="H80" s="31">
        <f>VLOOKUP(H72,FAC_TOTALS_APTA!$A$4:$BU$143,$F80,FALSE)</f>
        <v>5.74293740486819</v>
      </c>
      <c r="I80" s="32">
        <f t="shared" si="15"/>
        <v>-0.20358756321116644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MATCH($K80,FAC_TOTALS_APTA!$A$2:$BS$2,)</f>
        <v>31</v>
      </c>
      <c r="M80" s="31">
        <f>IF(M72=0,0,VLOOKUP(M72,FAC_TOTALS_APTA!$A$4:$BU$143,$L80,FALSE))</f>
        <v>-88.604459535985598</v>
      </c>
      <c r="N80" s="31">
        <f>IF(N72=0,0,VLOOKUP(N72,FAC_TOTALS_APTA!$A$4:$BU$143,$L80,FALSE))</f>
        <v>-106.913082818585</v>
      </c>
      <c r="O80" s="31">
        <f>IF(O72=0,0,VLOOKUP(O72,FAC_TOTALS_APTA!$A$4:$BU$143,$L80,FALSE))</f>
        <v>58.336724833275902</v>
      </c>
      <c r="P80" s="31">
        <f>IF(P72=0,0,VLOOKUP(P72,FAC_TOTALS_APTA!$A$4:$BU$143,$L80,FALSE))</f>
        <v>-998.27377130073103</v>
      </c>
      <c r="Q80" s="31">
        <f>IF(Q72=0,0,VLOOKUP(Q72,FAC_TOTALS_APTA!$A$4:$BU$143,$L80,FALSE))</f>
        <v>1711.9428495244299</v>
      </c>
      <c r="R80" s="31">
        <f>IF(R72=0,0,VLOOKUP(R72,FAC_TOTALS_APTA!$A$4:$BU$143,$L80,FALSE))</f>
        <v>-61.541363834683203</v>
      </c>
      <c r="S80" s="31">
        <f>IF(S72=0,0,VLOOKUP(S72,FAC_TOTALS_APTA!$A$4:$BU$143,$L80,FALSE))</f>
        <v>455.77264853228297</v>
      </c>
      <c r="T80" s="31">
        <f>IF(T72=0,0,VLOOKUP(T72,FAC_TOTALS_APTA!$A$4:$BU$143,$L80,FALSE))</f>
        <v>-23.177601329660199</v>
      </c>
      <c r="U80" s="31">
        <f>IF(U72=0,0,VLOOKUP(U72,FAC_TOTALS_APTA!$A$4:$BU$143,$L80,FALSE))</f>
        <v>992.24357973354802</v>
      </c>
      <c r="V80" s="31">
        <f>IF(V72=0,0,VLOOKUP(V72,FAC_TOTALS_APTA!$A$4:$BU$143,$L80,FALSE))</f>
        <v>-818.06649110701505</v>
      </c>
      <c r="W80" s="31">
        <f>IF(W72=0,0,VLOOKUP(W72,FAC_TOTALS_APTA!$A$4:$BU$143,$L80,FALSE))</f>
        <v>-1081.3277545961901</v>
      </c>
      <c r="X80" s="31">
        <f>IF(X72=0,0,VLOOKUP(X72,FAC_TOTALS_APTA!$A$4:$BU$143,$L80,FALSE))</f>
        <v>-420.19614786937399</v>
      </c>
      <c r="Y80" s="31">
        <f>IF(Y72=0,0,VLOOKUP(Y72,FAC_TOTALS_APTA!$A$4:$BU$143,$L80,FALSE))</f>
        <v>389.57770390316603</v>
      </c>
      <c r="Z80" s="31">
        <f>IF(Z72=0,0,VLOOKUP(Z72,FAC_TOTALS_APTA!$A$4:$BU$143,$L80,FALSE))</f>
        <v>-1840.03828068193</v>
      </c>
      <c r="AA80" s="31">
        <f>IF(AA72=0,0,VLOOKUP(AA72,FAC_TOTALS_APTA!$A$4:$BU$143,$L80,FALSE))</f>
        <v>-1107.9547947139699</v>
      </c>
      <c r="AB80" s="31">
        <f>IF(AB72=0,0,VLOOKUP(AB72,FAC_TOTALS_APTA!$A$4:$BU$143,$L80,FALSE))</f>
        <v>-1437.1692266697501</v>
      </c>
      <c r="AC80" s="34">
        <f t="shared" si="18"/>
        <v>-4375.3894679311716</v>
      </c>
      <c r="AD80" s="35">
        <f>AC80/G91</f>
        <v>-8.6355632339242001E-3</v>
      </c>
    </row>
    <row r="81" spans="1:31" ht="15" x14ac:dyDescent="0.2">
      <c r="B81" s="28" t="s">
        <v>57</v>
      </c>
      <c r="C81" s="30"/>
      <c r="D81" s="9" t="s">
        <v>34</v>
      </c>
      <c r="E81" s="57">
        <v>-3.0000000000000001E-3</v>
      </c>
      <c r="F81" s="9">
        <f>MATCH($D81,FAC_TOTALS_APTA!$A$2:$BU$2,)</f>
        <v>18</v>
      </c>
      <c r="G81" s="36">
        <f>VLOOKUP(G72,FAC_TOTALS_APTA!$A$4:$BU$143,$F81,FALSE)</f>
        <v>2.08501532535902</v>
      </c>
      <c r="H81" s="36">
        <f>VLOOKUP(H72,FAC_TOTALS_APTA!$A$4:$BU$143,$F81,FALSE)</f>
        <v>5.7151181503316604</v>
      </c>
      <c r="I81" s="32">
        <f t="shared" si="15"/>
        <v>1.741043713598398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MATCH($K81,FAC_TOTALS_APTA!$A$2:$BS$2,)</f>
        <v>33</v>
      </c>
      <c r="M81" s="31">
        <f>IF(M72=0,0,VLOOKUP(M72,FAC_TOTALS_APTA!$A$4:$BU$143,$L81,FALSE))</f>
        <v>0</v>
      </c>
      <c r="N81" s="31">
        <f>IF(N72=0,0,VLOOKUP(N72,FAC_TOTALS_APTA!$A$4:$BU$143,$L81,FALSE))</f>
        <v>0</v>
      </c>
      <c r="O81" s="31">
        <f>IF(O72=0,0,VLOOKUP(O72,FAC_TOTALS_APTA!$A$4:$BU$143,$L81,FALSE))</f>
        <v>0</v>
      </c>
      <c r="P81" s="31">
        <f>IF(P72=0,0,VLOOKUP(P72,FAC_TOTALS_APTA!$A$4:$BU$143,$L81,FALSE))</f>
        <v>-812.22495107363898</v>
      </c>
      <c r="Q81" s="31">
        <f>IF(Q72=0,0,VLOOKUP(Q72,FAC_TOTALS_APTA!$A$4:$BU$143,$L81,FALSE))</f>
        <v>-386.45175012333902</v>
      </c>
      <c r="R81" s="31">
        <f>IF(R72=0,0,VLOOKUP(R72,FAC_TOTALS_APTA!$A$4:$BU$143,$L81,FALSE))</f>
        <v>304.04045595459598</v>
      </c>
      <c r="S81" s="31">
        <f>IF(S72=0,0,VLOOKUP(S72,FAC_TOTALS_APTA!$A$4:$BU$143,$L81,FALSE))</f>
        <v>-142.78569423713901</v>
      </c>
      <c r="T81" s="31">
        <f>IF(T72=0,0,VLOOKUP(T72,FAC_TOTALS_APTA!$A$4:$BU$143,$L81,FALSE))</f>
        <v>-493.46113899341702</v>
      </c>
      <c r="U81" s="31">
        <f>IF(U72=0,0,VLOOKUP(U72,FAC_TOTALS_APTA!$A$4:$BU$143,$L81,FALSE))</f>
        <v>315.10902797335399</v>
      </c>
      <c r="V81" s="31">
        <f>IF(V72=0,0,VLOOKUP(V72,FAC_TOTALS_APTA!$A$4:$BU$143,$L81,FALSE))</f>
        <v>-306.36405814281898</v>
      </c>
      <c r="W81" s="31">
        <f>IF(W72=0,0,VLOOKUP(W72,FAC_TOTALS_APTA!$A$4:$BU$143,$L81,FALSE))</f>
        <v>-656.64794985100605</v>
      </c>
      <c r="X81" s="31">
        <f>IF(X72=0,0,VLOOKUP(X72,FAC_TOTALS_APTA!$A$4:$BU$143,$L81,FALSE))</f>
        <v>390.48528962655701</v>
      </c>
      <c r="Y81" s="31">
        <f>IF(Y72=0,0,VLOOKUP(Y72,FAC_TOTALS_APTA!$A$4:$BU$143,$L81,FALSE))</f>
        <v>-400.87261270012903</v>
      </c>
      <c r="Z81" s="31">
        <f>IF(Z72=0,0,VLOOKUP(Z72,FAC_TOTALS_APTA!$A$4:$BU$143,$L81,FALSE))</f>
        <v>86.918249852303106</v>
      </c>
      <c r="AA81" s="31">
        <f>IF(AA72=0,0,VLOOKUP(AA72,FAC_TOTALS_APTA!$A$4:$BU$143,$L81,FALSE))</f>
        <v>-1432.71641334434</v>
      </c>
      <c r="AB81" s="31">
        <f>IF(AB72=0,0,VLOOKUP(AB72,FAC_TOTALS_APTA!$A$4:$BU$143,$L81,FALSE))</f>
        <v>-1109.4286050762501</v>
      </c>
      <c r="AC81" s="34">
        <f t="shared" si="18"/>
        <v>-4644.4001501352686</v>
      </c>
      <c r="AD81" s="35">
        <f>AC81/G91</f>
        <v>-9.166500827891803E-3</v>
      </c>
    </row>
    <row r="82" spans="1:31" ht="15" hidden="1" x14ac:dyDescent="0.2">
      <c r="B82" s="28" t="s">
        <v>84</v>
      </c>
      <c r="C82" s="30"/>
      <c r="D82" s="14" t="s">
        <v>74</v>
      </c>
      <c r="E82" s="57">
        <v>-1.29E-2</v>
      </c>
      <c r="F82" s="9">
        <f>MATCH($D82,FAC_TOTALS_APTA!$A$2:$BU$2,)</f>
        <v>19</v>
      </c>
      <c r="G82" s="36">
        <f>VLOOKUP(G72,FAC_TOTALS_APTA!$A$4:$BU$143,$F82,FALSE)</f>
        <v>0</v>
      </c>
      <c r="H82" s="36">
        <f>VLOOKUP(H72,FAC_TOTALS_APTA!$A$4:$BU$143,$F82,FALSE)</f>
        <v>0</v>
      </c>
      <c r="I82" s="32" t="str">
        <f t="shared" si="15"/>
        <v>-</v>
      </c>
      <c r="J82" s="33" t="str">
        <f t="shared" si="16"/>
        <v/>
      </c>
      <c r="K82" s="33" t="str">
        <f t="shared" si="17"/>
        <v>YEARS_SINCE_TNC_BUS2_HINY_FAC</v>
      </c>
      <c r="L82" s="9">
        <f>MATCH($K82,FAC_TOTALS_APTA!$A$2:$BS$2,)</f>
        <v>34</v>
      </c>
      <c r="M82" s="31">
        <f>IF(M72=0,0,VLOOKUP(M72,FAC_TOTALS_APTA!$A$4:$BU$143,$L82,FALSE))</f>
        <v>0</v>
      </c>
      <c r="N82" s="31">
        <f>IF(N72=0,0,VLOOKUP(N72,FAC_TOTALS_APTA!$A$4:$BU$143,$L82,FALSE))</f>
        <v>0</v>
      </c>
      <c r="O82" s="31">
        <f>IF(O72=0,0,VLOOKUP(O72,FAC_TOTALS_APTA!$A$4:$BU$143,$L82,FALSE))</f>
        <v>0</v>
      </c>
      <c r="P82" s="31">
        <f>IF(P72=0,0,VLOOKUP(P72,FAC_TOTALS_APTA!$A$4:$BU$143,$L82,FALSE))</f>
        <v>0</v>
      </c>
      <c r="Q82" s="31">
        <f>IF(Q72=0,0,VLOOKUP(Q72,FAC_TOTALS_APTA!$A$4:$BU$143,$L82,FALSE))</f>
        <v>0</v>
      </c>
      <c r="R82" s="31">
        <f>IF(R72=0,0,VLOOKUP(R72,FAC_TOTALS_APTA!$A$4:$BU$143,$L82,FALSE))</f>
        <v>0</v>
      </c>
      <c r="S82" s="31">
        <f>IF(S72=0,0,VLOOKUP(S72,FAC_TOTALS_APTA!$A$4:$BU$143,$L82,FALSE))</f>
        <v>0</v>
      </c>
      <c r="T82" s="31">
        <f>IF(T72=0,0,VLOOKUP(T72,FAC_TOTALS_APTA!$A$4:$BU$143,$L82,FALSE))</f>
        <v>0</v>
      </c>
      <c r="U82" s="31">
        <f>IF(U72=0,0,VLOOKUP(U72,FAC_TOTALS_APTA!$A$4:$BU$143,$L82,FALSE))</f>
        <v>0</v>
      </c>
      <c r="V82" s="31">
        <f>IF(V72=0,0,VLOOKUP(V72,FAC_TOTALS_APTA!$A$4:$BU$143,$L82,FALSE))</f>
        <v>0</v>
      </c>
      <c r="W82" s="31">
        <f>IF(W72=0,0,VLOOKUP(W72,FAC_TOTALS_APTA!$A$4:$BU$143,$L82,FALSE))</f>
        <v>0</v>
      </c>
      <c r="X82" s="31">
        <f>IF(X72=0,0,VLOOKUP(X72,FAC_TOTALS_APTA!$A$4:$BU$143,$L82,FALSE))</f>
        <v>0</v>
      </c>
      <c r="Y82" s="31">
        <f>IF(Y72=0,0,VLOOKUP(Y72,FAC_TOTALS_APTA!$A$4:$BU$143,$L82,FALSE))</f>
        <v>0</v>
      </c>
      <c r="Z82" s="31">
        <f>IF(Z72=0,0,VLOOKUP(Z72,FAC_TOTALS_APTA!$A$4:$BU$143,$L82,FALSE))</f>
        <v>0</v>
      </c>
      <c r="AA82" s="31">
        <f>IF(AA72=0,0,VLOOKUP(AA72,FAC_TOTALS_APTA!$A$4:$BU$143,$L82,FALSE))</f>
        <v>0</v>
      </c>
      <c r="AB82" s="31">
        <f>IF(AB72=0,0,VLOOKUP(AB72,FAC_TOTALS_APTA!$A$4:$BU$143,$L82,FALSE))</f>
        <v>0</v>
      </c>
      <c r="AC82" s="34">
        <f t="shared" si="18"/>
        <v>0</v>
      </c>
      <c r="AD82" s="35" t="e">
        <f>AC82/G89</f>
        <v>#DIV/0!</v>
      </c>
    </row>
    <row r="83" spans="1:31" ht="30" hidden="1" x14ac:dyDescent="0.2">
      <c r="B83" s="28" t="s">
        <v>84</v>
      </c>
      <c r="C83" s="30"/>
      <c r="D83" s="14" t="s">
        <v>75</v>
      </c>
      <c r="E83" s="57">
        <v>-2.7400000000000001E-2</v>
      </c>
      <c r="F83" s="9">
        <f>MATCH($D83,FAC_TOTALS_APTA!$A$2:$BU$2,)</f>
        <v>20</v>
      </c>
      <c r="G83" s="36">
        <f>VLOOKUP(G72,FAC_TOTALS_APTA!$A$4:$BU$143,$F83,FALSE)</f>
        <v>0</v>
      </c>
      <c r="H83" s="36">
        <f>VLOOKUP(H72,FAC_TOTALS_APTA!$A$4:$BU$143,$F83,FALSE)</f>
        <v>0</v>
      </c>
      <c r="I83" s="32" t="str">
        <f t="shared" si="15"/>
        <v>-</v>
      </c>
      <c r="J83" s="33" t="str">
        <f t="shared" si="16"/>
        <v/>
      </c>
      <c r="K83" s="33" t="str">
        <f t="shared" si="17"/>
        <v>YEARS_SINCE_TNC_BUS2_MIDLOW_FAC</v>
      </c>
      <c r="L83" s="9">
        <f>MATCH($K83,FAC_TOTALS_APTA!$A$2:$BS$2,)</f>
        <v>35</v>
      </c>
      <c r="M83" s="31">
        <f>IF(M72=0,0,VLOOKUP(M72,FAC_TOTALS_APTA!$A$4:$BU$143,$L83,FALSE))</f>
        <v>0</v>
      </c>
      <c r="N83" s="31">
        <f>IF(N72=0,0,VLOOKUP(N72,FAC_TOTALS_APTA!$A$4:$BU$143,$L83,FALSE))</f>
        <v>0</v>
      </c>
      <c r="O83" s="31">
        <f>IF(O72=0,0,VLOOKUP(O72,FAC_TOTALS_APTA!$A$4:$BU$143,$L83,FALSE))</f>
        <v>0</v>
      </c>
      <c r="P83" s="31">
        <f>IF(P72=0,0,VLOOKUP(P72,FAC_TOTALS_APTA!$A$4:$BU$143,$L83,FALSE))</f>
        <v>0</v>
      </c>
      <c r="Q83" s="31">
        <f>IF(Q72=0,0,VLOOKUP(Q72,FAC_TOTALS_APTA!$A$4:$BU$143,$L83,FALSE))</f>
        <v>0</v>
      </c>
      <c r="R83" s="31">
        <f>IF(R72=0,0,VLOOKUP(R72,FAC_TOTALS_APTA!$A$4:$BU$143,$L83,FALSE))</f>
        <v>0</v>
      </c>
      <c r="S83" s="31">
        <f>IF(S72=0,0,VLOOKUP(S72,FAC_TOTALS_APTA!$A$4:$BU$143,$L83,FALSE))</f>
        <v>0</v>
      </c>
      <c r="T83" s="31">
        <f>IF(T72=0,0,VLOOKUP(T72,FAC_TOTALS_APTA!$A$4:$BU$143,$L83,FALSE))</f>
        <v>0</v>
      </c>
      <c r="U83" s="31">
        <f>IF(U72=0,0,VLOOKUP(U72,FAC_TOTALS_APTA!$A$4:$BU$143,$L83,FALSE))</f>
        <v>0</v>
      </c>
      <c r="V83" s="31">
        <f>IF(V72=0,0,VLOOKUP(V72,FAC_TOTALS_APTA!$A$4:$BU$143,$L83,FALSE))</f>
        <v>0</v>
      </c>
      <c r="W83" s="31">
        <f>IF(W72=0,0,VLOOKUP(W72,FAC_TOTALS_APTA!$A$4:$BU$143,$L83,FALSE))</f>
        <v>0</v>
      </c>
      <c r="X83" s="31">
        <f>IF(X72=0,0,VLOOKUP(X72,FAC_TOTALS_APTA!$A$4:$BU$143,$L83,FALSE))</f>
        <v>0</v>
      </c>
      <c r="Y83" s="31">
        <f>IF(Y72=0,0,VLOOKUP(Y72,FAC_TOTALS_APTA!$A$4:$BU$143,$L83,FALSE))</f>
        <v>0</v>
      </c>
      <c r="Z83" s="31">
        <f>IF(Z72=0,0,VLOOKUP(Z72,FAC_TOTALS_APTA!$A$4:$BU$143,$L83,FALSE))</f>
        <v>0</v>
      </c>
      <c r="AA83" s="31">
        <f>IF(AA72=0,0,VLOOKUP(AA72,FAC_TOTALS_APTA!$A$4:$BU$143,$L83,FALSE))</f>
        <v>0</v>
      </c>
      <c r="AB83" s="31">
        <f>IF(AB72=0,0,VLOOKUP(AB72,FAC_TOTALS_APTA!$A$4:$BU$143,$L83,FALSE))</f>
        <v>0</v>
      </c>
      <c r="AC83" s="34">
        <f t="shared" si="18"/>
        <v>0</v>
      </c>
      <c r="AD83" s="35">
        <f>AC83/G91</f>
        <v>0</v>
      </c>
    </row>
    <row r="84" spans="1:31" ht="15" hidden="1" x14ac:dyDescent="0.2">
      <c r="B84" s="28" t="s">
        <v>84</v>
      </c>
      <c r="C84" s="30"/>
      <c r="D84" s="14" t="s">
        <v>76</v>
      </c>
      <c r="E84" s="57">
        <v>-2.5999999999999999E-3</v>
      </c>
      <c r="F84" s="9">
        <f>MATCH($D84,FAC_TOTALS_APTA!$A$2:$BU$2,)</f>
        <v>21</v>
      </c>
      <c r="G84" s="36">
        <f>VLOOKUP(G72,FAC_TOTALS_APTA!$A$4:$BU$143,$F84,FALSE)</f>
        <v>0</v>
      </c>
      <c r="H84" s="36">
        <f>VLOOKUP(H72,FAC_TOTALS_APTA!$A$4:$BU$143,$F84,FALSE)</f>
        <v>0</v>
      </c>
      <c r="I84" s="32" t="str">
        <f t="shared" si="15"/>
        <v>-</v>
      </c>
      <c r="J84" s="33"/>
      <c r="K84" s="33" t="str">
        <f t="shared" si="17"/>
        <v>YEARS_SINCE_TNC_RAIL2_HINY_FAC</v>
      </c>
      <c r="L84" s="9">
        <f>MATCH($K84,FAC_TOTALS_APTA!$A$2:$BS$2,)</f>
        <v>36</v>
      </c>
      <c r="M84" s="31">
        <f>IF(M72=0,0,VLOOKUP(M72,FAC_TOTALS_APTA!$A$4:$BU$143,$L84,FALSE))</f>
        <v>0</v>
      </c>
      <c r="N84" s="31">
        <f>IF(N72=0,0,VLOOKUP(N72,FAC_TOTALS_APTA!$A$4:$BU$143,$L84,FALSE))</f>
        <v>0</v>
      </c>
      <c r="O84" s="31">
        <f>IF(O72=0,0,VLOOKUP(O72,FAC_TOTALS_APTA!$A$4:$BU$143,$L84,FALSE))</f>
        <v>0</v>
      </c>
      <c r="P84" s="31">
        <f>IF(P72=0,0,VLOOKUP(P72,FAC_TOTALS_APTA!$A$4:$BU$143,$L84,FALSE))</f>
        <v>0</v>
      </c>
      <c r="Q84" s="31">
        <f>IF(Q72=0,0,VLOOKUP(Q72,FAC_TOTALS_APTA!$A$4:$BU$143,$L84,FALSE))</f>
        <v>0</v>
      </c>
      <c r="R84" s="31">
        <f>IF(R72=0,0,VLOOKUP(R72,FAC_TOTALS_APTA!$A$4:$BU$143,$L84,FALSE))</f>
        <v>0</v>
      </c>
      <c r="S84" s="31">
        <f>IF(S72=0,0,VLOOKUP(S72,FAC_TOTALS_APTA!$A$4:$BU$143,$L84,FALSE))</f>
        <v>0</v>
      </c>
      <c r="T84" s="31">
        <f>IF(T72=0,0,VLOOKUP(T72,FAC_TOTALS_APTA!$A$4:$BU$143,$L84,FALSE))</f>
        <v>0</v>
      </c>
      <c r="U84" s="31">
        <f>IF(U72=0,0,VLOOKUP(U72,FAC_TOTALS_APTA!$A$4:$BU$143,$L84,FALSE))</f>
        <v>0</v>
      </c>
      <c r="V84" s="31">
        <f>IF(V72=0,0,VLOOKUP(V72,FAC_TOTALS_APTA!$A$4:$BU$143,$L84,FALSE))</f>
        <v>0</v>
      </c>
      <c r="W84" s="31">
        <f>IF(W72=0,0,VLOOKUP(W72,FAC_TOTALS_APTA!$A$4:$BU$143,$L84,FALSE))</f>
        <v>0</v>
      </c>
      <c r="X84" s="31">
        <f>IF(X72=0,0,VLOOKUP(X72,FAC_TOTALS_APTA!$A$4:$BU$143,$L84,FALSE))</f>
        <v>0</v>
      </c>
      <c r="Y84" s="31">
        <f>IF(Y72=0,0,VLOOKUP(Y72,FAC_TOTALS_APTA!$A$4:$BU$143,$L84,FALSE))</f>
        <v>0</v>
      </c>
      <c r="Z84" s="31">
        <f>IF(Z72=0,0,VLOOKUP(Z72,FAC_TOTALS_APTA!$A$4:$BU$143,$L84,FALSE))</f>
        <v>0</v>
      </c>
      <c r="AA84" s="31">
        <f>IF(AA72=0,0,VLOOKUP(AA72,FAC_TOTALS_APTA!$A$4:$BU$143,$L84,FALSE))</f>
        <v>0</v>
      </c>
      <c r="AB84" s="31">
        <f>IF(AB72=0,0,VLOOKUP(AB72,FAC_TOTALS_APTA!$A$4:$BU$143,$L84,FALSE))</f>
        <v>0</v>
      </c>
      <c r="AC84" s="34">
        <f t="shared" si="18"/>
        <v>0</v>
      </c>
      <c r="AD84" s="35" t="e">
        <f>AC84/G89</f>
        <v>#DIV/0!</v>
      </c>
    </row>
    <row r="85" spans="1:31" ht="30" x14ac:dyDescent="0.2">
      <c r="B85" s="28" t="s">
        <v>84</v>
      </c>
      <c r="C85" s="30"/>
      <c r="D85" s="14" t="s">
        <v>77</v>
      </c>
      <c r="E85" s="57">
        <v>-2.58E-2</v>
      </c>
      <c r="F85" s="9">
        <f>MATCH($D85,FAC_TOTALS_APTA!$A$2:$BU$2,)</f>
        <v>22</v>
      </c>
      <c r="G85" s="36">
        <f>VLOOKUP(G72,FAC_TOTALS_APTA!$A$4:$BU$143,$F85,FALSE)</f>
        <v>0</v>
      </c>
      <c r="H85" s="36">
        <f>VLOOKUP(H72,FAC_TOTALS_APTA!$A$4:$BU$143,$F85,FALSE)</f>
        <v>4.7720485221839297</v>
      </c>
      <c r="I85" s="32" t="str">
        <f t="shared" si="15"/>
        <v>-</v>
      </c>
      <c r="J85" s="33"/>
      <c r="K85" s="33" t="str">
        <f t="shared" si="17"/>
        <v>YEARS_SINCE_TNC_RAIL2_MIDLOW_FAC</v>
      </c>
      <c r="L85" s="9">
        <f>MATCH($K85,FAC_TOTALS_APTA!$A$2:$BS$2,)</f>
        <v>37</v>
      </c>
      <c r="M85" s="31">
        <f>IF(M72=0,0,VLOOKUP(M72,FAC_TOTALS_APTA!$A$4:$BU$143,$L85,FALSE))</f>
        <v>0</v>
      </c>
      <c r="N85" s="31">
        <f>IF(N72=0,0,VLOOKUP(N72,FAC_TOTALS_APTA!$A$4:$BU$143,$L85,FALSE))</f>
        <v>0</v>
      </c>
      <c r="O85" s="31">
        <f>IF(O72=0,0,VLOOKUP(O72,FAC_TOTALS_APTA!$A$4:$BU$143,$L85,FALSE))</f>
        <v>0</v>
      </c>
      <c r="P85" s="31">
        <f>IF(P72=0,0,VLOOKUP(P72,FAC_TOTALS_APTA!$A$4:$BU$143,$L85,FALSE))</f>
        <v>0</v>
      </c>
      <c r="Q85" s="31">
        <f>IF(Q72=0,0,VLOOKUP(Q72,FAC_TOTALS_APTA!$A$4:$BU$143,$L85,FALSE))</f>
        <v>0</v>
      </c>
      <c r="R85" s="31">
        <f>IF(R72=0,0,VLOOKUP(R72,FAC_TOTALS_APTA!$A$4:$BU$143,$L85,FALSE))</f>
        <v>0</v>
      </c>
      <c r="S85" s="31">
        <f>IF(S72=0,0,VLOOKUP(S72,FAC_TOTALS_APTA!$A$4:$BU$143,$L85,FALSE))</f>
        <v>0</v>
      </c>
      <c r="T85" s="31">
        <f>IF(T72=0,0,VLOOKUP(T72,FAC_TOTALS_APTA!$A$4:$BU$143,$L85,FALSE))</f>
        <v>0</v>
      </c>
      <c r="U85" s="31">
        <f>IF(U72=0,0,VLOOKUP(U72,FAC_TOTALS_APTA!$A$4:$BU$143,$L85,FALSE))</f>
        <v>0</v>
      </c>
      <c r="V85" s="31">
        <f>IF(V72=0,0,VLOOKUP(V72,FAC_TOTALS_APTA!$A$4:$BU$143,$L85,FALSE))</f>
        <v>0</v>
      </c>
      <c r="W85" s="31">
        <f>IF(W72=0,0,VLOOKUP(W72,FAC_TOTALS_APTA!$A$4:$BU$143,$L85,FALSE))</f>
        <v>0</v>
      </c>
      <c r="X85" s="31">
        <f>IF(X72=0,0,VLOOKUP(X72,FAC_TOTALS_APTA!$A$4:$BU$143,$L85,FALSE))</f>
        <v>-12361.0866022344</v>
      </c>
      <c r="Y85" s="31">
        <f>IF(Y72=0,0,VLOOKUP(Y72,FAC_TOTALS_APTA!$A$4:$BU$143,$L85,FALSE))</f>
        <v>-12892.9501127477</v>
      </c>
      <c r="Z85" s="31">
        <f>IF(Z72=0,0,VLOOKUP(Z72,FAC_TOTALS_APTA!$A$4:$BU$143,$L85,FALSE))</f>
        <v>-15119.5950463179</v>
      </c>
      <c r="AA85" s="31">
        <f>IF(AA72=0,0,VLOOKUP(AA72,FAC_TOTALS_APTA!$A$4:$BU$143,$L85,FALSE))</f>
        <v>-15439.9285085351</v>
      </c>
      <c r="AB85" s="31">
        <f>IF(AB72=0,0,VLOOKUP(AB72,FAC_TOTALS_APTA!$A$4:$BU$143,$L85,FALSE))</f>
        <v>-16647.074294606002</v>
      </c>
      <c r="AC85" s="34">
        <f t="shared" si="18"/>
        <v>-72460.634564441105</v>
      </c>
      <c r="AD85" s="35">
        <f>AC85/G91</f>
        <v>-0.14301318690319342</v>
      </c>
    </row>
    <row r="86" spans="1:31" ht="15" x14ac:dyDescent="0.2">
      <c r="B86" s="28" t="s">
        <v>85</v>
      </c>
      <c r="C86" s="30"/>
      <c r="D86" s="9" t="s">
        <v>51</v>
      </c>
      <c r="E86" s="57">
        <v>1.46E-2</v>
      </c>
      <c r="F86" s="9">
        <f>MATCH($D86,FAC_TOTALS_APTA!$A$2:$BU$2,)</f>
        <v>23</v>
      </c>
      <c r="G86" s="36">
        <f>VLOOKUP(G72,FAC_TOTALS_APTA!$A$4:$BU$143,$F86,FALSE)</f>
        <v>0</v>
      </c>
      <c r="H86" s="36">
        <f>VLOOKUP(H72,FAC_TOTALS_APTA!$A$4:$BU$143,$F86,FALSE)</f>
        <v>0.64663963405710301</v>
      </c>
      <c r="I86" s="32" t="str">
        <f t="shared" si="15"/>
        <v>-</v>
      </c>
      <c r="J86" s="33" t="str">
        <f t="shared" ref="J86:J92" si="19">IF(C86="Log","_log","")</f>
        <v/>
      </c>
      <c r="K86" s="33" t="str">
        <f t="shared" si="17"/>
        <v>BIKE_SHARE_FAC</v>
      </c>
      <c r="L86" s="9">
        <f>MATCH($K86,FAC_TOTALS_APTA!$A$2:$BS$2,)</f>
        <v>38</v>
      </c>
      <c r="M86" s="31">
        <f>IF(M72=0,0,VLOOKUP(M72,FAC_TOTALS_APTA!$A$4:$BU$143,$L86,FALSE))</f>
        <v>0</v>
      </c>
      <c r="N86" s="31">
        <f>IF(N72=0,0,VLOOKUP(N72,FAC_TOTALS_APTA!$A$4:$BU$143,$L86,FALSE))</f>
        <v>0</v>
      </c>
      <c r="O86" s="31">
        <f>IF(O72=0,0,VLOOKUP(O72,FAC_TOTALS_APTA!$A$4:$BU$143,$L86,FALSE))</f>
        <v>0</v>
      </c>
      <c r="P86" s="31">
        <f>IF(P72=0,0,VLOOKUP(P72,FAC_TOTALS_APTA!$A$4:$BU$143,$L86,FALSE))</f>
        <v>0</v>
      </c>
      <c r="Q86" s="31">
        <f>IF(Q72=0,0,VLOOKUP(Q72,FAC_TOTALS_APTA!$A$4:$BU$143,$L86,FALSE))</f>
        <v>0</v>
      </c>
      <c r="R86" s="31">
        <f>IF(R72=0,0,VLOOKUP(R72,FAC_TOTALS_APTA!$A$4:$BU$143,$L86,FALSE))</f>
        <v>0</v>
      </c>
      <c r="S86" s="31">
        <f>IF(S72=0,0,VLOOKUP(S72,FAC_TOTALS_APTA!$A$4:$BU$143,$L86,FALSE))</f>
        <v>0</v>
      </c>
      <c r="T86" s="31">
        <f>IF(T72=0,0,VLOOKUP(T72,FAC_TOTALS_APTA!$A$4:$BU$143,$L86,FALSE))</f>
        <v>0</v>
      </c>
      <c r="U86" s="31">
        <f>IF(U72=0,0,VLOOKUP(U72,FAC_TOTALS_APTA!$A$4:$BU$143,$L86,FALSE))</f>
        <v>0</v>
      </c>
      <c r="V86" s="31">
        <f>IF(V72=0,0,VLOOKUP(V72,FAC_TOTALS_APTA!$A$4:$BU$143,$L86,FALSE))</f>
        <v>4443.9604048417204</v>
      </c>
      <c r="W86" s="31">
        <f>IF(W72=0,0,VLOOKUP(W72,FAC_TOTALS_APTA!$A$4:$BU$143,$L86,FALSE))</f>
        <v>0</v>
      </c>
      <c r="X86" s="31">
        <f>IF(X72=0,0,VLOOKUP(X72,FAC_TOTALS_APTA!$A$4:$BU$143,$L86,FALSE))</f>
        <v>0</v>
      </c>
      <c r="Y86" s="31">
        <f>IF(Y72=0,0,VLOOKUP(Y72,FAC_TOTALS_APTA!$A$4:$BU$143,$L86,FALSE))</f>
        <v>0</v>
      </c>
      <c r="Z86" s="31">
        <f>IF(Z72=0,0,VLOOKUP(Z72,FAC_TOTALS_APTA!$A$4:$BU$143,$L86,FALSE))</f>
        <v>0</v>
      </c>
      <c r="AA86" s="31">
        <f>IF(AA72=0,0,VLOOKUP(AA72,FAC_TOTALS_APTA!$A$4:$BU$143,$L86,FALSE))</f>
        <v>0</v>
      </c>
      <c r="AB86" s="31">
        <f>IF(AB72=0,0,VLOOKUP(AB72,FAC_TOTALS_APTA!$A$4:$BU$143,$L86,FALSE))</f>
        <v>0</v>
      </c>
      <c r="AC86" s="34">
        <f t="shared" si="18"/>
        <v>4443.9604048417204</v>
      </c>
      <c r="AD86" s="35">
        <f>AC86/G91</f>
        <v>8.7708994516576266E-3</v>
      </c>
    </row>
    <row r="87" spans="1:31" ht="15" x14ac:dyDescent="0.2">
      <c r="B87" s="11" t="s">
        <v>86</v>
      </c>
      <c r="C87" s="29"/>
      <c r="D87" s="10" t="s">
        <v>52</v>
      </c>
      <c r="E87" s="58">
        <v>-4.8399999999999999E-2</v>
      </c>
      <c r="F87" s="10">
        <f>MATCH($D87,FAC_TOTALS_APTA!$A$2:$BU$2,)</f>
        <v>24</v>
      </c>
      <c r="G87" s="38">
        <f>VLOOKUP(G72,FAC_TOTALS_APTA!$A$4:$BU$143,$F87,FALSE)</f>
        <v>0</v>
      </c>
      <c r="H87" s="38">
        <f>VLOOKUP(H72,FAC_TOTALS_APTA!$A$4:$BU$143,$F87,FALSE)</f>
        <v>0.23938462703486399</v>
      </c>
      <c r="I87" s="39" t="str">
        <f t="shared" si="15"/>
        <v>-</v>
      </c>
      <c r="J87" s="40" t="str">
        <f t="shared" si="19"/>
        <v/>
      </c>
      <c r="K87" s="40" t="str">
        <f t="shared" si="17"/>
        <v>scooter_flag_FAC</v>
      </c>
      <c r="L87" s="10">
        <f>MATCH($K87,FAC_TOTALS_APTA!$A$2:$BS$2,)</f>
        <v>40</v>
      </c>
      <c r="M87" s="41">
        <f>IF(M72=0,0,VLOOKUP(M72,FAC_TOTALS_APTA!$A$4:$BU$143,$L87,FALSE))</f>
        <v>0</v>
      </c>
      <c r="N87" s="41">
        <f>IF(N72=0,0,VLOOKUP(N72,FAC_TOTALS_APTA!$A$4:$BU$143,$L87,FALSE))</f>
        <v>0</v>
      </c>
      <c r="O87" s="41">
        <f>IF(O72=0,0,VLOOKUP(O72,FAC_TOTALS_APTA!$A$4:$BU$143,$L87,FALSE))</f>
        <v>0</v>
      </c>
      <c r="P87" s="41">
        <f>IF(P72=0,0,VLOOKUP(P72,FAC_TOTALS_APTA!$A$4:$BU$143,$L87,FALSE))</f>
        <v>0</v>
      </c>
      <c r="Q87" s="41">
        <f>IF(Q72=0,0,VLOOKUP(Q72,FAC_TOTALS_APTA!$A$4:$BU$143,$L87,FALSE))</f>
        <v>0</v>
      </c>
      <c r="R87" s="41">
        <f>IF(R72=0,0,VLOOKUP(R72,FAC_TOTALS_APTA!$A$4:$BU$143,$L87,FALSE))</f>
        <v>0</v>
      </c>
      <c r="S87" s="41">
        <f>IF(S72=0,0,VLOOKUP(S72,FAC_TOTALS_APTA!$A$4:$BU$143,$L87,FALSE))</f>
        <v>0</v>
      </c>
      <c r="T87" s="41">
        <f>IF(T72=0,0,VLOOKUP(T72,FAC_TOTALS_APTA!$A$4:$BU$143,$L87,FALSE))</f>
        <v>0</v>
      </c>
      <c r="U87" s="41">
        <f>IF(U72=0,0,VLOOKUP(U72,FAC_TOTALS_APTA!$A$4:$BU$143,$L87,FALSE))</f>
        <v>0</v>
      </c>
      <c r="V87" s="41">
        <f>IF(V72=0,0,VLOOKUP(V72,FAC_TOTALS_APTA!$A$4:$BU$143,$L87,FALSE))</f>
        <v>0</v>
      </c>
      <c r="W87" s="41">
        <f>IF(W72=0,0,VLOOKUP(W72,FAC_TOTALS_APTA!$A$4:$BU$143,$L87,FALSE))</f>
        <v>0</v>
      </c>
      <c r="X87" s="41">
        <f>IF(X72=0,0,VLOOKUP(X72,FAC_TOTALS_APTA!$A$4:$BU$143,$L87,FALSE))</f>
        <v>0</v>
      </c>
      <c r="Y87" s="41">
        <f>IF(Y72=0,0,VLOOKUP(Y72,FAC_TOTALS_APTA!$A$4:$BU$143,$L87,FALSE))</f>
        <v>0</v>
      </c>
      <c r="Z87" s="41">
        <f>IF(Z72=0,0,VLOOKUP(Z72,FAC_TOTALS_APTA!$A$4:$BU$143,$L87,FALSE))</f>
        <v>0</v>
      </c>
      <c r="AA87" s="41">
        <f>IF(AA72=0,0,VLOOKUP(AA72,FAC_TOTALS_APTA!$A$4:$BU$143,$L87,FALSE))</f>
        <v>0</v>
      </c>
      <c r="AB87" s="41">
        <f>IF(AB72=0,0,VLOOKUP(AB72,FAC_TOTALS_APTA!$A$4:$BU$143,$L87,FALSE))</f>
        <v>-4419.8837873042903</v>
      </c>
      <c r="AC87" s="42">
        <f t="shared" si="18"/>
        <v>-4419.8837873042903</v>
      </c>
      <c r="AD87" s="43">
        <f>AC87/G91</f>
        <v>-8.7233802182894032E-3</v>
      </c>
    </row>
    <row r="88" spans="1:31" s="16" customFormat="1" ht="15" x14ac:dyDescent="0.2">
      <c r="A88" s="9"/>
      <c r="B88" s="11" t="s">
        <v>92</v>
      </c>
      <c r="C88" s="29" t="s">
        <v>26</v>
      </c>
      <c r="D88" s="10" t="s">
        <v>90</v>
      </c>
      <c r="E88" s="58">
        <v>3.8999999999999998E-3</v>
      </c>
      <c r="F88" s="10">
        <f>MATCH($D88,FAC_TOTALS_APTA!$A$2:$BU$2,)</f>
        <v>25</v>
      </c>
      <c r="G88" s="38">
        <f>VLOOKUP(G72,FAC_TOTALS_APTA!$A$4:$BU$143,$F88,FALSE)</f>
        <v>13624.4009482081</v>
      </c>
      <c r="H88" s="38">
        <f>VLOOKUP(H72,FAC_TOTALS_APTA!$A$4:$BU$143,$F88,FALSE)</f>
        <v>15104.9114566278</v>
      </c>
      <c r="I88" s="39">
        <f t="shared" si="15"/>
        <v>0.10866609945257211</v>
      </c>
      <c r="J88" s="33" t="str">
        <f t="shared" si="19"/>
        <v>_log</v>
      </c>
      <c r="K88" s="40" t="str">
        <f t="shared" si="17"/>
        <v>MDBF_Mechanical_log_FAC</v>
      </c>
      <c r="L88" s="10">
        <f>MATCH($K88,FAC_TOTALS_APTA!$A$2:$BS$2,)</f>
        <v>39</v>
      </c>
      <c r="M88" s="41">
        <f>IF(M$72=0,0,VLOOKUP(M$72,FAC_TOTALS_APTA!$A$4:$BU$143,$L88,FALSE))</f>
        <v>-60.709132081662403</v>
      </c>
      <c r="N88" s="41">
        <f>IF(N$72=0,0,VLOOKUP(N$72,FAC_TOTALS_APTA!$A$4:$BU$143,$L88,FALSE))</f>
        <v>281.972490807177</v>
      </c>
      <c r="O88" s="41">
        <f>IF(O$72=0,0,VLOOKUP(O$72,FAC_TOTALS_APTA!$A$4:$BU$143,$L88,FALSE))</f>
        <v>48.466077251642403</v>
      </c>
      <c r="P88" s="41">
        <f>IF(P$72=0,0,VLOOKUP(P$72,FAC_TOTALS_APTA!$A$4:$BU$143,$L88,FALSE))</f>
        <v>-385.16050284269897</v>
      </c>
      <c r="Q88" s="41">
        <f>IF(Q$72=0,0,VLOOKUP(Q$72,FAC_TOTALS_APTA!$A$4:$BU$143,$L88,FALSE))</f>
        <v>-897.82230726451701</v>
      </c>
      <c r="R88" s="41">
        <f>IF(R$72=0,0,VLOOKUP(R$72,FAC_TOTALS_APTA!$A$4:$BU$143,$L88,FALSE))</f>
        <v>674.75116618891195</v>
      </c>
      <c r="S88" s="41">
        <f>IF(S$72=0,0,VLOOKUP(S$72,FAC_TOTALS_APTA!$A$4:$BU$143,$L88,FALSE))</f>
        <v>611.69930708645097</v>
      </c>
      <c r="T88" s="41">
        <f>IF(T$72=0,0,VLOOKUP(T$72,FAC_TOTALS_APTA!$A$4:$BU$143,$L88,FALSE))</f>
        <v>-1667.21361460359</v>
      </c>
      <c r="U88" s="41">
        <f>IF(U$72=0,0,VLOOKUP(U$72,FAC_TOTALS_APTA!$A$4:$BU$143,$L88,FALSE))</f>
        <v>-1075.7547625534301</v>
      </c>
      <c r="V88" s="41">
        <f>IF(V$72=0,0,VLOOKUP(V$72,FAC_TOTALS_APTA!$A$4:$BU$143,$L88,FALSE))</f>
        <v>-3378.33989081359</v>
      </c>
      <c r="W88" s="41">
        <f>IF(W$72=0,0,VLOOKUP(W$72,FAC_TOTALS_APTA!$A$4:$BU$143,$L88,FALSE))</f>
        <v>6587.0240298970102</v>
      </c>
      <c r="X88" s="41">
        <f>IF(X$72=0,0,VLOOKUP(X$72,FAC_TOTALS_APTA!$A$4:$BU$143,$L88,FALSE))</f>
        <v>-1403.7869021784099</v>
      </c>
      <c r="Y88" s="41">
        <f>IF(Y$72=0,0,VLOOKUP(Y$72,FAC_TOTALS_APTA!$A$4:$BU$143,$L88,FALSE))</f>
        <v>844.28562937988397</v>
      </c>
      <c r="Z88" s="41">
        <f>IF(Z$72=0,0,VLOOKUP(Z$72,FAC_TOTALS_APTA!$A$4:$BU$143,$L88,FALSE))</f>
        <v>63.2358480329884</v>
      </c>
      <c r="AA88" s="41">
        <f>IF(AA$72=0,0,VLOOKUP(AA$72,FAC_TOTALS_APTA!$A$4:$BU$143,$L88,FALSE))</f>
        <v>-71.821599504837494</v>
      </c>
      <c r="AB88" s="41">
        <f>IF(AB$72=0,0,VLOOKUP(AB$72,FAC_TOTALS_APTA!$A$4:$BU$143,$L88,FALSE))</f>
        <v>685.36061762090003</v>
      </c>
      <c r="AC88" s="42">
        <f t="shared" si="18"/>
        <v>856.1864544222293</v>
      </c>
      <c r="AD88" s="43">
        <f>AC88/$G$91</f>
        <v>1.6898272305547427E-3</v>
      </c>
      <c r="AE88" s="9"/>
    </row>
    <row r="89" spans="1:31" s="16" customFormat="1" ht="15" x14ac:dyDescent="0.2">
      <c r="A89" s="9"/>
      <c r="B89" s="44" t="s">
        <v>63</v>
      </c>
      <c r="C89" s="45"/>
      <c r="D89" s="44" t="s">
        <v>55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MATCH($K89,FAC_TOTALS_APTA!$A$2:$BS$2,)</f>
        <v>44</v>
      </c>
      <c r="M89" s="48">
        <f>IF(M72=0,0,VLOOKUP(M72,FAC_TOTALS_APTA!$A$4:$BU$143,$L89,FALSE))</f>
        <v>0</v>
      </c>
      <c r="N89" s="48">
        <f>IF(N72=0,0,VLOOKUP(N72,FAC_TOTALS_APTA!$A$4:$BU$143,$L89,FALSE))</f>
        <v>0</v>
      </c>
      <c r="O89" s="48">
        <f>IF(O72=0,0,VLOOKUP(O72,FAC_TOTALS_APTA!$A$4:$BU$143,$L89,FALSE))</f>
        <v>159461.99999999901</v>
      </c>
      <c r="P89" s="48">
        <f>IF(P72=0,0,VLOOKUP(P72,FAC_TOTALS_APTA!$A$4:$BU$143,$L89,FALSE))</f>
        <v>0</v>
      </c>
      <c r="Q89" s="48">
        <f>IF(Q72=0,0,VLOOKUP(Q72,FAC_TOTALS_APTA!$A$4:$BU$143,$L89,FALSE))</f>
        <v>0</v>
      </c>
      <c r="R89" s="48">
        <f>IF(R72=0,0,VLOOKUP(R72,FAC_TOTALS_APTA!$A$4:$BU$143,$L89,FALSE))</f>
        <v>0</v>
      </c>
      <c r="S89" s="48">
        <f>IF(S72=0,0,VLOOKUP(S72,FAC_TOTALS_APTA!$A$4:$BU$143,$L89,FALSE))</f>
        <v>0</v>
      </c>
      <c r="T89" s="48">
        <f>IF(T72=0,0,VLOOKUP(T72,FAC_TOTALS_APTA!$A$4:$BU$143,$L89,FALSE))</f>
        <v>0</v>
      </c>
      <c r="U89" s="48">
        <f>IF(U72=0,0,VLOOKUP(U72,FAC_TOTALS_APTA!$A$4:$BU$143,$L89,FALSE))</f>
        <v>0</v>
      </c>
      <c r="V89" s="48">
        <f>IF(V72=0,0,VLOOKUP(V72,FAC_TOTALS_APTA!$A$4:$BU$143,$L89,FALSE))</f>
        <v>0</v>
      </c>
      <c r="W89" s="48">
        <f>IF(W72=0,0,VLOOKUP(W72,FAC_TOTALS_APTA!$A$4:$BU$143,$L89,FALSE))</f>
        <v>0</v>
      </c>
      <c r="X89" s="48">
        <f>IF(X72=0,0,VLOOKUP(X72,FAC_TOTALS_APTA!$A$4:$BU$143,$L89,FALSE))</f>
        <v>0</v>
      </c>
      <c r="Y89" s="48">
        <f>IF(Y72=0,0,VLOOKUP(Y72,FAC_TOTALS_APTA!$A$4:$BU$143,$L89,FALSE))</f>
        <v>0</v>
      </c>
      <c r="Z89" s="48">
        <f>IF(Z72=0,0,VLOOKUP(Z72,FAC_TOTALS_APTA!$A$4:$BU$143,$L89,FALSE))</f>
        <v>0</v>
      </c>
      <c r="AA89" s="48">
        <f>IF(AA72=0,0,VLOOKUP(AA72,FAC_TOTALS_APTA!$A$4:$BU$143,$L89,FALSE))</f>
        <v>0</v>
      </c>
      <c r="AB89" s="48">
        <f>IF(AB72=0,0,VLOOKUP(AB72,FAC_TOTALS_APTA!$A$4:$BU$143,$L89,FALSE))</f>
        <v>0</v>
      </c>
      <c r="AC89" s="51">
        <f>SUM(M89:AB89)</f>
        <v>159461.99999999901</v>
      </c>
      <c r="AD89" s="52">
        <f>AC89/G91</f>
        <v>0.31472493923132383</v>
      </c>
      <c r="AE89" s="9"/>
    </row>
    <row r="90" spans="1:31" s="78" customFormat="1" ht="15" x14ac:dyDescent="0.2">
      <c r="A90" s="77"/>
      <c r="B90" s="28" t="s">
        <v>87</v>
      </c>
      <c r="C90" s="30"/>
      <c r="D90" s="9" t="s">
        <v>6</v>
      </c>
      <c r="E90" s="57"/>
      <c r="F90" s="9">
        <f>MATCH($D90,FAC_TOTALS_APTA!$A$2:$BS$2,)</f>
        <v>9</v>
      </c>
      <c r="G90" s="79">
        <f>VLOOKUP(G72,FAC_TOTALS_APTA!$A$4:$BU$143,$F90,FALSE)</f>
        <v>431615.27972346201</v>
      </c>
      <c r="H90" s="79">
        <f>VLOOKUP(H72,FAC_TOTALS_APTA!$A$4:$BS$143,$F90,FALSE)</f>
        <v>566279.98159082094</v>
      </c>
      <c r="I90" s="81">
        <f t="shared" ref="I90:I91" si="20">H90/G90-1</f>
        <v>0.31200170196393251</v>
      </c>
      <c r="J90" s="33"/>
      <c r="K90" s="33"/>
      <c r="L90" s="9"/>
      <c r="M90" s="31">
        <f t="shared" ref="M90:AB90" si="21">SUM(M74:M79)</f>
        <v>-8740.6258413175874</v>
      </c>
      <c r="N90" s="31">
        <f t="shared" si="21"/>
        <v>82300.871295518911</v>
      </c>
      <c r="O90" s="31">
        <f t="shared" si="21"/>
        <v>28248.897888611311</v>
      </c>
      <c r="P90" s="31">
        <f t="shared" si="21"/>
        <v>-26405.013450359365</v>
      </c>
      <c r="Q90" s="31">
        <f t="shared" si="21"/>
        <v>102178.60278959181</v>
      </c>
      <c r="R90" s="31">
        <f t="shared" si="21"/>
        <v>38211.824403863146</v>
      </c>
      <c r="S90" s="31">
        <f t="shared" si="21"/>
        <v>-142668.7180098758</v>
      </c>
      <c r="T90" s="31">
        <f t="shared" si="21"/>
        <v>65266.116764963946</v>
      </c>
      <c r="U90" s="31">
        <f t="shared" si="21"/>
        <v>23345.177090214231</v>
      </c>
      <c r="V90" s="31">
        <f t="shared" si="21"/>
        <v>77103.76379457314</v>
      </c>
      <c r="W90" s="31">
        <f t="shared" si="21"/>
        <v>-8332.0117336292442</v>
      </c>
      <c r="X90" s="31">
        <f t="shared" si="21"/>
        <v>-30529.585356900294</v>
      </c>
      <c r="Y90" s="31">
        <f t="shared" si="21"/>
        <v>6048.1235286839428</v>
      </c>
      <c r="Z90" s="31">
        <f t="shared" si="21"/>
        <v>-26803.23260053595</v>
      </c>
      <c r="AA90" s="31">
        <f t="shared" si="21"/>
        <v>61735.002979120291</v>
      </c>
      <c r="AB90" s="31">
        <f t="shared" si="21"/>
        <v>-1054.7694503624971</v>
      </c>
      <c r="AC90" s="34">
        <f>H90-G90</f>
        <v>134664.70186735893</v>
      </c>
      <c r="AD90" s="35">
        <f>I90</f>
        <v>0.31200170196393251</v>
      </c>
      <c r="AE90" s="77"/>
    </row>
    <row r="91" spans="1:31" ht="16" thickBot="1" x14ac:dyDescent="0.25">
      <c r="B91" s="12" t="s">
        <v>60</v>
      </c>
      <c r="C91" s="26"/>
      <c r="D91" s="26" t="s">
        <v>4</v>
      </c>
      <c r="E91" s="26"/>
      <c r="F91" s="26">
        <f>MATCH($D91,FAC_TOTALS_APTA!$A$2:$BS$2,)</f>
        <v>7</v>
      </c>
      <c r="G91" s="80">
        <f>VLOOKUP(G72,FAC_TOTALS_APTA!$A$4:$BS$143,$F91,FALSE)</f>
        <v>506671.00099999999</v>
      </c>
      <c r="H91" s="80">
        <f>VLOOKUP(H72,FAC_TOTALS_APTA!$A$4:$BS$143,$F91,FALSE)</f>
        <v>581062.38399999996</v>
      </c>
      <c r="I91" s="82">
        <f t="shared" si="20"/>
        <v>0.14682384200630416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74391.382999999973</v>
      </c>
      <c r="AD91" s="55">
        <f>I91</f>
        <v>0.14682384200630416</v>
      </c>
    </row>
    <row r="92" spans="1:31" ht="17" thickTop="1" thickBot="1" x14ac:dyDescent="0.25">
      <c r="B92" s="59" t="s">
        <v>88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-0.16517785995762835</v>
      </c>
    </row>
    <row r="93" spans="1:31" s="13" customFormat="1" ht="15" thickTop="1" x14ac:dyDescent="0.2">
      <c r="B93" s="21"/>
      <c r="E93" s="9"/>
      <c r="I93" s="20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s="13" customFormat="1" ht="15" x14ac:dyDescent="0.2">
      <c r="B95" s="21" t="s">
        <v>30</v>
      </c>
      <c r="E95" s="9"/>
      <c r="I95" s="20"/>
    </row>
    <row r="96" spans="1:31" ht="15" x14ac:dyDescent="0.2">
      <c r="B96" s="18" t="s">
        <v>21</v>
      </c>
      <c r="C96" s="19" t="s">
        <v>22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2:30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2:30" ht="15" x14ac:dyDescent="0.2">
      <c r="B98" s="21" t="s">
        <v>32</v>
      </c>
      <c r="C98" s="22">
        <v>1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2:30" ht="16" thickBot="1" x14ac:dyDescent="0.25">
      <c r="B99" s="23" t="s">
        <v>43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2:30" ht="15" thickTop="1" x14ac:dyDescent="0.2">
      <c r="B100" s="63"/>
      <c r="C100" s="64"/>
      <c r="D100" s="64"/>
      <c r="E100" s="64"/>
      <c r="F100" s="64"/>
      <c r="G100" s="84" t="s">
        <v>61</v>
      </c>
      <c r="H100" s="84"/>
      <c r="I100" s="84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4" t="s">
        <v>65</v>
      </c>
      <c r="AD100" s="84"/>
    </row>
    <row r="101" spans="2:30" ht="15" x14ac:dyDescent="0.2">
      <c r="B101" s="11" t="s">
        <v>23</v>
      </c>
      <c r="C101" s="29" t="s">
        <v>24</v>
      </c>
      <c r="D101" s="10" t="s">
        <v>25</v>
      </c>
      <c r="E101" s="10" t="s">
        <v>31</v>
      </c>
      <c r="F101" s="10"/>
      <c r="G101" s="29">
        <f>$C$1</f>
        <v>2002</v>
      </c>
      <c r="H101" s="29">
        <f>$C$2</f>
        <v>2018</v>
      </c>
      <c r="I101" s="29" t="s">
        <v>27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29</v>
      </c>
      <c r="AD101" s="29" t="s">
        <v>27</v>
      </c>
    </row>
    <row r="102" spans="2:30" ht="13" customHeight="1" x14ac:dyDescent="0.2"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</row>
    <row r="103" spans="2:30" ht="13" customHeight="1" x14ac:dyDescent="0.2">
      <c r="B103" s="28"/>
      <c r="C103" s="30"/>
      <c r="D103" s="9"/>
      <c r="E103" s="9"/>
      <c r="F103" s="9"/>
      <c r="G103" s="9" t="str">
        <f>CONCATENATE($C98,"_",$C99,"_",G101)</f>
        <v>1_10_2002</v>
      </c>
      <c r="H103" s="9" t="str">
        <f>CONCATENATE($C98,"_",$C99,"_",H101)</f>
        <v>1_10_2018</v>
      </c>
      <c r="I103" s="30"/>
      <c r="J103" s="9"/>
      <c r="K103" s="9"/>
      <c r="L103" s="9"/>
      <c r="M103" s="9" t="str">
        <f>IF($G101+M102&gt;$H101,0,CONCATENATE($C98,"_",$C99,"_",$G101+M102))</f>
        <v>1_10_2003</v>
      </c>
      <c r="N103" s="9" t="str">
        <f t="shared" ref="N103:AB103" si="22">IF($G101+N102&gt;$H101,0,CONCATENATE($C98,"_",$C99,"_",$G101+N102))</f>
        <v>1_10_2004</v>
      </c>
      <c r="O103" s="9" t="str">
        <f t="shared" si="22"/>
        <v>1_10_2005</v>
      </c>
      <c r="P103" s="9" t="str">
        <f t="shared" si="22"/>
        <v>1_10_2006</v>
      </c>
      <c r="Q103" s="9" t="str">
        <f t="shared" si="22"/>
        <v>1_10_2007</v>
      </c>
      <c r="R103" s="9" t="str">
        <f t="shared" si="22"/>
        <v>1_10_2008</v>
      </c>
      <c r="S103" s="9" t="str">
        <f t="shared" si="22"/>
        <v>1_10_2009</v>
      </c>
      <c r="T103" s="9" t="str">
        <f t="shared" si="22"/>
        <v>1_10_2010</v>
      </c>
      <c r="U103" s="9" t="str">
        <f t="shared" si="22"/>
        <v>1_10_2011</v>
      </c>
      <c r="V103" s="9" t="str">
        <f t="shared" si="22"/>
        <v>1_10_2012</v>
      </c>
      <c r="W103" s="9" t="str">
        <f t="shared" si="22"/>
        <v>1_10_2013</v>
      </c>
      <c r="X103" s="9" t="str">
        <f t="shared" si="22"/>
        <v>1_10_2014</v>
      </c>
      <c r="Y103" s="9" t="str">
        <f t="shared" si="22"/>
        <v>1_10_2015</v>
      </c>
      <c r="Z103" s="9" t="str">
        <f t="shared" si="22"/>
        <v>1_10_2016</v>
      </c>
      <c r="AA103" s="9" t="str">
        <f t="shared" si="22"/>
        <v>1_10_2017</v>
      </c>
      <c r="AB103" s="9" t="str">
        <f t="shared" si="22"/>
        <v>1_10_2018</v>
      </c>
      <c r="AC103" s="9"/>
      <c r="AD103" s="9"/>
    </row>
    <row r="104" spans="2:30" ht="13" customHeight="1" x14ac:dyDescent="0.2">
      <c r="B104" s="28"/>
      <c r="C104" s="30"/>
      <c r="D104" s="9"/>
      <c r="E104" s="9"/>
      <c r="F104" s="9" t="s">
        <v>28</v>
      </c>
      <c r="G104" s="31"/>
      <c r="H104" s="31"/>
      <c r="I104" s="30"/>
      <c r="J104" s="9"/>
      <c r="K104" s="9"/>
      <c r="L104" s="9" t="s">
        <v>28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2:30" ht="15" x14ac:dyDescent="0.2">
      <c r="B105" s="28" t="s">
        <v>39</v>
      </c>
      <c r="C105" s="30" t="s">
        <v>26</v>
      </c>
      <c r="D105" s="9" t="s">
        <v>8</v>
      </c>
      <c r="E105" s="57">
        <v>0.83279999999999998</v>
      </c>
      <c r="F105" s="9">
        <f>MATCH($D105,FAC_TOTALS_APTA!$A$2:$BU$2,)</f>
        <v>11</v>
      </c>
      <c r="G105" s="31">
        <f>VLOOKUP(G103,FAC_TOTALS_APTA!$A$4:$BU$143,$F105,FALSE)</f>
        <v>474570591.5</v>
      </c>
      <c r="H105" s="31">
        <f>VLOOKUP(H103,FAC_TOTALS_APTA!$A$4:$BU$143,$F105,FALSE)</f>
        <v>559394026.10000002</v>
      </c>
      <c r="I105" s="32">
        <f>IFERROR(H105/G105-1,"-")</f>
        <v>0.17873723344696546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MATCH($K105,FAC_TOTALS_APTA!$A$2:$BS$2,)</f>
        <v>26</v>
      </c>
      <c r="M105" s="31">
        <f>IF(M103=0,0,VLOOKUP(M103,FAC_TOTALS_APTA!$A$4:$BU$143,$L105,FALSE))</f>
        <v>102878385.980865</v>
      </c>
      <c r="N105" s="31">
        <f>IF(N103=0,0,VLOOKUP(N103,FAC_TOTALS_APTA!$A$4:$BU$143,$L105,FALSE))</f>
        <v>60502345.242503099</v>
      </c>
      <c r="O105" s="31">
        <f>IF(O103=0,0,VLOOKUP(O103,FAC_TOTALS_APTA!$A$4:$BU$143,$L105,FALSE))</f>
        <v>20744426.760384001</v>
      </c>
      <c r="P105" s="31">
        <f>IF(P103=0,0,VLOOKUP(P103,FAC_TOTALS_APTA!$A$4:$BU$143,$L105,FALSE))</f>
        <v>47325037.6268581</v>
      </c>
      <c r="Q105" s="31">
        <f>IF(Q103=0,0,VLOOKUP(Q103,FAC_TOTALS_APTA!$A$4:$BU$143,$L105,FALSE))</f>
        <v>12649503.6694913</v>
      </c>
      <c r="R105" s="31">
        <f>IF(R103=0,0,VLOOKUP(R103,FAC_TOTALS_APTA!$A$4:$BU$143,$L105,FALSE))</f>
        <v>64535958.708853602</v>
      </c>
      <c r="S105" s="31">
        <f>IF(S103=0,0,VLOOKUP(S103,FAC_TOTALS_APTA!$A$4:$BU$143,$L105,FALSE))</f>
        <v>15865696.4799945</v>
      </c>
      <c r="T105" s="31">
        <f>IF(T103=0,0,VLOOKUP(T103,FAC_TOTALS_APTA!$A$4:$BU$143,$L105,FALSE))</f>
        <v>-39279125.593668103</v>
      </c>
      <c r="U105" s="31">
        <f>IF(U103=0,0,VLOOKUP(U103,FAC_TOTALS_APTA!$A$4:$BU$143,$L105,FALSE))</f>
        <v>-41147536.303969897</v>
      </c>
      <c r="V105" s="31">
        <f>IF(V103=0,0,VLOOKUP(V103,FAC_TOTALS_APTA!$A$4:$BU$143,$L105,FALSE))</f>
        <v>-7305605.82527937</v>
      </c>
      <c r="W105" s="31">
        <f>IF(W103=0,0,VLOOKUP(W103,FAC_TOTALS_APTA!$A$4:$BU$143,$L105,FALSE))</f>
        <v>54241648.018828899</v>
      </c>
      <c r="X105" s="31">
        <f>IF(X103=0,0,VLOOKUP(X103,FAC_TOTALS_APTA!$A$4:$BU$143,$L105,FALSE))</f>
        <v>31374357.129889101</v>
      </c>
      <c r="Y105" s="31">
        <f>IF(Y103=0,0,VLOOKUP(Y103,FAC_TOTALS_APTA!$A$4:$BU$143,$L105,FALSE))</f>
        <v>5587631.6178927803</v>
      </c>
      <c r="Z105" s="31">
        <f>IF(Z103=0,0,VLOOKUP(Z103,FAC_TOTALS_APTA!$A$4:$BU$143,$L105,FALSE))</f>
        <v>-2310253.7194131999</v>
      </c>
      <c r="AA105" s="31">
        <f>IF(AA103=0,0,VLOOKUP(AA103,FAC_TOTALS_APTA!$A$4:$BU$143,$L105,FALSE))</f>
        <v>14872790.8344927</v>
      </c>
      <c r="AB105" s="31">
        <f>IF(AB103=0,0,VLOOKUP(AB103,FAC_TOTALS_APTA!$A$4:$BU$143,$L105,FALSE))</f>
        <v>-21052264.488605201</v>
      </c>
      <c r="AC105" s="34">
        <f>SUM(M105:AB105)</f>
        <v>319482996.1391173</v>
      </c>
      <c r="AD105" s="35">
        <f>AC105/G122</f>
        <v>0.15750038966616137</v>
      </c>
    </row>
    <row r="106" spans="2:30" ht="15" x14ac:dyDescent="0.2">
      <c r="B106" s="28" t="s">
        <v>62</v>
      </c>
      <c r="C106" s="30" t="s">
        <v>26</v>
      </c>
      <c r="D106" s="9" t="s">
        <v>20</v>
      </c>
      <c r="E106" s="57">
        <v>-0.59099999999999997</v>
      </c>
      <c r="F106" s="9">
        <f>MATCH($D106,FAC_TOTALS_APTA!$A$2:$BU$2,)</f>
        <v>12</v>
      </c>
      <c r="G106" s="56">
        <f>VLOOKUP(G103,FAC_TOTALS_APTA!$A$4:$BU$143,$F106,FALSE)</f>
        <v>1.7610024580000001</v>
      </c>
      <c r="H106" s="56">
        <f>VLOOKUP(H103,FAC_TOTALS_APTA!$A$4:$BU$143,$F106,FALSE)</f>
        <v>1.956607269</v>
      </c>
      <c r="I106" s="32">
        <f t="shared" ref="I106:I119" si="23">IFERROR(H106/G106-1,"-")</f>
        <v>0.11107583076411576</v>
      </c>
      <c r="J106" s="33" t="str">
        <f t="shared" ref="J106:J119" si="24">IF(C106="Log","_log","")</f>
        <v>_log</v>
      </c>
      <c r="K106" s="33" t="str">
        <f t="shared" ref="K106:K120" si="25">CONCATENATE(D106,J106,"_FAC")</f>
        <v>FARE_per_UPT_2018_log_FAC</v>
      </c>
      <c r="L106" s="9">
        <f>MATCH($K106,FAC_TOTALS_APTA!$A$2:$BS$2,)</f>
        <v>27</v>
      </c>
      <c r="M106" s="31">
        <f>IF(M103=0,0,VLOOKUP(M103,FAC_TOTALS_APTA!$A$4:$BU$143,$L106,FALSE))</f>
        <v>-69106735.606221199</v>
      </c>
      <c r="N106" s="31">
        <f>IF(N103=0,0,VLOOKUP(N103,FAC_TOTALS_APTA!$A$4:$BU$143,$L106,FALSE))</f>
        <v>10974291.048562801</v>
      </c>
      <c r="O106" s="31">
        <f>IF(O103=0,0,VLOOKUP(O103,FAC_TOTALS_APTA!$A$4:$BU$143,$L106,FALSE))</f>
        <v>136295074.213835</v>
      </c>
      <c r="P106" s="31">
        <f>IF(P103=0,0,VLOOKUP(P103,FAC_TOTALS_APTA!$A$4:$BU$143,$L106,FALSE))</f>
        <v>11935477.7225662</v>
      </c>
      <c r="Q106" s="31">
        <f>IF(Q103=0,0,VLOOKUP(Q103,FAC_TOTALS_APTA!$A$4:$BU$143,$L106,FALSE))</f>
        <v>38321711.388121001</v>
      </c>
      <c r="R106" s="31">
        <f>IF(R103=0,0,VLOOKUP(R103,FAC_TOTALS_APTA!$A$4:$BU$143,$L106,FALSE))</f>
        <v>-15844846.388481</v>
      </c>
      <c r="S106" s="31">
        <f>IF(S103=0,0,VLOOKUP(S103,FAC_TOTALS_APTA!$A$4:$BU$143,$L106,FALSE))</f>
        <v>-52787847.176121101</v>
      </c>
      <c r="T106" s="31">
        <f>IF(T103=0,0,VLOOKUP(T103,FAC_TOTALS_APTA!$A$4:$BU$143,$L106,FALSE))</f>
        <v>-883521.28874359897</v>
      </c>
      <c r="U106" s="31">
        <f>IF(U103=0,0,VLOOKUP(U103,FAC_TOTALS_APTA!$A$4:$BU$143,$L106,FALSE))</f>
        <v>-63337447.282926098</v>
      </c>
      <c r="V106" s="31">
        <f>IF(V103=0,0,VLOOKUP(V103,FAC_TOTALS_APTA!$A$4:$BU$143,$L106,FALSE))</f>
        <v>25599969.676137999</v>
      </c>
      <c r="W106" s="31">
        <f>IF(W103=0,0,VLOOKUP(W103,FAC_TOTALS_APTA!$A$4:$BU$143,$L106,FALSE))</f>
        <v>-38314140.483425297</v>
      </c>
      <c r="X106" s="31">
        <f>IF(X103=0,0,VLOOKUP(X103,FAC_TOTALS_APTA!$A$4:$BU$143,$L106,FALSE))</f>
        <v>5910699.5769066596</v>
      </c>
      <c r="Y106" s="31">
        <f>IF(Y103=0,0,VLOOKUP(Y103,FAC_TOTALS_APTA!$A$4:$BU$143,$L106,FALSE))</f>
        <v>-87193463.726455301</v>
      </c>
      <c r="Z106" s="31">
        <f>IF(Z103=0,0,VLOOKUP(Z103,FAC_TOTALS_APTA!$A$4:$BU$143,$L106,FALSE))</f>
        <v>-6059519.6307923002</v>
      </c>
      <c r="AA106" s="31">
        <f>IF(AA103=0,0,VLOOKUP(AA103,FAC_TOTALS_APTA!$A$4:$BU$143,$L106,FALSE))</f>
        <v>-2440286.08745474</v>
      </c>
      <c r="AB106" s="31">
        <f>IF(AB103=0,0,VLOOKUP(AB103,FAC_TOTALS_APTA!$A$4:$BU$143,$L106,FALSE))</f>
        <v>-35621227.574602902</v>
      </c>
      <c r="AC106" s="34">
        <f t="shared" ref="AC106:AC119" si="26">SUM(M106:AB106)</f>
        <v>-142551811.61909389</v>
      </c>
      <c r="AD106" s="35">
        <f>AC106/G122</f>
        <v>-7.0275933770972646E-2</v>
      </c>
    </row>
    <row r="107" spans="2:30" ht="15" x14ac:dyDescent="0.2">
      <c r="B107" s="28" t="s">
        <v>58</v>
      </c>
      <c r="C107" s="30" t="s">
        <v>26</v>
      </c>
      <c r="D107" s="9" t="s">
        <v>9</v>
      </c>
      <c r="E107" s="57">
        <v>0.37669999999999998</v>
      </c>
      <c r="F107" s="9">
        <f>MATCH($D107,FAC_TOTALS_APTA!$A$2:$BU$2,)</f>
        <v>13</v>
      </c>
      <c r="G107" s="31">
        <f>VLOOKUP(G103,FAC_TOTALS_APTA!$A$4:$BU$143,$F107,FALSE)</f>
        <v>25697520.3899999</v>
      </c>
      <c r="H107" s="31">
        <f>VLOOKUP(H103,FAC_TOTALS_APTA!$A$4:$BU$143,$F107,FALSE)</f>
        <v>29807700.839999899</v>
      </c>
      <c r="I107" s="32">
        <f t="shared" si="23"/>
        <v>0.15994463230777156</v>
      </c>
      <c r="J107" s="33" t="str">
        <f t="shared" si="24"/>
        <v>_log</v>
      </c>
      <c r="K107" s="33" t="str">
        <f t="shared" si="25"/>
        <v>POP_EMP_log_FAC</v>
      </c>
      <c r="L107" s="9">
        <f>MATCH($K107,FAC_TOTALS_APTA!$A$2:$BS$2,)</f>
        <v>28</v>
      </c>
      <c r="M107" s="31">
        <f>IF(M103=0,0,VLOOKUP(M103,FAC_TOTALS_APTA!$A$4:$BU$143,$L107,FALSE))</f>
        <v>10895005.678044001</v>
      </c>
      <c r="N107" s="31">
        <f>IF(N103=0,0,VLOOKUP(N103,FAC_TOTALS_APTA!$A$4:$BU$143,$L107,FALSE))</f>
        <v>16004032.1343241</v>
      </c>
      <c r="O107" s="31">
        <f>IF(O103=0,0,VLOOKUP(O103,FAC_TOTALS_APTA!$A$4:$BU$143,$L107,FALSE))</f>
        <v>16465213.928779</v>
      </c>
      <c r="P107" s="31">
        <f>IF(P103=0,0,VLOOKUP(P103,FAC_TOTALS_APTA!$A$4:$BU$143,$L107,FALSE))</f>
        <v>21223217.122816101</v>
      </c>
      <c r="Q107" s="31">
        <f>IF(Q103=0,0,VLOOKUP(Q103,FAC_TOTALS_APTA!$A$4:$BU$143,$L107,FALSE))</f>
        <v>2235476.6014214102</v>
      </c>
      <c r="R107" s="31">
        <f>IF(R103=0,0,VLOOKUP(R103,FAC_TOTALS_APTA!$A$4:$BU$143,$L107,FALSE))</f>
        <v>9658355.3235678393</v>
      </c>
      <c r="S107" s="31">
        <f>IF(S103=0,0,VLOOKUP(S103,FAC_TOTALS_APTA!$A$4:$BU$143,$L107,FALSE))</f>
        <v>-9029514.3108235206</v>
      </c>
      <c r="T107" s="31">
        <f>IF(T103=0,0,VLOOKUP(T103,FAC_TOTALS_APTA!$A$4:$BU$143,$L107,FALSE))</f>
        <v>-7140063.6627917802</v>
      </c>
      <c r="U107" s="31">
        <f>IF(U103=0,0,VLOOKUP(U103,FAC_TOTALS_APTA!$A$4:$BU$143,$L107,FALSE))</f>
        <v>5287709.8978278404</v>
      </c>
      <c r="V107" s="31">
        <f>IF(V103=0,0,VLOOKUP(V103,FAC_TOTALS_APTA!$A$4:$BU$143,$L107,FALSE))</f>
        <v>9433412.2698861007</v>
      </c>
      <c r="W107" s="31">
        <f>IF(W103=0,0,VLOOKUP(W103,FAC_TOTALS_APTA!$A$4:$BU$143,$L107,FALSE))</f>
        <v>37949172.347555898</v>
      </c>
      <c r="X107" s="31">
        <f>IF(X103=0,0,VLOOKUP(X103,FAC_TOTALS_APTA!$A$4:$BU$143,$L107,FALSE))</f>
        <v>12311216.5444261</v>
      </c>
      <c r="Y107" s="31">
        <f>IF(Y103=0,0,VLOOKUP(Y103,FAC_TOTALS_APTA!$A$4:$BU$143,$L107,FALSE))</f>
        <v>11555721.241458301</v>
      </c>
      <c r="Z107" s="31">
        <f>IF(Z103=0,0,VLOOKUP(Z103,FAC_TOTALS_APTA!$A$4:$BU$143,$L107,FALSE))</f>
        <v>2474357.5633926401</v>
      </c>
      <c r="AA107" s="31">
        <f>IF(AA103=0,0,VLOOKUP(AA103,FAC_TOTALS_APTA!$A$4:$BU$143,$L107,FALSE))</f>
        <v>9647738.5924117994</v>
      </c>
      <c r="AB107" s="31">
        <f>IF(AB103=0,0,VLOOKUP(AB103,FAC_TOTALS_APTA!$A$4:$BU$143,$L107,FALSE))</f>
        <v>5825536.3608233696</v>
      </c>
      <c r="AC107" s="34">
        <f t="shared" si="26"/>
        <v>154796587.6331192</v>
      </c>
      <c r="AD107" s="35">
        <f>AC107/G122</f>
        <v>7.6312427158383073E-2</v>
      </c>
    </row>
    <row r="108" spans="2:30" ht="15" x14ac:dyDescent="0.2">
      <c r="B108" s="28" t="s">
        <v>82</v>
      </c>
      <c r="C108" s="30"/>
      <c r="D108" s="9" t="s">
        <v>11</v>
      </c>
      <c r="E108" s="57">
        <v>5.4999999999999997E-3</v>
      </c>
      <c r="F108" s="9">
        <f>MATCH($D108,FAC_TOTALS_APTA!$A$2:$BU$2,)</f>
        <v>17</v>
      </c>
      <c r="G108" s="56">
        <f>VLOOKUP(G103,FAC_TOTALS_APTA!$A$4:$BU$143,$F108,FALSE)</f>
        <v>80.049944068744793</v>
      </c>
      <c r="H108" s="56">
        <f>VLOOKUP(H103,FAC_TOTALS_APTA!$A$4:$BU$143,$F108,FALSE)</f>
        <v>67.468769080655605</v>
      </c>
      <c r="I108" s="32">
        <f t="shared" si="23"/>
        <v>-0.15716656812757801</v>
      </c>
      <c r="J108" s="33" t="str">
        <f t="shared" si="24"/>
        <v/>
      </c>
      <c r="K108" s="33" t="str">
        <f t="shared" si="25"/>
        <v>TSD_POP_PCT_FAC</v>
      </c>
      <c r="L108" s="9">
        <f>MATCH($K108,FAC_TOTALS_APTA!$A$2:$BS$2,)</f>
        <v>32</v>
      </c>
      <c r="M108" s="31">
        <f>IF(M103=0,0,VLOOKUP(M103,FAC_TOTALS_APTA!$A$4:$BU$143,$L108,FALSE))</f>
        <v>-24930794.641158201</v>
      </c>
      <c r="N108" s="31">
        <f>IF(N103=0,0,VLOOKUP(N103,FAC_TOTALS_APTA!$A$4:$BU$143,$L108,FALSE))</f>
        <v>-23917306.1609632</v>
      </c>
      <c r="O108" s="31">
        <f>IF(O103=0,0,VLOOKUP(O103,FAC_TOTALS_APTA!$A$4:$BU$143,$L108,FALSE))</f>
        <v>-22850863.214113399</v>
      </c>
      <c r="P108" s="31">
        <f>IF(P103=0,0,VLOOKUP(P103,FAC_TOTALS_APTA!$A$4:$BU$143,$L108,FALSE))</f>
        <v>-32430276.6000796</v>
      </c>
      <c r="Q108" s="31">
        <f>IF(Q103=0,0,VLOOKUP(Q103,FAC_TOTALS_APTA!$A$4:$BU$143,$L108,FALSE))</f>
        <v>-6516930.7253768696</v>
      </c>
      <c r="R108" s="31">
        <f>IF(R103=0,0,VLOOKUP(R103,FAC_TOTALS_APTA!$A$4:$BU$143,$L108,FALSE))</f>
        <v>-18115000.148797099</v>
      </c>
      <c r="S108" s="31">
        <f>IF(S103=0,0,VLOOKUP(S103,FAC_TOTALS_APTA!$A$4:$BU$143,$L108,FALSE))</f>
        <v>-10817191.3718151</v>
      </c>
      <c r="T108" s="31">
        <f>IF(T103=0,0,VLOOKUP(T103,FAC_TOTALS_APTA!$A$4:$BU$143,$L108,FALSE))</f>
        <v>1578768.07873484</v>
      </c>
      <c r="U108" s="31">
        <f>IF(U103=0,0,VLOOKUP(U103,FAC_TOTALS_APTA!$A$4:$BU$143,$L108,FALSE))</f>
        <v>-12713296.0176863</v>
      </c>
      <c r="V108" s="31">
        <f>IF(V103=0,0,VLOOKUP(V103,FAC_TOTALS_APTA!$A$4:$BU$143,$L108,FALSE))</f>
        <v>267674.34647744498</v>
      </c>
      <c r="W108" s="31">
        <f>IF(W103=0,0,VLOOKUP(W103,FAC_TOTALS_APTA!$A$4:$BU$143,$L108,FALSE))</f>
        <v>-36486625.569321498</v>
      </c>
      <c r="X108" s="31">
        <f>IF(X103=0,0,VLOOKUP(X103,FAC_TOTALS_APTA!$A$4:$BU$143,$L108,FALSE))</f>
        <v>2780413.3293172801</v>
      </c>
      <c r="Y108" s="31">
        <f>IF(Y103=0,0,VLOOKUP(Y103,FAC_TOTALS_APTA!$A$4:$BU$143,$L108,FALSE))</f>
        <v>3830241.2028072998</v>
      </c>
      <c r="Z108" s="31">
        <f>IF(Z103=0,0,VLOOKUP(Z103,FAC_TOTALS_APTA!$A$4:$BU$143,$L108,FALSE))</f>
        <v>5836303.1634421097</v>
      </c>
      <c r="AA108" s="31">
        <f>IF(AA103=0,0,VLOOKUP(AA103,FAC_TOTALS_APTA!$A$4:$BU$143,$L108,FALSE))</f>
        <v>2469546.7245851601</v>
      </c>
      <c r="AB108" s="31">
        <f>IF(AB103=0,0,VLOOKUP(AB103,FAC_TOTALS_APTA!$A$4:$BU$143,$L108,FALSE))</f>
        <v>3300604.7687514499</v>
      </c>
      <c r="AC108" s="34">
        <f t="shared" si="26"/>
        <v>-168714732.83519572</v>
      </c>
      <c r="AD108" s="35">
        <f>AC108/G122</f>
        <v>-8.3173866794446591E-2</v>
      </c>
    </row>
    <row r="109" spans="2:30" ht="15" x14ac:dyDescent="0.2">
      <c r="B109" s="28" t="s">
        <v>59</v>
      </c>
      <c r="C109" s="30" t="s">
        <v>26</v>
      </c>
      <c r="D109" s="37" t="s">
        <v>19</v>
      </c>
      <c r="E109" s="57">
        <v>0.1762</v>
      </c>
      <c r="F109" s="9">
        <f>MATCH($D109,FAC_TOTALS_APTA!$A$2:$BU$2,)</f>
        <v>14</v>
      </c>
      <c r="G109" s="36">
        <f>VLOOKUP(G103,FAC_TOTALS_APTA!$A$4:$BU$143,$F109,FALSE)</f>
        <v>1.974</v>
      </c>
      <c r="H109" s="36">
        <f>VLOOKUP(H103,FAC_TOTALS_APTA!$A$4:$BU$143,$F109,FALSE)</f>
        <v>2.9199999999999902</v>
      </c>
      <c r="I109" s="32">
        <f t="shared" si="23"/>
        <v>0.4792299898682828</v>
      </c>
      <c r="J109" s="33" t="str">
        <f t="shared" si="24"/>
        <v>_log</v>
      </c>
      <c r="K109" s="33" t="str">
        <f t="shared" si="25"/>
        <v>GAS_PRICE_2018_log_FAC</v>
      </c>
      <c r="L109" s="9">
        <f>MATCH($K109,FAC_TOTALS_APTA!$A$2:$BS$2,)</f>
        <v>29</v>
      </c>
      <c r="M109" s="31">
        <f>IF(M103=0,0,VLOOKUP(M103,FAC_TOTALS_APTA!$A$4:$BU$143,$L109,FALSE))</f>
        <v>31181814.383403301</v>
      </c>
      <c r="N109" s="31">
        <f>IF(N103=0,0,VLOOKUP(N103,FAC_TOTALS_APTA!$A$4:$BU$143,$L109,FALSE))</f>
        <v>32954570.816460598</v>
      </c>
      <c r="O109" s="31">
        <f>IF(O103=0,0,VLOOKUP(O103,FAC_TOTALS_APTA!$A$4:$BU$143,$L109,FALSE))</f>
        <v>45500119.416421004</v>
      </c>
      <c r="P109" s="31">
        <f>IF(P103=0,0,VLOOKUP(P103,FAC_TOTALS_APTA!$A$4:$BU$143,$L109,FALSE))</f>
        <v>33358223.773367099</v>
      </c>
      <c r="Q109" s="31">
        <f>IF(Q103=0,0,VLOOKUP(Q103,FAC_TOTALS_APTA!$A$4:$BU$143,$L109,FALSE))</f>
        <v>11387919.805186201</v>
      </c>
      <c r="R109" s="31">
        <f>IF(R103=0,0,VLOOKUP(R103,FAC_TOTALS_APTA!$A$4:$BU$143,$L109,FALSE))</f>
        <v>47227530.499973103</v>
      </c>
      <c r="S109" s="31">
        <f>IF(S103=0,0,VLOOKUP(S103,FAC_TOTALS_APTA!$A$4:$BU$143,$L109,FALSE))</f>
        <v>-118423187.049934</v>
      </c>
      <c r="T109" s="31">
        <f>IF(T103=0,0,VLOOKUP(T103,FAC_TOTALS_APTA!$A$4:$BU$143,$L109,FALSE))</f>
        <v>52347389.184971102</v>
      </c>
      <c r="U109" s="31">
        <f>IF(U103=0,0,VLOOKUP(U103,FAC_TOTALS_APTA!$A$4:$BU$143,$L109,FALSE))</f>
        <v>82555754.7255584</v>
      </c>
      <c r="V109" s="31">
        <f>IF(V103=0,0,VLOOKUP(V103,FAC_TOTALS_APTA!$A$4:$BU$143,$L109,FALSE))</f>
        <v>4296650.3709406704</v>
      </c>
      <c r="W109" s="31">
        <f>IF(W103=0,0,VLOOKUP(W103,FAC_TOTALS_APTA!$A$4:$BU$143,$L109,FALSE))</f>
        <v>-16887875.7484941</v>
      </c>
      <c r="X109" s="31">
        <f>IF(X103=0,0,VLOOKUP(X103,FAC_TOTALS_APTA!$A$4:$BU$143,$L109,FALSE))</f>
        <v>-20506190.687380299</v>
      </c>
      <c r="Y109" s="31">
        <f>IF(Y103=0,0,VLOOKUP(Y103,FAC_TOTALS_APTA!$A$4:$BU$143,$L109,FALSE))</f>
        <v>-133038512.811231</v>
      </c>
      <c r="Z109" s="31">
        <f>IF(Z103=0,0,VLOOKUP(Z103,FAC_TOTALS_APTA!$A$4:$BU$143,$L109,FALSE))</f>
        <v>-40981698.177053399</v>
      </c>
      <c r="AA109" s="31">
        <f>IF(AA103=0,0,VLOOKUP(AA103,FAC_TOTALS_APTA!$A$4:$BU$143,$L109,FALSE))</f>
        <v>40354918.249488398</v>
      </c>
      <c r="AB109" s="31">
        <f>IF(AB103=0,0,VLOOKUP(AB103,FAC_TOTALS_APTA!$A$4:$BU$143,$L109,FALSE))</f>
        <v>32243738.8170803</v>
      </c>
      <c r="AC109" s="34">
        <f t="shared" si="26"/>
        <v>83571165.568757385</v>
      </c>
      <c r="AD109" s="35">
        <f>AC109/G122</f>
        <v>4.1199348012258635E-2</v>
      </c>
    </row>
    <row r="110" spans="2:30" ht="15" x14ac:dyDescent="0.2">
      <c r="B110" s="28" t="s">
        <v>56</v>
      </c>
      <c r="C110" s="30" t="s">
        <v>26</v>
      </c>
      <c r="D110" s="9" t="s">
        <v>18</v>
      </c>
      <c r="E110" s="57">
        <v>-0.27529999999999999</v>
      </c>
      <c r="F110" s="9">
        <f>MATCH($D110,FAC_TOTALS_APTA!$A$2:$BU$2,)</f>
        <v>15</v>
      </c>
      <c r="G110" s="56">
        <f>VLOOKUP(G103,FAC_TOTALS_APTA!$A$4:$BU$143,$F110,FALSE)</f>
        <v>42439.074999999903</v>
      </c>
      <c r="H110" s="56">
        <f>VLOOKUP(H103,FAC_TOTALS_APTA!$A$4:$BU$143,$F110,FALSE)</f>
        <v>36801.5</v>
      </c>
      <c r="I110" s="32">
        <f t="shared" si="23"/>
        <v>-0.13283925250491235</v>
      </c>
      <c r="J110" s="33" t="str">
        <f t="shared" si="24"/>
        <v>_log</v>
      </c>
      <c r="K110" s="33" t="str">
        <f t="shared" si="25"/>
        <v>TOTAL_MED_INC_INDIV_2018_log_FAC</v>
      </c>
      <c r="L110" s="9">
        <f>MATCH($K110,FAC_TOTALS_APTA!$A$2:$BS$2,)</f>
        <v>30</v>
      </c>
      <c r="M110" s="31">
        <f>IF(M103=0,0,VLOOKUP(M103,FAC_TOTALS_APTA!$A$4:$BU$143,$L110,FALSE))</f>
        <v>17677412.689944301</v>
      </c>
      <c r="N110" s="31">
        <f>IF(N103=0,0,VLOOKUP(N103,FAC_TOTALS_APTA!$A$4:$BU$143,$L110,FALSE))</f>
        <v>22656670.610981099</v>
      </c>
      <c r="O110" s="31">
        <f>IF(O103=0,0,VLOOKUP(O103,FAC_TOTALS_APTA!$A$4:$BU$143,$L110,FALSE))</f>
        <v>21770772.043520398</v>
      </c>
      <c r="P110" s="31">
        <f>IF(P103=0,0,VLOOKUP(P103,FAC_TOTALS_APTA!$A$4:$BU$143,$L110,FALSE))</f>
        <v>40009604.8305443</v>
      </c>
      <c r="Q110" s="31">
        <f>IF(Q103=0,0,VLOOKUP(Q103,FAC_TOTALS_APTA!$A$4:$BU$143,$L110,FALSE))</f>
        <v>-12688140.549490901</v>
      </c>
      <c r="R110" s="31">
        <f>IF(R103=0,0,VLOOKUP(R103,FAC_TOTALS_APTA!$A$4:$BU$143,$L110,FALSE))</f>
        <v>-1187256.95161806</v>
      </c>
      <c r="S110" s="31">
        <f>IF(S103=0,0,VLOOKUP(S103,FAC_TOTALS_APTA!$A$4:$BU$143,$L110,FALSE))</f>
        <v>26951634.701320399</v>
      </c>
      <c r="T110" s="31">
        <f>IF(T103=0,0,VLOOKUP(T103,FAC_TOTALS_APTA!$A$4:$BU$143,$L110,FALSE))</f>
        <v>6081993.2284772303</v>
      </c>
      <c r="U110" s="31">
        <f>IF(U103=0,0,VLOOKUP(U103,FAC_TOTALS_APTA!$A$4:$BU$143,$L110,FALSE))</f>
        <v>24386409.603909999</v>
      </c>
      <c r="V110" s="31">
        <f>IF(V103=0,0,VLOOKUP(V103,FAC_TOTALS_APTA!$A$4:$BU$143,$L110,FALSE))</f>
        <v>4377734.4655926405</v>
      </c>
      <c r="W110" s="31">
        <f>IF(W103=0,0,VLOOKUP(W103,FAC_TOTALS_APTA!$A$4:$BU$143,$L110,FALSE))</f>
        <v>6399865.0037677204</v>
      </c>
      <c r="X110" s="31">
        <f>IF(X103=0,0,VLOOKUP(X103,FAC_TOTALS_APTA!$A$4:$BU$143,$L110,FALSE))</f>
        <v>3022355.8188067498</v>
      </c>
      <c r="Y110" s="31">
        <f>IF(Y103=0,0,VLOOKUP(Y103,FAC_TOTALS_APTA!$A$4:$BU$143,$L110,FALSE))</f>
        <v>-15368392.0514141</v>
      </c>
      <c r="Z110" s="31">
        <f>IF(Z103=0,0,VLOOKUP(Z103,FAC_TOTALS_APTA!$A$4:$BU$143,$L110,FALSE))</f>
        <v>-27697729.4769319</v>
      </c>
      <c r="AA110" s="31">
        <f>IF(AA103=0,0,VLOOKUP(AA103,FAC_TOTALS_APTA!$A$4:$BU$143,$L110,FALSE))</f>
        <v>-15548641.7141337</v>
      </c>
      <c r="AB110" s="31">
        <f>IF(AB103=0,0,VLOOKUP(AB103,FAC_TOTALS_APTA!$A$4:$BU$143,$L110,FALSE))</f>
        <v>-20364348.255829699</v>
      </c>
      <c r="AC110" s="34">
        <f t="shared" si="26"/>
        <v>80479943.997446477</v>
      </c>
      <c r="AD110" s="35">
        <f>AC110/G122</f>
        <v>3.9675421518800102E-2</v>
      </c>
    </row>
    <row r="111" spans="2:30" ht="15" x14ac:dyDescent="0.2">
      <c r="B111" s="28" t="s">
        <v>83</v>
      </c>
      <c r="C111" s="30"/>
      <c r="D111" s="9" t="s">
        <v>10</v>
      </c>
      <c r="E111" s="57">
        <v>6.8999999999999999E-3</v>
      </c>
      <c r="F111" s="9">
        <f>MATCH($D111,FAC_TOTALS_APTA!$A$2:$BU$2,)</f>
        <v>16</v>
      </c>
      <c r="G111" s="31">
        <f>VLOOKUP(G103,FAC_TOTALS_APTA!$A$4:$BU$143,$F111,FALSE)</f>
        <v>31.71</v>
      </c>
      <c r="H111" s="31">
        <f>VLOOKUP(H103,FAC_TOTALS_APTA!$A$4:$BU$143,$F111,FALSE)</f>
        <v>30.01</v>
      </c>
      <c r="I111" s="32">
        <f t="shared" si="23"/>
        <v>-5.3610848312835024E-2</v>
      </c>
      <c r="J111" s="33" t="str">
        <f t="shared" si="24"/>
        <v/>
      </c>
      <c r="K111" s="33" t="str">
        <f t="shared" si="25"/>
        <v>PCT_HH_NO_VEH_FAC</v>
      </c>
      <c r="L111" s="9">
        <f>MATCH($K111,FAC_TOTALS_APTA!$A$2:$BS$2,)</f>
        <v>31</v>
      </c>
      <c r="M111" s="31">
        <f>IF(M103=0,0,VLOOKUP(M103,FAC_TOTALS_APTA!$A$4:$BU$143,$L111,FALSE))</f>
        <v>-4226734.68282496</v>
      </c>
      <c r="N111" s="31">
        <f>IF(N103=0,0,VLOOKUP(N103,FAC_TOTALS_APTA!$A$4:$BU$143,$L111,FALSE))</f>
        <v>-4286057.2924685804</v>
      </c>
      <c r="O111" s="31">
        <f>IF(O103=0,0,VLOOKUP(O103,FAC_TOTALS_APTA!$A$4:$BU$143,$L111,FALSE))</f>
        <v>-4029967.0648805099</v>
      </c>
      <c r="P111" s="31">
        <f>IF(P103=0,0,VLOOKUP(P103,FAC_TOTALS_APTA!$A$4:$BU$143,$L111,FALSE))</f>
        <v>-7459984.7933713198</v>
      </c>
      <c r="Q111" s="31">
        <f>IF(Q103=0,0,VLOOKUP(Q103,FAC_TOTALS_APTA!$A$4:$BU$143,$L111,FALSE))</f>
        <v>3415964.4829464802</v>
      </c>
      <c r="R111" s="31">
        <f>IF(R103=0,0,VLOOKUP(R103,FAC_TOTALS_APTA!$A$4:$BU$143,$L111,FALSE))</f>
        <v>327924.81101644097</v>
      </c>
      <c r="S111" s="31">
        <f>IF(S103=0,0,VLOOKUP(S103,FAC_TOTALS_APTA!$A$4:$BU$143,$L111,FALSE))</f>
        <v>3193491.5992681198</v>
      </c>
      <c r="T111" s="31">
        <f>IF(T103=0,0,VLOOKUP(T103,FAC_TOTALS_APTA!$A$4:$BU$143,$L111,FALSE))</f>
        <v>5187051.4759323103</v>
      </c>
      <c r="U111" s="31">
        <f>IF(U103=0,0,VLOOKUP(U103,FAC_TOTALS_APTA!$A$4:$BU$143,$L111,FALSE))</f>
        <v>6209268.1781442398</v>
      </c>
      <c r="V111" s="31">
        <f>IF(V103=0,0,VLOOKUP(V103,FAC_TOTALS_APTA!$A$4:$BU$143,$L111,FALSE))</f>
        <v>3601014.75729649</v>
      </c>
      <c r="W111" s="31">
        <f>IF(W103=0,0,VLOOKUP(W103,FAC_TOTALS_APTA!$A$4:$BU$143,$L111,FALSE))</f>
        <v>-27429205.351742402</v>
      </c>
      <c r="X111" s="31">
        <f>IF(X103=0,0,VLOOKUP(X103,FAC_TOTALS_APTA!$A$4:$BU$143,$L111,FALSE))</f>
        <v>4872852.23407658</v>
      </c>
      <c r="Y111" s="31">
        <f>IF(Y103=0,0,VLOOKUP(Y103,FAC_TOTALS_APTA!$A$4:$BU$143,$L111,FALSE))</f>
        <v>-560368.57898865605</v>
      </c>
      <c r="Z111" s="31">
        <f>IF(Z103=0,0,VLOOKUP(Z103,FAC_TOTALS_APTA!$A$4:$BU$143,$L111,FALSE))</f>
        <v>-5261956.7706026798</v>
      </c>
      <c r="AA111" s="31">
        <f>IF(AA103=0,0,VLOOKUP(AA103,FAC_TOTALS_APTA!$A$4:$BU$143,$L111,FALSE))</f>
        <v>2196083.8635985199</v>
      </c>
      <c r="AB111" s="31">
        <f>IF(AB103=0,0,VLOOKUP(AB103,FAC_TOTALS_APTA!$A$4:$BU$143,$L111,FALSE))</f>
        <v>184200.94235623899</v>
      </c>
      <c r="AC111" s="34">
        <f t="shared" si="26"/>
        <v>-24066422.190243687</v>
      </c>
      <c r="AD111" s="35">
        <f>AC111/G122</f>
        <v>-1.1864390025887924E-2</v>
      </c>
    </row>
    <row r="112" spans="2:30" ht="15" x14ac:dyDescent="0.2">
      <c r="B112" s="28" t="s">
        <v>57</v>
      </c>
      <c r="C112" s="30"/>
      <c r="D112" s="9" t="s">
        <v>34</v>
      </c>
      <c r="E112" s="57">
        <v>-3.0000000000000001E-3</v>
      </c>
      <c r="F112" s="9">
        <f>MATCH($D112,FAC_TOTALS_APTA!$A$2:$BU$2,)</f>
        <v>18</v>
      </c>
      <c r="G112" s="36">
        <f>VLOOKUP(G103,FAC_TOTALS_APTA!$A$4:$BU$143,$F112,FALSE)</f>
        <v>3.5</v>
      </c>
      <c r="H112" s="36">
        <f>VLOOKUP(H103,FAC_TOTALS_APTA!$A$4:$BU$143,$F112,FALSE)</f>
        <v>4.5999999999999996</v>
      </c>
      <c r="I112" s="32">
        <f t="shared" si="23"/>
        <v>0.31428571428571428</v>
      </c>
      <c r="J112" s="33" t="str">
        <f t="shared" si="24"/>
        <v/>
      </c>
      <c r="K112" s="33" t="str">
        <f t="shared" si="25"/>
        <v>JTW_HOME_PCT_FAC</v>
      </c>
      <c r="L112" s="9">
        <f>MATCH($K112,FAC_TOTALS_APTA!$A$2:$BS$2,)</f>
        <v>33</v>
      </c>
      <c r="M112" s="31">
        <f>IF(M103=0,0,VLOOKUP(M103,FAC_TOTALS_APTA!$A$4:$BU$143,$L112,FALSE))</f>
        <v>0</v>
      </c>
      <c r="N112" s="31">
        <f>IF(N103=0,0,VLOOKUP(N103,FAC_TOTALS_APTA!$A$4:$BU$143,$L112,FALSE))</f>
        <v>0</v>
      </c>
      <c r="O112" s="31">
        <f>IF(O103=0,0,VLOOKUP(O103,FAC_TOTALS_APTA!$A$4:$BU$143,$L112,FALSE))</f>
        <v>0</v>
      </c>
      <c r="P112" s="31">
        <f>IF(P103=0,0,VLOOKUP(P103,FAC_TOTALS_APTA!$A$4:$BU$143,$L112,FALSE))</f>
        <v>-1049880.6488616299</v>
      </c>
      <c r="Q112" s="31">
        <f>IF(Q103=0,0,VLOOKUP(Q103,FAC_TOTALS_APTA!$A$4:$BU$143,$L112,FALSE))</f>
        <v>545302.43727411795</v>
      </c>
      <c r="R112" s="31">
        <f>IF(R103=0,0,VLOOKUP(R103,FAC_TOTALS_APTA!$A$4:$BU$143,$L112,FALSE))</f>
        <v>-576048.38463005505</v>
      </c>
      <c r="S112" s="31">
        <f>IF(S103=0,0,VLOOKUP(S103,FAC_TOTALS_APTA!$A$4:$BU$143,$L112,FALSE))</f>
        <v>-1180297.14817324</v>
      </c>
      <c r="T112" s="31">
        <f>IF(T103=0,0,VLOOKUP(T103,FAC_TOTALS_APTA!$A$4:$BU$143,$L112,FALSE))</f>
        <v>0</v>
      </c>
      <c r="U112" s="31">
        <f>IF(U103=0,0,VLOOKUP(U103,FAC_TOTALS_APTA!$A$4:$BU$143,$L112,FALSE))</f>
        <v>0</v>
      </c>
      <c r="V112" s="31">
        <f>IF(V103=0,0,VLOOKUP(V103,FAC_TOTALS_APTA!$A$4:$BU$143,$L112,FALSE))</f>
        <v>-1204089.8607636599</v>
      </c>
      <c r="W112" s="31">
        <f>IF(W103=0,0,VLOOKUP(W103,FAC_TOTALS_APTA!$A$4:$BU$143,$L112,FALSE))</f>
        <v>-612829.72877820896</v>
      </c>
      <c r="X112" s="31">
        <f>IF(X103=0,0,VLOOKUP(X103,FAC_TOTALS_APTA!$A$4:$BU$143,$L112,FALSE))</f>
        <v>0</v>
      </c>
      <c r="Y112" s="31">
        <f>IF(Y103=0,0,VLOOKUP(Y103,FAC_TOTALS_APTA!$A$4:$BU$143,$L112,FALSE))</f>
        <v>656482.05183727096</v>
      </c>
      <c r="Z112" s="31">
        <f>IF(Z103=0,0,VLOOKUP(Z103,FAC_TOTALS_APTA!$A$4:$BU$143,$L112,FALSE))</f>
        <v>-2551459.4311147099</v>
      </c>
      <c r="AA112" s="31">
        <f>IF(AA103=0,0,VLOOKUP(AA103,FAC_TOTALS_APTA!$A$4:$BU$143,$L112,FALSE))</f>
        <v>0</v>
      </c>
      <c r="AB112" s="31">
        <f>IF(AB103=0,0,VLOOKUP(AB103,FAC_TOTALS_APTA!$A$4:$BU$143,$L112,FALSE))</f>
        <v>-647171.630170402</v>
      </c>
      <c r="AC112" s="34">
        <f t="shared" si="26"/>
        <v>-6619992.3433805173</v>
      </c>
      <c r="AD112" s="35">
        <f>AC112/G122</f>
        <v>-3.263558268420078E-3</v>
      </c>
    </row>
    <row r="113" spans="1:31" ht="15" hidden="1" x14ac:dyDescent="0.2">
      <c r="B113" s="28" t="s">
        <v>84</v>
      </c>
      <c r="C113" s="30"/>
      <c r="D113" s="14" t="s">
        <v>74</v>
      </c>
      <c r="E113" s="57">
        <v>-1.29E-2</v>
      </c>
      <c r="F113" s="9">
        <f>MATCH($D113,FAC_TOTALS_APTA!$A$2:$BU$2,)</f>
        <v>19</v>
      </c>
      <c r="G113" s="36">
        <f>VLOOKUP(G103,FAC_TOTALS_APTA!$A$4:$BU$143,$F113,FALSE)</f>
        <v>0</v>
      </c>
      <c r="H113" s="36">
        <f>VLOOKUP(H103,FAC_TOTALS_APTA!$A$4:$BU$143,$F113,FALSE)</f>
        <v>0</v>
      </c>
      <c r="I113" s="32" t="str">
        <f t="shared" si="23"/>
        <v>-</v>
      </c>
      <c r="J113" s="33" t="str">
        <f t="shared" si="24"/>
        <v/>
      </c>
      <c r="K113" s="33" t="str">
        <f t="shared" si="25"/>
        <v>YEARS_SINCE_TNC_BUS2_HINY_FAC</v>
      </c>
      <c r="L113" s="9">
        <f>MATCH($K113,FAC_TOTALS_APTA!$A$2:$BS$2,)</f>
        <v>34</v>
      </c>
      <c r="M113" s="31">
        <f>IF(M103=0,0,VLOOKUP(M103,FAC_TOTALS_APTA!$A$4:$BU$143,$L113,FALSE))</f>
        <v>0</v>
      </c>
      <c r="N113" s="31">
        <f>IF(N103=0,0,VLOOKUP(N103,FAC_TOTALS_APTA!$A$4:$BU$143,$L113,FALSE))</f>
        <v>0</v>
      </c>
      <c r="O113" s="31">
        <f>IF(O103=0,0,VLOOKUP(O103,FAC_TOTALS_APTA!$A$4:$BU$143,$L113,FALSE))</f>
        <v>0</v>
      </c>
      <c r="P113" s="31">
        <f>IF(P103=0,0,VLOOKUP(P103,FAC_TOTALS_APTA!$A$4:$BU$143,$L113,FALSE))</f>
        <v>0</v>
      </c>
      <c r="Q113" s="31">
        <f>IF(Q103=0,0,VLOOKUP(Q103,FAC_TOTALS_APTA!$A$4:$BU$143,$L113,FALSE))</f>
        <v>0</v>
      </c>
      <c r="R113" s="31">
        <f>IF(R103=0,0,VLOOKUP(R103,FAC_TOTALS_APTA!$A$4:$BU$143,$L113,FALSE))</f>
        <v>0</v>
      </c>
      <c r="S113" s="31">
        <f>IF(S103=0,0,VLOOKUP(S103,FAC_TOTALS_APTA!$A$4:$BU$143,$L113,FALSE))</f>
        <v>0</v>
      </c>
      <c r="T113" s="31">
        <f>IF(T103=0,0,VLOOKUP(T103,FAC_TOTALS_APTA!$A$4:$BU$143,$L113,FALSE))</f>
        <v>0</v>
      </c>
      <c r="U113" s="31">
        <f>IF(U103=0,0,VLOOKUP(U103,FAC_TOTALS_APTA!$A$4:$BU$143,$L113,FALSE))</f>
        <v>0</v>
      </c>
      <c r="V113" s="31">
        <f>IF(V103=0,0,VLOOKUP(V103,FAC_TOTALS_APTA!$A$4:$BU$143,$L113,FALSE))</f>
        <v>0</v>
      </c>
      <c r="W113" s="31">
        <f>IF(W103=0,0,VLOOKUP(W103,FAC_TOTALS_APTA!$A$4:$BU$143,$L113,FALSE))</f>
        <v>0</v>
      </c>
      <c r="X113" s="31">
        <f>IF(X103=0,0,VLOOKUP(X103,FAC_TOTALS_APTA!$A$4:$BU$143,$L113,FALSE))</f>
        <v>0</v>
      </c>
      <c r="Y113" s="31">
        <f>IF(Y103=0,0,VLOOKUP(Y103,FAC_TOTALS_APTA!$A$4:$BU$143,$L113,FALSE))</f>
        <v>0</v>
      </c>
      <c r="Z113" s="31">
        <f>IF(Z103=0,0,VLOOKUP(Z103,FAC_TOTALS_APTA!$A$4:$BU$143,$L113,FALSE))</f>
        <v>0</v>
      </c>
      <c r="AA113" s="31">
        <f>IF(AA103=0,0,VLOOKUP(AA103,FAC_TOTALS_APTA!$A$4:$BU$143,$L113,FALSE))</f>
        <v>0</v>
      </c>
      <c r="AB113" s="31">
        <f>IF(AB103=0,0,VLOOKUP(AB103,FAC_TOTALS_APTA!$A$4:$BU$143,$L113,FALSE))</f>
        <v>0</v>
      </c>
      <c r="AC113" s="34">
        <f t="shared" si="26"/>
        <v>0</v>
      </c>
      <c r="AD113" s="35">
        <f>AC113/G122</f>
        <v>0</v>
      </c>
    </row>
    <row r="114" spans="1:31" ht="30" hidden="1" x14ac:dyDescent="0.2">
      <c r="B114" s="28" t="s">
        <v>84</v>
      </c>
      <c r="C114" s="30"/>
      <c r="D114" s="14" t="s">
        <v>75</v>
      </c>
      <c r="E114" s="57">
        <v>-2.7400000000000001E-2</v>
      </c>
      <c r="F114" s="9">
        <f>MATCH($D114,FAC_TOTALS_APTA!$A$2:$BU$2,)</f>
        <v>20</v>
      </c>
      <c r="G114" s="36">
        <f>VLOOKUP(G103,FAC_TOTALS_APTA!$A$4:$BU$143,$F114,FALSE)</f>
        <v>0</v>
      </c>
      <c r="H114" s="36">
        <f>VLOOKUP(H103,FAC_TOTALS_APTA!$A$4:$BU$143,$F114,FALSE)</f>
        <v>0</v>
      </c>
      <c r="I114" s="32" t="str">
        <f t="shared" si="23"/>
        <v>-</v>
      </c>
      <c r="J114" s="33" t="str">
        <f t="shared" si="24"/>
        <v/>
      </c>
      <c r="K114" s="33" t="str">
        <f t="shared" si="25"/>
        <v>YEARS_SINCE_TNC_BUS2_MIDLOW_FAC</v>
      </c>
      <c r="L114" s="9">
        <f>MATCH($K114,FAC_TOTALS_APTA!$A$2:$BS$2,)</f>
        <v>35</v>
      </c>
      <c r="M114" s="31">
        <f>IF(M103=0,0,VLOOKUP(M103,FAC_TOTALS_APTA!$A$4:$BU$143,$L114,FALSE))</f>
        <v>0</v>
      </c>
      <c r="N114" s="31">
        <f>IF(N103=0,0,VLOOKUP(N103,FAC_TOTALS_APTA!$A$4:$BU$143,$L114,FALSE))</f>
        <v>0</v>
      </c>
      <c r="O114" s="31">
        <f>IF(O103=0,0,VLOOKUP(O103,FAC_TOTALS_APTA!$A$4:$BU$143,$L114,FALSE))</f>
        <v>0</v>
      </c>
      <c r="P114" s="31">
        <f>IF(P103=0,0,VLOOKUP(P103,FAC_TOTALS_APTA!$A$4:$BU$143,$L114,FALSE))</f>
        <v>0</v>
      </c>
      <c r="Q114" s="31">
        <f>IF(Q103=0,0,VLOOKUP(Q103,FAC_TOTALS_APTA!$A$4:$BU$143,$L114,FALSE))</f>
        <v>0</v>
      </c>
      <c r="R114" s="31">
        <f>IF(R103=0,0,VLOOKUP(R103,FAC_TOTALS_APTA!$A$4:$BU$143,$L114,FALSE))</f>
        <v>0</v>
      </c>
      <c r="S114" s="31">
        <f>IF(S103=0,0,VLOOKUP(S103,FAC_TOTALS_APTA!$A$4:$BU$143,$L114,FALSE))</f>
        <v>0</v>
      </c>
      <c r="T114" s="31">
        <f>IF(T103=0,0,VLOOKUP(T103,FAC_TOTALS_APTA!$A$4:$BU$143,$L114,FALSE))</f>
        <v>0</v>
      </c>
      <c r="U114" s="31">
        <f>IF(U103=0,0,VLOOKUP(U103,FAC_TOTALS_APTA!$A$4:$BU$143,$L114,FALSE))</f>
        <v>0</v>
      </c>
      <c r="V114" s="31">
        <f>IF(V103=0,0,VLOOKUP(V103,FAC_TOTALS_APTA!$A$4:$BU$143,$L114,FALSE))</f>
        <v>0</v>
      </c>
      <c r="W114" s="31">
        <f>IF(W103=0,0,VLOOKUP(W103,FAC_TOTALS_APTA!$A$4:$BU$143,$L114,FALSE))</f>
        <v>0</v>
      </c>
      <c r="X114" s="31">
        <f>IF(X103=0,0,VLOOKUP(X103,FAC_TOTALS_APTA!$A$4:$BU$143,$L114,FALSE))</f>
        <v>0</v>
      </c>
      <c r="Y114" s="31">
        <f>IF(Y103=0,0,VLOOKUP(Y103,FAC_TOTALS_APTA!$A$4:$BU$143,$L114,FALSE))</f>
        <v>0</v>
      </c>
      <c r="Z114" s="31">
        <f>IF(Z103=0,0,VLOOKUP(Z103,FAC_TOTALS_APTA!$A$4:$BU$143,$L114,FALSE))</f>
        <v>0</v>
      </c>
      <c r="AA114" s="31">
        <f>IF(AA103=0,0,VLOOKUP(AA103,FAC_TOTALS_APTA!$A$4:$BU$143,$L114,FALSE))</f>
        <v>0</v>
      </c>
      <c r="AB114" s="31">
        <f>IF(AB103=0,0,VLOOKUP(AB103,FAC_TOTALS_APTA!$A$4:$BU$143,$L114,FALSE))</f>
        <v>0</v>
      </c>
      <c r="AC114" s="34">
        <f t="shared" si="26"/>
        <v>0</v>
      </c>
      <c r="AD114" s="35">
        <f>AC114/G122</f>
        <v>0</v>
      </c>
    </row>
    <row r="115" spans="1:31" ht="15" x14ac:dyDescent="0.2">
      <c r="B115" s="28" t="s">
        <v>84</v>
      </c>
      <c r="C115" s="30"/>
      <c r="D115" s="14" t="s">
        <v>76</v>
      </c>
      <c r="E115" s="57">
        <v>-2.5999999999999999E-3</v>
      </c>
      <c r="F115" s="9">
        <f>MATCH($D115,FAC_TOTALS_APTA!$A$2:$BU$2,)</f>
        <v>21</v>
      </c>
      <c r="G115" s="36">
        <f>VLOOKUP(G103,FAC_TOTALS_APTA!$A$4:$BU$143,$F115,FALSE)</f>
        <v>0</v>
      </c>
      <c r="H115" s="36">
        <f>VLOOKUP(H103,FAC_TOTALS_APTA!$A$4:$BU$143,$F115,FALSE)</f>
        <v>8</v>
      </c>
      <c r="I115" s="32" t="str">
        <f t="shared" si="23"/>
        <v>-</v>
      </c>
      <c r="J115" s="33"/>
      <c r="K115" s="33" t="str">
        <f t="shared" si="25"/>
        <v>YEARS_SINCE_TNC_RAIL2_HINY_FAC</v>
      </c>
      <c r="L115" s="9">
        <f>MATCH($K115,FAC_TOTALS_APTA!$A$2:$BS$2,)</f>
        <v>36</v>
      </c>
      <c r="M115" s="31">
        <f>IF(M103=0,0,VLOOKUP(M103,FAC_TOTALS_APTA!$A$4:$BU$143,$L115,FALSE))</f>
        <v>0</v>
      </c>
      <c r="N115" s="31">
        <f>IF(N103=0,0,VLOOKUP(N103,FAC_TOTALS_APTA!$A$4:$BU$143,$L115,FALSE))</f>
        <v>0</v>
      </c>
      <c r="O115" s="31">
        <f>IF(O103=0,0,VLOOKUP(O103,FAC_TOTALS_APTA!$A$4:$BU$143,$L115,FALSE))</f>
        <v>0</v>
      </c>
      <c r="P115" s="31">
        <f>IF(P103=0,0,VLOOKUP(P103,FAC_TOTALS_APTA!$A$4:$BU$143,$L115,FALSE))</f>
        <v>0</v>
      </c>
      <c r="Q115" s="31">
        <f>IF(Q103=0,0,VLOOKUP(Q103,FAC_TOTALS_APTA!$A$4:$BU$143,$L115,FALSE))</f>
        <v>0</v>
      </c>
      <c r="R115" s="31">
        <f>IF(R103=0,0,VLOOKUP(R103,FAC_TOTALS_APTA!$A$4:$BU$143,$L115,FALSE))</f>
        <v>0</v>
      </c>
      <c r="S115" s="31">
        <f>IF(S103=0,0,VLOOKUP(S103,FAC_TOTALS_APTA!$A$4:$BU$143,$L115,FALSE))</f>
        <v>0</v>
      </c>
      <c r="T115" s="31">
        <f>IF(T103=0,0,VLOOKUP(T103,FAC_TOTALS_APTA!$A$4:$BU$143,$L115,FALSE))</f>
        <v>0</v>
      </c>
      <c r="U115" s="31">
        <f>IF(U103=0,0,VLOOKUP(U103,FAC_TOTALS_APTA!$A$4:$BU$143,$L115,FALSE))</f>
        <v>-9752583.7846391294</v>
      </c>
      <c r="V115" s="31">
        <f>IF(V103=0,0,VLOOKUP(V103,FAC_TOTALS_APTA!$A$4:$BU$143,$L115,FALSE))</f>
        <v>-9969967.0635809507</v>
      </c>
      <c r="W115" s="31">
        <f>IF(W103=0,0,VLOOKUP(W103,FAC_TOTALS_APTA!$A$4:$BU$143,$L115,FALSE))</f>
        <v>-10147502.6460313</v>
      </c>
      <c r="X115" s="31">
        <f>IF(X103=0,0,VLOOKUP(X103,FAC_TOTALS_APTA!$A$4:$BU$143,$L115,FALSE))</f>
        <v>-10491315.041987799</v>
      </c>
      <c r="Y115" s="31">
        <f>IF(Y103=0,0,VLOOKUP(Y103,FAC_TOTALS_APTA!$A$4:$BU$143,$L115,FALSE))</f>
        <v>-10868040.7215943</v>
      </c>
      <c r="Z115" s="31">
        <f>IF(Z103=0,0,VLOOKUP(Z103,FAC_TOTALS_APTA!$A$4:$BU$143,$L115,FALSE))</f>
        <v>-10565363.2826392</v>
      </c>
      <c r="AA115" s="31">
        <f>IF(AA103=0,0,VLOOKUP(AA103,FAC_TOTALS_APTA!$A$4:$BU$143,$L115,FALSE))</f>
        <v>-10643201.4601896</v>
      </c>
      <c r="AB115" s="31">
        <f>IF(AB103=0,0,VLOOKUP(AB103,FAC_TOTALS_APTA!$A$4:$BU$143,$L115,FALSE))</f>
        <v>-10716150.86736</v>
      </c>
      <c r="AC115" s="34">
        <f t="shared" si="26"/>
        <v>-83154124.868022278</v>
      </c>
      <c r="AD115" s="35">
        <f>AC115/G122</f>
        <v>-4.0993753117800381E-2</v>
      </c>
    </row>
    <row r="116" spans="1:31" ht="30" hidden="1" x14ac:dyDescent="0.2">
      <c r="B116" s="28" t="s">
        <v>84</v>
      </c>
      <c r="C116" s="30"/>
      <c r="D116" s="14" t="s">
        <v>77</v>
      </c>
      <c r="E116" s="57">
        <v>-2.58E-2</v>
      </c>
      <c r="F116" s="9">
        <f>MATCH($D116,FAC_TOTALS_APTA!$A$2:$BU$2,)</f>
        <v>22</v>
      </c>
      <c r="G116" s="36">
        <f>VLOOKUP(G103,FAC_TOTALS_APTA!$A$4:$BU$143,$F116,FALSE)</f>
        <v>0</v>
      </c>
      <c r="H116" s="36">
        <f>VLOOKUP(H103,FAC_TOTALS_APTA!$A$4:$BU$143,$F116,FALSE)</f>
        <v>0</v>
      </c>
      <c r="I116" s="32" t="str">
        <f t="shared" si="23"/>
        <v>-</v>
      </c>
      <c r="J116" s="33"/>
      <c r="K116" s="33" t="str">
        <f t="shared" si="25"/>
        <v>YEARS_SINCE_TNC_RAIL2_MIDLOW_FAC</v>
      </c>
      <c r="L116" s="9">
        <f>MATCH($K116,FAC_TOTALS_APTA!$A$2:$BS$2,)</f>
        <v>37</v>
      </c>
      <c r="M116" s="31">
        <f>IF(M103=0,0,VLOOKUP(M103,FAC_TOTALS_APTA!$A$4:$BU$143,$L116,FALSE))</f>
        <v>0</v>
      </c>
      <c r="N116" s="31">
        <f>IF(N103=0,0,VLOOKUP(N103,FAC_TOTALS_APTA!$A$4:$BU$143,$L116,FALSE))</f>
        <v>0</v>
      </c>
      <c r="O116" s="31">
        <f>IF(O103=0,0,VLOOKUP(O103,FAC_TOTALS_APTA!$A$4:$BU$143,$L116,FALSE))</f>
        <v>0</v>
      </c>
      <c r="P116" s="31">
        <f>IF(P103=0,0,VLOOKUP(P103,FAC_TOTALS_APTA!$A$4:$BU$143,$L116,FALSE))</f>
        <v>0</v>
      </c>
      <c r="Q116" s="31">
        <f>IF(Q103=0,0,VLOOKUP(Q103,FAC_TOTALS_APTA!$A$4:$BU$143,$L116,FALSE))</f>
        <v>0</v>
      </c>
      <c r="R116" s="31">
        <f>IF(R103=0,0,VLOOKUP(R103,FAC_TOTALS_APTA!$A$4:$BU$143,$L116,FALSE))</f>
        <v>0</v>
      </c>
      <c r="S116" s="31">
        <f>IF(S103=0,0,VLOOKUP(S103,FAC_TOTALS_APTA!$A$4:$BU$143,$L116,FALSE))</f>
        <v>0</v>
      </c>
      <c r="T116" s="31">
        <f>IF(T103=0,0,VLOOKUP(T103,FAC_TOTALS_APTA!$A$4:$BU$143,$L116,FALSE))</f>
        <v>0</v>
      </c>
      <c r="U116" s="31">
        <f>IF(U103=0,0,VLOOKUP(U103,FAC_TOTALS_APTA!$A$4:$BU$143,$L116,FALSE))</f>
        <v>0</v>
      </c>
      <c r="V116" s="31">
        <f>IF(V103=0,0,VLOOKUP(V103,FAC_TOTALS_APTA!$A$4:$BU$143,$L116,FALSE))</f>
        <v>0</v>
      </c>
      <c r="W116" s="31">
        <f>IF(W103=0,0,VLOOKUP(W103,FAC_TOTALS_APTA!$A$4:$BU$143,$L116,FALSE))</f>
        <v>0</v>
      </c>
      <c r="X116" s="31">
        <f>IF(X103=0,0,VLOOKUP(X103,FAC_TOTALS_APTA!$A$4:$BU$143,$L116,FALSE))</f>
        <v>0</v>
      </c>
      <c r="Y116" s="31">
        <f>IF(Y103=0,0,VLOOKUP(Y103,FAC_TOTALS_APTA!$A$4:$BU$143,$L116,FALSE))</f>
        <v>0</v>
      </c>
      <c r="Z116" s="31">
        <f>IF(Z103=0,0,VLOOKUP(Z103,FAC_TOTALS_APTA!$A$4:$BU$143,$L116,FALSE))</f>
        <v>0</v>
      </c>
      <c r="AA116" s="31">
        <f>IF(AA103=0,0,VLOOKUP(AA103,FAC_TOTALS_APTA!$A$4:$BU$143,$L116,FALSE))</f>
        <v>0</v>
      </c>
      <c r="AB116" s="31">
        <f>IF(AB103=0,0,VLOOKUP(AB103,FAC_TOTALS_APTA!$A$4:$BU$143,$L116,FALSE))</f>
        <v>0</v>
      </c>
      <c r="AC116" s="34">
        <f t="shared" si="26"/>
        <v>0</v>
      </c>
      <c r="AD116" s="35" t="e">
        <f>AC116/G120</f>
        <v>#DIV/0!</v>
      </c>
    </row>
    <row r="117" spans="1:31" ht="15" x14ac:dyDescent="0.2">
      <c r="B117" s="28" t="s">
        <v>85</v>
      </c>
      <c r="C117" s="30"/>
      <c r="D117" s="9" t="s">
        <v>51</v>
      </c>
      <c r="E117" s="57">
        <v>1.46E-2</v>
      </c>
      <c r="F117" s="9">
        <f>MATCH($D117,FAC_TOTALS_APTA!$A$2:$BU$2,)</f>
        <v>23</v>
      </c>
      <c r="G117" s="36">
        <f>VLOOKUP(G103,FAC_TOTALS_APTA!$A$4:$BU$143,$F117,FALSE)</f>
        <v>0</v>
      </c>
      <c r="H117" s="36">
        <f>VLOOKUP(H103,FAC_TOTALS_APTA!$A$4:$BU$143,$F117,FALSE)</f>
        <v>1</v>
      </c>
      <c r="I117" s="32" t="str">
        <f t="shared" si="23"/>
        <v>-</v>
      </c>
      <c r="J117" s="33" t="str">
        <f t="shared" ref="J117:J123" si="27">IF(C117="Log","_log","")</f>
        <v/>
      </c>
      <c r="K117" s="33" t="str">
        <f t="shared" si="25"/>
        <v>BIKE_SHARE_FAC</v>
      </c>
      <c r="L117" s="9">
        <f>MATCH($K117,FAC_TOTALS_APTA!$A$2:$BS$2,)</f>
        <v>38</v>
      </c>
      <c r="M117" s="31">
        <f>IF(M103=0,0,VLOOKUP(M103,FAC_TOTALS_APTA!$A$4:$BU$143,$L117,FALSE))</f>
        <v>0</v>
      </c>
      <c r="N117" s="31">
        <f>IF(N103=0,0,VLOOKUP(N103,FAC_TOTALS_APTA!$A$4:$BU$143,$L117,FALSE))</f>
        <v>0</v>
      </c>
      <c r="O117" s="31">
        <f>IF(O103=0,0,VLOOKUP(O103,FAC_TOTALS_APTA!$A$4:$BU$143,$L117,FALSE))</f>
        <v>0</v>
      </c>
      <c r="P117" s="31">
        <f>IF(P103=0,0,VLOOKUP(P103,FAC_TOTALS_APTA!$A$4:$BU$143,$L117,FALSE))</f>
        <v>0</v>
      </c>
      <c r="Q117" s="31">
        <f>IF(Q103=0,0,VLOOKUP(Q103,FAC_TOTALS_APTA!$A$4:$BU$143,$L117,FALSE))</f>
        <v>0</v>
      </c>
      <c r="R117" s="31">
        <f>IF(R103=0,0,VLOOKUP(R103,FAC_TOTALS_APTA!$A$4:$BU$143,$L117,FALSE))</f>
        <v>0</v>
      </c>
      <c r="S117" s="31">
        <f>IF(S103=0,0,VLOOKUP(S103,FAC_TOTALS_APTA!$A$4:$BU$143,$L117,FALSE))</f>
        <v>0</v>
      </c>
      <c r="T117" s="31">
        <f>IF(T103=0,0,VLOOKUP(T103,FAC_TOTALS_APTA!$A$4:$BU$143,$L117,FALSE))</f>
        <v>0</v>
      </c>
      <c r="U117" s="31">
        <f>IF(U103=0,0,VLOOKUP(U103,FAC_TOTALS_APTA!$A$4:$BU$143,$L117,FALSE))</f>
        <v>0</v>
      </c>
      <c r="V117" s="31">
        <f>IF(V103=0,0,VLOOKUP(V103,FAC_TOTALS_APTA!$A$4:$BU$143,$L117,FALSE))</f>
        <v>0</v>
      </c>
      <c r="W117" s="31">
        <f>IF(W103=0,0,VLOOKUP(W103,FAC_TOTALS_APTA!$A$4:$BU$143,$L117,FALSE))</f>
        <v>36548659.622990802</v>
      </c>
      <c r="X117" s="31">
        <f>IF(X103=0,0,VLOOKUP(X103,FAC_TOTALS_APTA!$A$4:$BU$143,$L117,FALSE))</f>
        <v>0</v>
      </c>
      <c r="Y117" s="31">
        <f>IF(Y103=0,0,VLOOKUP(Y103,FAC_TOTALS_APTA!$A$4:$BU$143,$L117,FALSE))</f>
        <v>0</v>
      </c>
      <c r="Z117" s="31">
        <f>IF(Z103=0,0,VLOOKUP(Z103,FAC_TOTALS_APTA!$A$4:$BU$143,$L117,FALSE))</f>
        <v>0</v>
      </c>
      <c r="AA117" s="31">
        <f>IF(AA103=0,0,VLOOKUP(AA103,FAC_TOTALS_APTA!$A$4:$BU$143,$L117,FALSE))</f>
        <v>0</v>
      </c>
      <c r="AB117" s="31">
        <f>IF(AB103=0,0,VLOOKUP(AB103,FAC_TOTALS_APTA!$A$4:$BU$143,$L117,FALSE))</f>
        <v>0</v>
      </c>
      <c r="AC117" s="34">
        <f t="shared" si="26"/>
        <v>36548659.622990802</v>
      </c>
      <c r="AD117" s="35">
        <f>AC117/G122</f>
        <v>1.8017948378981463E-2</v>
      </c>
    </row>
    <row r="118" spans="1:31" ht="15" x14ac:dyDescent="0.2">
      <c r="B118" s="11" t="s">
        <v>86</v>
      </c>
      <c r="C118" s="29"/>
      <c r="D118" s="10" t="s">
        <v>52</v>
      </c>
      <c r="E118" s="58">
        <v>-4.8399999999999999E-2</v>
      </c>
      <c r="F118" s="10">
        <f>MATCH($D118,FAC_TOTALS_APTA!$A$2:$BU$2,)</f>
        <v>24</v>
      </c>
      <c r="G118" s="38">
        <f>VLOOKUP(G103,FAC_TOTALS_APTA!$A$4:$BU$143,$F118,FALSE)</f>
        <v>0</v>
      </c>
      <c r="H118" s="38">
        <f>VLOOKUP(H103,FAC_TOTALS_APTA!$A$4:$BU$143,$F118,FALSE)</f>
        <v>1</v>
      </c>
      <c r="I118" s="39" t="str">
        <f t="shared" si="23"/>
        <v>-</v>
      </c>
      <c r="J118" s="40" t="str">
        <f t="shared" si="27"/>
        <v/>
      </c>
      <c r="K118" s="40" t="str">
        <f t="shared" si="25"/>
        <v>scooter_flag_FAC</v>
      </c>
      <c r="L118" s="10">
        <f>MATCH($K118,FAC_TOTALS_APTA!$A$2:$BS$2,)</f>
        <v>40</v>
      </c>
      <c r="M118" s="41">
        <f>IF(M103=0,0,VLOOKUP(M103,FAC_TOTALS_APTA!$A$4:$BU$143,$L118,FALSE))</f>
        <v>0</v>
      </c>
      <c r="N118" s="41">
        <f>IF(N103=0,0,VLOOKUP(N103,FAC_TOTALS_APTA!$A$4:$BU$143,$L118,FALSE))</f>
        <v>0</v>
      </c>
      <c r="O118" s="41">
        <f>IF(O103=0,0,VLOOKUP(O103,FAC_TOTALS_APTA!$A$4:$BU$143,$L118,FALSE))</f>
        <v>0</v>
      </c>
      <c r="P118" s="41">
        <f>IF(P103=0,0,VLOOKUP(P103,FAC_TOTALS_APTA!$A$4:$BU$143,$L118,FALSE))</f>
        <v>0</v>
      </c>
      <c r="Q118" s="41">
        <f>IF(Q103=0,0,VLOOKUP(Q103,FAC_TOTALS_APTA!$A$4:$BU$143,$L118,FALSE))</f>
        <v>0</v>
      </c>
      <c r="R118" s="41">
        <f>IF(R103=0,0,VLOOKUP(R103,FAC_TOTALS_APTA!$A$4:$BU$143,$L118,FALSE))</f>
        <v>0</v>
      </c>
      <c r="S118" s="41">
        <f>IF(S103=0,0,VLOOKUP(S103,FAC_TOTALS_APTA!$A$4:$BU$143,$L118,FALSE))</f>
        <v>0</v>
      </c>
      <c r="T118" s="41">
        <f>IF(T103=0,0,VLOOKUP(T103,FAC_TOTALS_APTA!$A$4:$BU$143,$L118,FALSE))</f>
        <v>0</v>
      </c>
      <c r="U118" s="41">
        <f>IF(U103=0,0,VLOOKUP(U103,FAC_TOTALS_APTA!$A$4:$BU$143,$L118,FALSE))</f>
        <v>0</v>
      </c>
      <c r="V118" s="41">
        <f>IF(V103=0,0,VLOOKUP(V103,FAC_TOTALS_APTA!$A$4:$BU$143,$L118,FALSE))</f>
        <v>0</v>
      </c>
      <c r="W118" s="41">
        <f>IF(W103=0,0,VLOOKUP(W103,FAC_TOTALS_APTA!$A$4:$BU$143,$L118,FALSE))</f>
        <v>0</v>
      </c>
      <c r="X118" s="41">
        <f>IF(X103=0,0,VLOOKUP(X103,FAC_TOTALS_APTA!$A$4:$BU$143,$L118,FALSE))</f>
        <v>0</v>
      </c>
      <c r="Y118" s="41">
        <f>IF(Y103=0,0,VLOOKUP(Y103,FAC_TOTALS_APTA!$A$4:$BU$143,$L118,FALSE))</f>
        <v>0</v>
      </c>
      <c r="Z118" s="41">
        <f>IF(Z103=0,0,VLOOKUP(Z103,FAC_TOTALS_APTA!$A$4:$BU$143,$L118,FALSE))</f>
        <v>0</v>
      </c>
      <c r="AA118" s="41">
        <f>IF(AA103=0,0,VLOOKUP(AA103,FAC_TOTALS_APTA!$A$4:$BU$143,$L118,FALSE))</f>
        <v>0</v>
      </c>
      <c r="AB118" s="41">
        <f>IF(AB103=0,0,VLOOKUP(AB103,FAC_TOTALS_APTA!$A$4:$BU$143,$L118,FALSE))</f>
        <v>-143616174.02991599</v>
      </c>
      <c r="AC118" s="42">
        <f t="shared" si="26"/>
        <v>-143616174.02991599</v>
      </c>
      <c r="AD118" s="43">
        <f>AC118/G122</f>
        <v>-7.0800648690002327E-2</v>
      </c>
    </row>
    <row r="119" spans="1:31" s="16" customFormat="1" ht="15" x14ac:dyDescent="0.2">
      <c r="A119" s="9"/>
      <c r="B119" s="11" t="s">
        <v>92</v>
      </c>
      <c r="C119" s="29" t="s">
        <v>26</v>
      </c>
      <c r="D119" s="10" t="s">
        <v>90</v>
      </c>
      <c r="E119" s="58">
        <v>3.8999999999999998E-3</v>
      </c>
      <c r="F119" s="10">
        <f>MATCH($D119,FAC_TOTALS_APTA!$A$2:$BU$2,)</f>
        <v>25</v>
      </c>
      <c r="G119" s="38">
        <f>VLOOKUP(G103,FAC_TOTALS_APTA!$A$4:$BU$143,$F119,FALSE)</f>
        <v>100120.37795358599</v>
      </c>
      <c r="H119" s="38">
        <f>VLOOKUP(H103,FAC_TOTALS_APTA!$A$4:$BU$143,$F119,FALSE)</f>
        <v>142411.92110488701</v>
      </c>
      <c r="I119" s="39">
        <f t="shared" si="23"/>
        <v>0.42240694667479795</v>
      </c>
      <c r="J119" s="33" t="str">
        <f t="shared" si="27"/>
        <v>_log</v>
      </c>
      <c r="K119" s="40" t="str">
        <f t="shared" si="25"/>
        <v>MDBF_Mechanical_log_FAC</v>
      </c>
      <c r="L119" s="10">
        <f>MATCH($K119,FAC_TOTALS_APTA!$A$2:$BS$2,)</f>
        <v>39</v>
      </c>
      <c r="M119" s="41">
        <f>IF(M$103=0,0,VLOOKUP(M$103,FAC_TOTALS_APTA!$A$4:$BU$143,$L119,FALSE))</f>
        <v>2908827.66052467</v>
      </c>
      <c r="N119" s="41">
        <f>IF(N$103=0,0,VLOOKUP(N$103,FAC_TOTALS_APTA!$A$4:$BU$143,$L119,FALSE))</f>
        <v>665454.08591507503</v>
      </c>
      <c r="O119" s="41">
        <f>IF(O$103=0,0,VLOOKUP(O$103,FAC_TOTALS_APTA!$A$4:$BU$143,$L119,FALSE))</f>
        <v>1066206.0524578199</v>
      </c>
      <c r="P119" s="41">
        <f>IF(P$103=0,0,VLOOKUP(P$103,FAC_TOTALS_APTA!$A$4:$BU$143,$L119,FALSE))</f>
        <v>136925.24539178199</v>
      </c>
      <c r="Q119" s="41">
        <f>IF(Q$103=0,0,VLOOKUP(Q$103,FAC_TOTALS_APTA!$A$4:$BU$143,$L119,FALSE))</f>
        <v>-353086.56866389699</v>
      </c>
      <c r="R119" s="41">
        <f>IF(R$103=0,0,VLOOKUP(R$103,FAC_TOTALS_APTA!$A$4:$BU$143,$L119,FALSE))</f>
        <v>-858088.49639563402</v>
      </c>
      <c r="S119" s="41">
        <f>IF(S$103=0,0,VLOOKUP(S$103,FAC_TOTALS_APTA!$A$4:$BU$143,$L119,FALSE))</f>
        <v>-600793.23567760398</v>
      </c>
      <c r="T119" s="41">
        <f>IF(T$103=0,0,VLOOKUP(T$103,FAC_TOTALS_APTA!$A$4:$BU$143,$L119,FALSE))</f>
        <v>-86429.884298437493</v>
      </c>
      <c r="U119" s="41">
        <f>IF(U$103=0,0,VLOOKUP(U$103,FAC_TOTALS_APTA!$A$4:$BU$143,$L119,FALSE))</f>
        <v>2363075.7879350898</v>
      </c>
      <c r="V119" s="41">
        <f>IF(V$103=0,0,VLOOKUP(V$103,FAC_TOTALS_APTA!$A$4:$BU$143,$L119,FALSE))</f>
        <v>745287.66834245506</v>
      </c>
      <c r="W119" s="41">
        <f>IF(W$103=0,0,VLOOKUP(W$103,FAC_TOTALS_APTA!$A$4:$BU$143,$L119,FALSE))</f>
        <v>-663966.03987505799</v>
      </c>
      <c r="X119" s="41">
        <f>IF(X$103=0,0,VLOOKUP(X$103,FAC_TOTALS_APTA!$A$4:$BU$143,$L119,FALSE))</f>
        <v>-1053917.5246628099</v>
      </c>
      <c r="Y119" s="41">
        <f>IF(Y$103=0,0,VLOOKUP(Y$103,FAC_TOTALS_APTA!$A$4:$BU$143,$L119,FALSE))</f>
        <v>-451049.60052396101</v>
      </c>
      <c r="Z119" s="41">
        <f>IF(Z$103=0,0,VLOOKUP(Z$103,FAC_TOTALS_APTA!$A$4:$BU$143,$L119,FALSE))</f>
        <v>-1710269.4158071</v>
      </c>
      <c r="AA119" s="41">
        <f>IF(AA$103=0,0,VLOOKUP(AA$103,FAC_TOTALS_APTA!$A$4:$BU$143,$L119,FALSE))</f>
        <v>476890.48704978399</v>
      </c>
      <c r="AB119" s="41">
        <f>IF(AB$103=0,0,VLOOKUP(AB$103,FAC_TOTALS_APTA!$A$4:$BU$143,$L119,FALSE))</f>
        <v>-704371.48219927098</v>
      </c>
      <c r="AC119" s="42">
        <f t="shared" si="26"/>
        <v>1880694.7395129052</v>
      </c>
      <c r="AD119" s="43">
        <f>AC119/$G$122</f>
        <v>9.2715467770121689E-4</v>
      </c>
      <c r="AE119" s="9"/>
    </row>
    <row r="120" spans="1:31" s="16" customFormat="1" ht="15" x14ac:dyDescent="0.2">
      <c r="A120" s="9"/>
      <c r="B120" s="44" t="s">
        <v>63</v>
      </c>
      <c r="C120" s="45"/>
      <c r="D120" s="44" t="s">
        <v>55</v>
      </c>
      <c r="E120" s="46"/>
      <c r="F120" s="47"/>
      <c r="G120" s="48"/>
      <c r="H120" s="48"/>
      <c r="I120" s="49"/>
      <c r="J120" s="50"/>
      <c r="K120" s="50" t="str">
        <f t="shared" si="25"/>
        <v>New_Reporter_FAC</v>
      </c>
      <c r="L120" s="47">
        <f>MATCH($K120,FAC_TOTALS_APTA!$A$2:$BS$2,)</f>
        <v>44</v>
      </c>
      <c r="M120" s="48">
        <f>IF(M103=0,0,VLOOKUP(M103,FAC_TOTALS_APTA!$A$4:$BU$143,$L120,FALSE))</f>
        <v>0</v>
      </c>
      <c r="N120" s="48">
        <f>IF(N103=0,0,VLOOKUP(N103,FAC_TOTALS_APTA!$A$4:$BU$143,$L120,FALSE))</f>
        <v>0</v>
      </c>
      <c r="O120" s="48">
        <f>IF(O103=0,0,VLOOKUP(O103,FAC_TOTALS_APTA!$A$4:$BU$143,$L120,FALSE))</f>
        <v>0</v>
      </c>
      <c r="P120" s="48">
        <f>IF(P103=0,0,VLOOKUP(P103,FAC_TOTALS_APTA!$A$4:$BU$143,$L120,FALSE))</f>
        <v>0</v>
      </c>
      <c r="Q120" s="48">
        <f>IF(Q103=0,0,VLOOKUP(Q103,FAC_TOTALS_APTA!$A$4:$BU$143,$L120,FALSE))</f>
        <v>0</v>
      </c>
      <c r="R120" s="48">
        <f>IF(R103=0,0,VLOOKUP(R103,FAC_TOTALS_APTA!$A$4:$BU$143,$L120,FALSE))</f>
        <v>0</v>
      </c>
      <c r="S120" s="48">
        <f>IF(S103=0,0,VLOOKUP(S103,FAC_TOTALS_APTA!$A$4:$BU$143,$L120,FALSE))</f>
        <v>0</v>
      </c>
      <c r="T120" s="48">
        <f>IF(T103=0,0,VLOOKUP(T103,FAC_TOTALS_APTA!$A$4:$BU$143,$L120,FALSE))</f>
        <v>0</v>
      </c>
      <c r="U120" s="48">
        <f>IF(U103=0,0,VLOOKUP(U103,FAC_TOTALS_APTA!$A$4:$BU$143,$L120,FALSE))</f>
        <v>0</v>
      </c>
      <c r="V120" s="48">
        <f>IF(V103=0,0,VLOOKUP(V103,FAC_TOTALS_APTA!$A$4:$BU$143,$L120,FALSE))</f>
        <v>0</v>
      </c>
      <c r="W120" s="48">
        <f>IF(W103=0,0,VLOOKUP(W103,FAC_TOTALS_APTA!$A$4:$BU$143,$L120,FALSE))</f>
        <v>0</v>
      </c>
      <c r="X120" s="48">
        <f>IF(X103=0,0,VLOOKUP(X103,FAC_TOTALS_APTA!$A$4:$BU$143,$L120,FALSE))</f>
        <v>0</v>
      </c>
      <c r="Y120" s="48">
        <f>IF(Y103=0,0,VLOOKUP(Y103,FAC_TOTALS_APTA!$A$4:$BU$143,$L120,FALSE))</f>
        <v>0</v>
      </c>
      <c r="Z120" s="48">
        <f>IF(Z103=0,0,VLOOKUP(Z103,FAC_TOTALS_APTA!$A$4:$BU$143,$L120,FALSE))</f>
        <v>0</v>
      </c>
      <c r="AA120" s="48">
        <f>IF(AA103=0,0,VLOOKUP(AA103,FAC_TOTALS_APTA!$A$4:$BU$143,$L120,FALSE))</f>
        <v>0</v>
      </c>
      <c r="AB120" s="48">
        <f>IF(AB103=0,0,VLOOKUP(AB103,FAC_TOTALS_APTA!$A$4:$BU$143,$L120,FALSE))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8" customFormat="1" ht="15" x14ac:dyDescent="0.2">
      <c r="A121" s="77"/>
      <c r="B121" s="28" t="s">
        <v>87</v>
      </c>
      <c r="C121" s="30"/>
      <c r="D121" s="9" t="s">
        <v>6</v>
      </c>
      <c r="E121" s="57"/>
      <c r="F121" s="9">
        <f>MATCH($D121,FAC_TOTALS_APTA!$A$2:$BS$2,)</f>
        <v>9</v>
      </c>
      <c r="G121" s="79">
        <f>VLOOKUP(G103,FAC_TOTALS_APTA!$A$4:$BU$143,$F121,FALSE)</f>
        <v>2261467728.6206002</v>
      </c>
      <c r="H121" s="79">
        <f>VLOOKUP(H103,FAC_TOTALS_APTA!$A$4:$BS$143,$F121,FALSE)</f>
        <v>2497059965.5384998</v>
      </c>
      <c r="I121" s="81">
        <f t="shared" ref="I121:I122" si="28">H121/G121-1</f>
        <v>0.10417669637125493</v>
      </c>
      <c r="J121" s="33"/>
      <c r="K121" s="33"/>
      <c r="L121" s="9"/>
      <c r="M121" s="31">
        <f t="shared" ref="M121:AB121" si="29">SUM(M105:M110)</f>
        <v>68595088.484877199</v>
      </c>
      <c r="N121" s="31">
        <f t="shared" si="29"/>
        <v>119174603.69186851</v>
      </c>
      <c r="O121" s="31">
        <f t="shared" si="29"/>
        <v>217924743.148826</v>
      </c>
      <c r="P121" s="31">
        <f t="shared" si="29"/>
        <v>121421284.47607219</v>
      </c>
      <c r="Q121" s="31">
        <f t="shared" si="29"/>
        <v>45389540.18935214</v>
      </c>
      <c r="R121" s="31">
        <f t="shared" si="29"/>
        <v>86274741.043498382</v>
      </c>
      <c r="S121" s="31">
        <f t="shared" si="29"/>
        <v>-148240408.72737882</v>
      </c>
      <c r="T121" s="31">
        <f t="shared" si="29"/>
        <v>12705439.946979685</v>
      </c>
      <c r="U121" s="31">
        <f t="shared" si="29"/>
        <v>-4968405.3772860765</v>
      </c>
      <c r="V121" s="31">
        <f t="shared" si="29"/>
        <v>36669835.303755485</v>
      </c>
      <c r="W121" s="31">
        <f t="shared" si="29"/>
        <v>6902043.5689116223</v>
      </c>
      <c r="X121" s="31">
        <f t="shared" si="29"/>
        <v>34892851.711965591</v>
      </c>
      <c r="Y121" s="31">
        <f t="shared" si="29"/>
        <v>-214626774.52694201</v>
      </c>
      <c r="Z121" s="31">
        <f t="shared" si="29"/>
        <v>-68738540.277356058</v>
      </c>
      <c r="AA121" s="31">
        <f t="shared" si="29"/>
        <v>49356066.59938962</v>
      </c>
      <c r="AB121" s="31">
        <f t="shared" si="29"/>
        <v>-35667960.372382686</v>
      </c>
      <c r="AC121" s="34">
        <f>H121-G121</f>
        <v>235592236.91789961</v>
      </c>
      <c r="AD121" s="35">
        <f>I121</f>
        <v>0.10417669637125493</v>
      </c>
      <c r="AE121" s="77"/>
    </row>
    <row r="122" spans="1:31" ht="16" thickBot="1" x14ac:dyDescent="0.25">
      <c r="B122" s="12" t="s">
        <v>60</v>
      </c>
      <c r="C122" s="26"/>
      <c r="D122" s="26" t="s">
        <v>4</v>
      </c>
      <c r="E122" s="26"/>
      <c r="F122" s="26">
        <f>MATCH($D122,FAC_TOTALS_APTA!$A$2:$BS$2,)</f>
        <v>7</v>
      </c>
      <c r="G122" s="80">
        <f>VLOOKUP(G103,FAC_TOTALS_APTA!$A$4:$BS$143,$F122,FALSE)</f>
        <v>2028458449</v>
      </c>
      <c r="H122" s="80">
        <f>VLOOKUP(H103,FAC_TOTALS_APTA!$A$4:$BS$143,$F122,FALSE)</f>
        <v>3025899128.99999</v>
      </c>
      <c r="I122" s="82">
        <f t="shared" si="28"/>
        <v>0.49172349598371778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997440679.99998999</v>
      </c>
      <c r="AD122" s="55">
        <f>I122</f>
        <v>0.49172349598371778</v>
      </c>
    </row>
    <row r="123" spans="1:31" ht="17" thickTop="1" thickBot="1" x14ac:dyDescent="0.25">
      <c r="B123" s="59" t="s">
        <v>88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0.38754679961246286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4"/>
  <sheetViews>
    <sheetView showGridLines="0" tabSelected="1" topLeftCell="A32" workbookViewId="0">
      <selection activeCell="J1" sqref="J1:AB104857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44</v>
      </c>
      <c r="C1" s="15">
        <v>2012</v>
      </c>
    </row>
    <row r="2" spans="1:31" s="13" customFormat="1" ht="15" x14ac:dyDescent="0.2">
      <c r="B2" s="18" t="s">
        <v>45</v>
      </c>
      <c r="C2" s="13">
        <v>2018</v>
      </c>
      <c r="E2" s="9"/>
      <c r="I2" s="20"/>
    </row>
    <row r="3" spans="1:31" ht="15" x14ac:dyDescent="0.2">
      <c r="B3" s="21" t="s">
        <v>30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21</v>
      </c>
      <c r="C4" s="19" t="s">
        <v>22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32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40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4" t="s">
        <v>61</v>
      </c>
      <c r="H8" s="84"/>
      <c r="I8" s="84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4" t="s">
        <v>65</v>
      </c>
      <c r="AD8" s="84"/>
    </row>
    <row r="9" spans="1:31" ht="15" x14ac:dyDescent="0.2">
      <c r="B9" s="11" t="s">
        <v>23</v>
      </c>
      <c r="C9" s="29" t="s">
        <v>24</v>
      </c>
      <c r="D9" s="10" t="s">
        <v>25</v>
      </c>
      <c r="E9" s="10" t="s">
        <v>31</v>
      </c>
      <c r="F9" s="10"/>
      <c r="G9" s="29">
        <f>$C$1</f>
        <v>2012</v>
      </c>
      <c r="H9" s="29">
        <f>$C$2</f>
        <v>2018</v>
      </c>
      <c r="I9" s="29" t="s">
        <v>27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29</v>
      </c>
      <c r="AD9" s="29" t="s">
        <v>27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28</v>
      </c>
      <c r="G12" s="31"/>
      <c r="H12" s="31"/>
      <c r="I12" s="30"/>
      <c r="J12" s="9"/>
      <c r="K12" s="9"/>
      <c r="L12" s="9" t="s">
        <v>28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39</v>
      </c>
      <c r="C13" s="30" t="s">
        <v>26</v>
      </c>
      <c r="D13" s="9" t="s">
        <v>8</v>
      </c>
      <c r="E13" s="57">
        <v>0.83279999999999998</v>
      </c>
      <c r="F13" s="9">
        <f>MATCH($D13,FAC_TOTALS_APTA!$A$2:$BU$2,)</f>
        <v>11</v>
      </c>
      <c r="G13" s="31">
        <f>VLOOKUP(G11,FAC_TOTALS_APTA!$A$4:$BU$143,$F13,FALSE)</f>
        <v>60951539.957468003</v>
      </c>
      <c r="H13" s="31">
        <f>VLOOKUP(H11,FAC_TOTALS_APTA!$A$4:$BU$143,$F13,FALSE)</f>
        <v>67947642.782895699</v>
      </c>
      <c r="I13" s="32">
        <f>IFERROR(H13/G13-1,"-")</f>
        <v>0.1147813956843351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MATCH($K13,FAC_TOTALS_APTA!$A$2:$BS$2,)</f>
        <v>26</v>
      </c>
      <c r="M13" s="31">
        <f>IF(M11=0,0,VLOOKUP(M11,FAC_TOTALS_APTA!$A$4:$BU$143,$L13,FALSE))</f>
        <v>39828354.405245103</v>
      </c>
      <c r="N13" s="31">
        <f>IF(N11=0,0,VLOOKUP(N11,FAC_TOTALS_APTA!$A$4:$BU$143,$L13,FALSE))</f>
        <v>53672143.544437498</v>
      </c>
      <c r="O13" s="31">
        <f>IF(O11=0,0,VLOOKUP(O11,FAC_TOTALS_APTA!$A$4:$BU$143,$L13,FALSE))</f>
        <v>27268668.968339201</v>
      </c>
      <c r="P13" s="31">
        <f>IF(P11=0,0,VLOOKUP(P11,FAC_TOTALS_APTA!$A$4:$BU$143,$L13,FALSE))</f>
        <v>34714018.9419709</v>
      </c>
      <c r="Q13" s="31">
        <f>IF(Q11=0,0,VLOOKUP(Q11,FAC_TOTALS_APTA!$A$4:$BU$143,$L13,FALSE))</f>
        <v>43558121.508801699</v>
      </c>
      <c r="R13" s="31">
        <f>IF(R11=0,0,VLOOKUP(R11,FAC_TOTALS_APTA!$A$4:$BU$143,$L13,FALSE))</f>
        <v>14661588.143059401</v>
      </c>
      <c r="S13" s="31">
        <f>IF(S11=0,0,VLOOKUP(S11,FAC_TOTALS_APTA!$A$4:$BU$143,$L13,FALSE))</f>
        <v>0</v>
      </c>
      <c r="T13" s="31">
        <f>IF(T11=0,0,VLOOKUP(T11,FAC_TOTALS_APTA!$A$4:$BU$143,$L13,FALSE))</f>
        <v>0</v>
      </c>
      <c r="U13" s="31">
        <f>IF(U11=0,0,VLOOKUP(U11,FAC_TOTALS_APTA!$A$4:$BU$143,$L13,FALSE))</f>
        <v>0</v>
      </c>
      <c r="V13" s="31">
        <f>IF(V11=0,0,VLOOKUP(V11,FAC_TOTALS_APTA!$A$4:$BU$143,$L13,FALSE))</f>
        <v>0</v>
      </c>
      <c r="W13" s="31">
        <f>IF(W11=0,0,VLOOKUP(W11,FAC_TOTALS_APTA!$A$4:$BU$143,$L13,FALSE))</f>
        <v>0</v>
      </c>
      <c r="X13" s="31">
        <f>IF(X11=0,0,VLOOKUP(X11,FAC_TOTALS_APTA!$A$4:$BU$143,$L13,FALSE))</f>
        <v>0</v>
      </c>
      <c r="Y13" s="31">
        <f>IF(Y11=0,0,VLOOKUP(Y11,FAC_TOTALS_APTA!$A$4:$BU$143,$L13,FALSE))</f>
        <v>0</v>
      </c>
      <c r="Z13" s="31">
        <f>IF(Z11=0,0,VLOOKUP(Z11,FAC_TOTALS_APTA!$A$4:$BU$143,$L13,FALSE))</f>
        <v>0</v>
      </c>
      <c r="AA13" s="31">
        <f>IF(AA11=0,0,VLOOKUP(AA11,FAC_TOTALS_APTA!$A$4:$BU$143,$L13,FALSE))</f>
        <v>0</v>
      </c>
      <c r="AB13" s="31">
        <f>IF(AB11=0,0,VLOOKUP(AB11,FAC_TOTALS_APTA!$A$4:$BU$143,$L13,FALSE))</f>
        <v>0</v>
      </c>
      <c r="AC13" s="34">
        <f>SUM(M13:AB13)</f>
        <v>213702895.51185378</v>
      </c>
      <c r="AD13" s="35">
        <f>AC13/G30</f>
        <v>0.12712858772095192</v>
      </c>
      <c r="AE13" s="9"/>
    </row>
    <row r="14" spans="1:31" s="16" customFormat="1" ht="15" x14ac:dyDescent="0.2">
      <c r="A14" s="9"/>
      <c r="B14" s="28" t="s">
        <v>62</v>
      </c>
      <c r="C14" s="30" t="s">
        <v>26</v>
      </c>
      <c r="D14" s="9" t="s">
        <v>20</v>
      </c>
      <c r="E14" s="57">
        <v>-0.59099999999999997</v>
      </c>
      <c r="F14" s="9">
        <f>MATCH($D14,FAC_TOTALS_APTA!$A$2:$BU$2,)</f>
        <v>12</v>
      </c>
      <c r="G14" s="56">
        <f>VLOOKUP(G11,FAC_TOTALS_APTA!$A$4:$BU$143,$F14,FALSE)</f>
        <v>1.86992807543975</v>
      </c>
      <c r="H14" s="56">
        <f>VLOOKUP(H11,FAC_TOTALS_APTA!$A$4:$BU$143,$F14,FALSE)</f>
        <v>2.1146786948809999</v>
      </c>
      <c r="I14" s="32">
        <f t="shared" ref="I14:I27" si="1">IFERROR(H14/G14-1,"-")</f>
        <v>0.13088771844002189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MATCH($K14,FAC_TOTALS_APTA!$A$2:$BS$2,)</f>
        <v>27</v>
      </c>
      <c r="M14" s="31">
        <f>IF(M11=0,0,VLOOKUP(M11,FAC_TOTALS_APTA!$A$4:$BU$143,$L14,FALSE))</f>
        <v>-42134630.174850598</v>
      </c>
      <c r="N14" s="31">
        <f>IF(N11=0,0,VLOOKUP(N11,FAC_TOTALS_APTA!$A$4:$BU$143,$L14,FALSE))</f>
        <v>8248042.3526705997</v>
      </c>
      <c r="O14" s="31">
        <f>IF(O11=0,0,VLOOKUP(O11,FAC_TOTALS_APTA!$A$4:$BU$143,$L14,FALSE))</f>
        <v>-41466699.417855203</v>
      </c>
      <c r="P14" s="31">
        <f>IF(P11=0,0,VLOOKUP(P11,FAC_TOTALS_APTA!$A$4:$BU$143,$L14,FALSE))</f>
        <v>-12683468.102716699</v>
      </c>
      <c r="Q14" s="31">
        <f>IF(Q11=0,0,VLOOKUP(Q11,FAC_TOTALS_APTA!$A$4:$BU$143,$L14,FALSE))</f>
        <v>9966206.5361040793</v>
      </c>
      <c r="R14" s="31">
        <f>IF(R11=0,0,VLOOKUP(R11,FAC_TOTALS_APTA!$A$4:$BU$143,$L14,FALSE))</f>
        <v>246051.55454092199</v>
      </c>
      <c r="S14" s="31">
        <f>IF(S11=0,0,VLOOKUP(S11,FAC_TOTALS_APTA!$A$4:$BU$143,$L14,FALSE))</f>
        <v>0</v>
      </c>
      <c r="T14" s="31">
        <f>IF(T11=0,0,VLOOKUP(T11,FAC_TOTALS_APTA!$A$4:$BU$143,$L14,FALSE))</f>
        <v>0</v>
      </c>
      <c r="U14" s="31">
        <f>IF(U11=0,0,VLOOKUP(U11,FAC_TOTALS_APTA!$A$4:$BU$143,$L14,FALSE))</f>
        <v>0</v>
      </c>
      <c r="V14" s="31">
        <f>IF(V11=0,0,VLOOKUP(V11,FAC_TOTALS_APTA!$A$4:$BU$143,$L14,FALSE))</f>
        <v>0</v>
      </c>
      <c r="W14" s="31">
        <f>IF(W11=0,0,VLOOKUP(W11,FAC_TOTALS_APTA!$A$4:$BU$143,$L14,FALSE))</f>
        <v>0</v>
      </c>
      <c r="X14" s="31">
        <f>IF(X11=0,0,VLOOKUP(X11,FAC_TOTALS_APTA!$A$4:$BU$143,$L14,FALSE))</f>
        <v>0</v>
      </c>
      <c r="Y14" s="31">
        <f>IF(Y11=0,0,VLOOKUP(Y11,FAC_TOTALS_APTA!$A$4:$BU$143,$L14,FALSE))</f>
        <v>0</v>
      </c>
      <c r="Z14" s="31">
        <f>IF(Z11=0,0,VLOOKUP(Z11,FAC_TOTALS_APTA!$A$4:$BU$143,$L14,FALSE))</f>
        <v>0</v>
      </c>
      <c r="AA14" s="31">
        <f>IF(AA11=0,0,VLOOKUP(AA11,FAC_TOTALS_APTA!$A$4:$BU$143,$L14,FALSE))</f>
        <v>0</v>
      </c>
      <c r="AB14" s="31">
        <f>IF(AB11=0,0,VLOOKUP(AB11,FAC_TOTALS_APTA!$A$4:$BU$143,$L14,FALSE))</f>
        <v>0</v>
      </c>
      <c r="AC14" s="34">
        <f t="shared" ref="AC14:AC27" si="4">SUM(M14:AB14)</f>
        <v>-77824497.252106905</v>
      </c>
      <c r="AD14" s="35">
        <f>AC14/G30</f>
        <v>-4.6296604461331055E-2</v>
      </c>
      <c r="AE14" s="9"/>
    </row>
    <row r="15" spans="1:31" s="16" customFormat="1" ht="15" x14ac:dyDescent="0.2">
      <c r="A15" s="9"/>
      <c r="B15" s="28" t="s">
        <v>58</v>
      </c>
      <c r="C15" s="30" t="s">
        <v>26</v>
      </c>
      <c r="D15" s="9" t="s">
        <v>9</v>
      </c>
      <c r="E15" s="57">
        <v>0.37669999999999998</v>
      </c>
      <c r="F15" s="9">
        <f>MATCH($D15,FAC_TOTALS_APTA!$A$2:$BU$2,)</f>
        <v>13</v>
      </c>
      <c r="G15" s="31">
        <f>VLOOKUP(G11,FAC_TOTALS_APTA!$A$4:$BU$143,$F15,FALSE)</f>
        <v>9327601.2740617003</v>
      </c>
      <c r="H15" s="31">
        <f>VLOOKUP(H11,FAC_TOTALS_APTA!$A$4:$BU$143,$F15,FALSE)</f>
        <v>9887005.8791353591</v>
      </c>
      <c r="I15" s="32">
        <f t="shared" si="1"/>
        <v>5.9973040081511275E-2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MATCH($K15,FAC_TOTALS_APTA!$A$2:$BS$2,)</f>
        <v>28</v>
      </c>
      <c r="M15" s="31">
        <f>IF(M11=0,0,VLOOKUP(M11,FAC_TOTALS_APTA!$A$4:$BU$143,$L15,FALSE))</f>
        <v>7540605.3763120603</v>
      </c>
      <c r="N15" s="31">
        <f>IF(N11=0,0,VLOOKUP(N11,FAC_TOTALS_APTA!$A$4:$BU$143,$L15,FALSE))</f>
        <v>8901474.58296654</v>
      </c>
      <c r="O15" s="31">
        <f>IF(O11=0,0,VLOOKUP(O11,FAC_TOTALS_APTA!$A$4:$BU$143,$L15,FALSE))</f>
        <v>8238326.7500909604</v>
      </c>
      <c r="P15" s="31">
        <f>IF(P11=0,0,VLOOKUP(P11,FAC_TOTALS_APTA!$A$4:$BU$143,$L15,FALSE))</f>
        <v>6207836.2292402396</v>
      </c>
      <c r="Q15" s="31">
        <f>IF(Q11=0,0,VLOOKUP(Q11,FAC_TOTALS_APTA!$A$4:$BU$143,$L15,FALSE))</f>
        <v>7599787.1820732001</v>
      </c>
      <c r="R15" s="31">
        <f>IF(R11=0,0,VLOOKUP(R11,FAC_TOTALS_APTA!$A$4:$BU$143,$L15,FALSE))</f>
        <v>6632561.1847066097</v>
      </c>
      <c r="S15" s="31">
        <f>IF(S11=0,0,VLOOKUP(S11,FAC_TOTALS_APTA!$A$4:$BU$143,$L15,FALSE))</f>
        <v>0</v>
      </c>
      <c r="T15" s="31">
        <f>IF(T11=0,0,VLOOKUP(T11,FAC_TOTALS_APTA!$A$4:$BU$143,$L15,FALSE))</f>
        <v>0</v>
      </c>
      <c r="U15" s="31">
        <f>IF(U11=0,0,VLOOKUP(U11,FAC_TOTALS_APTA!$A$4:$BU$143,$L15,FALSE))</f>
        <v>0</v>
      </c>
      <c r="V15" s="31">
        <f>IF(V11=0,0,VLOOKUP(V11,FAC_TOTALS_APTA!$A$4:$BU$143,$L15,FALSE))</f>
        <v>0</v>
      </c>
      <c r="W15" s="31">
        <f>IF(W11=0,0,VLOOKUP(W11,FAC_TOTALS_APTA!$A$4:$BU$143,$L15,FALSE))</f>
        <v>0</v>
      </c>
      <c r="X15" s="31">
        <f>IF(X11=0,0,VLOOKUP(X11,FAC_TOTALS_APTA!$A$4:$BU$143,$L15,FALSE))</f>
        <v>0</v>
      </c>
      <c r="Y15" s="31">
        <f>IF(Y11=0,0,VLOOKUP(Y11,FAC_TOTALS_APTA!$A$4:$BU$143,$L15,FALSE))</f>
        <v>0</v>
      </c>
      <c r="Z15" s="31">
        <f>IF(Z11=0,0,VLOOKUP(Z11,FAC_TOTALS_APTA!$A$4:$BU$143,$L15,FALSE))</f>
        <v>0</v>
      </c>
      <c r="AA15" s="31">
        <f>IF(AA11=0,0,VLOOKUP(AA11,FAC_TOTALS_APTA!$A$4:$BU$143,$L15,FALSE))</f>
        <v>0</v>
      </c>
      <c r="AB15" s="31">
        <f>IF(AB11=0,0,VLOOKUP(AB11,FAC_TOTALS_APTA!$A$4:$BU$143,$L15,FALSE))</f>
        <v>0</v>
      </c>
      <c r="AC15" s="34">
        <f t="shared" si="4"/>
        <v>45120591.305389613</v>
      </c>
      <c r="AD15" s="35">
        <f>AC15/G30</f>
        <v>2.6841550443429858E-2</v>
      </c>
      <c r="AE15" s="9"/>
    </row>
    <row r="16" spans="1:31" s="16" customFormat="1" ht="15" x14ac:dyDescent="0.2">
      <c r="A16" s="9"/>
      <c r="B16" s="28" t="s">
        <v>82</v>
      </c>
      <c r="C16" s="30"/>
      <c r="D16" s="9" t="s">
        <v>11</v>
      </c>
      <c r="E16" s="57">
        <v>5.4999999999999997E-3</v>
      </c>
      <c r="F16" s="9">
        <f>MATCH($D16,FAC_TOTALS_APTA!$A$2:$BU$2,)</f>
        <v>17</v>
      </c>
      <c r="G16" s="56">
        <f>VLOOKUP(G11,FAC_TOTALS_APTA!$A$4:$BU$143,$F16,FALSE)</f>
        <v>39.037954559056502</v>
      </c>
      <c r="H16" s="56">
        <f>VLOOKUP(H11,FAC_TOTALS_APTA!$A$4:$BU$143,$F16,FALSE)</f>
        <v>39.353033672518798</v>
      </c>
      <c r="I16" s="32">
        <f t="shared" si="1"/>
        <v>8.0710968856128051E-3</v>
      </c>
      <c r="J16" s="33" t="str">
        <f t="shared" si="2"/>
        <v/>
      </c>
      <c r="K16" s="33" t="str">
        <f t="shared" si="3"/>
        <v>TSD_POP_PCT_FAC</v>
      </c>
      <c r="L16" s="9">
        <f>MATCH($K16,FAC_TOTALS_APTA!$A$2:$BS$2,)</f>
        <v>32</v>
      </c>
      <c r="M16" s="31">
        <f>IF(M11=0,0,VLOOKUP(M11,FAC_TOTALS_APTA!$A$4:$BU$143,$L16,FALSE))</f>
        <v>-123889.61434229799</v>
      </c>
      <c r="N16" s="31">
        <f>IF(N11=0,0,VLOOKUP(N11,FAC_TOTALS_APTA!$A$4:$BU$143,$L16,FALSE))</f>
        <v>183147.03010544099</v>
      </c>
      <c r="O16" s="31">
        <f>IF(O11=0,0,VLOOKUP(O11,FAC_TOTALS_APTA!$A$4:$BU$143,$L16,FALSE))</f>
        <v>709518.52328589803</v>
      </c>
      <c r="P16" s="31">
        <f>IF(P11=0,0,VLOOKUP(P11,FAC_TOTALS_APTA!$A$4:$BU$143,$L16,FALSE))</f>
        <v>1207761.2858138301</v>
      </c>
      <c r="Q16" s="31">
        <f>IF(Q11=0,0,VLOOKUP(Q11,FAC_TOTALS_APTA!$A$4:$BU$143,$L16,FALSE))</f>
        <v>422956.743004405</v>
      </c>
      <c r="R16" s="31">
        <f>IF(R11=0,0,VLOOKUP(R11,FAC_TOTALS_APTA!$A$4:$BU$143,$L16,FALSE))</f>
        <v>635636.80668115802</v>
      </c>
      <c r="S16" s="31">
        <f>IF(S11=0,0,VLOOKUP(S11,FAC_TOTALS_APTA!$A$4:$BU$143,$L16,FALSE))</f>
        <v>0</v>
      </c>
      <c r="T16" s="31">
        <f>IF(T11=0,0,VLOOKUP(T11,FAC_TOTALS_APTA!$A$4:$BU$143,$L16,FALSE))</f>
        <v>0</v>
      </c>
      <c r="U16" s="31">
        <f>IF(U11=0,0,VLOOKUP(U11,FAC_TOTALS_APTA!$A$4:$BU$143,$L16,FALSE))</f>
        <v>0</v>
      </c>
      <c r="V16" s="31">
        <f>IF(V11=0,0,VLOOKUP(V11,FAC_TOTALS_APTA!$A$4:$BU$143,$L16,FALSE))</f>
        <v>0</v>
      </c>
      <c r="W16" s="31">
        <f>IF(W11=0,0,VLOOKUP(W11,FAC_TOTALS_APTA!$A$4:$BU$143,$L16,FALSE))</f>
        <v>0</v>
      </c>
      <c r="X16" s="31">
        <f>IF(X11=0,0,VLOOKUP(X11,FAC_TOTALS_APTA!$A$4:$BU$143,$L16,FALSE))</f>
        <v>0</v>
      </c>
      <c r="Y16" s="31">
        <f>IF(Y11=0,0,VLOOKUP(Y11,FAC_TOTALS_APTA!$A$4:$BU$143,$L16,FALSE))</f>
        <v>0</v>
      </c>
      <c r="Z16" s="31">
        <f>IF(Z11=0,0,VLOOKUP(Z11,FAC_TOTALS_APTA!$A$4:$BU$143,$L16,FALSE))</f>
        <v>0</v>
      </c>
      <c r="AA16" s="31">
        <f>IF(AA11=0,0,VLOOKUP(AA11,FAC_TOTALS_APTA!$A$4:$BU$143,$L16,FALSE))</f>
        <v>0</v>
      </c>
      <c r="AB16" s="31">
        <f>IF(AB11=0,0,VLOOKUP(AB11,FAC_TOTALS_APTA!$A$4:$BU$143,$L16,FALSE))</f>
        <v>0</v>
      </c>
      <c r="AC16" s="34">
        <f t="shared" si="4"/>
        <v>3035130.7745484342</v>
      </c>
      <c r="AD16" s="35">
        <f>AC16/G30</f>
        <v>1.8055529289510198E-3</v>
      </c>
      <c r="AE16" s="9"/>
    </row>
    <row r="17" spans="1:31" s="16" customFormat="1" ht="15" x14ac:dyDescent="0.2">
      <c r="A17" s="9"/>
      <c r="B17" s="28" t="s">
        <v>59</v>
      </c>
      <c r="C17" s="30" t="s">
        <v>26</v>
      </c>
      <c r="D17" s="37" t="s">
        <v>19</v>
      </c>
      <c r="E17" s="57">
        <v>0.1762</v>
      </c>
      <c r="F17" s="9">
        <f>MATCH($D17,FAC_TOTALS_APTA!$A$2:$BU$2,)</f>
        <v>14</v>
      </c>
      <c r="G17" s="36">
        <f>VLOOKUP(G11,FAC_TOTALS_APTA!$A$4:$BU$143,$F17,FALSE)</f>
        <v>4.0834989883245401</v>
      </c>
      <c r="H17" s="36">
        <f>VLOOKUP(H11,FAC_TOTALS_APTA!$A$4:$BU$143,$F17,FALSE)</f>
        <v>2.9172027743343798</v>
      </c>
      <c r="I17" s="32">
        <f t="shared" si="1"/>
        <v>-0.28561197574061148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MATCH($K17,FAC_TOTALS_APTA!$A$2:$BS$2,)</f>
        <v>29</v>
      </c>
      <c r="M17" s="31">
        <f>IF(M11=0,0,VLOOKUP(M11,FAC_TOTALS_APTA!$A$4:$BU$143,$L17,FALSE))</f>
        <v>-9295362.4812930301</v>
      </c>
      <c r="N17" s="31">
        <f>IF(N11=0,0,VLOOKUP(N11,FAC_TOTALS_APTA!$A$4:$BU$143,$L17,FALSE))</f>
        <v>-12765710.737982901</v>
      </c>
      <c r="O17" s="31">
        <f>IF(O11=0,0,VLOOKUP(O11,FAC_TOTALS_APTA!$A$4:$BU$143,$L17,FALSE))</f>
        <v>-68302036.194289893</v>
      </c>
      <c r="P17" s="31">
        <f>IF(P11=0,0,VLOOKUP(P11,FAC_TOTALS_APTA!$A$4:$BU$143,$L17,FALSE))</f>
        <v>-25303663.7592986</v>
      </c>
      <c r="Q17" s="31">
        <f>IF(Q11=0,0,VLOOKUP(Q11,FAC_TOTALS_APTA!$A$4:$BU$143,$L17,FALSE))</f>
        <v>17943345.561648399</v>
      </c>
      <c r="R17" s="31">
        <f>IF(R11=0,0,VLOOKUP(R11,FAC_TOTALS_APTA!$A$4:$BU$143,$L17,FALSE))</f>
        <v>21455182.638046101</v>
      </c>
      <c r="S17" s="31">
        <f>IF(S11=0,0,VLOOKUP(S11,FAC_TOTALS_APTA!$A$4:$BU$143,$L17,FALSE))</f>
        <v>0</v>
      </c>
      <c r="T17" s="31">
        <f>IF(T11=0,0,VLOOKUP(T11,FAC_TOTALS_APTA!$A$4:$BU$143,$L17,FALSE))</f>
        <v>0</v>
      </c>
      <c r="U17" s="31">
        <f>IF(U11=0,0,VLOOKUP(U11,FAC_TOTALS_APTA!$A$4:$BU$143,$L17,FALSE))</f>
        <v>0</v>
      </c>
      <c r="V17" s="31">
        <f>IF(V11=0,0,VLOOKUP(V11,FAC_TOTALS_APTA!$A$4:$BU$143,$L17,FALSE))</f>
        <v>0</v>
      </c>
      <c r="W17" s="31">
        <f>IF(W11=0,0,VLOOKUP(W11,FAC_TOTALS_APTA!$A$4:$BU$143,$L17,FALSE))</f>
        <v>0</v>
      </c>
      <c r="X17" s="31">
        <f>IF(X11=0,0,VLOOKUP(X11,FAC_TOTALS_APTA!$A$4:$BU$143,$L17,FALSE))</f>
        <v>0</v>
      </c>
      <c r="Y17" s="31">
        <f>IF(Y11=0,0,VLOOKUP(Y11,FAC_TOTALS_APTA!$A$4:$BU$143,$L17,FALSE))</f>
        <v>0</v>
      </c>
      <c r="Z17" s="31">
        <f>IF(Z11=0,0,VLOOKUP(Z11,FAC_TOTALS_APTA!$A$4:$BU$143,$L17,FALSE))</f>
        <v>0</v>
      </c>
      <c r="AA17" s="31">
        <f>IF(AA11=0,0,VLOOKUP(AA11,FAC_TOTALS_APTA!$A$4:$BU$143,$L17,FALSE))</f>
        <v>0</v>
      </c>
      <c r="AB17" s="31">
        <f>IF(AB11=0,0,VLOOKUP(AB11,FAC_TOTALS_APTA!$A$4:$BU$143,$L17,FALSE))</f>
        <v>0</v>
      </c>
      <c r="AC17" s="34">
        <f t="shared" si="4"/>
        <v>-76268244.973169908</v>
      </c>
      <c r="AD17" s="35">
        <f>AC17/G30</f>
        <v>-4.537081375603947E-2</v>
      </c>
      <c r="AE17" s="9"/>
    </row>
    <row r="18" spans="1:31" s="16" customFormat="1" ht="15" x14ac:dyDescent="0.2">
      <c r="A18" s="9"/>
      <c r="B18" s="28" t="s">
        <v>56</v>
      </c>
      <c r="C18" s="30" t="s">
        <v>26</v>
      </c>
      <c r="D18" s="9" t="s">
        <v>18</v>
      </c>
      <c r="E18" s="57">
        <v>-0.27529999999999999</v>
      </c>
      <c r="F18" s="9">
        <f>MATCH($D18,FAC_TOTALS_APTA!$A$2:$BU$2,)</f>
        <v>15</v>
      </c>
      <c r="G18" s="56">
        <f>VLOOKUP(G11,FAC_TOTALS_APTA!$A$4:$BU$143,$F18,FALSE)</f>
        <v>35325.209510277797</v>
      </c>
      <c r="H18" s="56">
        <f>VLOOKUP(H11,FAC_TOTALS_APTA!$A$4:$BU$143,$F18,FALSE)</f>
        <v>39375.637729206101</v>
      </c>
      <c r="I18" s="32">
        <f t="shared" si="1"/>
        <v>0.11466112374364945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MATCH($K18,FAC_TOTALS_APTA!$A$2:$BS$2,)</f>
        <v>30</v>
      </c>
      <c r="M18" s="31">
        <f>IF(M11=0,0,VLOOKUP(M11,FAC_TOTALS_APTA!$A$4:$BU$143,$L18,FALSE))</f>
        <v>-4062054.21620607</v>
      </c>
      <c r="N18" s="31">
        <f>IF(N11=0,0,VLOOKUP(N11,FAC_TOTALS_APTA!$A$4:$BU$143,$L18,FALSE))</f>
        <v>-2454945.3139425102</v>
      </c>
      <c r="O18" s="31">
        <f>IF(O11=0,0,VLOOKUP(O11,FAC_TOTALS_APTA!$A$4:$BU$143,$L18,FALSE))</f>
        <v>-14266427.502917601</v>
      </c>
      <c r="P18" s="31">
        <f>IF(P11=0,0,VLOOKUP(P11,FAC_TOTALS_APTA!$A$4:$BU$143,$L18,FALSE))</f>
        <v>-10401594.167883201</v>
      </c>
      <c r="Q18" s="31">
        <f>IF(Q11=0,0,VLOOKUP(Q11,FAC_TOTALS_APTA!$A$4:$BU$143,$L18,FALSE))</f>
        <v>-10531263.249629799</v>
      </c>
      <c r="R18" s="31">
        <f>IF(R11=0,0,VLOOKUP(R11,FAC_TOTALS_APTA!$A$4:$BU$143,$L18,FALSE))</f>
        <v>-11124866.977566799</v>
      </c>
      <c r="S18" s="31">
        <f>IF(S11=0,0,VLOOKUP(S11,FAC_TOTALS_APTA!$A$4:$BU$143,$L18,FALSE))</f>
        <v>0</v>
      </c>
      <c r="T18" s="31">
        <f>IF(T11=0,0,VLOOKUP(T11,FAC_TOTALS_APTA!$A$4:$BU$143,$L18,FALSE))</f>
        <v>0</v>
      </c>
      <c r="U18" s="31">
        <f>IF(U11=0,0,VLOOKUP(U11,FAC_TOTALS_APTA!$A$4:$BU$143,$L18,FALSE))</f>
        <v>0</v>
      </c>
      <c r="V18" s="31">
        <f>IF(V11=0,0,VLOOKUP(V11,FAC_TOTALS_APTA!$A$4:$BU$143,$L18,FALSE))</f>
        <v>0</v>
      </c>
      <c r="W18" s="31">
        <f>IF(W11=0,0,VLOOKUP(W11,FAC_TOTALS_APTA!$A$4:$BU$143,$L18,FALSE))</f>
        <v>0</v>
      </c>
      <c r="X18" s="31">
        <f>IF(X11=0,0,VLOOKUP(X11,FAC_TOTALS_APTA!$A$4:$BU$143,$L18,FALSE))</f>
        <v>0</v>
      </c>
      <c r="Y18" s="31">
        <f>IF(Y11=0,0,VLOOKUP(Y11,FAC_TOTALS_APTA!$A$4:$BU$143,$L18,FALSE))</f>
        <v>0</v>
      </c>
      <c r="Z18" s="31">
        <f>IF(Z11=0,0,VLOOKUP(Z11,FAC_TOTALS_APTA!$A$4:$BU$143,$L18,FALSE))</f>
        <v>0</v>
      </c>
      <c r="AA18" s="31">
        <f>IF(AA11=0,0,VLOOKUP(AA11,FAC_TOTALS_APTA!$A$4:$BU$143,$L18,FALSE))</f>
        <v>0</v>
      </c>
      <c r="AB18" s="31">
        <f>IF(AB11=0,0,VLOOKUP(AB11,FAC_TOTALS_APTA!$A$4:$BU$143,$L18,FALSE))</f>
        <v>0</v>
      </c>
      <c r="AC18" s="34">
        <f t="shared" si="4"/>
        <v>-52841151.428145982</v>
      </c>
      <c r="AD18" s="35">
        <f>AC18/G30</f>
        <v>-3.1434393710573487E-2</v>
      </c>
      <c r="AE18" s="9"/>
    </row>
    <row r="19" spans="1:31" s="16" customFormat="1" ht="15" x14ac:dyDescent="0.2">
      <c r="A19" s="9"/>
      <c r="B19" s="28" t="s">
        <v>83</v>
      </c>
      <c r="C19" s="30"/>
      <c r="D19" s="9" t="s">
        <v>10</v>
      </c>
      <c r="E19" s="57">
        <v>6.8999999999999999E-3</v>
      </c>
      <c r="F19" s="9">
        <f>MATCH($D19,FAC_TOTALS_APTA!$A$2:$BU$2,)</f>
        <v>16</v>
      </c>
      <c r="G19" s="31">
        <f>VLOOKUP(G11,FAC_TOTALS_APTA!$A$4:$BU$143,$F19,FALSE)</f>
        <v>11.2784545069084</v>
      </c>
      <c r="H19" s="31">
        <f>VLOOKUP(H11,FAC_TOTALS_APTA!$A$4:$BU$143,$F19,FALSE)</f>
        <v>10.4802051078287</v>
      </c>
      <c r="I19" s="32">
        <f t="shared" si="1"/>
        <v>-7.0776487912483699E-2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MATCH($K19,FAC_TOTALS_APTA!$A$2:$BS$2,)</f>
        <v>31</v>
      </c>
      <c r="M19" s="31">
        <f>IF(M11=0,0,VLOOKUP(M11,FAC_TOTALS_APTA!$A$4:$BU$143,$L19,FALSE))</f>
        <v>-3343413.17754369</v>
      </c>
      <c r="N19" s="31">
        <f>IF(N11=0,0,VLOOKUP(N11,FAC_TOTALS_APTA!$A$4:$BU$143,$L19,FALSE))</f>
        <v>-373178.933304045</v>
      </c>
      <c r="O19" s="31">
        <f>IF(O11=0,0,VLOOKUP(O11,FAC_TOTALS_APTA!$A$4:$BU$143,$L19,FALSE))</f>
        <v>-127168.82579123401</v>
      </c>
      <c r="P19" s="31">
        <f>IF(P11=0,0,VLOOKUP(P11,FAC_TOTALS_APTA!$A$4:$BU$143,$L19,FALSE))</f>
        <v>-1008642.88136612</v>
      </c>
      <c r="Q19" s="31">
        <f>IF(Q11=0,0,VLOOKUP(Q11,FAC_TOTALS_APTA!$A$4:$BU$143,$L19,FALSE))</f>
        <v>-1688192.86871192</v>
      </c>
      <c r="R19" s="31">
        <f>IF(R11=0,0,VLOOKUP(R11,FAC_TOTALS_APTA!$A$4:$BU$143,$L19,FALSE))</f>
        <v>-1445283.7043781199</v>
      </c>
      <c r="S19" s="31">
        <f>IF(S11=0,0,VLOOKUP(S11,FAC_TOTALS_APTA!$A$4:$BU$143,$L19,FALSE))</f>
        <v>0</v>
      </c>
      <c r="T19" s="31">
        <f>IF(T11=0,0,VLOOKUP(T11,FAC_TOTALS_APTA!$A$4:$BU$143,$L19,FALSE))</f>
        <v>0</v>
      </c>
      <c r="U19" s="31">
        <f>IF(U11=0,0,VLOOKUP(U11,FAC_TOTALS_APTA!$A$4:$BU$143,$L19,FALSE))</f>
        <v>0</v>
      </c>
      <c r="V19" s="31">
        <f>IF(V11=0,0,VLOOKUP(V11,FAC_TOTALS_APTA!$A$4:$BU$143,$L19,FALSE))</f>
        <v>0</v>
      </c>
      <c r="W19" s="31">
        <f>IF(W11=0,0,VLOOKUP(W11,FAC_TOTALS_APTA!$A$4:$BU$143,$L19,FALSE))</f>
        <v>0</v>
      </c>
      <c r="X19" s="31">
        <f>IF(X11=0,0,VLOOKUP(X11,FAC_TOTALS_APTA!$A$4:$BU$143,$L19,FALSE))</f>
        <v>0</v>
      </c>
      <c r="Y19" s="31">
        <f>IF(Y11=0,0,VLOOKUP(Y11,FAC_TOTALS_APTA!$A$4:$BU$143,$L19,FALSE))</f>
        <v>0</v>
      </c>
      <c r="Z19" s="31">
        <f>IF(Z11=0,0,VLOOKUP(Z11,FAC_TOTALS_APTA!$A$4:$BU$143,$L19,FALSE))</f>
        <v>0</v>
      </c>
      <c r="AA19" s="31">
        <f>IF(AA11=0,0,VLOOKUP(AA11,FAC_TOTALS_APTA!$A$4:$BU$143,$L19,FALSE))</f>
        <v>0</v>
      </c>
      <c r="AB19" s="31">
        <f>IF(AB11=0,0,VLOOKUP(AB11,FAC_TOTALS_APTA!$A$4:$BU$143,$L19,FALSE))</f>
        <v>0</v>
      </c>
      <c r="AC19" s="34">
        <f t="shared" si="4"/>
        <v>-7985880.3910951288</v>
      </c>
      <c r="AD19" s="35">
        <f>AC19/G30</f>
        <v>-4.7506782413814013E-3</v>
      </c>
      <c r="AE19" s="9"/>
    </row>
    <row r="20" spans="1:31" s="16" customFormat="1" ht="15" x14ac:dyDescent="0.2">
      <c r="A20" s="9"/>
      <c r="B20" s="28" t="s">
        <v>57</v>
      </c>
      <c r="C20" s="30"/>
      <c r="D20" s="9" t="s">
        <v>34</v>
      </c>
      <c r="E20" s="57">
        <v>-3.0000000000000001E-3</v>
      </c>
      <c r="F20" s="9">
        <f>MATCH($D20,FAC_TOTALS_APTA!$A$2:$BU$2,)</f>
        <v>18</v>
      </c>
      <c r="G20" s="36">
        <f>VLOOKUP(G11,FAC_TOTALS_APTA!$A$4:$BU$143,$F20,FALSE)</f>
        <v>4.8841298082991003</v>
      </c>
      <c r="H20" s="36">
        <f>VLOOKUP(H11,FAC_TOTALS_APTA!$A$4:$BU$143,$F20,FALSE)</f>
        <v>6.0643464321131297</v>
      </c>
      <c r="I20" s="32">
        <f t="shared" si="1"/>
        <v>0.24164317291661841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MATCH($K20,FAC_TOTALS_APTA!$A$2:$BS$2,)</f>
        <v>33</v>
      </c>
      <c r="M20" s="31">
        <f>IF(M11=0,0,VLOOKUP(M11,FAC_TOTALS_APTA!$A$4:$BU$143,$L20,FALSE))</f>
        <v>-11218.0915731937</v>
      </c>
      <c r="N20" s="31">
        <f>IF(N11=0,0,VLOOKUP(N11,FAC_TOTALS_APTA!$A$4:$BU$143,$L20,FALSE))</f>
        <v>-857726.141283356</v>
      </c>
      <c r="O20" s="31">
        <f>IF(O11=0,0,VLOOKUP(O11,FAC_TOTALS_APTA!$A$4:$BU$143,$L20,FALSE))</f>
        <v>-117216.20634397</v>
      </c>
      <c r="P20" s="31">
        <f>IF(P11=0,0,VLOOKUP(P11,FAC_TOTALS_APTA!$A$4:$BU$143,$L20,FALSE))</f>
        <v>-1798913.1799613801</v>
      </c>
      <c r="Q20" s="31">
        <f>IF(Q11=0,0,VLOOKUP(Q11,FAC_TOTALS_APTA!$A$4:$BU$143,$L20,FALSE))</f>
        <v>-533366.19465052697</v>
      </c>
      <c r="R20" s="31">
        <f>IF(R11=0,0,VLOOKUP(R11,FAC_TOTALS_APTA!$A$4:$BU$143,$L20,FALSE))</f>
        <v>-827770.25991517794</v>
      </c>
      <c r="S20" s="31">
        <f>IF(S11=0,0,VLOOKUP(S11,FAC_TOTALS_APTA!$A$4:$BU$143,$L20,FALSE))</f>
        <v>0</v>
      </c>
      <c r="T20" s="31">
        <f>IF(T11=0,0,VLOOKUP(T11,FAC_TOTALS_APTA!$A$4:$BU$143,$L20,FALSE))</f>
        <v>0</v>
      </c>
      <c r="U20" s="31">
        <f>IF(U11=0,0,VLOOKUP(U11,FAC_TOTALS_APTA!$A$4:$BU$143,$L20,FALSE))</f>
        <v>0</v>
      </c>
      <c r="V20" s="31">
        <f>IF(V11=0,0,VLOOKUP(V11,FAC_TOTALS_APTA!$A$4:$BU$143,$L20,FALSE))</f>
        <v>0</v>
      </c>
      <c r="W20" s="31">
        <f>IF(W11=0,0,VLOOKUP(W11,FAC_TOTALS_APTA!$A$4:$BU$143,$L20,FALSE))</f>
        <v>0</v>
      </c>
      <c r="X20" s="31">
        <f>IF(X11=0,0,VLOOKUP(X11,FAC_TOTALS_APTA!$A$4:$BU$143,$L20,FALSE))</f>
        <v>0</v>
      </c>
      <c r="Y20" s="31">
        <f>IF(Y11=0,0,VLOOKUP(Y11,FAC_TOTALS_APTA!$A$4:$BU$143,$L20,FALSE))</f>
        <v>0</v>
      </c>
      <c r="Z20" s="31">
        <f>IF(Z11=0,0,VLOOKUP(Z11,FAC_TOTALS_APTA!$A$4:$BU$143,$L20,FALSE))</f>
        <v>0</v>
      </c>
      <c r="AA20" s="31">
        <f>IF(AA11=0,0,VLOOKUP(AA11,FAC_TOTALS_APTA!$A$4:$BU$143,$L20,FALSE))</f>
        <v>0</v>
      </c>
      <c r="AB20" s="31">
        <f>IF(AB11=0,0,VLOOKUP(AB11,FAC_TOTALS_APTA!$A$4:$BU$143,$L20,FALSE))</f>
        <v>0</v>
      </c>
      <c r="AC20" s="34">
        <f t="shared" si="4"/>
        <v>-4146210.0737276049</v>
      </c>
      <c r="AD20" s="35">
        <f>AC20/G30</f>
        <v>-2.4665170296587617E-3</v>
      </c>
      <c r="AE20" s="9"/>
    </row>
    <row r="21" spans="1:31" s="16" customFormat="1" ht="15" hidden="1" x14ac:dyDescent="0.2">
      <c r="A21" s="9"/>
      <c r="B21" s="28" t="s">
        <v>84</v>
      </c>
      <c r="C21" s="30"/>
      <c r="D21" s="14" t="s">
        <v>74</v>
      </c>
      <c r="E21" s="57">
        <v>-1.29E-2</v>
      </c>
      <c r="F21" s="9">
        <f>MATCH($D21,FAC_TOTALS_APTA!$A$2:$BU$2,)</f>
        <v>19</v>
      </c>
      <c r="G21" s="36">
        <f>VLOOKUP(G11,FAC_TOTALS_APTA!$A$4:$BU$143,$F21,FALSE)</f>
        <v>0</v>
      </c>
      <c r="H21" s="36">
        <f>VLOOKUP(H11,FAC_TOTALS_APTA!$A$4:$BU$143,$F21,FALSE)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YEARS_SINCE_TNC_BUS2_HINY_FAC</v>
      </c>
      <c r="L21" s="9">
        <f>MATCH($K21,FAC_TOTALS_APTA!$A$2:$BS$2,)</f>
        <v>34</v>
      </c>
      <c r="M21" s="31">
        <f>IF(M11=0,0,VLOOKUP(M11,FAC_TOTALS_APTA!$A$4:$BU$143,$L21,FALSE))</f>
        <v>0</v>
      </c>
      <c r="N21" s="31">
        <f>IF(N11=0,0,VLOOKUP(N11,FAC_TOTALS_APTA!$A$4:$BU$143,$L21,FALSE))</f>
        <v>0</v>
      </c>
      <c r="O21" s="31">
        <f>IF(O11=0,0,VLOOKUP(O11,FAC_TOTALS_APTA!$A$4:$BU$143,$L21,FALSE))</f>
        <v>0</v>
      </c>
      <c r="P21" s="31">
        <f>IF(P11=0,0,VLOOKUP(P11,FAC_TOTALS_APTA!$A$4:$BU$143,$L21,FALSE))</f>
        <v>0</v>
      </c>
      <c r="Q21" s="31">
        <f>IF(Q11=0,0,VLOOKUP(Q11,FAC_TOTALS_APTA!$A$4:$BU$143,$L21,FALSE))</f>
        <v>0</v>
      </c>
      <c r="R21" s="31">
        <f>IF(R11=0,0,VLOOKUP(R11,FAC_TOTALS_APTA!$A$4:$BU$143,$L21,FALSE))</f>
        <v>0</v>
      </c>
      <c r="S21" s="31">
        <f>IF(S11=0,0,VLOOKUP(S11,FAC_TOTALS_APTA!$A$4:$BU$143,$L21,FALSE))</f>
        <v>0</v>
      </c>
      <c r="T21" s="31">
        <f>IF(T11=0,0,VLOOKUP(T11,FAC_TOTALS_APTA!$A$4:$BU$143,$L21,FALSE))</f>
        <v>0</v>
      </c>
      <c r="U21" s="31">
        <f>IF(U11=0,0,VLOOKUP(U11,FAC_TOTALS_APTA!$A$4:$BU$143,$L21,FALSE))</f>
        <v>0</v>
      </c>
      <c r="V21" s="31">
        <f>IF(V11=0,0,VLOOKUP(V11,FAC_TOTALS_APTA!$A$4:$BU$143,$L21,FALSE))</f>
        <v>0</v>
      </c>
      <c r="W21" s="31">
        <f>IF(W11=0,0,VLOOKUP(W11,FAC_TOTALS_APTA!$A$4:$BU$143,$L21,FALSE))</f>
        <v>0</v>
      </c>
      <c r="X21" s="31">
        <f>IF(X11=0,0,VLOOKUP(X11,FAC_TOTALS_APTA!$A$4:$BU$143,$L21,FALSE))</f>
        <v>0</v>
      </c>
      <c r="Y21" s="31">
        <f>IF(Y11=0,0,VLOOKUP(Y11,FAC_TOTALS_APTA!$A$4:$BU$143,$L21,FALSE))</f>
        <v>0</v>
      </c>
      <c r="Z21" s="31">
        <f>IF(Z11=0,0,VLOOKUP(Z11,FAC_TOTALS_APTA!$A$4:$BU$143,$L21,FALSE))</f>
        <v>0</v>
      </c>
      <c r="AA21" s="31">
        <f>IF(AA11=0,0,VLOOKUP(AA11,FAC_TOTALS_APTA!$A$4:$BU$143,$L21,FALSE))</f>
        <v>0</v>
      </c>
      <c r="AB21" s="31">
        <f>IF(AB11=0,0,VLOOKUP(AB11,FAC_TOTALS_APTA!$A$4:$BU$143,$L21,FALSE))</f>
        <v>0</v>
      </c>
      <c r="AC21" s="34">
        <f t="shared" si="4"/>
        <v>0</v>
      </c>
      <c r="AD21" s="35">
        <f>AC21/G30</f>
        <v>0</v>
      </c>
      <c r="AE21" s="9"/>
    </row>
    <row r="22" spans="1:31" s="16" customFormat="1" ht="30" hidden="1" x14ac:dyDescent="0.2">
      <c r="A22" s="9"/>
      <c r="B22" s="28" t="s">
        <v>84</v>
      </c>
      <c r="C22" s="30"/>
      <c r="D22" s="14" t="s">
        <v>75</v>
      </c>
      <c r="E22" s="57">
        <v>-2.7400000000000001E-2</v>
      </c>
      <c r="F22" s="9">
        <f>MATCH($D22,FAC_TOTALS_APTA!$A$2:$BU$2,)</f>
        <v>20</v>
      </c>
      <c r="G22" s="36">
        <f>VLOOKUP(G11,FAC_TOTALS_APTA!$A$4:$BU$143,$F22,FALSE)</f>
        <v>0</v>
      </c>
      <c r="H22" s="36">
        <f>VLOOKUP(H11,FAC_TOTALS_APTA!$A$4:$BU$143,$F22,FALSE)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YEARS_SINCE_TNC_BUS2_MIDLOW_FAC</v>
      </c>
      <c r="L22" s="9">
        <f>MATCH($K22,FAC_TOTALS_APTA!$A$2:$BS$2,)</f>
        <v>35</v>
      </c>
      <c r="M22" s="31">
        <f>IF(M11=0,0,VLOOKUP(M11,FAC_TOTALS_APTA!$A$4:$BU$143,$L22,FALSE))</f>
        <v>0</v>
      </c>
      <c r="N22" s="31">
        <f>IF(N11=0,0,VLOOKUP(N11,FAC_TOTALS_APTA!$A$4:$BU$143,$L22,FALSE))</f>
        <v>0</v>
      </c>
      <c r="O22" s="31">
        <f>IF(O11=0,0,VLOOKUP(O11,FAC_TOTALS_APTA!$A$4:$BU$143,$L22,FALSE))</f>
        <v>0</v>
      </c>
      <c r="P22" s="31">
        <f>IF(P11=0,0,VLOOKUP(P11,FAC_TOTALS_APTA!$A$4:$BU$143,$L22,FALSE))</f>
        <v>0</v>
      </c>
      <c r="Q22" s="31">
        <f>IF(Q11=0,0,VLOOKUP(Q11,FAC_TOTALS_APTA!$A$4:$BU$143,$L22,FALSE))</f>
        <v>0</v>
      </c>
      <c r="R22" s="31">
        <f>IF(R11=0,0,VLOOKUP(R11,FAC_TOTALS_APTA!$A$4:$BU$143,$L22,FALSE))</f>
        <v>0</v>
      </c>
      <c r="S22" s="31">
        <f>IF(S11=0,0,VLOOKUP(S11,FAC_TOTALS_APTA!$A$4:$BU$143,$L22,FALSE))</f>
        <v>0</v>
      </c>
      <c r="T22" s="31">
        <f>IF(T11=0,0,VLOOKUP(T11,FAC_TOTALS_APTA!$A$4:$BU$143,$L22,FALSE))</f>
        <v>0</v>
      </c>
      <c r="U22" s="31">
        <f>IF(U11=0,0,VLOOKUP(U11,FAC_TOTALS_APTA!$A$4:$BU$143,$L22,FALSE))</f>
        <v>0</v>
      </c>
      <c r="V22" s="31">
        <f>IF(V11=0,0,VLOOKUP(V11,FAC_TOTALS_APTA!$A$4:$BU$143,$L22,FALSE))</f>
        <v>0</v>
      </c>
      <c r="W22" s="31">
        <f>IF(W11=0,0,VLOOKUP(W11,FAC_TOTALS_APTA!$A$4:$BU$143,$L22,FALSE))</f>
        <v>0</v>
      </c>
      <c r="X22" s="31">
        <f>IF(X11=0,0,VLOOKUP(X11,FAC_TOTALS_APTA!$A$4:$BU$143,$L22,FALSE))</f>
        <v>0</v>
      </c>
      <c r="Y22" s="31">
        <f>IF(Y11=0,0,VLOOKUP(Y11,FAC_TOTALS_APTA!$A$4:$BU$143,$L22,FALSE))</f>
        <v>0</v>
      </c>
      <c r="Z22" s="31">
        <f>IF(Z11=0,0,VLOOKUP(Z11,FAC_TOTALS_APTA!$A$4:$BU$143,$L22,FALSE))</f>
        <v>0</v>
      </c>
      <c r="AA22" s="31">
        <f>IF(AA11=0,0,VLOOKUP(AA11,FAC_TOTALS_APTA!$A$4:$BU$143,$L22,FALSE))</f>
        <v>0</v>
      </c>
      <c r="AB22" s="31">
        <f>IF(AB11=0,0,VLOOKUP(AB11,FAC_TOTALS_APTA!$A$4:$BU$143,$L22,FALSE))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15" x14ac:dyDescent="0.2">
      <c r="A23" s="9"/>
      <c r="B23" s="28" t="s">
        <v>84</v>
      </c>
      <c r="C23" s="30"/>
      <c r="D23" s="14" t="s">
        <v>76</v>
      </c>
      <c r="E23" s="57">
        <v>-2.5999999999999999E-3</v>
      </c>
      <c r="F23" s="9">
        <f>MATCH($D23,FAC_TOTALS_APTA!$A$2:$BU$2,)</f>
        <v>21</v>
      </c>
      <c r="G23" s="36">
        <f>VLOOKUP(G11,FAC_TOTALS_APTA!$A$4:$BU$143,$F23,FALSE)</f>
        <v>1.5474365259691401</v>
      </c>
      <c r="H23" s="36">
        <f>VLOOKUP(H11,FAC_TOTALS_APTA!$A$4:$BU$143,$F23,FALSE)</f>
        <v>7.50067526692954</v>
      </c>
      <c r="I23" s="32">
        <f t="shared" si="1"/>
        <v>3.8471618325229597</v>
      </c>
      <c r="J23" s="33" t="str">
        <f t="shared" si="2"/>
        <v/>
      </c>
      <c r="K23" s="33" t="str">
        <f t="shared" si="3"/>
        <v>YEARS_SINCE_TNC_RAIL2_HINY_FAC</v>
      </c>
      <c r="L23" s="9">
        <f>MATCH($K23,FAC_TOTALS_APTA!$A$2:$BS$2,)</f>
        <v>36</v>
      </c>
      <c r="M23" s="31">
        <f>IF(M11=0,0,VLOOKUP(M11,FAC_TOTALS_APTA!$A$4:$BU$143,$L23,FALSE))</f>
        <v>-5490272.5815046905</v>
      </c>
      <c r="N23" s="31">
        <f>IF(N11=0,0,VLOOKUP(N11,FAC_TOTALS_APTA!$A$4:$BU$143,$L23,FALSE))</f>
        <v>-5860944.1509517096</v>
      </c>
      <c r="O23" s="31">
        <f>IF(O11=0,0,VLOOKUP(O11,FAC_TOTALS_APTA!$A$4:$BU$143,$L23,FALSE))</f>
        <v>-6025329.75556874</v>
      </c>
      <c r="P23" s="31">
        <f>IF(P11=0,0,VLOOKUP(P11,FAC_TOTALS_APTA!$A$4:$BU$143,$L23,FALSE))</f>
        <v>-5963123.4389392901</v>
      </c>
      <c r="Q23" s="31">
        <f>IF(Q11=0,0,VLOOKUP(Q11,FAC_TOTALS_APTA!$A$4:$BU$143,$L23,FALSE))</f>
        <v>-5877276.7023358196</v>
      </c>
      <c r="R23" s="31">
        <f>IF(R11=0,0,VLOOKUP(R11,FAC_TOTALS_APTA!$A$4:$BU$143,$L23,FALSE))</f>
        <v>-5767651.7268316001</v>
      </c>
      <c r="S23" s="31">
        <f>IF(S11=0,0,VLOOKUP(S11,FAC_TOTALS_APTA!$A$4:$BU$143,$L23,FALSE))</f>
        <v>0</v>
      </c>
      <c r="T23" s="31">
        <f>IF(T11=0,0,VLOOKUP(T11,FAC_TOTALS_APTA!$A$4:$BU$143,$L23,FALSE))</f>
        <v>0</v>
      </c>
      <c r="U23" s="31">
        <f>IF(U11=0,0,VLOOKUP(U11,FAC_TOTALS_APTA!$A$4:$BU$143,$L23,FALSE))</f>
        <v>0</v>
      </c>
      <c r="V23" s="31">
        <f>IF(V11=0,0,VLOOKUP(V11,FAC_TOTALS_APTA!$A$4:$BU$143,$L23,FALSE))</f>
        <v>0</v>
      </c>
      <c r="W23" s="31">
        <f>IF(W11=0,0,VLOOKUP(W11,FAC_TOTALS_APTA!$A$4:$BU$143,$L23,FALSE))</f>
        <v>0</v>
      </c>
      <c r="X23" s="31">
        <f>IF(X11=0,0,VLOOKUP(X11,FAC_TOTALS_APTA!$A$4:$BU$143,$L23,FALSE))</f>
        <v>0</v>
      </c>
      <c r="Y23" s="31">
        <f>IF(Y11=0,0,VLOOKUP(Y11,FAC_TOTALS_APTA!$A$4:$BU$143,$L23,FALSE))</f>
        <v>0</v>
      </c>
      <c r="Z23" s="31">
        <f>IF(Z11=0,0,VLOOKUP(Z11,FAC_TOTALS_APTA!$A$4:$BU$143,$L23,FALSE))</f>
        <v>0</v>
      </c>
      <c r="AA23" s="31">
        <f>IF(AA11=0,0,VLOOKUP(AA11,FAC_TOTALS_APTA!$A$4:$BU$143,$L23,FALSE))</f>
        <v>0</v>
      </c>
      <c r="AB23" s="31">
        <f>IF(AB11=0,0,VLOOKUP(AB11,FAC_TOTALS_APTA!$A$4:$BU$143,$L23,FALSE))</f>
        <v>0</v>
      </c>
      <c r="AC23" s="34">
        <f t="shared" si="4"/>
        <v>-34984598.356131852</v>
      </c>
      <c r="AD23" s="35">
        <f>AC23/G30</f>
        <v>-2.0811803089271101E-2</v>
      </c>
      <c r="AE23" s="9"/>
    </row>
    <row r="24" spans="1:31" s="16" customFormat="1" ht="30" hidden="1" x14ac:dyDescent="0.2">
      <c r="A24" s="9"/>
      <c r="B24" s="28" t="s">
        <v>84</v>
      </c>
      <c r="C24" s="30"/>
      <c r="D24" s="14" t="s">
        <v>77</v>
      </c>
      <c r="E24" s="57">
        <v>-2.58E-2</v>
      </c>
      <c r="F24" s="9">
        <f>MATCH($D24,FAC_TOTALS_APTA!$A$2:$BU$2,)</f>
        <v>22</v>
      </c>
      <c r="G24" s="36">
        <f>VLOOKUP(G11,FAC_TOTALS_APTA!$A$4:$BU$143,$F24,FALSE)</f>
        <v>0</v>
      </c>
      <c r="H24" s="36">
        <f>VLOOKUP(H11,FAC_TOTALS_APTA!$A$4:$BU$143,$F24,FALSE)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YEARS_SINCE_TNC_RAIL2_MIDLOW_FAC</v>
      </c>
      <c r="L24" s="9">
        <f>MATCH($K24,FAC_TOTALS_APTA!$A$2:$BS$2,)</f>
        <v>37</v>
      </c>
      <c r="M24" s="31">
        <f>IF(M11=0,0,VLOOKUP(M11,FAC_TOTALS_APTA!$A$4:$BU$143,$L24,FALSE))</f>
        <v>0</v>
      </c>
      <c r="N24" s="31">
        <f>IF(N11=0,0,VLOOKUP(N11,FAC_TOTALS_APTA!$A$4:$BU$143,$L24,FALSE))</f>
        <v>0</v>
      </c>
      <c r="O24" s="31">
        <f>IF(O11=0,0,VLOOKUP(O11,FAC_TOTALS_APTA!$A$4:$BU$143,$L24,FALSE))</f>
        <v>0</v>
      </c>
      <c r="P24" s="31">
        <f>IF(P11=0,0,VLOOKUP(P11,FAC_TOTALS_APTA!$A$4:$BU$143,$L24,FALSE))</f>
        <v>0</v>
      </c>
      <c r="Q24" s="31">
        <f>IF(Q11=0,0,VLOOKUP(Q11,FAC_TOTALS_APTA!$A$4:$BU$143,$L24,FALSE))</f>
        <v>0</v>
      </c>
      <c r="R24" s="31">
        <f>IF(R11=0,0,VLOOKUP(R11,FAC_TOTALS_APTA!$A$4:$BU$143,$L24,FALSE))</f>
        <v>0</v>
      </c>
      <c r="S24" s="31">
        <f>IF(S11=0,0,VLOOKUP(S11,FAC_TOTALS_APTA!$A$4:$BU$143,$L24,FALSE))</f>
        <v>0</v>
      </c>
      <c r="T24" s="31">
        <f>IF(T11=0,0,VLOOKUP(T11,FAC_TOTALS_APTA!$A$4:$BU$143,$L24,FALSE))</f>
        <v>0</v>
      </c>
      <c r="U24" s="31">
        <f>IF(U11=0,0,VLOOKUP(U11,FAC_TOTALS_APTA!$A$4:$BU$143,$L24,FALSE))</f>
        <v>0</v>
      </c>
      <c r="V24" s="31">
        <f>IF(V11=0,0,VLOOKUP(V11,FAC_TOTALS_APTA!$A$4:$BU$143,$L24,FALSE))</f>
        <v>0</v>
      </c>
      <c r="W24" s="31">
        <f>IF(W11=0,0,VLOOKUP(W11,FAC_TOTALS_APTA!$A$4:$BU$143,$L24,FALSE))</f>
        <v>0</v>
      </c>
      <c r="X24" s="31">
        <f>IF(X11=0,0,VLOOKUP(X11,FAC_TOTALS_APTA!$A$4:$BU$143,$L24,FALSE))</f>
        <v>0</v>
      </c>
      <c r="Y24" s="31">
        <f>IF(Y11=0,0,VLOOKUP(Y11,FAC_TOTALS_APTA!$A$4:$BU$143,$L24,FALSE))</f>
        <v>0</v>
      </c>
      <c r="Z24" s="31">
        <f>IF(Z11=0,0,VLOOKUP(Z11,FAC_TOTALS_APTA!$A$4:$BU$143,$L24,FALSE))</f>
        <v>0</v>
      </c>
      <c r="AA24" s="31">
        <f>IF(AA11=0,0,VLOOKUP(AA11,FAC_TOTALS_APTA!$A$4:$BU$143,$L24,FALSE))</f>
        <v>0</v>
      </c>
      <c r="AB24" s="31">
        <f>IF(AB11=0,0,VLOOKUP(AB11,FAC_TOTALS_APTA!$A$4:$BU$143,$L24,FALSE))</f>
        <v>0</v>
      </c>
      <c r="AC24" s="34">
        <f t="shared" si="4"/>
        <v>0</v>
      </c>
      <c r="AD24" s="35">
        <f>AC24/G30</f>
        <v>0</v>
      </c>
      <c r="AE24" s="9"/>
    </row>
    <row r="25" spans="1:31" s="16" customFormat="1" ht="15" x14ac:dyDescent="0.2">
      <c r="A25" s="9"/>
      <c r="B25" s="28" t="s">
        <v>85</v>
      </c>
      <c r="C25" s="30"/>
      <c r="D25" s="9" t="s">
        <v>51</v>
      </c>
      <c r="E25" s="57">
        <v>1.46E-2</v>
      </c>
      <c r="F25" s="9">
        <f>MATCH($D25,FAC_TOTALS_APTA!$A$2:$BU$2,)</f>
        <v>23</v>
      </c>
      <c r="G25" s="36">
        <f>VLOOKUP(G11,FAC_TOTALS_APTA!$A$4:$BU$143,$F25,FALSE)</f>
        <v>0.36590318678136002</v>
      </c>
      <c r="H25" s="36">
        <f>VLOOKUP(H11,FAC_TOTALS_APTA!$A$4:$BU$143,$F25,FALSE)</f>
        <v>1</v>
      </c>
      <c r="I25" s="32">
        <f t="shared" si="1"/>
        <v>1.7329633524004673</v>
      </c>
      <c r="J25" s="33" t="str">
        <f t="shared" si="2"/>
        <v/>
      </c>
      <c r="K25" s="33" t="str">
        <f t="shared" si="3"/>
        <v>BIKE_SHARE_FAC</v>
      </c>
      <c r="L25" s="9">
        <f>MATCH($K25,FAC_TOTALS_APTA!$A$2:$BS$2,)</f>
        <v>38</v>
      </c>
      <c r="M25" s="31">
        <f>IF(M11=0,0,VLOOKUP(M11,FAC_TOTALS_APTA!$A$4:$BU$143,$L25,FALSE))</f>
        <v>0</v>
      </c>
      <c r="N25" s="31">
        <f>IF(N11=0,0,VLOOKUP(N11,FAC_TOTALS_APTA!$A$4:$BU$143,$L25,FALSE))</f>
        <v>5044399.48813897</v>
      </c>
      <c r="O25" s="31">
        <f>IF(O11=0,0,VLOOKUP(O11,FAC_TOTALS_APTA!$A$4:$BU$143,$L25,FALSE))</f>
        <v>6424448.8561119596</v>
      </c>
      <c r="P25" s="31">
        <f>IF(P11=0,0,VLOOKUP(P11,FAC_TOTALS_APTA!$A$4:$BU$143,$L25,FALSE))</f>
        <v>2321133.26088282</v>
      </c>
      <c r="Q25" s="31">
        <f>IF(Q11=0,0,VLOOKUP(Q11,FAC_TOTALS_APTA!$A$4:$BU$143,$L25,FALSE))</f>
        <v>0</v>
      </c>
      <c r="R25" s="31">
        <f>IF(R11=0,0,VLOOKUP(R11,FAC_TOTALS_APTA!$A$4:$BU$143,$L25,FALSE))</f>
        <v>108101.021265818</v>
      </c>
      <c r="S25" s="31">
        <f>IF(S11=0,0,VLOOKUP(S11,FAC_TOTALS_APTA!$A$4:$BU$143,$L25,FALSE))</f>
        <v>0</v>
      </c>
      <c r="T25" s="31">
        <f>IF(T11=0,0,VLOOKUP(T11,FAC_TOTALS_APTA!$A$4:$BU$143,$L25,FALSE))</f>
        <v>0</v>
      </c>
      <c r="U25" s="31">
        <f>IF(U11=0,0,VLOOKUP(U11,FAC_TOTALS_APTA!$A$4:$BU$143,$L25,FALSE))</f>
        <v>0</v>
      </c>
      <c r="V25" s="31">
        <f>IF(V11=0,0,VLOOKUP(V11,FAC_TOTALS_APTA!$A$4:$BU$143,$L25,FALSE))</f>
        <v>0</v>
      </c>
      <c r="W25" s="31">
        <f>IF(W11=0,0,VLOOKUP(W11,FAC_TOTALS_APTA!$A$4:$BU$143,$L25,FALSE))</f>
        <v>0</v>
      </c>
      <c r="X25" s="31">
        <f>IF(X11=0,0,VLOOKUP(X11,FAC_TOTALS_APTA!$A$4:$BU$143,$L25,FALSE))</f>
        <v>0</v>
      </c>
      <c r="Y25" s="31">
        <f>IF(Y11=0,0,VLOOKUP(Y11,FAC_TOTALS_APTA!$A$4:$BU$143,$L25,FALSE))</f>
        <v>0</v>
      </c>
      <c r="Z25" s="31">
        <f>IF(Z11=0,0,VLOOKUP(Z11,FAC_TOTALS_APTA!$A$4:$BU$143,$L25,FALSE))</f>
        <v>0</v>
      </c>
      <c r="AA25" s="31">
        <f>IF(AA11=0,0,VLOOKUP(AA11,FAC_TOTALS_APTA!$A$4:$BU$143,$L25,FALSE))</f>
        <v>0</v>
      </c>
      <c r="AB25" s="31">
        <f>IF(AB11=0,0,VLOOKUP(AB11,FAC_TOTALS_APTA!$A$4:$BU$143,$L25,FALSE))</f>
        <v>0</v>
      </c>
      <c r="AC25" s="34">
        <f t="shared" si="4"/>
        <v>13898082.626399567</v>
      </c>
      <c r="AD25" s="35">
        <f>AC25/G30</f>
        <v>8.2677570282395675E-3</v>
      </c>
      <c r="AE25" s="9"/>
    </row>
    <row r="26" spans="1:31" s="16" customFormat="1" ht="15" x14ac:dyDescent="0.2">
      <c r="A26" s="9"/>
      <c r="B26" s="11" t="s">
        <v>86</v>
      </c>
      <c r="C26" s="29"/>
      <c r="D26" s="10" t="s">
        <v>52</v>
      </c>
      <c r="E26" s="58">
        <v>-4.8399999999999999E-2</v>
      </c>
      <c r="F26" s="10">
        <f>MATCH($D26,FAC_TOTALS_APTA!$A$2:$BU$2,)</f>
        <v>24</v>
      </c>
      <c r="G26" s="38">
        <f>VLOOKUP(G11,FAC_TOTALS_APTA!$A$4:$BU$143,$F26,FALSE)</f>
        <v>0</v>
      </c>
      <c r="H26" s="38">
        <f>VLOOKUP(H11,FAC_TOTALS_APTA!$A$4:$BU$143,$F26,FALSE)</f>
        <v>0.63986491145810198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MATCH($K26,FAC_TOTALS_APTA!$A$2:$BS$2,)</f>
        <v>40</v>
      </c>
      <c r="M26" s="41">
        <f>IF($M$11=0,0,VLOOKUP($M$11,FAC_TOTALS_APTA!$A$4:$BU$143,$L26,FALSE))</f>
        <v>0</v>
      </c>
      <c r="N26" s="41">
        <f>IF(N11=0,0,VLOOKUP(N11,FAC_TOTALS_APTA!$A$4:$BU$143,$L26,FALSE))</f>
        <v>0</v>
      </c>
      <c r="O26" s="41">
        <f>IF(O11=0,0,VLOOKUP(O11,FAC_TOTALS_APTA!$A$4:$BU$143,$L26,FALSE))</f>
        <v>0</v>
      </c>
      <c r="P26" s="41">
        <f>IF(P11=0,0,VLOOKUP(P11,FAC_TOTALS_APTA!$A$4:$BU$143,$L26,FALSE))</f>
        <v>0</v>
      </c>
      <c r="Q26" s="41">
        <f>IF(Q11=0,0,VLOOKUP(Q11,FAC_TOTALS_APTA!$A$4:$BU$143,$L26,FALSE))</f>
        <v>0</v>
      </c>
      <c r="R26" s="41">
        <f>IF(R11=0,0,VLOOKUP(R11,FAC_TOTALS_APTA!$A$4:$BU$143,$L26,FALSE))</f>
        <v>-48677967.245889902</v>
      </c>
      <c r="S26" s="41">
        <f>IF(S11=0,0,VLOOKUP(S11,FAC_TOTALS_APTA!$A$4:$BU$143,$L26,FALSE))</f>
        <v>0</v>
      </c>
      <c r="T26" s="41">
        <f>IF(T11=0,0,VLOOKUP(T11,FAC_TOTALS_APTA!$A$4:$BU$143,$L26,FALSE))</f>
        <v>0</v>
      </c>
      <c r="U26" s="41">
        <f>IF(U11=0,0,VLOOKUP(U11,FAC_TOTALS_APTA!$A$4:$BU$143,$L26,FALSE))</f>
        <v>0</v>
      </c>
      <c r="V26" s="41">
        <f>IF(V11=0,0,VLOOKUP(V11,FAC_TOTALS_APTA!$A$4:$BU$143,$L26,FALSE))</f>
        <v>0</v>
      </c>
      <c r="W26" s="41">
        <f>IF(W11=0,0,VLOOKUP(W11,FAC_TOTALS_APTA!$A$4:$BU$143,$L26,FALSE))</f>
        <v>0</v>
      </c>
      <c r="X26" s="41">
        <f>IF(X11=0,0,VLOOKUP(X11,FAC_TOTALS_APTA!$A$4:$BU$143,$L26,FALSE))</f>
        <v>0</v>
      </c>
      <c r="Y26" s="41">
        <f>IF(Y11=0,0,VLOOKUP(Y11,FAC_TOTALS_APTA!$A$4:$BU$143,$L26,FALSE))</f>
        <v>0</v>
      </c>
      <c r="Z26" s="41">
        <f>IF(Z11=0,0,VLOOKUP(Z11,FAC_TOTALS_APTA!$A$4:$BU$143,$L26,FALSE))</f>
        <v>0</v>
      </c>
      <c r="AA26" s="41">
        <f>IF(AA11=0,0,VLOOKUP(AA11,FAC_TOTALS_APTA!$A$4:$BU$143,$L26,FALSE))</f>
        <v>0</v>
      </c>
      <c r="AB26" s="41">
        <f>IF(AB11=0,0,VLOOKUP(AB11,FAC_TOTALS_APTA!$A$4:$BU$143,$L26,FALSE))</f>
        <v>0</v>
      </c>
      <c r="AC26" s="42">
        <f t="shared" si="4"/>
        <v>-48677967.245889902</v>
      </c>
      <c r="AD26" s="43">
        <f>AC26/$G$30</f>
        <v>-2.8957779043070942E-2</v>
      </c>
      <c r="AE26" s="9"/>
    </row>
    <row r="27" spans="1:31" s="16" customFormat="1" ht="15" x14ac:dyDescent="0.2">
      <c r="A27" s="9"/>
      <c r="B27" s="11" t="s">
        <v>92</v>
      </c>
      <c r="C27" s="29" t="s">
        <v>26</v>
      </c>
      <c r="D27" s="10" t="s">
        <v>90</v>
      </c>
      <c r="E27" s="58">
        <v>3.8999999999999998E-3</v>
      </c>
      <c r="F27" s="10">
        <f>MATCH($D27,FAC_TOTALS_APTA!$A$2:$BU$2,)</f>
        <v>25</v>
      </c>
      <c r="G27" s="38">
        <f>VLOOKUP(G11,FAC_TOTALS_APTA!$A$4:$BU$143,$F27,FALSE)</f>
        <v>107037.854023459</v>
      </c>
      <c r="H27" s="38">
        <f>VLOOKUP(H11,FAC_TOTALS_APTA!$A$4:$BU$143,$F27,FALSE)</f>
        <v>98737.836474827607</v>
      </c>
      <c r="I27" s="39">
        <f t="shared" si="1"/>
        <v>-7.7542824679690647E-2</v>
      </c>
      <c r="J27" s="33" t="str">
        <f t="shared" si="2"/>
        <v>_log</v>
      </c>
      <c r="K27" s="40" t="str">
        <f t="shared" si="3"/>
        <v>MDBF_Mechanical_log_FAC</v>
      </c>
      <c r="L27" s="10">
        <f>MATCH($K27,FAC_TOTALS_APTA!$A$2:$BS$2,)</f>
        <v>39</v>
      </c>
      <c r="M27" s="41">
        <f>IF(M$11=0,0,VLOOKUP(M$11,FAC_TOTALS_APTA!$A$4:$BU$143,$L27,FALSE))</f>
        <v>376362.68820689799</v>
      </c>
      <c r="N27" s="41">
        <f>IF(N$11=0,0,VLOOKUP(N$11,FAC_TOTALS_APTA!$A$4:$BU$143,$L27,FALSE))</f>
        <v>-173919.24029093399</v>
      </c>
      <c r="O27" s="41">
        <f>IF(O$11=0,0,VLOOKUP(O$11,FAC_TOTALS_APTA!$A$4:$BU$143,$L27,FALSE))</f>
        <v>-127357.297085065</v>
      </c>
      <c r="P27" s="41">
        <f>IF(P$11=0,0,VLOOKUP(P$11,FAC_TOTALS_APTA!$A$4:$BU$143,$L27,FALSE))</f>
        <v>447821.48914823798</v>
      </c>
      <c r="Q27" s="41">
        <f>IF(Q$11=0,0,VLOOKUP(Q$11,FAC_TOTALS_APTA!$A$4:$BU$143,$L27,FALSE))</f>
        <v>138121.595677267</v>
      </c>
      <c r="R27" s="41">
        <f>IF(R$11=0,0,VLOOKUP(R$11,FAC_TOTALS_APTA!$A$4:$BU$143,$L27,FALSE))</f>
        <v>113860.21383424</v>
      </c>
      <c r="S27" s="41">
        <f>IF(S$11=0,0,VLOOKUP(S$11,FAC_TOTALS_APTA!$A$4:$BU$143,$L27,FALSE))</f>
        <v>0</v>
      </c>
      <c r="T27" s="41">
        <f>IF(T$11=0,0,VLOOKUP(T$11,FAC_TOTALS_APTA!$A$4:$BU$143,$L27,FALSE))</f>
        <v>0</v>
      </c>
      <c r="U27" s="41">
        <f>IF(U$11=0,0,VLOOKUP(U$11,FAC_TOTALS_APTA!$A$4:$BU$143,$L27,FALSE))</f>
        <v>0</v>
      </c>
      <c r="V27" s="41">
        <f>IF(V$11=0,0,VLOOKUP(V$11,FAC_TOTALS_APTA!$A$4:$BU$143,$L27,FALSE))</f>
        <v>0</v>
      </c>
      <c r="W27" s="41">
        <f>IF(W$11=0,0,VLOOKUP(W$11,FAC_TOTALS_APTA!$A$4:$BU$143,$L27,FALSE))</f>
        <v>0</v>
      </c>
      <c r="X27" s="41">
        <f>IF(X$11=0,0,VLOOKUP(X$11,FAC_TOTALS_APTA!$A$4:$BU$143,$L27,FALSE))</f>
        <v>0</v>
      </c>
      <c r="Y27" s="41">
        <f>IF(Y$11=0,0,VLOOKUP(Y$11,FAC_TOTALS_APTA!$A$4:$BU$143,$L27,FALSE))</f>
        <v>0</v>
      </c>
      <c r="Z27" s="41">
        <f>IF(Z$11=0,0,VLOOKUP(Z$11,FAC_TOTALS_APTA!$A$4:$BU$143,$L27,FALSE))</f>
        <v>0</v>
      </c>
      <c r="AA27" s="41">
        <f>IF(AA$11=0,0,VLOOKUP(AA$11,FAC_TOTALS_APTA!$A$4:$BU$143,$L27,FALSE))</f>
        <v>0</v>
      </c>
      <c r="AB27" s="41">
        <f>IF(AB$11=0,0,VLOOKUP(AB$11,FAC_TOTALS_APTA!$A$4:$BU$143,$L27,FALSE))</f>
        <v>0</v>
      </c>
      <c r="AC27" s="42">
        <f t="shared" si="4"/>
        <v>774889.44949064392</v>
      </c>
      <c r="AD27" s="43">
        <f>AC27/$G$30</f>
        <v>4.6096989522609078E-4</v>
      </c>
      <c r="AE27" s="9"/>
    </row>
    <row r="28" spans="1:31" s="16" customFormat="1" ht="15" x14ac:dyDescent="0.2">
      <c r="A28" s="9"/>
      <c r="B28" s="44" t="s">
        <v>63</v>
      </c>
      <c r="C28" s="45"/>
      <c r="D28" s="44" t="s">
        <v>55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MATCH($K28,FAC_TOTALS_APTA!$A$2:$BS$2,)</f>
        <v>44</v>
      </c>
      <c r="M28" s="48">
        <f>IF(M11=0,0,VLOOKUP(M11,FAC_TOTALS_APTA!$A$4:$BU$143,$L28,FALSE))</f>
        <v>0</v>
      </c>
      <c r="N28" s="48">
        <f>IF(N11=0,0,VLOOKUP(N11,FAC_TOTALS_APTA!$A$4:$BU$143,$L28,FALSE))</f>
        <v>0</v>
      </c>
      <c r="O28" s="48">
        <f>IF(O11=0,0,VLOOKUP(O11,FAC_TOTALS_APTA!$A$4:$BU$143,$L28,FALSE))</f>
        <v>0</v>
      </c>
      <c r="P28" s="48">
        <f>IF(P11=0,0,VLOOKUP(P11,FAC_TOTALS_APTA!$A$4:$BU$143,$L28,FALSE))</f>
        <v>0</v>
      </c>
      <c r="Q28" s="48">
        <f>IF(Q11=0,0,VLOOKUP(Q11,FAC_TOTALS_APTA!$A$4:$BU$143,$L28,FALSE))</f>
        <v>0</v>
      </c>
      <c r="R28" s="48">
        <f>IF(R11=0,0,VLOOKUP(R11,FAC_TOTALS_APTA!$A$4:$BU$143,$L28,FALSE))</f>
        <v>0</v>
      </c>
      <c r="S28" s="48">
        <f>IF(S11=0,0,VLOOKUP(S11,FAC_TOTALS_APTA!$A$4:$BU$143,$L28,FALSE))</f>
        <v>0</v>
      </c>
      <c r="T28" s="48">
        <f>IF(T11=0,0,VLOOKUP(T11,FAC_TOTALS_APTA!$A$4:$BU$143,$L28,FALSE))</f>
        <v>0</v>
      </c>
      <c r="U28" s="48">
        <f>IF(U11=0,0,VLOOKUP(U11,FAC_TOTALS_APTA!$A$4:$BU$143,$L28,FALSE))</f>
        <v>0</v>
      </c>
      <c r="V28" s="48">
        <f>IF(V11=0,0,VLOOKUP(V11,FAC_TOTALS_APTA!$A$4:$BU$143,$L28,FALSE))</f>
        <v>0</v>
      </c>
      <c r="W28" s="48">
        <f>IF(W11=0,0,VLOOKUP(W11,FAC_TOTALS_APTA!$A$4:$BU$143,$L28,FALSE))</f>
        <v>0</v>
      </c>
      <c r="X28" s="48">
        <f>IF(X11=0,0,VLOOKUP(X11,FAC_TOTALS_APTA!$A$4:$BU$143,$L28,FALSE))</f>
        <v>0</v>
      </c>
      <c r="Y28" s="48">
        <f>IF(Y11=0,0,VLOOKUP(Y11,FAC_TOTALS_APTA!$A$4:$BU$143,$L28,FALSE))</f>
        <v>0</v>
      </c>
      <c r="Z28" s="48">
        <f>IF(Z11=0,0,VLOOKUP(Z11,FAC_TOTALS_APTA!$A$4:$BU$143,$L28,FALSE))</f>
        <v>0</v>
      </c>
      <c r="AA28" s="48">
        <f>IF(AA11=0,0,VLOOKUP(AA11,FAC_TOTALS_APTA!$A$4:$BU$143,$L28,FALSE))</f>
        <v>0</v>
      </c>
      <c r="AB28" s="48">
        <f>IF(AB11=0,0,VLOOKUP(AB11,FAC_TOTALS_APTA!$A$4:$BU$143,$L28,FALSE))</f>
        <v>0</v>
      </c>
      <c r="AC28" s="51">
        <f>SUM(M28:AB28)</f>
        <v>0</v>
      </c>
      <c r="AD28" s="52">
        <f>AC28/G30</f>
        <v>0</v>
      </c>
      <c r="AE28" s="9"/>
    </row>
    <row r="29" spans="1:31" s="78" customFormat="1" ht="15" x14ac:dyDescent="0.2">
      <c r="A29" s="77"/>
      <c r="B29" s="28" t="s">
        <v>87</v>
      </c>
      <c r="C29" s="30"/>
      <c r="D29" s="9" t="s">
        <v>6</v>
      </c>
      <c r="E29" s="57"/>
      <c r="F29" s="9">
        <f>MATCH($D29,FAC_TOTALS_APTA!$A$2:$BS$2,)</f>
        <v>9</v>
      </c>
      <c r="G29" s="79">
        <f>VLOOKUP(G11,FAC_TOTALS_APTA!$A$4:$BU$143,$F29,FALSE)</f>
        <v>1713389143.8705101</v>
      </c>
      <c r="H29" s="79">
        <f>VLOOKUP(H11,FAC_TOTALS_APTA!$A$4:$BS$143,$F29,FALSE)</f>
        <v>1685240524.4420199</v>
      </c>
      <c r="I29" s="81">
        <f t="shared" ref="I29:I30" si="5">H29/G29-1</f>
        <v>-1.642862015858404E-2</v>
      </c>
      <c r="J29" s="33"/>
      <c r="K29" s="33"/>
      <c r="L29" s="9"/>
      <c r="M29" s="31">
        <f t="shared" ref="M29:AB29" si="6">SUM(M13:M18)</f>
        <v>-8246976.7051348332</v>
      </c>
      <c r="N29" s="31">
        <f t="shared" si="6"/>
        <v>55784151.45825468</v>
      </c>
      <c r="O29" s="31">
        <f t="shared" si="6"/>
        <v>-87818648.873346642</v>
      </c>
      <c r="P29" s="31">
        <f t="shared" si="6"/>
        <v>-6259109.5728735309</v>
      </c>
      <c r="Q29" s="31">
        <f t="shared" si="6"/>
        <v>68959154.282001987</v>
      </c>
      <c r="R29" s="31">
        <f t="shared" si="6"/>
        <v>32506153.349467389</v>
      </c>
      <c r="S29" s="31">
        <f t="shared" si="6"/>
        <v>0</v>
      </c>
      <c r="T29" s="31">
        <f t="shared" si="6"/>
        <v>0</v>
      </c>
      <c r="U29" s="31">
        <f t="shared" si="6"/>
        <v>0</v>
      </c>
      <c r="V29" s="31">
        <f t="shared" si="6"/>
        <v>0</v>
      </c>
      <c r="W29" s="31">
        <f t="shared" si="6"/>
        <v>0</v>
      </c>
      <c r="X29" s="31">
        <f t="shared" si="6"/>
        <v>0</v>
      </c>
      <c r="Y29" s="31">
        <f t="shared" si="6"/>
        <v>0</v>
      </c>
      <c r="Z29" s="31">
        <f t="shared" si="6"/>
        <v>0</v>
      </c>
      <c r="AA29" s="31">
        <f t="shared" si="6"/>
        <v>0</v>
      </c>
      <c r="AB29" s="31">
        <f t="shared" si="6"/>
        <v>0</v>
      </c>
      <c r="AC29" s="34">
        <f>H29-G29</f>
        <v>-28148619.428490162</v>
      </c>
      <c r="AD29" s="35">
        <f>I29</f>
        <v>-1.642862015858404E-2</v>
      </c>
      <c r="AE29" s="77"/>
    </row>
    <row r="30" spans="1:31" ht="16" thickBot="1" x14ac:dyDescent="0.25">
      <c r="B30" s="12" t="s">
        <v>60</v>
      </c>
      <c r="C30" s="26"/>
      <c r="D30" s="26" t="s">
        <v>4</v>
      </c>
      <c r="E30" s="26"/>
      <c r="F30" s="26">
        <f>MATCH($D30,FAC_TOTALS_APTA!$A$2:$BS$2,)</f>
        <v>7</v>
      </c>
      <c r="G30" s="80">
        <f>VLOOKUP(G11,FAC_TOTALS_APTA!$A$4:$BS$143,$F30,FALSE)</f>
        <v>1680997951.3099999</v>
      </c>
      <c r="H30" s="80">
        <f>VLOOKUP(H11,FAC_TOTALS_APTA!$A$4:$BS$143,$F30,FALSE)</f>
        <v>1631366025.10799</v>
      </c>
      <c r="I30" s="82">
        <f t="shared" si="5"/>
        <v>-2.9525274652078992E-2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-49631926.202009916</v>
      </c>
      <c r="AD30" s="55">
        <f>I30</f>
        <v>-2.9525274652078992E-2</v>
      </c>
    </row>
    <row r="31" spans="1:31" ht="17" thickTop="1" thickBot="1" x14ac:dyDescent="0.25">
      <c r="B31" s="59" t="s">
        <v>88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-1.3096654493494952E-2</v>
      </c>
    </row>
    <row r="32" spans="1:31" ht="15" thickTop="1" x14ac:dyDescent="0.2"/>
    <row r="33" spans="2:30" s="13" customFormat="1" ht="15" x14ac:dyDescent="0.2">
      <c r="B33" s="21" t="s">
        <v>30</v>
      </c>
      <c r="E33" s="9"/>
      <c r="I33" s="20"/>
    </row>
    <row r="34" spans="2:30" ht="15" x14ac:dyDescent="0.2">
      <c r="B34" s="18" t="s">
        <v>21</v>
      </c>
      <c r="C34" s="19" t="s">
        <v>22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5" x14ac:dyDescent="0.2">
      <c r="B36" s="21" t="s">
        <v>32</v>
      </c>
      <c r="C36" s="22">
        <v>1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2:30" ht="16" thickBot="1" x14ac:dyDescent="0.25">
      <c r="B37" s="23" t="s">
        <v>41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2:30" ht="15" thickTop="1" x14ac:dyDescent="0.2">
      <c r="B38" s="63"/>
      <c r="C38" s="64"/>
      <c r="D38" s="64"/>
      <c r="E38" s="64"/>
      <c r="F38" s="64"/>
      <c r="G38" s="84" t="s">
        <v>61</v>
      </c>
      <c r="H38" s="84"/>
      <c r="I38" s="84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4" t="s">
        <v>65</v>
      </c>
      <c r="AD38" s="84"/>
    </row>
    <row r="39" spans="2:30" ht="15" x14ac:dyDescent="0.2">
      <c r="B39" s="11" t="s">
        <v>23</v>
      </c>
      <c r="C39" s="29" t="s">
        <v>24</v>
      </c>
      <c r="D39" s="10" t="s">
        <v>25</v>
      </c>
      <c r="E39" s="10" t="s">
        <v>31</v>
      </c>
      <c r="F39" s="10"/>
      <c r="G39" s="29">
        <f>$C$1</f>
        <v>2012</v>
      </c>
      <c r="H39" s="29">
        <f>$C$2</f>
        <v>2018</v>
      </c>
      <c r="I39" s="29" t="s">
        <v>27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29</v>
      </c>
      <c r="AD39" s="29" t="s">
        <v>27</v>
      </c>
    </row>
    <row r="40" spans="2:30" ht="13" customHeight="1" x14ac:dyDescent="0.2"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</row>
    <row r="41" spans="2:30" ht="13" customHeight="1" x14ac:dyDescent="0.2">
      <c r="B41" s="28"/>
      <c r="C41" s="30"/>
      <c r="D41" s="9"/>
      <c r="E41" s="9"/>
      <c r="F41" s="9"/>
      <c r="G41" s="9" t="str">
        <f>CONCATENATE($C36,"_",$C37,"_",G39)</f>
        <v>1_2_2012</v>
      </c>
      <c r="H41" s="9" t="str">
        <f>CONCATENATE($C36,"_",$C37,"_",H39)</f>
        <v>1_2_2018</v>
      </c>
      <c r="I41" s="30"/>
      <c r="J41" s="9"/>
      <c r="K41" s="9"/>
      <c r="L41" s="9"/>
      <c r="M41" s="9" t="str">
        <f>IF($G39+M40&gt;$H39,0,CONCATENATE($C36,"_",$C37,"_",$G39+M40))</f>
        <v>1_2_2013</v>
      </c>
      <c r="N41" s="9" t="str">
        <f t="shared" ref="N41:AB41" si="7">IF($G39+N40&gt;$H39,0,CONCATENATE($C36,"_",$C37,"_",$G39+N40))</f>
        <v>1_2_2014</v>
      </c>
      <c r="O41" s="9" t="str">
        <f t="shared" si="7"/>
        <v>1_2_2015</v>
      </c>
      <c r="P41" s="9" t="str">
        <f t="shared" si="7"/>
        <v>1_2_2016</v>
      </c>
      <c r="Q41" s="9" t="str">
        <f t="shared" si="7"/>
        <v>1_2_2017</v>
      </c>
      <c r="R41" s="9" t="str">
        <f t="shared" si="7"/>
        <v>1_2_2018</v>
      </c>
      <c r="S41" s="9">
        <f t="shared" si="7"/>
        <v>0</v>
      </c>
      <c r="T41" s="9">
        <f t="shared" si="7"/>
        <v>0</v>
      </c>
      <c r="U41" s="9">
        <f t="shared" si="7"/>
        <v>0</v>
      </c>
      <c r="V41" s="9">
        <f t="shared" si="7"/>
        <v>0</v>
      </c>
      <c r="W41" s="9">
        <f t="shared" si="7"/>
        <v>0</v>
      </c>
      <c r="X41" s="9">
        <f t="shared" si="7"/>
        <v>0</v>
      </c>
      <c r="Y41" s="9">
        <f t="shared" si="7"/>
        <v>0</v>
      </c>
      <c r="Z41" s="9">
        <f t="shared" si="7"/>
        <v>0</v>
      </c>
      <c r="AA41" s="9">
        <f t="shared" si="7"/>
        <v>0</v>
      </c>
      <c r="AB41" s="9">
        <f t="shared" si="7"/>
        <v>0</v>
      </c>
      <c r="AC41" s="9"/>
      <c r="AD41" s="9"/>
    </row>
    <row r="42" spans="2:30" ht="13" customHeight="1" x14ac:dyDescent="0.2">
      <c r="B42" s="28"/>
      <c r="C42" s="30"/>
      <c r="D42" s="9"/>
      <c r="E42" s="9"/>
      <c r="F42" s="9" t="s">
        <v>28</v>
      </c>
      <c r="G42" s="31"/>
      <c r="H42" s="31"/>
      <c r="I42" s="30"/>
      <c r="J42" s="9"/>
      <c r="K42" s="9"/>
      <c r="L42" s="9" t="s">
        <v>28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ht="15" x14ac:dyDescent="0.2">
      <c r="B43" s="28" t="s">
        <v>39</v>
      </c>
      <c r="C43" s="30" t="s">
        <v>26</v>
      </c>
      <c r="D43" s="9" t="s">
        <v>8</v>
      </c>
      <c r="E43" s="57">
        <v>0.83279999999999998</v>
      </c>
      <c r="F43" s="9">
        <f>MATCH($D43,FAC_TOTALS_APTA!$A$2:$BU$2,)</f>
        <v>11</v>
      </c>
      <c r="G43" s="31">
        <f>VLOOKUP(G41,FAC_TOTALS_APTA!$A$4:$BU$143,$F43,FALSE)</f>
        <v>4332729.1135261599</v>
      </c>
      <c r="H43" s="31">
        <f>VLOOKUP(H41,FAC_TOTALS_APTA!$A$4:$BU$143,$F43,FALSE)</f>
        <v>5016670.6256997101</v>
      </c>
      <c r="I43" s="32">
        <f>IFERROR(H43/G43-1,"-")</f>
        <v>0.15785466717464125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MATCH($K43,FAC_TOTALS_APTA!$A$2:$BS$2,)</f>
        <v>26</v>
      </c>
      <c r="M43" s="31">
        <f>IF(M41=0,0,VLOOKUP(M41,FAC_TOTALS_APTA!$A$4:$BU$143,$L43,FALSE))</f>
        <v>9469897.0659040697</v>
      </c>
      <c r="N43" s="31">
        <f>IF(N41=0,0,VLOOKUP(N41,FAC_TOTALS_APTA!$A$4:$BU$143,$L43,FALSE))</f>
        <v>2021712.3633069501</v>
      </c>
      <c r="O43" s="31">
        <f>IF(O41=0,0,VLOOKUP(O41,FAC_TOTALS_APTA!$A$4:$BU$143,$L43,FALSE))</f>
        <v>1864127.43483166</v>
      </c>
      <c r="P43" s="31">
        <f>IF(P41=0,0,VLOOKUP(P41,FAC_TOTALS_APTA!$A$4:$BU$143,$L43,FALSE))</f>
        <v>2434277.3291388899</v>
      </c>
      <c r="Q43" s="31">
        <f>IF(Q41=0,0,VLOOKUP(Q41,FAC_TOTALS_APTA!$A$4:$BU$143,$L43,FALSE))</f>
        <v>1245451.1869256999</v>
      </c>
      <c r="R43" s="31">
        <f>IF(R41=0,0,VLOOKUP(R41,FAC_TOTALS_APTA!$A$4:$BU$143,$L43,FALSE))</f>
        <v>3072902.3644238301</v>
      </c>
      <c r="S43" s="31">
        <f>IF(S41=0,0,VLOOKUP(S41,FAC_TOTALS_APTA!$A$4:$BU$143,$L43,FALSE))</f>
        <v>0</v>
      </c>
      <c r="T43" s="31">
        <f>IF(T41=0,0,VLOOKUP(T41,FAC_TOTALS_APTA!$A$4:$BU$143,$L43,FALSE))</f>
        <v>0</v>
      </c>
      <c r="U43" s="31">
        <f>IF(U41=0,0,VLOOKUP(U41,FAC_TOTALS_APTA!$A$4:$BU$143,$L43,FALSE))</f>
        <v>0</v>
      </c>
      <c r="V43" s="31">
        <f>IF(V41=0,0,VLOOKUP(V41,FAC_TOTALS_APTA!$A$4:$BU$143,$L43,FALSE))</f>
        <v>0</v>
      </c>
      <c r="W43" s="31">
        <f>IF(W41=0,0,VLOOKUP(W41,FAC_TOTALS_APTA!$A$4:$BU$143,$L43,FALSE))</f>
        <v>0</v>
      </c>
      <c r="X43" s="31">
        <f>IF(X41=0,0,VLOOKUP(X41,FAC_TOTALS_APTA!$A$4:$BU$143,$L43,FALSE))</f>
        <v>0</v>
      </c>
      <c r="Y43" s="31">
        <f>IF(Y41=0,0,VLOOKUP(Y41,FAC_TOTALS_APTA!$A$4:$BU$143,$L43,FALSE))</f>
        <v>0</v>
      </c>
      <c r="Z43" s="31">
        <f>IF(Z41=0,0,VLOOKUP(Z41,FAC_TOTALS_APTA!$A$4:$BU$143,$L43,FALSE))</f>
        <v>0</v>
      </c>
      <c r="AA43" s="31">
        <f>IF(AA41=0,0,VLOOKUP(AA41,FAC_TOTALS_APTA!$A$4:$BU$143,$L43,FALSE))</f>
        <v>0</v>
      </c>
      <c r="AB43" s="31">
        <f>IF(AB41=0,0,VLOOKUP(AB41,FAC_TOTALS_APTA!$A$4:$BU$143,$L43,FALSE))</f>
        <v>0</v>
      </c>
      <c r="AC43" s="34">
        <f>SUM(M43:AB43)</f>
        <v>20108367.744531099</v>
      </c>
      <c r="AD43" s="35">
        <f>AC43/G60</f>
        <v>0.23538737594350428</v>
      </c>
    </row>
    <row r="44" spans="2:30" ht="15" x14ac:dyDescent="0.2">
      <c r="B44" s="28" t="s">
        <v>62</v>
      </c>
      <c r="C44" s="30" t="s">
        <v>26</v>
      </c>
      <c r="D44" s="9" t="s">
        <v>20</v>
      </c>
      <c r="E44" s="57">
        <v>-0.59099999999999997</v>
      </c>
      <c r="F44" s="9">
        <f>MATCH($D44,FAC_TOTALS_APTA!$A$2:$BU$2,)</f>
        <v>12</v>
      </c>
      <c r="G44" s="56">
        <f>VLOOKUP(G41,FAC_TOTALS_APTA!$A$4:$BU$143,$F44,FALSE)</f>
        <v>1.2133849446182301</v>
      </c>
      <c r="H44" s="56">
        <f>VLOOKUP(H41,FAC_TOTALS_APTA!$A$4:$BU$143,$F44,FALSE)</f>
        <v>1.3252516185851999</v>
      </c>
      <c r="I44" s="32">
        <f t="shared" ref="I44:I57" si="8">IFERROR(H44/G44-1,"-")</f>
        <v>9.2193886584085449E-2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MATCH($K44,FAC_TOTALS_APTA!$A$2:$BS$2,)</f>
        <v>27</v>
      </c>
      <c r="M44" s="31">
        <f>IF(M41=0,0,VLOOKUP(M41,FAC_TOTALS_APTA!$A$4:$BU$143,$L44,FALSE))</f>
        <v>-1702566.49957302</v>
      </c>
      <c r="N44" s="31">
        <f>IF(N41=0,0,VLOOKUP(N41,FAC_TOTALS_APTA!$A$4:$BU$143,$L44,FALSE))</f>
        <v>95264.743495333401</v>
      </c>
      <c r="O44" s="31">
        <f>IF(O41=0,0,VLOOKUP(O41,FAC_TOTALS_APTA!$A$4:$BU$143,$L44,FALSE))</f>
        <v>-1159768.1690133701</v>
      </c>
      <c r="P44" s="31">
        <f>IF(P41=0,0,VLOOKUP(P41,FAC_TOTALS_APTA!$A$4:$BU$143,$L44,FALSE))</f>
        <v>1142552.6117096499</v>
      </c>
      <c r="Q44" s="31">
        <f>IF(Q41=0,0,VLOOKUP(Q41,FAC_TOTALS_APTA!$A$4:$BU$143,$L44,FALSE))</f>
        <v>-201822.49832708199</v>
      </c>
      <c r="R44" s="31">
        <f>IF(R41=0,0,VLOOKUP(R41,FAC_TOTALS_APTA!$A$4:$BU$143,$L44,FALSE))</f>
        <v>490275.74358898803</v>
      </c>
      <c r="S44" s="31">
        <f>IF(S41=0,0,VLOOKUP(S41,FAC_TOTALS_APTA!$A$4:$BU$143,$L44,FALSE))</f>
        <v>0</v>
      </c>
      <c r="T44" s="31">
        <f>IF(T41=0,0,VLOOKUP(T41,FAC_TOTALS_APTA!$A$4:$BU$143,$L44,FALSE))</f>
        <v>0</v>
      </c>
      <c r="U44" s="31">
        <f>IF(U41=0,0,VLOOKUP(U41,FAC_TOTALS_APTA!$A$4:$BU$143,$L44,FALSE))</f>
        <v>0</v>
      </c>
      <c r="V44" s="31">
        <f>IF(V41=0,0,VLOOKUP(V41,FAC_TOTALS_APTA!$A$4:$BU$143,$L44,FALSE))</f>
        <v>0</v>
      </c>
      <c r="W44" s="31">
        <f>IF(W41=0,0,VLOOKUP(W41,FAC_TOTALS_APTA!$A$4:$BU$143,$L44,FALSE))</f>
        <v>0</v>
      </c>
      <c r="X44" s="31">
        <f>IF(X41=0,0,VLOOKUP(X41,FAC_TOTALS_APTA!$A$4:$BU$143,$L44,FALSE))</f>
        <v>0</v>
      </c>
      <c r="Y44" s="31">
        <f>IF(Y41=0,0,VLOOKUP(Y41,FAC_TOTALS_APTA!$A$4:$BU$143,$L44,FALSE))</f>
        <v>0</v>
      </c>
      <c r="Z44" s="31">
        <f>IF(Z41=0,0,VLOOKUP(Z41,FAC_TOTALS_APTA!$A$4:$BU$143,$L44,FALSE))</f>
        <v>0</v>
      </c>
      <c r="AA44" s="31">
        <f>IF(AA41=0,0,VLOOKUP(AA41,FAC_TOTALS_APTA!$A$4:$BU$143,$L44,FALSE))</f>
        <v>0</v>
      </c>
      <c r="AB44" s="31">
        <f>IF(AB41=0,0,VLOOKUP(AB41,FAC_TOTALS_APTA!$A$4:$BU$143,$L44,FALSE))</f>
        <v>0</v>
      </c>
      <c r="AC44" s="34">
        <f t="shared" ref="AC44:AC57" si="11">SUM(M44:AB44)</f>
        <v>-1336064.0681195008</v>
      </c>
      <c r="AD44" s="35">
        <f>AC44/G60</f>
        <v>-1.5639887786147416E-2</v>
      </c>
    </row>
    <row r="45" spans="2:30" ht="15" x14ac:dyDescent="0.2">
      <c r="B45" s="28" t="s">
        <v>58</v>
      </c>
      <c r="C45" s="30" t="s">
        <v>26</v>
      </c>
      <c r="D45" s="9" t="s">
        <v>9</v>
      </c>
      <c r="E45" s="57">
        <v>0.37669999999999998</v>
      </c>
      <c r="F45" s="9">
        <f>MATCH($D45,FAC_TOTALS_APTA!$A$2:$BU$2,)</f>
        <v>13</v>
      </c>
      <c r="G45" s="31">
        <f>VLOOKUP(G41,FAC_TOTALS_APTA!$A$4:$BU$143,$F45,FALSE)</f>
        <v>2992531.8530987999</v>
      </c>
      <c r="H45" s="31">
        <f>VLOOKUP(H41,FAC_TOTALS_APTA!$A$4:$BU$143,$F45,FALSE)</f>
        <v>3096393.3580632801</v>
      </c>
      <c r="I45" s="32">
        <f t="shared" si="8"/>
        <v>3.4706900398380203E-2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MATCH($K45,FAC_TOTALS_APTA!$A$2:$BS$2,)</f>
        <v>28</v>
      </c>
      <c r="M45" s="31">
        <f>IF(M41=0,0,VLOOKUP(M41,FAC_TOTALS_APTA!$A$4:$BU$143,$L45,FALSE))</f>
        <v>456044.14083639998</v>
      </c>
      <c r="N45" s="31">
        <f>IF(N41=0,0,VLOOKUP(N41,FAC_TOTALS_APTA!$A$4:$BU$143,$L45,FALSE))</f>
        <v>379637.78573731898</v>
      </c>
      <c r="O45" s="31">
        <f>IF(O41=0,0,VLOOKUP(O41,FAC_TOTALS_APTA!$A$4:$BU$143,$L45,FALSE))</f>
        <v>429750.84184713999</v>
      </c>
      <c r="P45" s="31">
        <f>IF(P41=0,0,VLOOKUP(P41,FAC_TOTALS_APTA!$A$4:$BU$143,$L45,FALSE))</f>
        <v>367075.81808710902</v>
      </c>
      <c r="Q45" s="31">
        <f>IF(Q41=0,0,VLOOKUP(Q41,FAC_TOTALS_APTA!$A$4:$BU$143,$L45,FALSE))</f>
        <v>388786.04256358702</v>
      </c>
      <c r="R45" s="31">
        <f>IF(R41=0,0,VLOOKUP(R41,FAC_TOTALS_APTA!$A$4:$BU$143,$L45,FALSE))</f>
        <v>340804.17980103398</v>
      </c>
      <c r="S45" s="31">
        <f>IF(S41=0,0,VLOOKUP(S41,FAC_TOTALS_APTA!$A$4:$BU$143,$L45,FALSE))</f>
        <v>0</v>
      </c>
      <c r="T45" s="31">
        <f>IF(T41=0,0,VLOOKUP(T41,FAC_TOTALS_APTA!$A$4:$BU$143,$L45,FALSE))</f>
        <v>0</v>
      </c>
      <c r="U45" s="31">
        <f>IF(U41=0,0,VLOOKUP(U41,FAC_TOTALS_APTA!$A$4:$BU$143,$L45,FALSE))</f>
        <v>0</v>
      </c>
      <c r="V45" s="31">
        <f>IF(V41=0,0,VLOOKUP(V41,FAC_TOTALS_APTA!$A$4:$BU$143,$L45,FALSE))</f>
        <v>0</v>
      </c>
      <c r="W45" s="31">
        <f>IF(W41=0,0,VLOOKUP(W41,FAC_TOTALS_APTA!$A$4:$BU$143,$L45,FALSE))</f>
        <v>0</v>
      </c>
      <c r="X45" s="31">
        <f>IF(X41=0,0,VLOOKUP(X41,FAC_TOTALS_APTA!$A$4:$BU$143,$L45,FALSE))</f>
        <v>0</v>
      </c>
      <c r="Y45" s="31">
        <f>IF(Y41=0,0,VLOOKUP(Y41,FAC_TOTALS_APTA!$A$4:$BU$143,$L45,FALSE))</f>
        <v>0</v>
      </c>
      <c r="Z45" s="31">
        <f>IF(Z41=0,0,VLOOKUP(Z41,FAC_TOTALS_APTA!$A$4:$BU$143,$L45,FALSE))</f>
        <v>0</v>
      </c>
      <c r="AA45" s="31">
        <f>IF(AA41=0,0,VLOOKUP(AA41,FAC_TOTALS_APTA!$A$4:$BU$143,$L45,FALSE))</f>
        <v>0</v>
      </c>
      <c r="AB45" s="31">
        <f>IF(AB41=0,0,VLOOKUP(AB41,FAC_TOTALS_APTA!$A$4:$BU$143,$L45,FALSE))</f>
        <v>0</v>
      </c>
      <c r="AC45" s="34">
        <f t="shared" si="11"/>
        <v>2362098.8088725884</v>
      </c>
      <c r="AD45" s="35">
        <f>AC45/G60</f>
        <v>2.7650590411099577E-2</v>
      </c>
    </row>
    <row r="46" spans="2:30" ht="15" x14ac:dyDescent="0.2">
      <c r="B46" s="28" t="s">
        <v>82</v>
      </c>
      <c r="C46" s="30"/>
      <c r="D46" s="9" t="s">
        <v>11</v>
      </c>
      <c r="E46" s="57">
        <v>5.4999999999999997E-3</v>
      </c>
      <c r="F46" s="9">
        <f>MATCH($D46,FAC_TOTALS_APTA!$A$2:$BU$2,)</f>
        <v>17</v>
      </c>
      <c r="G46" s="56">
        <f>VLOOKUP(G41,FAC_TOTALS_APTA!$A$4:$BU$143,$F46,FALSE)</f>
        <v>30.4074532164787</v>
      </c>
      <c r="H46" s="56">
        <f>VLOOKUP(H41,FAC_TOTALS_APTA!$A$4:$BU$143,$F46,FALSE)</f>
        <v>29.429281646957801</v>
      </c>
      <c r="I46" s="32">
        <f t="shared" si="8"/>
        <v>-3.2168809487497563E-2</v>
      </c>
      <c r="J46" s="33" t="str">
        <f t="shared" si="9"/>
        <v/>
      </c>
      <c r="K46" s="33" t="str">
        <f t="shared" si="10"/>
        <v>TSD_POP_PCT_FAC</v>
      </c>
      <c r="L46" s="9">
        <f>MATCH($K46,FAC_TOTALS_APTA!$A$2:$BS$2,)</f>
        <v>32</v>
      </c>
      <c r="M46" s="31">
        <f>IF(M41=0,0,VLOOKUP(M41,FAC_TOTALS_APTA!$A$4:$BU$143,$L46,FALSE))</f>
        <v>116093.96190969599</v>
      </c>
      <c r="N46" s="31">
        <f>IF(N41=0,0,VLOOKUP(N41,FAC_TOTALS_APTA!$A$4:$BU$143,$L46,FALSE))</f>
        <v>-36099.432227571</v>
      </c>
      <c r="O46" s="31">
        <f>IF(O41=0,0,VLOOKUP(O41,FAC_TOTALS_APTA!$A$4:$BU$143,$L46,FALSE))</f>
        <v>-42044.597828861602</v>
      </c>
      <c r="P46" s="31">
        <f>IF(P41=0,0,VLOOKUP(P41,FAC_TOTALS_APTA!$A$4:$BU$143,$L46,FALSE))</f>
        <v>-44671.592407717602</v>
      </c>
      <c r="Q46" s="31">
        <f>IF(Q41=0,0,VLOOKUP(Q41,FAC_TOTALS_APTA!$A$4:$BU$143,$L46,FALSE))</f>
        <v>-69486.367648344196</v>
      </c>
      <c r="R46" s="31">
        <f>IF(R41=0,0,VLOOKUP(R41,FAC_TOTALS_APTA!$A$4:$BU$143,$L46,FALSE))</f>
        <v>-60296.424339679899</v>
      </c>
      <c r="S46" s="31">
        <f>IF(S41=0,0,VLOOKUP(S41,FAC_TOTALS_APTA!$A$4:$BU$143,$L46,FALSE))</f>
        <v>0</v>
      </c>
      <c r="T46" s="31">
        <f>IF(T41=0,0,VLOOKUP(T41,FAC_TOTALS_APTA!$A$4:$BU$143,$L46,FALSE))</f>
        <v>0</v>
      </c>
      <c r="U46" s="31">
        <f>IF(U41=0,0,VLOOKUP(U41,FAC_TOTALS_APTA!$A$4:$BU$143,$L46,FALSE))</f>
        <v>0</v>
      </c>
      <c r="V46" s="31">
        <f>IF(V41=0,0,VLOOKUP(V41,FAC_TOTALS_APTA!$A$4:$BU$143,$L46,FALSE))</f>
        <v>0</v>
      </c>
      <c r="W46" s="31">
        <f>IF(W41=0,0,VLOOKUP(W41,FAC_TOTALS_APTA!$A$4:$BU$143,$L46,FALSE))</f>
        <v>0</v>
      </c>
      <c r="X46" s="31">
        <f>IF(X41=0,0,VLOOKUP(X41,FAC_TOTALS_APTA!$A$4:$BU$143,$L46,FALSE))</f>
        <v>0</v>
      </c>
      <c r="Y46" s="31">
        <f>IF(Y41=0,0,VLOOKUP(Y41,FAC_TOTALS_APTA!$A$4:$BU$143,$L46,FALSE))</f>
        <v>0</v>
      </c>
      <c r="Z46" s="31">
        <f>IF(Z41=0,0,VLOOKUP(Z41,FAC_TOTALS_APTA!$A$4:$BU$143,$L46,FALSE))</f>
        <v>0</v>
      </c>
      <c r="AA46" s="31">
        <f>IF(AA41=0,0,VLOOKUP(AA41,FAC_TOTALS_APTA!$A$4:$BU$143,$L46,FALSE))</f>
        <v>0</v>
      </c>
      <c r="AB46" s="31">
        <f>IF(AB41=0,0,VLOOKUP(AB41,FAC_TOTALS_APTA!$A$4:$BU$143,$L46,FALSE))</f>
        <v>0</v>
      </c>
      <c r="AC46" s="34">
        <f t="shared" si="11"/>
        <v>-136504.45254247831</v>
      </c>
      <c r="AD46" s="35">
        <f>AC46/G60</f>
        <v>-1.5979131323236024E-3</v>
      </c>
    </row>
    <row r="47" spans="2:30" ht="15" x14ac:dyDescent="0.2">
      <c r="B47" s="28" t="s">
        <v>59</v>
      </c>
      <c r="C47" s="30" t="s">
        <v>26</v>
      </c>
      <c r="D47" s="37" t="s">
        <v>19</v>
      </c>
      <c r="E47" s="57">
        <v>0.1762</v>
      </c>
      <c r="F47" s="9">
        <f>MATCH($D47,FAC_TOTALS_APTA!$A$2:$BU$2,)</f>
        <v>14</v>
      </c>
      <c r="G47" s="36">
        <f>VLOOKUP(G41,FAC_TOTALS_APTA!$A$4:$BU$143,$F47,FALSE)</f>
        <v>4.0121762756840997</v>
      </c>
      <c r="H47" s="36">
        <f>VLOOKUP(H41,FAC_TOTALS_APTA!$A$4:$BU$143,$F47,FALSE)</f>
        <v>2.8849218669803798</v>
      </c>
      <c r="I47" s="32">
        <f t="shared" si="8"/>
        <v>-0.28095834560796218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MATCH($K47,FAC_TOTALS_APTA!$A$2:$BS$2,)</f>
        <v>29</v>
      </c>
      <c r="M47" s="31">
        <f>IF(M41=0,0,VLOOKUP(M41,FAC_TOTALS_APTA!$A$4:$BU$143,$L47,FALSE))</f>
        <v>-449246.47311602603</v>
      </c>
      <c r="N47" s="31">
        <f>IF(N41=0,0,VLOOKUP(N41,FAC_TOTALS_APTA!$A$4:$BU$143,$L47,FALSE))</f>
        <v>-669593.59487903502</v>
      </c>
      <c r="O47" s="31">
        <f>IF(O41=0,0,VLOOKUP(O41,FAC_TOTALS_APTA!$A$4:$BU$143,$L47,FALSE))</f>
        <v>-3598945.47942793</v>
      </c>
      <c r="P47" s="31">
        <f>IF(P41=0,0,VLOOKUP(P41,FAC_TOTALS_APTA!$A$4:$BU$143,$L47,FALSE))</f>
        <v>-1318846.9163305699</v>
      </c>
      <c r="Q47" s="31">
        <f>IF(Q41=0,0,VLOOKUP(Q41,FAC_TOTALS_APTA!$A$4:$BU$143,$L47,FALSE))</f>
        <v>971335.90566154395</v>
      </c>
      <c r="R47" s="31">
        <f>IF(R41=0,0,VLOOKUP(R41,FAC_TOTALS_APTA!$A$4:$BU$143,$L47,FALSE))</f>
        <v>1192738.35623649</v>
      </c>
      <c r="S47" s="31">
        <f>IF(S41=0,0,VLOOKUP(S41,FAC_TOTALS_APTA!$A$4:$BU$143,$L47,FALSE))</f>
        <v>0</v>
      </c>
      <c r="T47" s="31">
        <f>IF(T41=0,0,VLOOKUP(T41,FAC_TOTALS_APTA!$A$4:$BU$143,$L47,FALSE))</f>
        <v>0</v>
      </c>
      <c r="U47" s="31">
        <f>IF(U41=0,0,VLOOKUP(U41,FAC_TOTALS_APTA!$A$4:$BU$143,$L47,FALSE))</f>
        <v>0</v>
      </c>
      <c r="V47" s="31">
        <f>IF(V41=0,0,VLOOKUP(V41,FAC_TOTALS_APTA!$A$4:$BU$143,$L47,FALSE))</f>
        <v>0</v>
      </c>
      <c r="W47" s="31">
        <f>IF(W41=0,0,VLOOKUP(W41,FAC_TOTALS_APTA!$A$4:$BU$143,$L47,FALSE))</f>
        <v>0</v>
      </c>
      <c r="X47" s="31">
        <f>IF(X41=0,0,VLOOKUP(X41,FAC_TOTALS_APTA!$A$4:$BU$143,$L47,FALSE))</f>
        <v>0</v>
      </c>
      <c r="Y47" s="31">
        <f>IF(Y41=0,0,VLOOKUP(Y41,FAC_TOTALS_APTA!$A$4:$BU$143,$L47,FALSE))</f>
        <v>0</v>
      </c>
      <c r="Z47" s="31">
        <f>IF(Z41=0,0,VLOOKUP(Z41,FAC_TOTALS_APTA!$A$4:$BU$143,$L47,FALSE))</f>
        <v>0</v>
      </c>
      <c r="AA47" s="31">
        <f>IF(AA41=0,0,VLOOKUP(AA41,FAC_TOTALS_APTA!$A$4:$BU$143,$L47,FALSE))</f>
        <v>0</v>
      </c>
      <c r="AB47" s="31">
        <f>IF(AB41=0,0,VLOOKUP(AB41,FAC_TOTALS_APTA!$A$4:$BU$143,$L47,FALSE))</f>
        <v>0</v>
      </c>
      <c r="AC47" s="34">
        <f t="shared" si="11"/>
        <v>-3872558.2018555268</v>
      </c>
      <c r="AD47" s="35">
        <f>AC47/G60</f>
        <v>-4.533193966333661E-2</v>
      </c>
    </row>
    <row r="48" spans="2:30" ht="15" x14ac:dyDescent="0.2">
      <c r="B48" s="28" t="s">
        <v>56</v>
      </c>
      <c r="C48" s="30" t="s">
        <v>26</v>
      </c>
      <c r="D48" s="9" t="s">
        <v>18</v>
      </c>
      <c r="E48" s="57">
        <v>-0.27529999999999999</v>
      </c>
      <c r="F48" s="9">
        <f>MATCH($D48,FAC_TOTALS_APTA!$A$2:$BU$2,)</f>
        <v>15</v>
      </c>
      <c r="G48" s="56">
        <f>VLOOKUP(G41,FAC_TOTALS_APTA!$A$4:$BU$143,$F48,FALSE)</f>
        <v>28920.409617227298</v>
      </c>
      <c r="H48" s="56">
        <f>VLOOKUP(H41,FAC_TOTALS_APTA!$A$4:$BU$143,$F48,FALSE)</f>
        <v>31757.714344928201</v>
      </c>
      <c r="I48" s="32">
        <f t="shared" si="8"/>
        <v>9.8107349282175349E-2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MATCH($K48,FAC_TOTALS_APTA!$A$2:$BS$2,)</f>
        <v>30</v>
      </c>
      <c r="M48" s="31">
        <f>IF(M41=0,0,VLOOKUP(M41,FAC_TOTALS_APTA!$A$4:$BU$143,$L48,FALSE))</f>
        <v>-499897.022615013</v>
      </c>
      <c r="N48" s="31">
        <f>IF(N41=0,0,VLOOKUP(N41,FAC_TOTALS_APTA!$A$4:$BU$143,$L48,FALSE))</f>
        <v>-55718.332272218999</v>
      </c>
      <c r="O48" s="31">
        <f>IF(O41=0,0,VLOOKUP(O41,FAC_TOTALS_APTA!$A$4:$BU$143,$L48,FALSE))</f>
        <v>-1271243.54722986</v>
      </c>
      <c r="P48" s="31">
        <f>IF(P41=0,0,VLOOKUP(P41,FAC_TOTALS_APTA!$A$4:$BU$143,$L48,FALSE))</f>
        <v>-491385.653234008</v>
      </c>
      <c r="Q48" s="31">
        <f>IF(Q41=0,0,VLOOKUP(Q41,FAC_TOTALS_APTA!$A$4:$BU$143,$L48,FALSE))</f>
        <v>94338.537557568503</v>
      </c>
      <c r="R48" s="31">
        <f>IF(R41=0,0,VLOOKUP(R41,FAC_TOTALS_APTA!$A$4:$BU$143,$L48,FALSE))</f>
        <v>-141706.37446608199</v>
      </c>
      <c r="S48" s="31">
        <f>IF(S41=0,0,VLOOKUP(S41,FAC_TOTALS_APTA!$A$4:$BU$143,$L48,FALSE))</f>
        <v>0</v>
      </c>
      <c r="T48" s="31">
        <f>IF(T41=0,0,VLOOKUP(T41,FAC_TOTALS_APTA!$A$4:$BU$143,$L48,FALSE))</f>
        <v>0</v>
      </c>
      <c r="U48" s="31">
        <f>IF(U41=0,0,VLOOKUP(U41,FAC_TOTALS_APTA!$A$4:$BU$143,$L48,FALSE))</f>
        <v>0</v>
      </c>
      <c r="V48" s="31">
        <f>IF(V41=0,0,VLOOKUP(V41,FAC_TOTALS_APTA!$A$4:$BU$143,$L48,FALSE))</f>
        <v>0</v>
      </c>
      <c r="W48" s="31">
        <f>IF(W41=0,0,VLOOKUP(W41,FAC_TOTALS_APTA!$A$4:$BU$143,$L48,FALSE))</f>
        <v>0</v>
      </c>
      <c r="X48" s="31">
        <f>IF(X41=0,0,VLOOKUP(X41,FAC_TOTALS_APTA!$A$4:$BU$143,$L48,FALSE))</f>
        <v>0</v>
      </c>
      <c r="Y48" s="31">
        <f>IF(Y41=0,0,VLOOKUP(Y41,FAC_TOTALS_APTA!$A$4:$BU$143,$L48,FALSE))</f>
        <v>0</v>
      </c>
      <c r="Z48" s="31">
        <f>IF(Z41=0,0,VLOOKUP(Z41,FAC_TOTALS_APTA!$A$4:$BU$143,$L48,FALSE))</f>
        <v>0</v>
      </c>
      <c r="AA48" s="31">
        <f>IF(AA41=0,0,VLOOKUP(AA41,FAC_TOTALS_APTA!$A$4:$BU$143,$L48,FALSE))</f>
        <v>0</v>
      </c>
      <c r="AB48" s="31">
        <f>IF(AB41=0,0,VLOOKUP(AB41,FAC_TOTALS_APTA!$A$4:$BU$143,$L48,FALSE))</f>
        <v>0</v>
      </c>
      <c r="AC48" s="34">
        <f t="shared" si="11"/>
        <v>-2365612.3922596136</v>
      </c>
      <c r="AD48" s="35">
        <f>AC48/G60</f>
        <v>-2.7691720212590077E-2</v>
      </c>
    </row>
    <row r="49" spans="1:31" ht="14" customHeight="1" x14ac:dyDescent="0.2">
      <c r="B49" s="28" t="s">
        <v>83</v>
      </c>
      <c r="C49" s="30"/>
      <c r="D49" s="9" t="s">
        <v>10</v>
      </c>
      <c r="E49" s="57">
        <v>6.8999999999999999E-3</v>
      </c>
      <c r="F49" s="9">
        <f>MATCH($D49,FAC_TOTALS_APTA!$A$2:$BU$2,)</f>
        <v>16</v>
      </c>
      <c r="G49" s="31">
        <f>VLOOKUP(G41,FAC_TOTALS_APTA!$A$4:$BU$143,$F49,FALSE)</f>
        <v>8.6426271311501797</v>
      </c>
      <c r="H49" s="31">
        <f>VLOOKUP(H41,FAC_TOTALS_APTA!$A$4:$BU$143,$F49,FALSE)</f>
        <v>7.3799953649811796</v>
      </c>
      <c r="I49" s="32">
        <f t="shared" si="8"/>
        <v>-0.14609351381342839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MATCH($K49,FAC_TOTALS_APTA!$A$2:$BS$2,)</f>
        <v>31</v>
      </c>
      <c r="M49" s="31">
        <f>IF(M41=0,0,VLOOKUP(M41,FAC_TOTALS_APTA!$A$4:$BU$143,$L49,FALSE))</f>
        <v>-85390.158582077696</v>
      </c>
      <c r="N49" s="31">
        <f>IF(N41=0,0,VLOOKUP(N41,FAC_TOTALS_APTA!$A$4:$BU$143,$L49,FALSE))</f>
        <v>-1843.7674402579501</v>
      </c>
      <c r="O49" s="31">
        <f>IF(O41=0,0,VLOOKUP(O41,FAC_TOTALS_APTA!$A$4:$BU$143,$L49,FALSE))</f>
        <v>-116992.945570247</v>
      </c>
      <c r="P49" s="31">
        <f>IF(P41=0,0,VLOOKUP(P41,FAC_TOTALS_APTA!$A$4:$BU$143,$L49,FALSE))</f>
        <v>-163273.69268577499</v>
      </c>
      <c r="Q49" s="31">
        <f>IF(Q41=0,0,VLOOKUP(Q41,FAC_TOTALS_APTA!$A$4:$BU$143,$L49,FALSE))</f>
        <v>-136554.63365309499</v>
      </c>
      <c r="R49" s="31">
        <f>IF(R41=0,0,VLOOKUP(R41,FAC_TOTALS_APTA!$A$4:$BU$143,$L49,FALSE))</f>
        <v>-138690.45623990599</v>
      </c>
      <c r="S49" s="31">
        <f>IF(S41=0,0,VLOOKUP(S41,FAC_TOTALS_APTA!$A$4:$BU$143,$L49,FALSE))</f>
        <v>0</v>
      </c>
      <c r="T49" s="31">
        <f>IF(T41=0,0,VLOOKUP(T41,FAC_TOTALS_APTA!$A$4:$BU$143,$L49,FALSE))</f>
        <v>0</v>
      </c>
      <c r="U49" s="31">
        <f>IF(U41=0,0,VLOOKUP(U41,FAC_TOTALS_APTA!$A$4:$BU$143,$L49,FALSE))</f>
        <v>0</v>
      </c>
      <c r="V49" s="31">
        <f>IF(V41=0,0,VLOOKUP(V41,FAC_TOTALS_APTA!$A$4:$BU$143,$L49,FALSE))</f>
        <v>0</v>
      </c>
      <c r="W49" s="31">
        <f>IF(W41=0,0,VLOOKUP(W41,FAC_TOTALS_APTA!$A$4:$BU$143,$L49,FALSE))</f>
        <v>0</v>
      </c>
      <c r="X49" s="31">
        <f>IF(X41=0,0,VLOOKUP(X41,FAC_TOTALS_APTA!$A$4:$BU$143,$L49,FALSE))</f>
        <v>0</v>
      </c>
      <c r="Y49" s="31">
        <f>IF(Y41=0,0,VLOOKUP(Y41,FAC_TOTALS_APTA!$A$4:$BU$143,$L49,FALSE))</f>
        <v>0</v>
      </c>
      <c r="Z49" s="31">
        <f>IF(Z41=0,0,VLOOKUP(Z41,FAC_TOTALS_APTA!$A$4:$BU$143,$L49,FALSE))</f>
        <v>0</v>
      </c>
      <c r="AA49" s="31">
        <f>IF(AA41=0,0,VLOOKUP(AA41,FAC_TOTALS_APTA!$A$4:$BU$143,$L49,FALSE))</f>
        <v>0</v>
      </c>
      <c r="AB49" s="31">
        <f>IF(AB41=0,0,VLOOKUP(AB41,FAC_TOTALS_APTA!$A$4:$BU$143,$L49,FALSE))</f>
        <v>0</v>
      </c>
      <c r="AC49" s="34">
        <f t="shared" si="11"/>
        <v>-642745.65417135868</v>
      </c>
      <c r="AD49" s="35">
        <f>AC49/G60</f>
        <v>-7.5239430100255099E-3</v>
      </c>
    </row>
    <row r="50" spans="1:31" ht="15" x14ac:dyDescent="0.2">
      <c r="B50" s="28" t="s">
        <v>57</v>
      </c>
      <c r="C50" s="30"/>
      <c r="D50" s="9" t="s">
        <v>34</v>
      </c>
      <c r="E50" s="57">
        <v>-3.0000000000000001E-3</v>
      </c>
      <c r="F50" s="9">
        <f>MATCH($D50,FAC_TOTALS_APTA!$A$2:$BU$2,)</f>
        <v>18</v>
      </c>
      <c r="G50" s="36">
        <f>VLOOKUP(G41,FAC_TOTALS_APTA!$A$4:$BU$143,$F50,FALSE)</f>
        <v>4.2275376729527299</v>
      </c>
      <c r="H50" s="36">
        <f>VLOOKUP(H41,FAC_TOTALS_APTA!$A$4:$BU$143,$F50,FALSE)</f>
        <v>5.6497184284967901</v>
      </c>
      <c r="I50" s="32">
        <f t="shared" si="8"/>
        <v>0.33640877162207183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MATCH($K50,FAC_TOTALS_APTA!$A$2:$BS$2,)</f>
        <v>33</v>
      </c>
      <c r="M50" s="31">
        <f>IF(M41=0,0,VLOOKUP(M41,FAC_TOTALS_APTA!$A$4:$BU$143,$L50,FALSE))</f>
        <v>-2481.5073815170199</v>
      </c>
      <c r="N50" s="31">
        <f>IF(N41=0,0,VLOOKUP(N41,FAC_TOTALS_APTA!$A$4:$BU$143,$L50,FALSE))</f>
        <v>-12676.405794181001</v>
      </c>
      <c r="O50" s="31">
        <f>IF(O41=0,0,VLOOKUP(O41,FAC_TOTALS_APTA!$A$4:$BU$143,$L50,FALSE))</f>
        <v>-31475.122149958501</v>
      </c>
      <c r="P50" s="31">
        <f>IF(P41=0,0,VLOOKUP(P41,FAC_TOTALS_APTA!$A$4:$BU$143,$L50,FALSE))</f>
        <v>-123668.186625375</v>
      </c>
      <c r="Q50" s="31">
        <f>IF(Q41=0,0,VLOOKUP(Q41,FAC_TOTALS_APTA!$A$4:$BU$143,$L50,FALSE))</f>
        <v>-59459.229896741897</v>
      </c>
      <c r="R50" s="31">
        <f>IF(R41=0,0,VLOOKUP(R41,FAC_TOTALS_APTA!$A$4:$BU$143,$L50,FALSE))</f>
        <v>-73569.308364613593</v>
      </c>
      <c r="S50" s="31">
        <f>IF(S41=0,0,VLOOKUP(S41,FAC_TOTALS_APTA!$A$4:$BU$143,$L50,FALSE))</f>
        <v>0</v>
      </c>
      <c r="T50" s="31">
        <f>IF(T41=0,0,VLOOKUP(T41,FAC_TOTALS_APTA!$A$4:$BU$143,$L50,FALSE))</f>
        <v>0</v>
      </c>
      <c r="U50" s="31">
        <f>IF(U41=0,0,VLOOKUP(U41,FAC_TOTALS_APTA!$A$4:$BU$143,$L50,FALSE))</f>
        <v>0</v>
      </c>
      <c r="V50" s="31">
        <f>IF(V41=0,0,VLOOKUP(V41,FAC_TOTALS_APTA!$A$4:$BU$143,$L50,FALSE))</f>
        <v>0</v>
      </c>
      <c r="W50" s="31">
        <f>IF(W41=0,0,VLOOKUP(W41,FAC_TOTALS_APTA!$A$4:$BU$143,$L50,FALSE))</f>
        <v>0</v>
      </c>
      <c r="X50" s="31">
        <f>IF(X41=0,0,VLOOKUP(X41,FAC_TOTALS_APTA!$A$4:$BU$143,$L50,FALSE))</f>
        <v>0</v>
      </c>
      <c r="Y50" s="31">
        <f>IF(Y41=0,0,VLOOKUP(Y41,FAC_TOTALS_APTA!$A$4:$BU$143,$L50,FALSE))</f>
        <v>0</v>
      </c>
      <c r="Z50" s="31">
        <f>IF(Z41=0,0,VLOOKUP(Z41,FAC_TOTALS_APTA!$A$4:$BU$143,$L50,FALSE))</f>
        <v>0</v>
      </c>
      <c r="AA50" s="31">
        <f>IF(AA41=0,0,VLOOKUP(AA41,FAC_TOTALS_APTA!$A$4:$BU$143,$L50,FALSE))</f>
        <v>0</v>
      </c>
      <c r="AB50" s="31">
        <f>IF(AB41=0,0,VLOOKUP(AB41,FAC_TOTALS_APTA!$A$4:$BU$143,$L50,FALSE))</f>
        <v>0</v>
      </c>
      <c r="AC50" s="34">
        <f t="shared" si="11"/>
        <v>-303329.76021238702</v>
      </c>
      <c r="AD50" s="35">
        <f>AC50/G60</f>
        <v>-3.5507604201929768E-3</v>
      </c>
    </row>
    <row r="51" spans="1:31" ht="15" hidden="1" x14ac:dyDescent="0.2">
      <c r="B51" s="28" t="s">
        <v>84</v>
      </c>
      <c r="C51" s="30"/>
      <c r="D51" s="14" t="s">
        <v>74</v>
      </c>
      <c r="E51" s="57">
        <v>-1.29E-2</v>
      </c>
      <c r="F51" s="9">
        <f>MATCH($D51,FAC_TOTALS_APTA!$A$2:$BU$2,)</f>
        <v>19</v>
      </c>
      <c r="G51" s="36">
        <f>VLOOKUP(G41,FAC_TOTALS_APTA!$A$4:$BU$143,$F51,FALSE)</f>
        <v>0</v>
      </c>
      <c r="H51" s="36">
        <f>VLOOKUP(H41,FAC_TOTALS_APTA!$A$4:$BU$143,$F51,FALSE)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YEARS_SINCE_TNC_BUS2_HINY_FAC</v>
      </c>
      <c r="L51" s="9">
        <f>MATCH($K51,FAC_TOTALS_APTA!$A$2:$BS$2,)</f>
        <v>34</v>
      </c>
      <c r="M51" s="31">
        <f>IF(M41=0,0,VLOOKUP(M41,FAC_TOTALS_APTA!$A$4:$BU$143,$L51,FALSE))</f>
        <v>0</v>
      </c>
      <c r="N51" s="31">
        <f>IF(N41=0,0,VLOOKUP(N41,FAC_TOTALS_APTA!$A$4:$BU$143,$L51,FALSE))</f>
        <v>0</v>
      </c>
      <c r="O51" s="31">
        <f>IF(O41=0,0,VLOOKUP(O41,FAC_TOTALS_APTA!$A$4:$BU$143,$L51,FALSE))</f>
        <v>0</v>
      </c>
      <c r="P51" s="31">
        <f>IF(P41=0,0,VLOOKUP(P41,FAC_TOTALS_APTA!$A$4:$BU$143,$L51,FALSE))</f>
        <v>0</v>
      </c>
      <c r="Q51" s="31">
        <f>IF(Q41=0,0,VLOOKUP(Q41,FAC_TOTALS_APTA!$A$4:$BU$143,$L51,FALSE))</f>
        <v>0</v>
      </c>
      <c r="R51" s="31">
        <f>IF(R41=0,0,VLOOKUP(R41,FAC_TOTALS_APTA!$A$4:$BU$143,$L51,FALSE))</f>
        <v>0</v>
      </c>
      <c r="S51" s="31">
        <f>IF(S41=0,0,VLOOKUP(S41,FAC_TOTALS_APTA!$A$4:$BU$143,$L51,FALSE))</f>
        <v>0</v>
      </c>
      <c r="T51" s="31">
        <f>IF(T41=0,0,VLOOKUP(T41,FAC_TOTALS_APTA!$A$4:$BU$143,$L51,FALSE))</f>
        <v>0</v>
      </c>
      <c r="U51" s="31">
        <f>IF(U41=0,0,VLOOKUP(U41,FAC_TOTALS_APTA!$A$4:$BU$143,$L51,FALSE))</f>
        <v>0</v>
      </c>
      <c r="V51" s="31">
        <f>IF(V41=0,0,VLOOKUP(V41,FAC_TOTALS_APTA!$A$4:$BU$143,$L51,FALSE))</f>
        <v>0</v>
      </c>
      <c r="W51" s="31">
        <f>IF(W41=0,0,VLOOKUP(W41,FAC_TOTALS_APTA!$A$4:$BU$143,$L51,FALSE))</f>
        <v>0</v>
      </c>
      <c r="X51" s="31">
        <f>IF(X41=0,0,VLOOKUP(X41,FAC_TOTALS_APTA!$A$4:$BU$143,$L51,FALSE))</f>
        <v>0</v>
      </c>
      <c r="Y51" s="31">
        <f>IF(Y41=0,0,VLOOKUP(Y41,FAC_TOTALS_APTA!$A$4:$BU$143,$L51,FALSE))</f>
        <v>0</v>
      </c>
      <c r="Z51" s="31">
        <f>IF(Z41=0,0,VLOOKUP(Z41,FAC_TOTALS_APTA!$A$4:$BU$143,$L51,FALSE))</f>
        <v>0</v>
      </c>
      <c r="AA51" s="31">
        <f>IF(AA41=0,0,VLOOKUP(AA41,FAC_TOTALS_APTA!$A$4:$BU$143,$L51,FALSE))</f>
        <v>0</v>
      </c>
      <c r="AB51" s="31">
        <f>IF(AB41=0,0,VLOOKUP(AB41,FAC_TOTALS_APTA!$A$4:$BU$143,$L51,FALSE))</f>
        <v>0</v>
      </c>
      <c r="AC51" s="34">
        <f t="shared" si="11"/>
        <v>0</v>
      </c>
      <c r="AD51" s="35">
        <f>AC51/G60</f>
        <v>0</v>
      </c>
    </row>
    <row r="52" spans="1:31" ht="30" hidden="1" x14ac:dyDescent="0.2">
      <c r="B52" s="28" t="s">
        <v>84</v>
      </c>
      <c r="C52" s="30"/>
      <c r="D52" s="14" t="s">
        <v>75</v>
      </c>
      <c r="E52" s="57">
        <v>-2.7400000000000001E-2</v>
      </c>
      <c r="F52" s="9">
        <f>MATCH($D52,FAC_TOTALS_APTA!$A$2:$BU$2,)</f>
        <v>20</v>
      </c>
      <c r="G52" s="36">
        <f>VLOOKUP(G41,FAC_TOTALS_APTA!$A$4:$BU$143,$F52,FALSE)</f>
        <v>0</v>
      </c>
      <c r="H52" s="36">
        <f>VLOOKUP(H41,FAC_TOTALS_APTA!$A$4:$BU$143,$F52,FALSE)</f>
        <v>0</v>
      </c>
      <c r="I52" s="32" t="str">
        <f t="shared" si="8"/>
        <v>-</v>
      </c>
      <c r="J52" s="33" t="str">
        <f t="shared" si="9"/>
        <v/>
      </c>
      <c r="K52" s="33" t="str">
        <f t="shared" si="10"/>
        <v>YEARS_SINCE_TNC_BUS2_MIDLOW_FAC</v>
      </c>
      <c r="L52" s="9">
        <f>MATCH($K52,FAC_TOTALS_APTA!$A$2:$BS$2,)</f>
        <v>35</v>
      </c>
      <c r="M52" s="31">
        <f>IF(M41=0,0,VLOOKUP(M41,FAC_TOTALS_APTA!$A$4:$BU$143,$L52,FALSE))</f>
        <v>0</v>
      </c>
      <c r="N52" s="31">
        <f>IF(N41=0,0,VLOOKUP(N41,FAC_TOTALS_APTA!$A$4:$BU$143,$L52,FALSE))</f>
        <v>0</v>
      </c>
      <c r="O52" s="31">
        <f>IF(O41=0,0,VLOOKUP(O41,FAC_TOTALS_APTA!$A$4:$BU$143,$L52,FALSE))</f>
        <v>0</v>
      </c>
      <c r="P52" s="31">
        <f>IF(P41=0,0,VLOOKUP(P41,FAC_TOTALS_APTA!$A$4:$BU$143,$L52,FALSE))</f>
        <v>0</v>
      </c>
      <c r="Q52" s="31">
        <f>IF(Q41=0,0,VLOOKUP(Q41,FAC_TOTALS_APTA!$A$4:$BU$143,$L52,FALSE))</f>
        <v>0</v>
      </c>
      <c r="R52" s="31">
        <f>IF(R41=0,0,VLOOKUP(R41,FAC_TOTALS_APTA!$A$4:$BU$143,$L52,FALSE))</f>
        <v>0</v>
      </c>
      <c r="S52" s="31">
        <f>IF(S41=0,0,VLOOKUP(S41,FAC_TOTALS_APTA!$A$4:$BU$143,$L52,FALSE))</f>
        <v>0</v>
      </c>
      <c r="T52" s="31">
        <f>IF(T41=0,0,VLOOKUP(T41,FAC_TOTALS_APTA!$A$4:$BU$143,$L52,FALSE))</f>
        <v>0</v>
      </c>
      <c r="U52" s="31">
        <f>IF(U41=0,0,VLOOKUP(U41,FAC_TOTALS_APTA!$A$4:$BU$143,$L52,FALSE))</f>
        <v>0</v>
      </c>
      <c r="V52" s="31">
        <f>IF(V41=0,0,VLOOKUP(V41,FAC_TOTALS_APTA!$A$4:$BU$143,$L52,FALSE))</f>
        <v>0</v>
      </c>
      <c r="W52" s="31">
        <f>IF(W41=0,0,VLOOKUP(W41,FAC_TOTALS_APTA!$A$4:$BU$143,$L52,FALSE))</f>
        <v>0</v>
      </c>
      <c r="X52" s="31">
        <f>IF(X41=0,0,VLOOKUP(X41,FAC_TOTALS_APTA!$A$4:$BU$143,$L52,FALSE))</f>
        <v>0</v>
      </c>
      <c r="Y52" s="31">
        <f>IF(Y41=0,0,VLOOKUP(Y41,FAC_TOTALS_APTA!$A$4:$BU$143,$L52,FALSE))</f>
        <v>0</v>
      </c>
      <c r="Z52" s="31">
        <f>IF(Z41=0,0,VLOOKUP(Z41,FAC_TOTALS_APTA!$A$4:$BU$143,$L52,FALSE))</f>
        <v>0</v>
      </c>
      <c r="AA52" s="31">
        <f>IF(AA41=0,0,VLOOKUP(AA41,FAC_TOTALS_APTA!$A$4:$BU$143,$L52,FALSE))</f>
        <v>0</v>
      </c>
      <c r="AB52" s="31">
        <f>IF(AB41=0,0,VLOOKUP(AB41,FAC_TOTALS_APTA!$A$4:$BU$143,$L52,FALSE))</f>
        <v>0</v>
      </c>
      <c r="AC52" s="34">
        <f t="shared" si="11"/>
        <v>0</v>
      </c>
      <c r="AD52" s="35">
        <f>AC52/G60</f>
        <v>0</v>
      </c>
    </row>
    <row r="53" spans="1:31" ht="15" hidden="1" x14ac:dyDescent="0.2">
      <c r="B53" s="28" t="s">
        <v>84</v>
      </c>
      <c r="C53" s="30"/>
      <c r="D53" s="14" t="s">
        <v>76</v>
      </c>
      <c r="E53" s="57">
        <v>-2.5999999999999999E-3</v>
      </c>
      <c r="F53" s="9">
        <f>MATCH($D53,FAC_TOTALS_APTA!$A$2:$BU$2,)</f>
        <v>21</v>
      </c>
      <c r="G53" s="36">
        <f>VLOOKUP(G41,FAC_TOTALS_APTA!$A$4:$BU$143,$F53,FALSE)</f>
        <v>0</v>
      </c>
      <c r="H53" s="36">
        <f>VLOOKUP(H41,FAC_TOTALS_APTA!$A$4:$BU$143,$F53,FALSE)</f>
        <v>0</v>
      </c>
      <c r="I53" s="32" t="str">
        <f t="shared" si="8"/>
        <v>-</v>
      </c>
      <c r="J53" s="33"/>
      <c r="K53" s="33" t="str">
        <f t="shared" si="10"/>
        <v>YEARS_SINCE_TNC_RAIL2_HINY_FAC</v>
      </c>
      <c r="L53" s="9">
        <f>MATCH($K53,FAC_TOTALS_APTA!$A$2:$BS$2,)</f>
        <v>36</v>
      </c>
      <c r="M53" s="31">
        <f>IF(M41=0,0,VLOOKUP(M41,FAC_TOTALS_APTA!$A$4:$BU$143,$L53,FALSE))</f>
        <v>0</v>
      </c>
      <c r="N53" s="31">
        <f>IF(N41=0,0,VLOOKUP(N41,FAC_TOTALS_APTA!$A$4:$BU$143,$L53,FALSE))</f>
        <v>0</v>
      </c>
      <c r="O53" s="31">
        <f>IF(O41=0,0,VLOOKUP(O41,FAC_TOTALS_APTA!$A$4:$BU$143,$L53,FALSE))</f>
        <v>0</v>
      </c>
      <c r="P53" s="31">
        <f>IF(P41=0,0,VLOOKUP(P41,FAC_TOTALS_APTA!$A$4:$BU$143,$L53,FALSE))</f>
        <v>0</v>
      </c>
      <c r="Q53" s="31">
        <f>IF(Q41=0,0,VLOOKUP(Q41,FAC_TOTALS_APTA!$A$4:$BU$143,$L53,FALSE))</f>
        <v>0</v>
      </c>
      <c r="R53" s="31">
        <f>IF(R41=0,0,VLOOKUP(R41,FAC_TOTALS_APTA!$A$4:$BU$143,$L53,FALSE))</f>
        <v>0</v>
      </c>
      <c r="S53" s="31">
        <f>IF(S41=0,0,VLOOKUP(S41,FAC_TOTALS_APTA!$A$4:$BU$143,$L53,FALSE))</f>
        <v>0</v>
      </c>
      <c r="T53" s="31">
        <f>IF(T41=0,0,VLOOKUP(T41,FAC_TOTALS_APTA!$A$4:$BU$143,$L53,FALSE))</f>
        <v>0</v>
      </c>
      <c r="U53" s="31">
        <f>IF(U41=0,0,VLOOKUP(U41,FAC_TOTALS_APTA!$A$4:$BU$143,$L53,FALSE))</f>
        <v>0</v>
      </c>
      <c r="V53" s="31">
        <f>IF(V41=0,0,VLOOKUP(V41,FAC_TOTALS_APTA!$A$4:$BU$143,$L53,FALSE))</f>
        <v>0</v>
      </c>
      <c r="W53" s="31">
        <f>IF(W41=0,0,VLOOKUP(W41,FAC_TOTALS_APTA!$A$4:$BU$143,$L53,FALSE))</f>
        <v>0</v>
      </c>
      <c r="X53" s="31">
        <f>IF(X41=0,0,VLOOKUP(X41,FAC_TOTALS_APTA!$A$4:$BU$143,$L53,FALSE))</f>
        <v>0</v>
      </c>
      <c r="Y53" s="31">
        <f>IF(Y41=0,0,VLOOKUP(Y41,FAC_TOTALS_APTA!$A$4:$BU$143,$L53,FALSE))</f>
        <v>0</v>
      </c>
      <c r="Z53" s="31">
        <f>IF(Z41=0,0,VLOOKUP(Z41,FAC_TOTALS_APTA!$A$4:$BU$143,$L53,FALSE))</f>
        <v>0</v>
      </c>
      <c r="AA53" s="31">
        <f>IF(AA41=0,0,VLOOKUP(AA41,FAC_TOTALS_APTA!$A$4:$BU$143,$L53,FALSE))</f>
        <v>0</v>
      </c>
      <c r="AB53" s="31">
        <f>IF(AB41=0,0,VLOOKUP(AB41,FAC_TOTALS_APTA!$A$4:$BU$143,$L53,FALSE))</f>
        <v>0</v>
      </c>
      <c r="AC53" s="34">
        <f t="shared" si="11"/>
        <v>0</v>
      </c>
      <c r="AD53" s="35">
        <f>AC53/G60</f>
        <v>0</v>
      </c>
    </row>
    <row r="54" spans="1:31" ht="30" x14ac:dyDescent="0.2">
      <c r="B54" s="28" t="s">
        <v>84</v>
      </c>
      <c r="C54" s="30"/>
      <c r="D54" s="14" t="s">
        <v>77</v>
      </c>
      <c r="E54" s="57">
        <v>-2.58E-2</v>
      </c>
      <c r="F54" s="9">
        <f>MATCH($D54,FAC_TOTALS_APTA!$A$2:$BU$2,)</f>
        <v>22</v>
      </c>
      <c r="G54" s="36">
        <f>VLOOKUP(G41,FAC_TOTALS_APTA!$A$4:$BU$143,$F54,FALSE)</f>
        <v>0</v>
      </c>
      <c r="H54" s="36">
        <f>VLOOKUP(H41,FAC_TOTALS_APTA!$A$4:$BU$143,$F54,FALSE)</f>
        <v>5.1846024983687498</v>
      </c>
      <c r="I54" s="32" t="str">
        <f t="shared" si="8"/>
        <v>-</v>
      </c>
      <c r="J54" s="33"/>
      <c r="K54" s="33" t="str">
        <f t="shared" si="10"/>
        <v>YEARS_SINCE_TNC_RAIL2_MIDLOW_FAC</v>
      </c>
      <c r="L54" s="9">
        <f>MATCH($K54,FAC_TOTALS_APTA!$A$2:$BS$2,)</f>
        <v>37</v>
      </c>
      <c r="M54" s="31">
        <f>IF(M41=0,0,VLOOKUP(M41,FAC_TOTALS_APTA!$A$4:$BU$143,$L54,FALSE))</f>
        <v>-532575.39047465799</v>
      </c>
      <c r="N54" s="31">
        <f>IF(N41=0,0,VLOOKUP(N41,FAC_TOTALS_APTA!$A$4:$BU$143,$L54,FALSE))</f>
        <v>-2089325.47530457</v>
      </c>
      <c r="O54" s="31">
        <f>IF(O41=0,0,VLOOKUP(O41,FAC_TOTALS_APTA!$A$4:$BU$143,$L54,FALSE))</f>
        <v>-2312372.3361238101</v>
      </c>
      <c r="P54" s="31">
        <f>IF(P41=0,0,VLOOKUP(P41,FAC_TOTALS_APTA!$A$4:$BU$143,$L54,FALSE))</f>
        <v>-2301318.0844744202</v>
      </c>
      <c r="Q54" s="31">
        <f>IF(Q41=0,0,VLOOKUP(Q41,FAC_TOTALS_APTA!$A$4:$BU$143,$L54,FALSE))</f>
        <v>-2298011.5376541298</v>
      </c>
      <c r="R54" s="31">
        <f>IF(R41=0,0,VLOOKUP(R41,FAC_TOTALS_APTA!$A$4:$BU$143,$L54,FALSE))</f>
        <v>-2251420.8119496801</v>
      </c>
      <c r="S54" s="31">
        <f>IF(S41=0,0,VLOOKUP(S41,FAC_TOTALS_APTA!$A$4:$BU$143,$L54,FALSE))</f>
        <v>0</v>
      </c>
      <c r="T54" s="31">
        <f>IF(T41=0,0,VLOOKUP(T41,FAC_TOTALS_APTA!$A$4:$BU$143,$L54,FALSE))</f>
        <v>0</v>
      </c>
      <c r="U54" s="31">
        <f>IF(U41=0,0,VLOOKUP(U41,FAC_TOTALS_APTA!$A$4:$BU$143,$L54,FALSE))</f>
        <v>0</v>
      </c>
      <c r="V54" s="31">
        <f>IF(V41=0,0,VLOOKUP(V41,FAC_TOTALS_APTA!$A$4:$BU$143,$L54,FALSE))</f>
        <v>0</v>
      </c>
      <c r="W54" s="31">
        <f>IF(W41=0,0,VLOOKUP(W41,FAC_TOTALS_APTA!$A$4:$BU$143,$L54,FALSE))</f>
        <v>0</v>
      </c>
      <c r="X54" s="31">
        <f>IF(X41=0,0,VLOOKUP(X41,FAC_TOTALS_APTA!$A$4:$BU$143,$L54,FALSE))</f>
        <v>0</v>
      </c>
      <c r="Y54" s="31">
        <f>IF(Y41=0,0,VLOOKUP(Y41,FAC_TOTALS_APTA!$A$4:$BU$143,$L54,FALSE))</f>
        <v>0</v>
      </c>
      <c r="Z54" s="31">
        <f>IF(Z41=0,0,VLOOKUP(Z41,FAC_TOTALS_APTA!$A$4:$BU$143,$L54,FALSE))</f>
        <v>0</v>
      </c>
      <c r="AA54" s="31">
        <f>IF(AA41=0,0,VLOOKUP(AA41,FAC_TOTALS_APTA!$A$4:$BU$143,$L54,FALSE))</f>
        <v>0</v>
      </c>
      <c r="AB54" s="31">
        <f>IF(AB41=0,0,VLOOKUP(AB41,FAC_TOTALS_APTA!$A$4:$BU$143,$L54,FALSE))</f>
        <v>0</v>
      </c>
      <c r="AC54" s="34">
        <f t="shared" si="11"/>
        <v>-11785023.635981267</v>
      </c>
      <c r="AD54" s="35">
        <f>AC54/G60</f>
        <v>-0.13795479694567786</v>
      </c>
    </row>
    <row r="55" spans="1:31" ht="15" x14ac:dyDescent="0.2">
      <c r="B55" s="28" t="s">
        <v>85</v>
      </c>
      <c r="C55" s="30"/>
      <c r="D55" s="9" t="s">
        <v>51</v>
      </c>
      <c r="E55" s="57">
        <v>1.46E-2</v>
      </c>
      <c r="F55" s="9">
        <f>MATCH($D55,FAC_TOTALS_APTA!$A$2:$BU$2,)</f>
        <v>23</v>
      </c>
      <c r="G55" s="36">
        <f>VLOOKUP(G41,FAC_TOTALS_APTA!$A$4:$BU$143,$F55,FALSE)</f>
        <v>0.276784920252311</v>
      </c>
      <c r="H55" s="36">
        <f>VLOOKUP(H41,FAC_TOTALS_APTA!$A$4:$BU$143,$F55,FALSE)</f>
        <v>0.82753761117432301</v>
      </c>
      <c r="I55" s="32">
        <f t="shared" si="8"/>
        <v>1.9898218819867717</v>
      </c>
      <c r="J55" s="33" t="str">
        <f t="shared" si="9"/>
        <v/>
      </c>
      <c r="K55" s="33" t="str">
        <f t="shared" si="10"/>
        <v>BIKE_SHARE_FAC</v>
      </c>
      <c r="L55" s="9">
        <f>MATCH($K55,FAC_TOTALS_APTA!$A$2:$BS$2,)</f>
        <v>38</v>
      </c>
      <c r="M55" s="31">
        <f>IF(M41=0,0,VLOOKUP(M41,FAC_TOTALS_APTA!$A$4:$BU$143,$L55,FALSE))</f>
        <v>245628.199425978</v>
      </c>
      <c r="N55" s="31">
        <f>IF(N41=0,0,VLOOKUP(N41,FAC_TOTALS_APTA!$A$4:$BU$143,$L55,FALSE))</f>
        <v>3705.5898198391601</v>
      </c>
      <c r="O55" s="31">
        <f>IF(O41=0,0,VLOOKUP(O41,FAC_TOTALS_APTA!$A$4:$BU$143,$L55,FALSE))</f>
        <v>126335.174187831</v>
      </c>
      <c r="P55" s="31">
        <f>IF(P41=0,0,VLOOKUP(P41,FAC_TOTALS_APTA!$A$4:$BU$143,$L55,FALSE))</f>
        <v>95188.617152264997</v>
      </c>
      <c r="Q55" s="31">
        <f>IF(Q41=0,0,VLOOKUP(Q41,FAC_TOTALS_APTA!$A$4:$BU$143,$L55,FALSE))</f>
        <v>127006.15232359301</v>
      </c>
      <c r="R55" s="31">
        <f>IF(R41=0,0,VLOOKUP(R41,FAC_TOTALS_APTA!$A$4:$BU$143,$L55,FALSE))</f>
        <v>27126.491079989199</v>
      </c>
      <c r="S55" s="31">
        <f>IF(S41=0,0,VLOOKUP(S41,FAC_TOTALS_APTA!$A$4:$BU$143,$L55,FALSE))</f>
        <v>0</v>
      </c>
      <c r="T55" s="31">
        <f>IF(T41=0,0,VLOOKUP(T41,FAC_TOTALS_APTA!$A$4:$BU$143,$L55,FALSE))</f>
        <v>0</v>
      </c>
      <c r="U55" s="31">
        <f>IF(U41=0,0,VLOOKUP(U41,FAC_TOTALS_APTA!$A$4:$BU$143,$L55,FALSE))</f>
        <v>0</v>
      </c>
      <c r="V55" s="31">
        <f>IF(V41=0,0,VLOOKUP(V41,FAC_TOTALS_APTA!$A$4:$BU$143,$L55,FALSE))</f>
        <v>0</v>
      </c>
      <c r="W55" s="31">
        <f>IF(W41=0,0,VLOOKUP(W41,FAC_TOTALS_APTA!$A$4:$BU$143,$L55,FALSE))</f>
        <v>0</v>
      </c>
      <c r="X55" s="31">
        <f>IF(X41=0,0,VLOOKUP(X41,FAC_TOTALS_APTA!$A$4:$BU$143,$L55,FALSE))</f>
        <v>0</v>
      </c>
      <c r="Y55" s="31">
        <f>IF(Y41=0,0,VLOOKUP(Y41,FAC_TOTALS_APTA!$A$4:$BU$143,$L55,FALSE))</f>
        <v>0</v>
      </c>
      <c r="Z55" s="31">
        <f>IF(Z41=0,0,VLOOKUP(Z41,FAC_TOTALS_APTA!$A$4:$BU$143,$L55,FALSE))</f>
        <v>0</v>
      </c>
      <c r="AA55" s="31">
        <f>IF(AA41=0,0,VLOOKUP(AA41,FAC_TOTALS_APTA!$A$4:$BU$143,$L55,FALSE))</f>
        <v>0</v>
      </c>
      <c r="AB55" s="31">
        <f>IF(AB41=0,0,VLOOKUP(AB41,FAC_TOTALS_APTA!$A$4:$BU$143,$L55,FALSE))</f>
        <v>0</v>
      </c>
      <c r="AC55" s="34">
        <f t="shared" si="11"/>
        <v>624990.22398949543</v>
      </c>
      <c r="AD55" s="35">
        <f>AC55/G60</f>
        <v>7.3160989834812088E-3</v>
      </c>
    </row>
    <row r="56" spans="1:31" ht="15" x14ac:dyDescent="0.2">
      <c r="B56" s="11" t="s">
        <v>86</v>
      </c>
      <c r="C56" s="29"/>
      <c r="D56" s="10" t="s">
        <v>52</v>
      </c>
      <c r="E56" s="58">
        <v>-4.8399999999999999E-2</v>
      </c>
      <c r="F56" s="10">
        <f>MATCH($D56,FAC_TOTALS_APTA!$A$2:$BU$2,)</f>
        <v>24</v>
      </c>
      <c r="G56" s="38">
        <f>VLOOKUP(G41,FAC_TOTALS_APTA!$A$4:$BU$143,$F56,FALSE)</f>
        <v>0</v>
      </c>
      <c r="H56" s="38">
        <f>VLOOKUP(H41,FAC_TOTALS_APTA!$A$4:$BU$143,$F56,FALSE)</f>
        <v>0.513365290883806</v>
      </c>
      <c r="I56" s="39" t="str">
        <f t="shared" si="8"/>
        <v>-</v>
      </c>
      <c r="J56" s="40" t="str">
        <f t="shared" si="9"/>
        <v/>
      </c>
      <c r="K56" s="40" t="str">
        <f t="shared" si="10"/>
        <v>scooter_flag_FAC</v>
      </c>
      <c r="L56" s="10">
        <f>MATCH($K56,FAC_TOTALS_APTA!$A$2:$BS$2,)</f>
        <v>40</v>
      </c>
      <c r="M56" s="41">
        <f>IF(M41=0,0,VLOOKUP(M41,FAC_TOTALS_APTA!$A$4:$BU$143,$L56,FALSE))</f>
        <v>0</v>
      </c>
      <c r="N56" s="41">
        <f>IF(N41=0,0,VLOOKUP(N41,FAC_TOTALS_APTA!$A$4:$BU$143,$L56,FALSE))</f>
        <v>0</v>
      </c>
      <c r="O56" s="41">
        <f>IF(O41=0,0,VLOOKUP(O41,FAC_TOTALS_APTA!$A$4:$BU$143,$L56,FALSE))</f>
        <v>0</v>
      </c>
      <c r="P56" s="41">
        <f>IF(P41=0,0,VLOOKUP(P41,FAC_TOTALS_APTA!$A$4:$BU$143,$L56,FALSE))</f>
        <v>0</v>
      </c>
      <c r="Q56" s="41">
        <f>IF(Q41=0,0,VLOOKUP(Q41,FAC_TOTALS_APTA!$A$4:$BU$143,$L56,FALSE))</f>
        <v>0</v>
      </c>
      <c r="R56" s="41">
        <f>IF(R41=0,0,VLOOKUP(R41,FAC_TOTALS_APTA!$A$4:$BU$143,$L56,FALSE))</f>
        <v>-2294769.7817505598</v>
      </c>
      <c r="S56" s="41">
        <f>IF(S41=0,0,VLOOKUP(S41,FAC_TOTALS_APTA!$A$4:$BU$143,$L56,FALSE))</f>
        <v>0</v>
      </c>
      <c r="T56" s="41">
        <f>IF(T41=0,0,VLOOKUP(T41,FAC_TOTALS_APTA!$A$4:$BU$143,$L56,FALSE))</f>
        <v>0</v>
      </c>
      <c r="U56" s="41">
        <f>IF(U41=0,0,VLOOKUP(U41,FAC_TOTALS_APTA!$A$4:$BU$143,$L56,FALSE))</f>
        <v>0</v>
      </c>
      <c r="V56" s="41">
        <f>IF(V41=0,0,VLOOKUP(V41,FAC_TOTALS_APTA!$A$4:$BU$143,$L56,FALSE))</f>
        <v>0</v>
      </c>
      <c r="W56" s="41">
        <f>IF(W41=0,0,VLOOKUP(W41,FAC_TOTALS_APTA!$A$4:$BU$143,$L56,FALSE))</f>
        <v>0</v>
      </c>
      <c r="X56" s="41">
        <f>IF(X41=0,0,VLOOKUP(X41,FAC_TOTALS_APTA!$A$4:$BU$143,$L56,FALSE))</f>
        <v>0</v>
      </c>
      <c r="Y56" s="41">
        <f>IF(Y41=0,0,VLOOKUP(Y41,FAC_TOTALS_APTA!$A$4:$BU$143,$L56,FALSE))</f>
        <v>0</v>
      </c>
      <c r="Z56" s="41">
        <f>IF(Z41=0,0,VLOOKUP(Z41,FAC_TOTALS_APTA!$A$4:$BU$143,$L56,FALSE))</f>
        <v>0</v>
      </c>
      <c r="AA56" s="41">
        <f>IF(AA41=0,0,VLOOKUP(AA41,FAC_TOTALS_APTA!$A$4:$BU$143,$L56,FALSE))</f>
        <v>0</v>
      </c>
      <c r="AB56" s="41">
        <f>IF(AB41=0,0,VLOOKUP(AB41,FAC_TOTALS_APTA!$A$4:$BU$143,$L56,FALSE))</f>
        <v>0</v>
      </c>
      <c r="AC56" s="42">
        <f t="shared" si="11"/>
        <v>-2294769.7817505598</v>
      </c>
      <c r="AD56" s="43">
        <f>AC56/G60</f>
        <v>-2.6862440760146745E-2</v>
      </c>
    </row>
    <row r="57" spans="1:31" s="16" customFormat="1" ht="15" x14ac:dyDescent="0.2">
      <c r="A57" s="9"/>
      <c r="B57" s="11" t="s">
        <v>92</v>
      </c>
      <c r="C57" s="29" t="s">
        <v>26</v>
      </c>
      <c r="D57" s="10" t="s">
        <v>90</v>
      </c>
      <c r="E57" s="58">
        <v>3.8999999999999998E-3</v>
      </c>
      <c r="F57" s="10">
        <f>MATCH($D57,FAC_TOTALS_APTA!$A$2:$BU$2,)</f>
        <v>25</v>
      </c>
      <c r="G57" s="38">
        <f>VLOOKUP(G41,FAC_TOTALS_APTA!$A$4:$BU$143,$F57,FALSE)</f>
        <v>116979.09970879801</v>
      </c>
      <c r="H57" s="38">
        <f>VLOOKUP(H41,FAC_TOTALS_APTA!$A$4:$BU$143,$F57,FALSE)</f>
        <v>43186.7429190521</v>
      </c>
      <c r="I57" s="39">
        <f t="shared" si="8"/>
        <v>-0.63081659008695534</v>
      </c>
      <c r="J57" s="33" t="str">
        <f t="shared" si="9"/>
        <v>_log</v>
      </c>
      <c r="K57" s="40" t="str">
        <f t="shared" si="10"/>
        <v>MDBF_Mechanical_log_FAC</v>
      </c>
      <c r="L57" s="10">
        <f>MATCH($K57,FAC_TOTALS_APTA!$A$2:$BS$2,)</f>
        <v>39</v>
      </c>
      <c r="M57" s="41">
        <f>IF(M$41=0,0,VLOOKUP(M$41,FAC_TOTALS_APTA!$A$4:$BU$143,$L57,FALSE))</f>
        <v>16891.769609094699</v>
      </c>
      <c r="N57" s="41">
        <f>IF(N$41=0,0,VLOOKUP(N$41,FAC_TOTALS_APTA!$A$4:$BU$143,$L57,FALSE))</f>
        <v>26146.195032056501</v>
      </c>
      <c r="O57" s="41">
        <f>IF(O$41=0,0,VLOOKUP(O$41,FAC_TOTALS_APTA!$A$4:$BU$143,$L57,FALSE))</f>
        <v>-151712.472856504</v>
      </c>
      <c r="P57" s="41">
        <f>IF(P$41=0,0,VLOOKUP(P$41,FAC_TOTALS_APTA!$A$4:$BU$143,$L57,FALSE))</f>
        <v>-106865.9494023</v>
      </c>
      <c r="Q57" s="41">
        <f>IF(Q$41=0,0,VLOOKUP(Q$41,FAC_TOTALS_APTA!$A$4:$BU$143,$L57,FALSE))</f>
        <v>-1652.87866688073</v>
      </c>
      <c r="R57" s="41">
        <f>IF(R$41=0,0,VLOOKUP(R$41,FAC_TOTALS_APTA!$A$4:$BU$143,$L57,FALSE))</f>
        <v>-59267.090034131499</v>
      </c>
      <c r="S57" s="41">
        <f>IF(S$41=0,0,VLOOKUP(S$41,FAC_TOTALS_APTA!$A$4:$BU$143,$L57,FALSE))</f>
        <v>0</v>
      </c>
      <c r="T57" s="41">
        <f>IF(T$41=0,0,VLOOKUP(T$41,FAC_TOTALS_APTA!$A$4:$BU$143,$L57,FALSE))</f>
        <v>0</v>
      </c>
      <c r="U57" s="41">
        <f>IF(U$41=0,0,VLOOKUP(U$41,FAC_TOTALS_APTA!$A$4:$BU$143,$L57,FALSE))</f>
        <v>0</v>
      </c>
      <c r="V57" s="41">
        <f>IF(V$41=0,0,VLOOKUP(V$41,FAC_TOTALS_APTA!$A$4:$BU$143,$L57,FALSE))</f>
        <v>0</v>
      </c>
      <c r="W57" s="41">
        <f>IF(W$41=0,0,VLOOKUP(W$41,FAC_TOTALS_APTA!$A$4:$BU$143,$L57,FALSE))</f>
        <v>0</v>
      </c>
      <c r="X57" s="41">
        <f>IF(X$41=0,0,VLOOKUP(X$41,FAC_TOTALS_APTA!$A$4:$BU$143,$L57,FALSE))</f>
        <v>0</v>
      </c>
      <c r="Y57" s="41">
        <f>IF(Y$41=0,0,VLOOKUP(Y$41,FAC_TOTALS_APTA!$A$4:$BU$143,$L57,FALSE))</f>
        <v>0</v>
      </c>
      <c r="Z57" s="41">
        <f>IF(Z$41=0,0,VLOOKUP(Z$41,FAC_TOTALS_APTA!$A$4:$BU$143,$L57,FALSE))</f>
        <v>0</v>
      </c>
      <c r="AA57" s="41">
        <f>IF(AA$41=0,0,VLOOKUP(AA$41,FAC_TOTALS_APTA!$A$4:$BU$143,$L57,FALSE))</f>
        <v>0</v>
      </c>
      <c r="AB57" s="41">
        <f>IF(AB$41=0,0,VLOOKUP(AB$41,FAC_TOTALS_APTA!$A$4:$BU$143,$L57,FALSE))</f>
        <v>0</v>
      </c>
      <c r="AC57" s="42">
        <f t="shared" si="11"/>
        <v>-276460.42631866504</v>
      </c>
      <c r="AD57" s="43">
        <f>AC57/$G$60</f>
        <v>-3.2362295702032646E-3</v>
      </c>
      <c r="AE57" s="9"/>
    </row>
    <row r="58" spans="1:31" s="16" customFormat="1" ht="15" x14ac:dyDescent="0.2">
      <c r="A58" s="9"/>
      <c r="B58" s="44" t="s">
        <v>63</v>
      </c>
      <c r="C58" s="45"/>
      <c r="D58" s="44" t="s">
        <v>55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MATCH($K58,FAC_TOTALS_APTA!$A$2:$BS$2,)</f>
        <v>44</v>
      </c>
      <c r="M58" s="48">
        <f>IF(M41=0,0,VLOOKUP(M41,FAC_TOTALS_APTA!$A$4:$BU$143,$L58,FALSE))</f>
        <v>0</v>
      </c>
      <c r="N58" s="48">
        <f>IF(N41=0,0,VLOOKUP(N41,FAC_TOTALS_APTA!$A$4:$BU$143,$L58,FALSE))</f>
        <v>1194022.68309999</v>
      </c>
      <c r="O58" s="48">
        <f>IF(O41=0,0,VLOOKUP(O41,FAC_TOTALS_APTA!$A$4:$BU$143,$L58,FALSE))</f>
        <v>0</v>
      </c>
      <c r="P58" s="48">
        <f>IF(P41=0,0,VLOOKUP(P41,FAC_TOTALS_APTA!$A$4:$BU$143,$L58,FALSE))</f>
        <v>1399344</v>
      </c>
      <c r="Q58" s="48">
        <f>IF(Q41=0,0,VLOOKUP(Q41,FAC_TOTALS_APTA!$A$4:$BU$143,$L58,FALSE))</f>
        <v>0</v>
      </c>
      <c r="R58" s="48">
        <f>IF(R41=0,0,VLOOKUP(R41,FAC_TOTALS_APTA!$A$4:$BU$143,$L58,FALSE))</f>
        <v>0</v>
      </c>
      <c r="S58" s="48">
        <f>IF(S41=0,0,VLOOKUP(S41,FAC_TOTALS_APTA!$A$4:$BU$143,$L58,FALSE))</f>
        <v>0</v>
      </c>
      <c r="T58" s="48">
        <f>IF(T41=0,0,VLOOKUP(T41,FAC_TOTALS_APTA!$A$4:$BU$143,$L58,FALSE))</f>
        <v>0</v>
      </c>
      <c r="U58" s="48">
        <f>IF(U41=0,0,VLOOKUP(U41,FAC_TOTALS_APTA!$A$4:$BU$143,$L58,FALSE))</f>
        <v>0</v>
      </c>
      <c r="V58" s="48">
        <f>IF(V41=0,0,VLOOKUP(V41,FAC_TOTALS_APTA!$A$4:$BU$143,$L58,FALSE))</f>
        <v>0</v>
      </c>
      <c r="W58" s="48">
        <f>IF(W41=0,0,VLOOKUP(W41,FAC_TOTALS_APTA!$A$4:$BU$143,$L58,FALSE))</f>
        <v>0</v>
      </c>
      <c r="X58" s="48">
        <f>IF(X41=0,0,VLOOKUP(X41,FAC_TOTALS_APTA!$A$4:$BU$143,$L58,FALSE))</f>
        <v>0</v>
      </c>
      <c r="Y58" s="48">
        <f>IF(Y41=0,0,VLOOKUP(Y41,FAC_TOTALS_APTA!$A$4:$BU$143,$L58,FALSE))</f>
        <v>0</v>
      </c>
      <c r="Z58" s="48">
        <f>IF(Z41=0,0,VLOOKUP(Z41,FAC_TOTALS_APTA!$A$4:$BU$143,$L58,FALSE))</f>
        <v>0</v>
      </c>
      <c r="AA58" s="48">
        <f>IF(AA41=0,0,VLOOKUP(AA41,FAC_TOTALS_APTA!$A$4:$BU$143,$L58,FALSE))</f>
        <v>0</v>
      </c>
      <c r="AB58" s="48">
        <f>IF(AB41=0,0,VLOOKUP(AB41,FAC_TOTALS_APTA!$A$4:$BU$143,$L58,FALSE))</f>
        <v>0</v>
      </c>
      <c r="AC58" s="51">
        <f>SUM(M58:AB58)</f>
        <v>2593366.6830999898</v>
      </c>
      <c r="AD58" s="52">
        <f>AC58/G60</f>
        <v>3.0357798611487987E-2</v>
      </c>
      <c r="AE58" s="9"/>
    </row>
    <row r="59" spans="1:31" s="78" customFormat="1" ht="15" x14ac:dyDescent="0.2">
      <c r="A59" s="77"/>
      <c r="B59" s="28" t="s">
        <v>87</v>
      </c>
      <c r="C59" s="30"/>
      <c r="D59" s="9" t="s">
        <v>6</v>
      </c>
      <c r="E59" s="57"/>
      <c r="F59" s="9">
        <f>MATCH($D59,FAC_TOTALS_APTA!$A$2:$BS$2,)</f>
        <v>9</v>
      </c>
      <c r="G59" s="79">
        <f>VLOOKUP(G41,FAC_TOTALS_APTA!$A$4:$BU$143,$F59,FALSE)</f>
        <v>92302712.677355498</v>
      </c>
      <c r="H59" s="79">
        <f>VLOOKUP(H41,FAC_TOTALS_APTA!$A$4:$BS$143,$F59,FALSE)</f>
        <v>94560954.040595993</v>
      </c>
      <c r="I59" s="81">
        <f t="shared" ref="I59:I60" si="12">H59/G59-1</f>
        <v>2.4465601256316027E-2</v>
      </c>
      <c r="J59" s="33"/>
      <c r="K59" s="33"/>
      <c r="L59" s="9"/>
      <c r="M59" s="31">
        <f t="shared" ref="M59:AB59" si="13">SUM(M43:M48)</f>
        <v>7390325.173346106</v>
      </c>
      <c r="N59" s="31">
        <f t="shared" si="13"/>
        <v>1735203.5331607773</v>
      </c>
      <c r="O59" s="31">
        <f t="shared" si="13"/>
        <v>-3778123.5168212214</v>
      </c>
      <c r="P59" s="31">
        <f t="shared" si="13"/>
        <v>2089001.5969633528</v>
      </c>
      <c r="Q59" s="31">
        <f t="shared" si="13"/>
        <v>2428602.8067329731</v>
      </c>
      <c r="R59" s="31">
        <f t="shared" si="13"/>
        <v>4894717.8452445799</v>
      </c>
      <c r="S59" s="31">
        <f t="shared" si="13"/>
        <v>0</v>
      </c>
      <c r="T59" s="31">
        <f t="shared" si="13"/>
        <v>0</v>
      </c>
      <c r="U59" s="31">
        <f t="shared" si="13"/>
        <v>0</v>
      </c>
      <c r="V59" s="31">
        <f t="shared" si="13"/>
        <v>0</v>
      </c>
      <c r="W59" s="31">
        <f t="shared" si="13"/>
        <v>0</v>
      </c>
      <c r="X59" s="31">
        <f t="shared" si="13"/>
        <v>0</v>
      </c>
      <c r="Y59" s="31">
        <f t="shared" si="13"/>
        <v>0</v>
      </c>
      <c r="Z59" s="31">
        <f t="shared" si="13"/>
        <v>0</v>
      </c>
      <c r="AA59" s="31">
        <f t="shared" si="13"/>
        <v>0</v>
      </c>
      <c r="AB59" s="31">
        <f t="shared" si="13"/>
        <v>0</v>
      </c>
      <c r="AC59" s="34">
        <f>H59-G59</f>
        <v>2258241.3632404953</v>
      </c>
      <c r="AD59" s="35">
        <f>I59</f>
        <v>2.4465601256316027E-2</v>
      </c>
      <c r="AE59" s="77"/>
    </row>
    <row r="60" spans="1:31" ht="16" thickBot="1" x14ac:dyDescent="0.25">
      <c r="B60" s="12" t="s">
        <v>60</v>
      </c>
      <c r="C60" s="26"/>
      <c r="D60" s="26" t="s">
        <v>4</v>
      </c>
      <c r="E60" s="26"/>
      <c r="F60" s="26">
        <f>MATCH($D60,FAC_TOTALS_APTA!$A$2:$BS$2,)</f>
        <v>7</v>
      </c>
      <c r="G60" s="80">
        <f>VLOOKUP(G41,FAC_TOTALS_APTA!$A$4:$BS$143,$F60,FALSE)</f>
        <v>85426704.231399998</v>
      </c>
      <c r="H60" s="80">
        <f>VLOOKUP(H41,FAC_TOTALS_APTA!$A$4:$BS$143,$F60,FALSE)</f>
        <v>85921106.483399898</v>
      </c>
      <c r="I60" s="82">
        <f t="shared" si="12"/>
        <v>5.7874438262381922E-3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494402.25199989974</v>
      </c>
      <c r="AD60" s="55">
        <f>I60</f>
        <v>5.7874438262381922E-3</v>
      </c>
    </row>
    <row r="61" spans="1:31" ht="17" thickTop="1" thickBot="1" x14ac:dyDescent="0.25">
      <c r="B61" s="59" t="s">
        <v>88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-1.8678157430077835E-2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30</v>
      </c>
      <c r="E64" s="9"/>
      <c r="I64" s="20"/>
    </row>
    <row r="65" spans="2:30" ht="15" x14ac:dyDescent="0.2">
      <c r="B65" s="18" t="s">
        <v>21</v>
      </c>
      <c r="C65" s="19" t="s">
        <v>22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2:30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2:30" ht="15" x14ac:dyDescent="0.2">
      <c r="B67" s="21" t="s">
        <v>32</v>
      </c>
      <c r="C67" s="22">
        <v>1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2:30" ht="16" thickBot="1" x14ac:dyDescent="0.25">
      <c r="B68" s="23" t="s">
        <v>42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2:30" ht="15" thickTop="1" x14ac:dyDescent="0.2">
      <c r="B69" s="63"/>
      <c r="C69" s="64"/>
      <c r="D69" s="64"/>
      <c r="E69" s="64"/>
      <c r="F69" s="64"/>
      <c r="G69" s="84" t="s">
        <v>61</v>
      </c>
      <c r="H69" s="84"/>
      <c r="I69" s="84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4" t="s">
        <v>65</v>
      </c>
      <c r="AD69" s="84"/>
    </row>
    <row r="70" spans="2:30" ht="15" x14ac:dyDescent="0.2">
      <c r="B70" s="11" t="s">
        <v>23</v>
      </c>
      <c r="C70" s="29" t="s">
        <v>24</v>
      </c>
      <c r="D70" s="10" t="s">
        <v>25</v>
      </c>
      <c r="E70" s="10" t="s">
        <v>31</v>
      </c>
      <c r="F70" s="10"/>
      <c r="G70" s="29">
        <f>$C$1</f>
        <v>2012</v>
      </c>
      <c r="H70" s="29">
        <f>$C$2</f>
        <v>2018</v>
      </c>
      <c r="I70" s="29" t="s">
        <v>27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29</v>
      </c>
      <c r="AD70" s="29" t="s">
        <v>27</v>
      </c>
    </row>
    <row r="71" spans="2:30" ht="13" customHeight="1" x14ac:dyDescent="0.2"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</row>
    <row r="72" spans="2:30" ht="13" customHeight="1" x14ac:dyDescent="0.2">
      <c r="B72" s="28"/>
      <c r="C72" s="30"/>
      <c r="D72" s="9"/>
      <c r="E72" s="9"/>
      <c r="F72" s="9"/>
      <c r="G72" s="9" t="str">
        <f>CONCATENATE($C67,"_",$C68,"_",G70)</f>
        <v>1_3_2012</v>
      </c>
      <c r="H72" s="9" t="str">
        <f>CONCATENATE($C67,"_",$C68,"_",H70)</f>
        <v>1_3_2018</v>
      </c>
      <c r="I72" s="30"/>
      <c r="J72" s="9"/>
      <c r="K72" s="9"/>
      <c r="L72" s="9"/>
      <c r="M72" s="9" t="str">
        <f>IF($G70+M71&gt;$H70,0,CONCATENATE($C67,"_",$C68,"_",$G70+M71))</f>
        <v>1_3_2013</v>
      </c>
      <c r="N72" s="9" t="str">
        <f t="shared" ref="N72:AB72" si="14">IF($G70+N71&gt;$H70,0,CONCATENATE($C67,"_",$C68,"_",$G70+N71))</f>
        <v>1_3_2014</v>
      </c>
      <c r="O72" s="9" t="str">
        <f t="shared" si="14"/>
        <v>1_3_2015</v>
      </c>
      <c r="P72" s="9" t="str">
        <f t="shared" si="14"/>
        <v>1_3_2016</v>
      </c>
      <c r="Q72" s="9" t="str">
        <f t="shared" si="14"/>
        <v>1_3_2017</v>
      </c>
      <c r="R72" s="9" t="str">
        <f t="shared" si="14"/>
        <v>1_3_2018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  <c r="AB72" s="9">
        <f t="shared" si="14"/>
        <v>0</v>
      </c>
      <c r="AC72" s="9"/>
      <c r="AD72" s="9"/>
    </row>
    <row r="73" spans="2:30" ht="13" customHeight="1" x14ac:dyDescent="0.2">
      <c r="B73" s="28"/>
      <c r="C73" s="30"/>
      <c r="D73" s="9"/>
      <c r="E73" s="9"/>
      <c r="F73" s="9" t="s">
        <v>28</v>
      </c>
      <c r="G73" s="31"/>
      <c r="H73" s="31"/>
      <c r="I73" s="30"/>
      <c r="J73" s="9"/>
      <c r="K73" s="9"/>
      <c r="L73" s="9" t="s">
        <v>28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2:30" ht="15" x14ac:dyDescent="0.2">
      <c r="B74" s="28" t="s">
        <v>39</v>
      </c>
      <c r="C74" s="30" t="s">
        <v>26</v>
      </c>
      <c r="D74" s="9" t="s">
        <v>8</v>
      </c>
      <c r="E74" s="57">
        <v>0.83279999999999998</v>
      </c>
      <c r="F74" s="9">
        <f>MATCH($D74,FAC_TOTALS_APTA!$A$2:$BU$2,)</f>
        <v>11</v>
      </c>
      <c r="G74" s="31">
        <f>VLOOKUP(G72,FAC_TOTALS_APTA!$A$4:$BU$143,$F74,FALSE)</f>
        <v>23893.9934768577</v>
      </c>
      <c r="H74" s="31">
        <f>VLOOKUP(H72,FAC_TOTALS_APTA!$A$4:$BU$143,$F74,FALSE)</f>
        <v>25700.075049190898</v>
      </c>
      <c r="I74" s="32">
        <f>IFERROR(H74/G74-1,"-")</f>
        <v>7.5587263137175453E-2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MATCH($K74,FAC_TOTALS_APTA!$A$2:$BS$2,)</f>
        <v>26</v>
      </c>
      <c r="M74" s="31">
        <f>IF(M72=0,0,VLOOKUP(M72,FAC_TOTALS_APTA!$A$4:$BU$143,$L74,FALSE))</f>
        <v>13385.7955521235</v>
      </c>
      <c r="N74" s="31">
        <f>IF(N72=0,0,VLOOKUP(N72,FAC_TOTALS_APTA!$A$4:$BU$143,$L74,FALSE))</f>
        <v>-22156.870309281101</v>
      </c>
      <c r="O74" s="31">
        <f>IF(O72=0,0,VLOOKUP(O72,FAC_TOTALS_APTA!$A$4:$BU$143,$L74,FALSE))</f>
        <v>11964.1336331902</v>
      </c>
      <c r="P74" s="31">
        <f>IF(P72=0,0,VLOOKUP(P72,FAC_TOTALS_APTA!$A$4:$BU$143,$L74,FALSE))</f>
        <v>8981.9627720853496</v>
      </c>
      <c r="Q74" s="31">
        <f>IF(Q72=0,0,VLOOKUP(Q72,FAC_TOTALS_APTA!$A$4:$BU$143,$L74,FALSE))</f>
        <v>28427.966004874699</v>
      </c>
      <c r="R74" s="31">
        <f>IF(R72=0,0,VLOOKUP(R72,FAC_TOTALS_APTA!$A$4:$BU$143,$L74,FALSE))</f>
        <v>6471.4753910558002</v>
      </c>
      <c r="S74" s="31">
        <f>IF(S72=0,0,VLOOKUP(S72,FAC_TOTALS_APTA!$A$4:$BU$143,$L74,FALSE))</f>
        <v>0</v>
      </c>
      <c r="T74" s="31">
        <f>IF(T72=0,0,VLOOKUP(T72,FAC_TOTALS_APTA!$A$4:$BU$143,$L74,FALSE))</f>
        <v>0</v>
      </c>
      <c r="U74" s="31">
        <f>IF(U72=0,0,VLOOKUP(U72,FAC_TOTALS_APTA!$A$4:$BU$143,$L74,FALSE))</f>
        <v>0</v>
      </c>
      <c r="V74" s="31">
        <f>IF(V72=0,0,VLOOKUP(V72,FAC_TOTALS_APTA!$A$4:$BU$143,$L74,FALSE))</f>
        <v>0</v>
      </c>
      <c r="W74" s="31">
        <f>IF(W72=0,0,VLOOKUP(W72,FAC_TOTALS_APTA!$A$4:$BU$143,$L74,FALSE))</f>
        <v>0</v>
      </c>
      <c r="X74" s="31">
        <f>IF(X72=0,0,VLOOKUP(X72,FAC_TOTALS_APTA!$A$4:$BU$143,$L74,FALSE))</f>
        <v>0</v>
      </c>
      <c r="Y74" s="31">
        <f>IF(Y72=0,0,VLOOKUP(Y72,FAC_TOTALS_APTA!$A$4:$BU$143,$L74,FALSE))</f>
        <v>0</v>
      </c>
      <c r="Z74" s="31">
        <f>IF(Z72=0,0,VLOOKUP(Z72,FAC_TOTALS_APTA!$A$4:$BU$143,$L74,FALSE))</f>
        <v>0</v>
      </c>
      <c r="AA74" s="31">
        <f>IF(AA72=0,0,VLOOKUP(AA72,FAC_TOTALS_APTA!$A$4:$BU$143,$L74,FALSE))</f>
        <v>0</v>
      </c>
      <c r="AB74" s="31">
        <f>IF(AB72=0,0,VLOOKUP(AB72,FAC_TOTALS_APTA!$A$4:$BU$143,$L74,FALSE))</f>
        <v>0</v>
      </c>
      <c r="AC74" s="34">
        <f>SUM(M74:AB74)</f>
        <v>47074.463044048447</v>
      </c>
      <c r="AD74" s="35">
        <f>AC74/G91</f>
        <v>8.3698596534545283E-2</v>
      </c>
    </row>
    <row r="75" spans="2:30" ht="15" x14ac:dyDescent="0.2">
      <c r="B75" s="28" t="s">
        <v>62</v>
      </c>
      <c r="C75" s="30" t="s">
        <v>26</v>
      </c>
      <c r="D75" s="9" t="s">
        <v>20</v>
      </c>
      <c r="E75" s="57">
        <v>-0.59099999999999997</v>
      </c>
      <c r="F75" s="9">
        <f>MATCH($D75,FAC_TOTALS_APTA!$A$2:$BU$2,)</f>
        <v>12</v>
      </c>
      <c r="G75" s="56">
        <f>VLOOKUP(G72,FAC_TOTALS_APTA!$A$4:$BU$143,$F75,FALSE)</f>
        <v>4.2334004323775396</v>
      </c>
      <c r="H75" s="56">
        <f>VLOOKUP(H72,FAC_TOTALS_APTA!$A$4:$BU$143,$F75,FALSE)</f>
        <v>4.63398847896757</v>
      </c>
      <c r="I75" s="32">
        <f t="shared" ref="I75:I88" si="15">IFERROR(H75/G75-1,"-")</f>
        <v>9.4625597788077442E-2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MATCH($K75,FAC_TOTALS_APTA!$A$2:$BS$2,)</f>
        <v>27</v>
      </c>
      <c r="M75" s="31">
        <f>IF(M72=0,0,VLOOKUP(M72,FAC_TOTALS_APTA!$A$4:$BU$143,$L75,FALSE))</f>
        <v>-17878.135200232198</v>
      </c>
      <c r="N75" s="31">
        <f>IF(N72=0,0,VLOOKUP(N72,FAC_TOTALS_APTA!$A$4:$BU$143,$L75,FALSE))</f>
        <v>-3553.2491699215302</v>
      </c>
      <c r="O75" s="31">
        <f>IF(O72=0,0,VLOOKUP(O72,FAC_TOTALS_APTA!$A$4:$BU$143,$L75,FALSE))</f>
        <v>22423.626487672798</v>
      </c>
      <c r="P75" s="31">
        <f>IF(P72=0,0,VLOOKUP(P72,FAC_TOTALS_APTA!$A$4:$BU$143,$L75,FALSE))</f>
        <v>-27659.2136977763</v>
      </c>
      <c r="Q75" s="31">
        <f>IF(Q72=0,0,VLOOKUP(Q72,FAC_TOTALS_APTA!$A$4:$BU$143,$L75,FALSE))</f>
        <v>29023.8901370276</v>
      </c>
      <c r="R75" s="31">
        <f>IF(R72=0,0,VLOOKUP(R72,FAC_TOTALS_APTA!$A$4:$BU$143,$L75,FALSE))</f>
        <v>-11702.1196067769</v>
      </c>
      <c r="S75" s="31">
        <f>IF(S72=0,0,VLOOKUP(S72,FAC_TOTALS_APTA!$A$4:$BU$143,$L75,FALSE))</f>
        <v>0</v>
      </c>
      <c r="T75" s="31">
        <f>IF(T72=0,0,VLOOKUP(T72,FAC_TOTALS_APTA!$A$4:$BU$143,$L75,FALSE))</f>
        <v>0</v>
      </c>
      <c r="U75" s="31">
        <f>IF(U72=0,0,VLOOKUP(U72,FAC_TOTALS_APTA!$A$4:$BU$143,$L75,FALSE))</f>
        <v>0</v>
      </c>
      <c r="V75" s="31">
        <f>IF(V72=0,0,VLOOKUP(V72,FAC_TOTALS_APTA!$A$4:$BU$143,$L75,FALSE))</f>
        <v>0</v>
      </c>
      <c r="W75" s="31">
        <f>IF(W72=0,0,VLOOKUP(W72,FAC_TOTALS_APTA!$A$4:$BU$143,$L75,FALSE))</f>
        <v>0</v>
      </c>
      <c r="X75" s="31">
        <f>IF(X72=0,0,VLOOKUP(X72,FAC_TOTALS_APTA!$A$4:$BU$143,$L75,FALSE))</f>
        <v>0</v>
      </c>
      <c r="Y75" s="31">
        <f>IF(Y72=0,0,VLOOKUP(Y72,FAC_TOTALS_APTA!$A$4:$BU$143,$L75,FALSE))</f>
        <v>0</v>
      </c>
      <c r="Z75" s="31">
        <f>IF(Z72=0,0,VLOOKUP(Z72,FAC_TOTALS_APTA!$A$4:$BU$143,$L75,FALSE))</f>
        <v>0</v>
      </c>
      <c r="AA75" s="31">
        <f>IF(AA72=0,0,VLOOKUP(AA72,FAC_TOTALS_APTA!$A$4:$BU$143,$L75,FALSE))</f>
        <v>0</v>
      </c>
      <c r="AB75" s="31">
        <f>IF(AB72=0,0,VLOOKUP(AB72,FAC_TOTALS_APTA!$A$4:$BU$143,$L75,FALSE))</f>
        <v>0</v>
      </c>
      <c r="AC75" s="34">
        <f t="shared" ref="AC75:AC88" si="18">SUM(M75:AB75)</f>
        <v>-9345.2010500065317</v>
      </c>
      <c r="AD75" s="35">
        <f>AC75/G91</f>
        <v>-1.6615807417427259E-2</v>
      </c>
    </row>
    <row r="76" spans="2:30" ht="15" x14ac:dyDescent="0.2">
      <c r="B76" s="28" t="s">
        <v>58</v>
      </c>
      <c r="C76" s="30" t="s">
        <v>26</v>
      </c>
      <c r="D76" s="9" t="s">
        <v>9</v>
      </c>
      <c r="E76" s="57">
        <v>0.37669999999999998</v>
      </c>
      <c r="F76" s="9">
        <f>MATCH($D76,FAC_TOTALS_APTA!$A$2:$BU$2,)</f>
        <v>13</v>
      </c>
      <c r="G76" s="31">
        <f>VLOOKUP(G72,FAC_TOTALS_APTA!$A$4:$BU$143,$F76,FALSE)</f>
        <v>776885.71285653603</v>
      </c>
      <c r="H76" s="31">
        <f>VLOOKUP(H72,FAC_TOTALS_APTA!$A$4:$BU$143,$F76,FALSE)</f>
        <v>813487.90422204102</v>
      </c>
      <c r="I76" s="32">
        <f t="shared" si="15"/>
        <v>4.7113997284004894E-2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MATCH($K76,FAC_TOTALS_APTA!$A$2:$BS$2,)</f>
        <v>28</v>
      </c>
      <c r="M76" s="31">
        <f>IF(M72=0,0,VLOOKUP(M72,FAC_TOTALS_APTA!$A$4:$BU$143,$L76,FALSE))</f>
        <v>-668.26010344487599</v>
      </c>
      <c r="N76" s="31">
        <f>IF(N72=0,0,VLOOKUP(N72,FAC_TOTALS_APTA!$A$4:$BU$143,$L76,FALSE))</f>
        <v>-442.61522324166299</v>
      </c>
      <c r="O76" s="31">
        <f>IF(O72=0,0,VLOOKUP(O72,FAC_TOTALS_APTA!$A$4:$BU$143,$L76,FALSE))</f>
        <v>2008.80991585675</v>
      </c>
      <c r="P76" s="31">
        <f>IF(P72=0,0,VLOOKUP(P72,FAC_TOTALS_APTA!$A$4:$BU$143,$L76,FALSE))</f>
        <v>3019.5327581760298</v>
      </c>
      <c r="Q76" s="31">
        <f>IF(Q72=0,0,VLOOKUP(Q72,FAC_TOTALS_APTA!$A$4:$BU$143,$L76,FALSE))</f>
        <v>3007.9592762019602</v>
      </c>
      <c r="R76" s="31">
        <f>IF(R72=0,0,VLOOKUP(R72,FAC_TOTALS_APTA!$A$4:$BU$143,$L76,FALSE))</f>
        <v>2746.0444088121699</v>
      </c>
      <c r="S76" s="31">
        <f>IF(S72=0,0,VLOOKUP(S72,FAC_TOTALS_APTA!$A$4:$BU$143,$L76,FALSE))</f>
        <v>0</v>
      </c>
      <c r="T76" s="31">
        <f>IF(T72=0,0,VLOOKUP(T72,FAC_TOTALS_APTA!$A$4:$BU$143,$L76,FALSE))</f>
        <v>0</v>
      </c>
      <c r="U76" s="31">
        <f>IF(U72=0,0,VLOOKUP(U72,FAC_TOTALS_APTA!$A$4:$BU$143,$L76,FALSE))</f>
        <v>0</v>
      </c>
      <c r="V76" s="31">
        <f>IF(V72=0,0,VLOOKUP(V72,FAC_TOTALS_APTA!$A$4:$BU$143,$L76,FALSE))</f>
        <v>0</v>
      </c>
      <c r="W76" s="31">
        <f>IF(W72=0,0,VLOOKUP(W72,FAC_TOTALS_APTA!$A$4:$BU$143,$L76,FALSE))</f>
        <v>0</v>
      </c>
      <c r="X76" s="31">
        <f>IF(X72=0,0,VLOOKUP(X72,FAC_TOTALS_APTA!$A$4:$BU$143,$L76,FALSE))</f>
        <v>0</v>
      </c>
      <c r="Y76" s="31">
        <f>IF(Y72=0,0,VLOOKUP(Y72,FAC_TOTALS_APTA!$A$4:$BU$143,$L76,FALSE))</f>
        <v>0</v>
      </c>
      <c r="Z76" s="31">
        <f>IF(Z72=0,0,VLOOKUP(Z72,FAC_TOTALS_APTA!$A$4:$BU$143,$L76,FALSE))</f>
        <v>0</v>
      </c>
      <c r="AA76" s="31">
        <f>IF(AA72=0,0,VLOOKUP(AA72,FAC_TOTALS_APTA!$A$4:$BU$143,$L76,FALSE))</f>
        <v>0</v>
      </c>
      <c r="AB76" s="31">
        <f>IF(AB72=0,0,VLOOKUP(AB72,FAC_TOTALS_APTA!$A$4:$BU$143,$L76,FALSE))</f>
        <v>0</v>
      </c>
      <c r="AC76" s="34">
        <f t="shared" si="18"/>
        <v>9671.4710323603704</v>
      </c>
      <c r="AD76" s="35">
        <f>AC76/G91</f>
        <v>1.719591684084892E-2</v>
      </c>
    </row>
    <row r="77" spans="2:30" ht="15" x14ac:dyDescent="0.2">
      <c r="B77" s="28" t="s">
        <v>82</v>
      </c>
      <c r="C77" s="30"/>
      <c r="D77" s="9" t="s">
        <v>11</v>
      </c>
      <c r="E77" s="57">
        <v>5.4999999999999997E-3</v>
      </c>
      <c r="F77" s="9">
        <f>MATCH($D77,FAC_TOTALS_APTA!$A$2:$BU$2,)</f>
        <v>17</v>
      </c>
      <c r="G77" s="56">
        <f>VLOOKUP(G72,FAC_TOTALS_APTA!$A$4:$BU$143,$F77,FALSE)</f>
        <v>3.5007754765511301</v>
      </c>
      <c r="H77" s="56">
        <f>VLOOKUP(H72,FAC_TOTALS_APTA!$A$4:$BU$143,$F77,FALSE)</f>
        <v>3.6834481166480901</v>
      </c>
      <c r="I77" s="32">
        <f t="shared" si="15"/>
        <v>5.2180621499589686E-2</v>
      </c>
      <c r="J77" s="33" t="str">
        <f t="shared" si="16"/>
        <v/>
      </c>
      <c r="K77" s="33" t="str">
        <f t="shared" si="17"/>
        <v>TSD_POP_PCT_FAC</v>
      </c>
      <c r="L77" s="9">
        <f>MATCH($K77,FAC_TOTALS_APTA!$A$2:$BS$2,)</f>
        <v>32</v>
      </c>
      <c r="M77" s="31">
        <f>IF(M72=0,0,VLOOKUP(M72,FAC_TOTALS_APTA!$A$4:$BU$143,$L77,FALSE))</f>
        <v>142.69129853748601</v>
      </c>
      <c r="N77" s="31">
        <f>IF(N72=0,0,VLOOKUP(N72,FAC_TOTALS_APTA!$A$4:$BU$143,$L77,FALSE))</f>
        <v>365.35527144604799</v>
      </c>
      <c r="O77" s="31">
        <f>IF(O72=0,0,VLOOKUP(O72,FAC_TOTALS_APTA!$A$4:$BU$143,$L77,FALSE))</f>
        <v>347.18892688279101</v>
      </c>
      <c r="P77" s="31">
        <f>IF(P72=0,0,VLOOKUP(P72,FAC_TOTALS_APTA!$A$4:$BU$143,$L77,FALSE))</f>
        <v>102.30726043064899</v>
      </c>
      <c r="Q77" s="31">
        <f>IF(Q72=0,0,VLOOKUP(Q72,FAC_TOTALS_APTA!$A$4:$BU$143,$L77,FALSE))</f>
        <v>-126.437057431759</v>
      </c>
      <c r="R77" s="31">
        <f>IF(R72=0,0,VLOOKUP(R72,FAC_TOTALS_APTA!$A$4:$BU$143,$L77,FALSE))</f>
        <v>-85.703641272307095</v>
      </c>
      <c r="S77" s="31">
        <f>IF(S72=0,0,VLOOKUP(S72,FAC_TOTALS_APTA!$A$4:$BU$143,$L77,FALSE))</f>
        <v>0</v>
      </c>
      <c r="T77" s="31">
        <f>IF(T72=0,0,VLOOKUP(T72,FAC_TOTALS_APTA!$A$4:$BU$143,$L77,FALSE))</f>
        <v>0</v>
      </c>
      <c r="U77" s="31">
        <f>IF(U72=0,0,VLOOKUP(U72,FAC_TOTALS_APTA!$A$4:$BU$143,$L77,FALSE))</f>
        <v>0</v>
      </c>
      <c r="V77" s="31">
        <f>IF(V72=0,0,VLOOKUP(V72,FAC_TOTALS_APTA!$A$4:$BU$143,$L77,FALSE))</f>
        <v>0</v>
      </c>
      <c r="W77" s="31">
        <f>IF(W72=0,0,VLOOKUP(W72,FAC_TOTALS_APTA!$A$4:$BU$143,$L77,FALSE))</f>
        <v>0</v>
      </c>
      <c r="X77" s="31">
        <f>IF(X72=0,0,VLOOKUP(X72,FAC_TOTALS_APTA!$A$4:$BU$143,$L77,FALSE))</f>
        <v>0</v>
      </c>
      <c r="Y77" s="31">
        <f>IF(Y72=0,0,VLOOKUP(Y72,FAC_TOTALS_APTA!$A$4:$BU$143,$L77,FALSE))</f>
        <v>0</v>
      </c>
      <c r="Z77" s="31">
        <f>IF(Z72=0,0,VLOOKUP(Z72,FAC_TOTALS_APTA!$A$4:$BU$143,$L77,FALSE))</f>
        <v>0</v>
      </c>
      <c r="AA77" s="31">
        <f>IF(AA72=0,0,VLOOKUP(AA72,FAC_TOTALS_APTA!$A$4:$BU$143,$L77,FALSE))</f>
        <v>0</v>
      </c>
      <c r="AB77" s="31">
        <f>IF(AB72=0,0,VLOOKUP(AB72,FAC_TOTALS_APTA!$A$4:$BU$143,$L77,FALSE))</f>
        <v>0</v>
      </c>
      <c r="AC77" s="34">
        <f t="shared" si="18"/>
        <v>745.40205859290791</v>
      </c>
      <c r="AD77" s="35">
        <f>AC77/G91</f>
        <v>1.3253280467545353E-3</v>
      </c>
    </row>
    <row r="78" spans="2:30" ht="15" x14ac:dyDescent="0.2">
      <c r="B78" s="28" t="s">
        <v>59</v>
      </c>
      <c r="C78" s="30" t="s">
        <v>26</v>
      </c>
      <c r="D78" s="37" t="s">
        <v>19</v>
      </c>
      <c r="E78" s="57">
        <v>0.1762</v>
      </c>
      <c r="F78" s="9">
        <f>MATCH($D78,FAC_TOTALS_APTA!$A$2:$BU$2,)</f>
        <v>14</v>
      </c>
      <c r="G78" s="36">
        <f>VLOOKUP(G72,FAC_TOTALS_APTA!$A$4:$BU$143,$F78,FALSE)</f>
        <v>3.9305142316606201</v>
      </c>
      <c r="H78" s="36">
        <f>VLOOKUP(H72,FAC_TOTALS_APTA!$A$4:$BU$143,$F78,FALSE)</f>
        <v>2.70281490365615</v>
      </c>
      <c r="I78" s="32">
        <f t="shared" si="15"/>
        <v>-0.31235081611338522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MATCH($K78,FAC_TOTALS_APTA!$A$2:$BS$2,)</f>
        <v>29</v>
      </c>
      <c r="M78" s="31">
        <f>IF(M72=0,0,VLOOKUP(M72,FAC_TOTALS_APTA!$A$4:$BU$143,$L78,FALSE))</f>
        <v>-2890.3026174191</v>
      </c>
      <c r="N78" s="31">
        <f>IF(N72=0,0,VLOOKUP(N72,FAC_TOTALS_APTA!$A$4:$BU$143,$L78,FALSE))</f>
        <v>-4054.2148375587199</v>
      </c>
      <c r="O78" s="31">
        <f>IF(O72=0,0,VLOOKUP(O72,FAC_TOTALS_APTA!$A$4:$BU$143,$L78,FALSE))</f>
        <v>-24579.934616501501</v>
      </c>
      <c r="P78" s="31">
        <f>IF(P72=0,0,VLOOKUP(P72,FAC_TOTALS_APTA!$A$4:$BU$143,$L78,FALSE))</f>
        <v>-7131.38733533907</v>
      </c>
      <c r="Q78" s="31">
        <f>IF(Q72=0,0,VLOOKUP(Q72,FAC_TOTALS_APTA!$A$4:$BU$143,$L78,FALSE))</f>
        <v>6076.8539661267896</v>
      </c>
      <c r="R78" s="31">
        <f>IF(R72=0,0,VLOOKUP(R72,FAC_TOTALS_APTA!$A$4:$BU$143,$L78,FALSE))</f>
        <v>6503.8020757863296</v>
      </c>
      <c r="S78" s="31">
        <f>IF(S72=0,0,VLOOKUP(S72,FAC_TOTALS_APTA!$A$4:$BU$143,$L78,FALSE))</f>
        <v>0</v>
      </c>
      <c r="T78" s="31">
        <f>IF(T72=0,0,VLOOKUP(T72,FAC_TOTALS_APTA!$A$4:$BU$143,$L78,FALSE))</f>
        <v>0</v>
      </c>
      <c r="U78" s="31">
        <f>IF(U72=0,0,VLOOKUP(U72,FAC_TOTALS_APTA!$A$4:$BU$143,$L78,FALSE))</f>
        <v>0</v>
      </c>
      <c r="V78" s="31">
        <f>IF(V72=0,0,VLOOKUP(V72,FAC_TOTALS_APTA!$A$4:$BU$143,$L78,FALSE))</f>
        <v>0</v>
      </c>
      <c r="W78" s="31">
        <f>IF(W72=0,0,VLOOKUP(W72,FAC_TOTALS_APTA!$A$4:$BU$143,$L78,FALSE))</f>
        <v>0</v>
      </c>
      <c r="X78" s="31">
        <f>IF(X72=0,0,VLOOKUP(X72,FAC_TOTALS_APTA!$A$4:$BU$143,$L78,FALSE))</f>
        <v>0</v>
      </c>
      <c r="Y78" s="31">
        <f>IF(Y72=0,0,VLOOKUP(Y72,FAC_TOTALS_APTA!$A$4:$BU$143,$L78,FALSE))</f>
        <v>0</v>
      </c>
      <c r="Z78" s="31">
        <f>IF(Z72=0,0,VLOOKUP(Z72,FAC_TOTALS_APTA!$A$4:$BU$143,$L78,FALSE))</f>
        <v>0</v>
      </c>
      <c r="AA78" s="31">
        <f>IF(AA72=0,0,VLOOKUP(AA72,FAC_TOTALS_APTA!$A$4:$BU$143,$L78,FALSE))</f>
        <v>0</v>
      </c>
      <c r="AB78" s="31">
        <f>IF(AB72=0,0,VLOOKUP(AB72,FAC_TOTALS_APTA!$A$4:$BU$143,$L78,FALSE))</f>
        <v>0</v>
      </c>
      <c r="AC78" s="34">
        <f t="shared" si="18"/>
        <v>-26075.183364905271</v>
      </c>
      <c r="AD78" s="35">
        <f>AC78/G91</f>
        <v>-4.6361787493599843E-2</v>
      </c>
    </row>
    <row r="79" spans="2:30" ht="15" x14ac:dyDescent="0.2">
      <c r="B79" s="28" t="s">
        <v>56</v>
      </c>
      <c r="C79" s="30" t="s">
        <v>26</v>
      </c>
      <c r="D79" s="9" t="s">
        <v>18</v>
      </c>
      <c r="E79" s="57">
        <v>-0.27529999999999999</v>
      </c>
      <c r="F79" s="9">
        <f>MATCH($D79,FAC_TOTALS_APTA!$A$2:$BU$2,)</f>
        <v>15</v>
      </c>
      <c r="G79" s="56">
        <f>VLOOKUP(G72,FAC_TOTALS_APTA!$A$4:$BU$143,$F79,FALSE)</f>
        <v>25251.2568444272</v>
      </c>
      <c r="H79" s="56">
        <f>VLOOKUP(H72,FAC_TOTALS_APTA!$A$4:$BU$143,$F79,FALSE)</f>
        <v>28384.050607585399</v>
      </c>
      <c r="I79" s="32">
        <f t="shared" si="15"/>
        <v>0.12406486467027422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MATCH($K79,FAC_TOTALS_APTA!$A$2:$BS$2,)</f>
        <v>30</v>
      </c>
      <c r="M79" s="31">
        <f>IF(M72=0,0,VLOOKUP(M72,FAC_TOTALS_APTA!$A$4:$BU$143,$L79,FALSE))</f>
        <v>-423.80066319405603</v>
      </c>
      <c r="N79" s="31">
        <f>IF(N72=0,0,VLOOKUP(N72,FAC_TOTALS_APTA!$A$4:$BU$143,$L79,FALSE))</f>
        <v>-687.99108834332606</v>
      </c>
      <c r="O79" s="31">
        <f>IF(O72=0,0,VLOOKUP(O72,FAC_TOTALS_APTA!$A$4:$BU$143,$L79,FALSE))</f>
        <v>-6115.7008184171</v>
      </c>
      <c r="P79" s="31">
        <f>IF(P72=0,0,VLOOKUP(P72,FAC_TOTALS_APTA!$A$4:$BU$143,$L79,FALSE))</f>
        <v>-4116.4343581126104</v>
      </c>
      <c r="Q79" s="31">
        <f>IF(Q72=0,0,VLOOKUP(Q72,FAC_TOTALS_APTA!$A$4:$BU$143,$L79,FALSE))</f>
        <v>-4675.2293476790001</v>
      </c>
      <c r="R79" s="31">
        <f>IF(R72=0,0,VLOOKUP(R72,FAC_TOTALS_APTA!$A$4:$BU$143,$L79,FALSE))</f>
        <v>-4988.2680779675902</v>
      </c>
      <c r="S79" s="31">
        <f>IF(S72=0,0,VLOOKUP(S72,FAC_TOTALS_APTA!$A$4:$BU$143,$L79,FALSE))</f>
        <v>0</v>
      </c>
      <c r="T79" s="31">
        <f>IF(T72=0,0,VLOOKUP(T72,FAC_TOTALS_APTA!$A$4:$BU$143,$L79,FALSE))</f>
        <v>0</v>
      </c>
      <c r="U79" s="31">
        <f>IF(U72=0,0,VLOOKUP(U72,FAC_TOTALS_APTA!$A$4:$BU$143,$L79,FALSE))</f>
        <v>0</v>
      </c>
      <c r="V79" s="31">
        <f>IF(V72=0,0,VLOOKUP(V72,FAC_TOTALS_APTA!$A$4:$BU$143,$L79,FALSE))</f>
        <v>0</v>
      </c>
      <c r="W79" s="31">
        <f>IF(W72=0,0,VLOOKUP(W72,FAC_TOTALS_APTA!$A$4:$BU$143,$L79,FALSE))</f>
        <v>0</v>
      </c>
      <c r="X79" s="31">
        <f>IF(X72=0,0,VLOOKUP(X72,FAC_TOTALS_APTA!$A$4:$BU$143,$L79,FALSE))</f>
        <v>0</v>
      </c>
      <c r="Y79" s="31">
        <f>IF(Y72=0,0,VLOOKUP(Y72,FAC_TOTALS_APTA!$A$4:$BU$143,$L79,FALSE))</f>
        <v>0</v>
      </c>
      <c r="Z79" s="31">
        <f>IF(Z72=0,0,VLOOKUP(Z72,FAC_TOTALS_APTA!$A$4:$BU$143,$L79,FALSE))</f>
        <v>0</v>
      </c>
      <c r="AA79" s="31">
        <f>IF(AA72=0,0,VLOOKUP(AA72,FAC_TOTALS_APTA!$A$4:$BU$143,$L79,FALSE))</f>
        <v>0</v>
      </c>
      <c r="AB79" s="31">
        <f>IF(AB72=0,0,VLOOKUP(AB72,FAC_TOTALS_APTA!$A$4:$BU$143,$L79,FALSE))</f>
        <v>0</v>
      </c>
      <c r="AC79" s="34">
        <f t="shared" si="18"/>
        <v>-21007.424353713683</v>
      </c>
      <c r="AD79" s="35">
        <f>AC79/G91</f>
        <v>-3.7351290307150099E-2</v>
      </c>
    </row>
    <row r="80" spans="2:30" ht="15" x14ac:dyDescent="0.2">
      <c r="B80" s="28" t="s">
        <v>83</v>
      </c>
      <c r="C80" s="30"/>
      <c r="D80" s="9" t="s">
        <v>10</v>
      </c>
      <c r="E80" s="57">
        <v>6.8999999999999999E-3</v>
      </c>
      <c r="F80" s="9">
        <f>MATCH($D80,FAC_TOTALS_APTA!$A$2:$BU$2,)</f>
        <v>16</v>
      </c>
      <c r="G80" s="31">
        <f>VLOOKUP(G72,FAC_TOTALS_APTA!$A$4:$BU$143,$F80,FALSE)</f>
        <v>7.3568172461703298</v>
      </c>
      <c r="H80" s="31">
        <f>VLOOKUP(H72,FAC_TOTALS_APTA!$A$4:$BU$143,$F80,FALSE)</f>
        <v>5.74293740486819</v>
      </c>
      <c r="I80" s="32">
        <f t="shared" si="15"/>
        <v>-0.21937201744983703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MATCH($K80,FAC_TOTALS_APTA!$A$2:$BS$2,)</f>
        <v>31</v>
      </c>
      <c r="M80" s="31">
        <f>IF(M72=0,0,VLOOKUP(M72,FAC_TOTALS_APTA!$A$4:$BU$143,$L80,FALSE))</f>
        <v>-1081.3277545961901</v>
      </c>
      <c r="N80" s="31">
        <f>IF(N72=0,0,VLOOKUP(N72,FAC_TOTALS_APTA!$A$4:$BU$143,$L80,FALSE))</f>
        <v>-420.19614786937399</v>
      </c>
      <c r="O80" s="31">
        <f>IF(O72=0,0,VLOOKUP(O72,FAC_TOTALS_APTA!$A$4:$BU$143,$L80,FALSE))</f>
        <v>389.57770390316603</v>
      </c>
      <c r="P80" s="31">
        <f>IF(P72=0,0,VLOOKUP(P72,FAC_TOTALS_APTA!$A$4:$BU$143,$L80,FALSE))</f>
        <v>-1840.03828068193</v>
      </c>
      <c r="Q80" s="31">
        <f>IF(Q72=0,0,VLOOKUP(Q72,FAC_TOTALS_APTA!$A$4:$BU$143,$L80,FALSE))</f>
        <v>-1107.9547947139699</v>
      </c>
      <c r="R80" s="31">
        <f>IF(R72=0,0,VLOOKUP(R72,FAC_TOTALS_APTA!$A$4:$BU$143,$L80,FALSE))</f>
        <v>-1437.1692266697501</v>
      </c>
      <c r="S80" s="31">
        <f>IF(S72=0,0,VLOOKUP(S72,FAC_TOTALS_APTA!$A$4:$BU$143,$L80,FALSE))</f>
        <v>0</v>
      </c>
      <c r="T80" s="31">
        <f>IF(T72=0,0,VLOOKUP(T72,FAC_TOTALS_APTA!$A$4:$BU$143,$L80,FALSE))</f>
        <v>0</v>
      </c>
      <c r="U80" s="31">
        <f>IF(U72=0,0,VLOOKUP(U72,FAC_TOTALS_APTA!$A$4:$BU$143,$L80,FALSE))</f>
        <v>0</v>
      </c>
      <c r="V80" s="31">
        <f>IF(V72=0,0,VLOOKUP(V72,FAC_TOTALS_APTA!$A$4:$BU$143,$L80,FALSE))</f>
        <v>0</v>
      </c>
      <c r="W80" s="31">
        <f>IF(W72=0,0,VLOOKUP(W72,FAC_TOTALS_APTA!$A$4:$BU$143,$L80,FALSE))</f>
        <v>0</v>
      </c>
      <c r="X80" s="31">
        <f>IF(X72=0,0,VLOOKUP(X72,FAC_TOTALS_APTA!$A$4:$BU$143,$L80,FALSE))</f>
        <v>0</v>
      </c>
      <c r="Y80" s="31">
        <f>IF(Y72=0,0,VLOOKUP(Y72,FAC_TOTALS_APTA!$A$4:$BU$143,$L80,FALSE))</f>
        <v>0</v>
      </c>
      <c r="Z80" s="31">
        <f>IF(Z72=0,0,VLOOKUP(Z72,FAC_TOTALS_APTA!$A$4:$BU$143,$L80,FALSE))</f>
        <v>0</v>
      </c>
      <c r="AA80" s="31">
        <f>IF(AA72=0,0,VLOOKUP(AA72,FAC_TOTALS_APTA!$A$4:$BU$143,$L80,FALSE))</f>
        <v>0</v>
      </c>
      <c r="AB80" s="31">
        <f>IF(AB72=0,0,VLOOKUP(AB72,FAC_TOTALS_APTA!$A$4:$BU$143,$L80,FALSE))</f>
        <v>0</v>
      </c>
      <c r="AC80" s="34">
        <f t="shared" si="18"/>
        <v>-5497.1085006280482</v>
      </c>
      <c r="AD80" s="35">
        <f>AC80/G91</f>
        <v>-9.7738824141267808E-3</v>
      </c>
    </row>
    <row r="81" spans="1:31" ht="15" x14ac:dyDescent="0.2">
      <c r="B81" s="28" t="s">
        <v>57</v>
      </c>
      <c r="C81" s="30"/>
      <c r="D81" s="9" t="s">
        <v>34</v>
      </c>
      <c r="E81" s="57">
        <v>-3.0000000000000001E-3</v>
      </c>
      <c r="F81" s="9">
        <f>MATCH($D81,FAC_TOTALS_APTA!$A$2:$BU$2,)</f>
        <v>18</v>
      </c>
      <c r="G81" s="36">
        <f>VLOOKUP(G72,FAC_TOTALS_APTA!$A$4:$BU$143,$F81,FALSE)</f>
        <v>3.2896517646030801</v>
      </c>
      <c r="H81" s="36">
        <f>VLOOKUP(H72,FAC_TOTALS_APTA!$A$4:$BU$143,$F81,FALSE)</f>
        <v>5.7151181503316604</v>
      </c>
      <c r="I81" s="32">
        <f t="shared" si="15"/>
        <v>0.73730186636372741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MATCH($K81,FAC_TOTALS_APTA!$A$2:$BS$2,)</f>
        <v>33</v>
      </c>
      <c r="M81" s="31">
        <f>IF(M72=0,0,VLOOKUP(M72,FAC_TOTALS_APTA!$A$4:$BU$143,$L81,FALSE))</f>
        <v>-656.64794985100605</v>
      </c>
      <c r="N81" s="31">
        <f>IF(N72=0,0,VLOOKUP(N72,FAC_TOTALS_APTA!$A$4:$BU$143,$L81,FALSE))</f>
        <v>390.48528962655701</v>
      </c>
      <c r="O81" s="31">
        <f>IF(O72=0,0,VLOOKUP(O72,FAC_TOTALS_APTA!$A$4:$BU$143,$L81,FALSE))</f>
        <v>-400.87261270012903</v>
      </c>
      <c r="P81" s="31">
        <f>IF(P72=0,0,VLOOKUP(P72,FAC_TOTALS_APTA!$A$4:$BU$143,$L81,FALSE))</f>
        <v>86.918249852303106</v>
      </c>
      <c r="Q81" s="31">
        <f>IF(Q72=0,0,VLOOKUP(Q72,FAC_TOTALS_APTA!$A$4:$BU$143,$L81,FALSE))</f>
        <v>-1432.71641334434</v>
      </c>
      <c r="R81" s="31">
        <f>IF(R72=0,0,VLOOKUP(R72,FAC_TOTALS_APTA!$A$4:$BU$143,$L81,FALSE))</f>
        <v>-1109.4286050762501</v>
      </c>
      <c r="S81" s="31">
        <f>IF(S72=0,0,VLOOKUP(S72,FAC_TOTALS_APTA!$A$4:$BU$143,$L81,FALSE))</f>
        <v>0</v>
      </c>
      <c r="T81" s="31">
        <f>IF(T72=0,0,VLOOKUP(T72,FAC_TOTALS_APTA!$A$4:$BU$143,$L81,FALSE))</f>
        <v>0</v>
      </c>
      <c r="U81" s="31">
        <f>IF(U72=0,0,VLOOKUP(U72,FAC_TOTALS_APTA!$A$4:$BU$143,$L81,FALSE))</f>
        <v>0</v>
      </c>
      <c r="V81" s="31">
        <f>IF(V72=0,0,VLOOKUP(V72,FAC_TOTALS_APTA!$A$4:$BU$143,$L81,FALSE))</f>
        <v>0</v>
      </c>
      <c r="W81" s="31">
        <f>IF(W72=0,0,VLOOKUP(W72,FAC_TOTALS_APTA!$A$4:$BU$143,$L81,FALSE))</f>
        <v>0</v>
      </c>
      <c r="X81" s="31">
        <f>IF(X72=0,0,VLOOKUP(X72,FAC_TOTALS_APTA!$A$4:$BU$143,$L81,FALSE))</f>
        <v>0</v>
      </c>
      <c r="Y81" s="31">
        <f>IF(Y72=0,0,VLOOKUP(Y72,FAC_TOTALS_APTA!$A$4:$BU$143,$L81,FALSE))</f>
        <v>0</v>
      </c>
      <c r="Z81" s="31">
        <f>IF(Z72=0,0,VLOOKUP(Z72,FAC_TOTALS_APTA!$A$4:$BU$143,$L81,FALSE))</f>
        <v>0</v>
      </c>
      <c r="AA81" s="31">
        <f>IF(AA72=0,0,VLOOKUP(AA72,FAC_TOTALS_APTA!$A$4:$BU$143,$L81,FALSE))</f>
        <v>0</v>
      </c>
      <c r="AB81" s="31">
        <f>IF(AB72=0,0,VLOOKUP(AB72,FAC_TOTALS_APTA!$A$4:$BU$143,$L81,FALSE))</f>
        <v>0</v>
      </c>
      <c r="AC81" s="34">
        <f t="shared" si="18"/>
        <v>-3122.2620414928651</v>
      </c>
      <c r="AD81" s="35">
        <f>AC81/G91</f>
        <v>-5.551395257371426E-3</v>
      </c>
    </row>
    <row r="82" spans="1:31" ht="15" hidden="1" x14ac:dyDescent="0.2">
      <c r="B82" s="28" t="s">
        <v>84</v>
      </c>
      <c r="C82" s="30"/>
      <c r="D82" s="14" t="s">
        <v>74</v>
      </c>
      <c r="E82" s="57">
        <v>-1.29E-2</v>
      </c>
      <c r="F82" s="9">
        <f>MATCH($D82,FAC_TOTALS_APTA!$A$2:$BU$2,)</f>
        <v>19</v>
      </c>
      <c r="G82" s="36">
        <f>VLOOKUP(G72,FAC_TOTALS_APTA!$A$4:$BU$143,$F82,FALSE)</f>
        <v>0</v>
      </c>
      <c r="H82" s="36">
        <f>VLOOKUP(H72,FAC_TOTALS_APTA!$A$4:$BU$143,$F82,FALSE)</f>
        <v>0</v>
      </c>
      <c r="I82" s="32" t="str">
        <f t="shared" si="15"/>
        <v>-</v>
      </c>
      <c r="J82" s="33" t="str">
        <f t="shared" si="16"/>
        <v/>
      </c>
      <c r="K82" s="33" t="str">
        <f t="shared" si="17"/>
        <v>YEARS_SINCE_TNC_BUS2_HINY_FAC</v>
      </c>
      <c r="L82" s="9">
        <f>MATCH($K82,FAC_TOTALS_APTA!$A$2:$BS$2,)</f>
        <v>34</v>
      </c>
      <c r="M82" s="31">
        <f>IF(M72=0,0,VLOOKUP(M72,FAC_TOTALS_APTA!$A$4:$BU$143,$L82,FALSE))</f>
        <v>0</v>
      </c>
      <c r="N82" s="31">
        <f>IF(N72=0,0,VLOOKUP(N72,FAC_TOTALS_APTA!$A$4:$BU$143,$L82,FALSE))</f>
        <v>0</v>
      </c>
      <c r="O82" s="31">
        <f>IF(O72=0,0,VLOOKUP(O72,FAC_TOTALS_APTA!$A$4:$BU$143,$L82,FALSE))</f>
        <v>0</v>
      </c>
      <c r="P82" s="31">
        <f>IF(P72=0,0,VLOOKUP(P72,FAC_TOTALS_APTA!$A$4:$BU$143,$L82,FALSE))</f>
        <v>0</v>
      </c>
      <c r="Q82" s="31">
        <f>IF(Q72=0,0,VLOOKUP(Q72,FAC_TOTALS_APTA!$A$4:$BU$143,$L82,FALSE))</f>
        <v>0</v>
      </c>
      <c r="R82" s="31">
        <f>IF(R72=0,0,VLOOKUP(R72,FAC_TOTALS_APTA!$A$4:$BU$143,$L82,FALSE))</f>
        <v>0</v>
      </c>
      <c r="S82" s="31">
        <f>IF(S72=0,0,VLOOKUP(S72,FAC_TOTALS_APTA!$A$4:$BU$143,$L82,FALSE))</f>
        <v>0</v>
      </c>
      <c r="T82" s="31">
        <f>IF(T72=0,0,VLOOKUP(T72,FAC_TOTALS_APTA!$A$4:$BU$143,$L82,FALSE))</f>
        <v>0</v>
      </c>
      <c r="U82" s="31">
        <f>IF(U72=0,0,VLOOKUP(U72,FAC_TOTALS_APTA!$A$4:$BU$143,$L82,FALSE))</f>
        <v>0</v>
      </c>
      <c r="V82" s="31">
        <f>IF(V72=0,0,VLOOKUP(V72,FAC_TOTALS_APTA!$A$4:$BU$143,$L82,FALSE))</f>
        <v>0</v>
      </c>
      <c r="W82" s="31">
        <f>IF(W72=0,0,VLOOKUP(W72,FAC_TOTALS_APTA!$A$4:$BU$143,$L82,FALSE))</f>
        <v>0</v>
      </c>
      <c r="X82" s="31">
        <f>IF(X72=0,0,VLOOKUP(X72,FAC_TOTALS_APTA!$A$4:$BU$143,$L82,FALSE))</f>
        <v>0</v>
      </c>
      <c r="Y82" s="31">
        <f>IF(Y72=0,0,VLOOKUP(Y72,FAC_TOTALS_APTA!$A$4:$BU$143,$L82,FALSE))</f>
        <v>0</v>
      </c>
      <c r="Z82" s="31">
        <f>IF(Z72=0,0,VLOOKUP(Z72,FAC_TOTALS_APTA!$A$4:$BU$143,$L82,FALSE))</f>
        <v>0</v>
      </c>
      <c r="AA82" s="31">
        <f>IF(AA72=0,0,VLOOKUP(AA72,FAC_TOTALS_APTA!$A$4:$BU$143,$L82,FALSE))</f>
        <v>0</v>
      </c>
      <c r="AB82" s="31">
        <f>IF(AB72=0,0,VLOOKUP(AB72,FAC_TOTALS_APTA!$A$4:$BU$143,$L82,FALSE))</f>
        <v>0</v>
      </c>
      <c r="AC82" s="34">
        <f t="shared" si="18"/>
        <v>0</v>
      </c>
      <c r="AD82" s="35" t="e">
        <f>AC82/G89</f>
        <v>#DIV/0!</v>
      </c>
    </row>
    <row r="83" spans="1:31" ht="30" hidden="1" x14ac:dyDescent="0.2">
      <c r="B83" s="28" t="s">
        <v>84</v>
      </c>
      <c r="C83" s="30"/>
      <c r="D83" s="14" t="s">
        <v>75</v>
      </c>
      <c r="E83" s="57">
        <v>-2.7400000000000001E-2</v>
      </c>
      <c r="F83" s="9">
        <f>MATCH($D83,FAC_TOTALS_APTA!$A$2:$BU$2,)</f>
        <v>20</v>
      </c>
      <c r="G83" s="36">
        <f>VLOOKUP(G72,FAC_TOTALS_APTA!$A$4:$BU$143,$F83,FALSE)</f>
        <v>0</v>
      </c>
      <c r="H83" s="36">
        <f>VLOOKUP(H72,FAC_TOTALS_APTA!$A$4:$BU$143,$F83,FALSE)</f>
        <v>0</v>
      </c>
      <c r="I83" s="32" t="str">
        <f t="shared" si="15"/>
        <v>-</v>
      </c>
      <c r="J83" s="33" t="str">
        <f t="shared" si="16"/>
        <v/>
      </c>
      <c r="K83" s="33" t="str">
        <f t="shared" si="17"/>
        <v>YEARS_SINCE_TNC_BUS2_MIDLOW_FAC</v>
      </c>
      <c r="L83" s="9">
        <f>MATCH($K83,FAC_TOTALS_APTA!$A$2:$BS$2,)</f>
        <v>35</v>
      </c>
      <c r="M83" s="31">
        <f>IF(M72=0,0,VLOOKUP(M72,FAC_TOTALS_APTA!$A$4:$BU$143,$L83,FALSE))</f>
        <v>0</v>
      </c>
      <c r="N83" s="31">
        <f>IF(N72=0,0,VLOOKUP(N72,FAC_TOTALS_APTA!$A$4:$BU$143,$L83,FALSE))</f>
        <v>0</v>
      </c>
      <c r="O83" s="31">
        <f>IF(O72=0,0,VLOOKUP(O72,FAC_TOTALS_APTA!$A$4:$BU$143,$L83,FALSE))</f>
        <v>0</v>
      </c>
      <c r="P83" s="31">
        <f>IF(P72=0,0,VLOOKUP(P72,FAC_TOTALS_APTA!$A$4:$BU$143,$L83,FALSE))</f>
        <v>0</v>
      </c>
      <c r="Q83" s="31">
        <f>IF(Q72=0,0,VLOOKUP(Q72,FAC_TOTALS_APTA!$A$4:$BU$143,$L83,FALSE))</f>
        <v>0</v>
      </c>
      <c r="R83" s="31">
        <f>IF(R72=0,0,VLOOKUP(R72,FAC_TOTALS_APTA!$A$4:$BU$143,$L83,FALSE))</f>
        <v>0</v>
      </c>
      <c r="S83" s="31">
        <f>IF(S72=0,0,VLOOKUP(S72,FAC_TOTALS_APTA!$A$4:$BU$143,$L83,FALSE))</f>
        <v>0</v>
      </c>
      <c r="T83" s="31">
        <f>IF(T72=0,0,VLOOKUP(T72,FAC_TOTALS_APTA!$A$4:$BU$143,$L83,FALSE))</f>
        <v>0</v>
      </c>
      <c r="U83" s="31">
        <f>IF(U72=0,0,VLOOKUP(U72,FAC_TOTALS_APTA!$A$4:$BU$143,$L83,FALSE))</f>
        <v>0</v>
      </c>
      <c r="V83" s="31">
        <f>IF(V72=0,0,VLOOKUP(V72,FAC_TOTALS_APTA!$A$4:$BU$143,$L83,FALSE))</f>
        <v>0</v>
      </c>
      <c r="W83" s="31">
        <f>IF(W72=0,0,VLOOKUP(W72,FAC_TOTALS_APTA!$A$4:$BU$143,$L83,FALSE))</f>
        <v>0</v>
      </c>
      <c r="X83" s="31">
        <f>IF(X72=0,0,VLOOKUP(X72,FAC_TOTALS_APTA!$A$4:$BU$143,$L83,FALSE))</f>
        <v>0</v>
      </c>
      <c r="Y83" s="31">
        <f>IF(Y72=0,0,VLOOKUP(Y72,FAC_TOTALS_APTA!$A$4:$BU$143,$L83,FALSE))</f>
        <v>0</v>
      </c>
      <c r="Z83" s="31">
        <f>IF(Z72=0,0,VLOOKUP(Z72,FAC_TOTALS_APTA!$A$4:$BU$143,$L83,FALSE))</f>
        <v>0</v>
      </c>
      <c r="AA83" s="31">
        <f>IF(AA72=0,0,VLOOKUP(AA72,FAC_TOTALS_APTA!$A$4:$BU$143,$L83,FALSE))</f>
        <v>0</v>
      </c>
      <c r="AB83" s="31">
        <f>IF(AB72=0,0,VLOOKUP(AB72,FAC_TOTALS_APTA!$A$4:$BU$143,$L83,FALSE))</f>
        <v>0</v>
      </c>
      <c r="AC83" s="34">
        <f t="shared" si="18"/>
        <v>0</v>
      </c>
      <c r="AD83" s="35">
        <f>AC83/G91</f>
        <v>0</v>
      </c>
    </row>
    <row r="84" spans="1:31" ht="15" hidden="1" x14ac:dyDescent="0.2">
      <c r="B84" s="28" t="s">
        <v>84</v>
      </c>
      <c r="C84" s="30"/>
      <c r="D84" s="14" t="s">
        <v>76</v>
      </c>
      <c r="E84" s="57">
        <v>-2.5999999999999999E-3</v>
      </c>
      <c r="F84" s="9">
        <f>MATCH($D84,FAC_TOTALS_APTA!$A$2:$BU$2,)</f>
        <v>21</v>
      </c>
      <c r="G84" s="36">
        <f>VLOOKUP(G72,FAC_TOTALS_APTA!$A$4:$BU$143,$F84,FALSE)</f>
        <v>0</v>
      </c>
      <c r="H84" s="36">
        <f>VLOOKUP(H72,FAC_TOTALS_APTA!$A$4:$BU$143,$F84,FALSE)</f>
        <v>0</v>
      </c>
      <c r="I84" s="32" t="str">
        <f t="shared" si="15"/>
        <v>-</v>
      </c>
      <c r="J84" s="33"/>
      <c r="K84" s="33" t="str">
        <f t="shared" si="17"/>
        <v>YEARS_SINCE_TNC_RAIL2_HINY_FAC</v>
      </c>
      <c r="L84" s="9">
        <f>MATCH($K84,FAC_TOTALS_APTA!$A$2:$BS$2,)</f>
        <v>36</v>
      </c>
      <c r="M84" s="31">
        <f>IF(M72=0,0,VLOOKUP(M72,FAC_TOTALS_APTA!$A$4:$BU$143,$L84,FALSE))</f>
        <v>0</v>
      </c>
      <c r="N84" s="31">
        <f>IF(N72=0,0,VLOOKUP(N72,FAC_TOTALS_APTA!$A$4:$BU$143,$L84,FALSE))</f>
        <v>0</v>
      </c>
      <c r="O84" s="31">
        <f>IF(O72=0,0,VLOOKUP(O72,FAC_TOTALS_APTA!$A$4:$BU$143,$L84,FALSE))</f>
        <v>0</v>
      </c>
      <c r="P84" s="31">
        <f>IF(P72=0,0,VLOOKUP(P72,FAC_TOTALS_APTA!$A$4:$BU$143,$L84,FALSE))</f>
        <v>0</v>
      </c>
      <c r="Q84" s="31">
        <f>IF(Q72=0,0,VLOOKUP(Q72,FAC_TOTALS_APTA!$A$4:$BU$143,$L84,FALSE))</f>
        <v>0</v>
      </c>
      <c r="R84" s="31">
        <f>IF(R72=0,0,VLOOKUP(R72,FAC_TOTALS_APTA!$A$4:$BU$143,$L84,FALSE))</f>
        <v>0</v>
      </c>
      <c r="S84" s="31">
        <f>IF(S72=0,0,VLOOKUP(S72,FAC_TOTALS_APTA!$A$4:$BU$143,$L84,FALSE))</f>
        <v>0</v>
      </c>
      <c r="T84" s="31">
        <f>IF(T72=0,0,VLOOKUP(T72,FAC_TOTALS_APTA!$A$4:$BU$143,$L84,FALSE))</f>
        <v>0</v>
      </c>
      <c r="U84" s="31">
        <f>IF(U72=0,0,VLOOKUP(U72,FAC_TOTALS_APTA!$A$4:$BU$143,$L84,FALSE))</f>
        <v>0</v>
      </c>
      <c r="V84" s="31">
        <f>IF(V72=0,0,VLOOKUP(V72,FAC_TOTALS_APTA!$A$4:$BU$143,$L84,FALSE))</f>
        <v>0</v>
      </c>
      <c r="W84" s="31">
        <f>IF(W72=0,0,VLOOKUP(W72,FAC_TOTALS_APTA!$A$4:$BU$143,$L84,FALSE))</f>
        <v>0</v>
      </c>
      <c r="X84" s="31">
        <f>IF(X72=0,0,VLOOKUP(X72,FAC_TOTALS_APTA!$A$4:$BU$143,$L84,FALSE))</f>
        <v>0</v>
      </c>
      <c r="Y84" s="31">
        <f>IF(Y72=0,0,VLOOKUP(Y72,FAC_TOTALS_APTA!$A$4:$BU$143,$L84,FALSE))</f>
        <v>0</v>
      </c>
      <c r="Z84" s="31">
        <f>IF(Z72=0,0,VLOOKUP(Z72,FAC_TOTALS_APTA!$A$4:$BU$143,$L84,FALSE))</f>
        <v>0</v>
      </c>
      <c r="AA84" s="31">
        <f>IF(AA72=0,0,VLOOKUP(AA72,FAC_TOTALS_APTA!$A$4:$BU$143,$L84,FALSE))</f>
        <v>0</v>
      </c>
      <c r="AB84" s="31">
        <f>IF(AB72=0,0,VLOOKUP(AB72,FAC_TOTALS_APTA!$A$4:$BU$143,$L84,FALSE))</f>
        <v>0</v>
      </c>
      <c r="AC84" s="34">
        <f t="shared" si="18"/>
        <v>0</v>
      </c>
      <c r="AD84" s="35" t="e">
        <f>AC84/G89</f>
        <v>#DIV/0!</v>
      </c>
    </row>
    <row r="85" spans="1:31" ht="30" x14ac:dyDescent="0.2">
      <c r="B85" s="28" t="s">
        <v>84</v>
      </c>
      <c r="C85" s="30"/>
      <c r="D85" s="14" t="s">
        <v>77</v>
      </c>
      <c r="E85" s="57">
        <v>-2.58E-2</v>
      </c>
      <c r="F85" s="9">
        <f>MATCH($D85,FAC_TOTALS_APTA!$A$2:$BU$2,)</f>
        <v>22</v>
      </c>
      <c r="G85" s="36">
        <f>VLOOKUP(G72,FAC_TOTALS_APTA!$A$4:$BU$143,$F85,FALSE)</f>
        <v>0</v>
      </c>
      <c r="H85" s="36">
        <f>VLOOKUP(H72,FAC_TOTALS_APTA!$A$4:$BU$143,$F85,FALSE)</f>
        <v>4.7720485221839297</v>
      </c>
      <c r="I85" s="32" t="str">
        <f t="shared" si="15"/>
        <v>-</v>
      </c>
      <c r="J85" s="33"/>
      <c r="K85" s="33" t="str">
        <f t="shared" si="17"/>
        <v>YEARS_SINCE_TNC_RAIL2_MIDLOW_FAC</v>
      </c>
      <c r="L85" s="9">
        <f>MATCH($K85,FAC_TOTALS_APTA!$A$2:$BS$2,)</f>
        <v>37</v>
      </c>
      <c r="M85" s="31">
        <f>IF(M72=0,0,VLOOKUP(M72,FAC_TOTALS_APTA!$A$4:$BU$143,$L85,FALSE))</f>
        <v>0</v>
      </c>
      <c r="N85" s="31">
        <f>IF(N72=0,0,VLOOKUP(N72,FAC_TOTALS_APTA!$A$4:$BU$143,$L85,FALSE))</f>
        <v>-12361.0866022344</v>
      </c>
      <c r="O85" s="31">
        <f>IF(O72=0,0,VLOOKUP(O72,FAC_TOTALS_APTA!$A$4:$BU$143,$L85,FALSE))</f>
        <v>-12892.9501127477</v>
      </c>
      <c r="P85" s="31">
        <f>IF(P72=0,0,VLOOKUP(P72,FAC_TOTALS_APTA!$A$4:$BU$143,$L85,FALSE))</f>
        <v>-15119.5950463179</v>
      </c>
      <c r="Q85" s="31">
        <f>IF(Q72=0,0,VLOOKUP(Q72,FAC_TOTALS_APTA!$A$4:$BU$143,$L85,FALSE))</f>
        <v>-15439.9285085351</v>
      </c>
      <c r="R85" s="31">
        <f>IF(R72=0,0,VLOOKUP(R72,FAC_TOTALS_APTA!$A$4:$BU$143,$L85,FALSE))</f>
        <v>-16647.074294606002</v>
      </c>
      <c r="S85" s="31">
        <f>IF(S72=0,0,VLOOKUP(S72,FAC_TOTALS_APTA!$A$4:$BU$143,$L85,FALSE))</f>
        <v>0</v>
      </c>
      <c r="T85" s="31">
        <f>IF(T72=0,0,VLOOKUP(T72,FAC_TOTALS_APTA!$A$4:$BU$143,$L85,FALSE))</f>
        <v>0</v>
      </c>
      <c r="U85" s="31">
        <f>IF(U72=0,0,VLOOKUP(U72,FAC_TOTALS_APTA!$A$4:$BU$143,$L85,FALSE))</f>
        <v>0</v>
      </c>
      <c r="V85" s="31">
        <f>IF(V72=0,0,VLOOKUP(V72,FAC_TOTALS_APTA!$A$4:$BU$143,$L85,FALSE))</f>
        <v>0</v>
      </c>
      <c r="W85" s="31">
        <f>IF(W72=0,0,VLOOKUP(W72,FAC_TOTALS_APTA!$A$4:$BU$143,$L85,FALSE))</f>
        <v>0</v>
      </c>
      <c r="X85" s="31">
        <f>IF(X72=0,0,VLOOKUP(X72,FAC_TOTALS_APTA!$A$4:$BU$143,$L85,FALSE))</f>
        <v>0</v>
      </c>
      <c r="Y85" s="31">
        <f>IF(Y72=0,0,VLOOKUP(Y72,FAC_TOTALS_APTA!$A$4:$BU$143,$L85,FALSE))</f>
        <v>0</v>
      </c>
      <c r="Z85" s="31">
        <f>IF(Z72=0,0,VLOOKUP(Z72,FAC_TOTALS_APTA!$A$4:$BU$143,$L85,FALSE))</f>
        <v>0</v>
      </c>
      <c r="AA85" s="31">
        <f>IF(AA72=0,0,VLOOKUP(AA72,FAC_TOTALS_APTA!$A$4:$BU$143,$L85,FALSE))</f>
        <v>0</v>
      </c>
      <c r="AB85" s="31">
        <f>IF(AB72=0,0,VLOOKUP(AB72,FAC_TOTALS_APTA!$A$4:$BU$143,$L85,FALSE))</f>
        <v>0</v>
      </c>
      <c r="AC85" s="34">
        <f t="shared" si="18"/>
        <v>-72460.634564441105</v>
      </c>
      <c r="AD85" s="35">
        <f>AC85/G91</f>
        <v>-0.1288353180230922</v>
      </c>
    </row>
    <row r="86" spans="1:31" ht="15" x14ac:dyDescent="0.2">
      <c r="B86" s="28" t="s">
        <v>85</v>
      </c>
      <c r="C86" s="30"/>
      <c r="D86" s="9" t="s">
        <v>51</v>
      </c>
      <c r="E86" s="57">
        <v>1.46E-2</v>
      </c>
      <c r="F86" s="9">
        <f>MATCH($D86,FAC_TOTALS_APTA!$A$2:$BU$2,)</f>
        <v>23</v>
      </c>
      <c r="G86" s="36">
        <f>VLOOKUP(G72,FAC_TOTALS_APTA!$A$4:$BU$143,$F86,FALSE)</f>
        <v>0.64663963405710301</v>
      </c>
      <c r="H86" s="36">
        <f>VLOOKUP(H72,FAC_TOTALS_APTA!$A$4:$BU$143,$F86,FALSE)</f>
        <v>0.64663963405710301</v>
      </c>
      <c r="I86" s="32">
        <f t="shared" si="15"/>
        <v>0</v>
      </c>
      <c r="J86" s="33" t="str">
        <f t="shared" ref="J86:J92" si="19">IF(C86="Log","_log","")</f>
        <v/>
      </c>
      <c r="K86" s="33" t="str">
        <f t="shared" si="17"/>
        <v>BIKE_SHARE_FAC</v>
      </c>
      <c r="L86" s="9">
        <f>MATCH($K86,FAC_TOTALS_APTA!$A$2:$BS$2,)</f>
        <v>38</v>
      </c>
      <c r="M86" s="31">
        <f>IF(M72=0,0,VLOOKUP(M72,FAC_TOTALS_APTA!$A$4:$BU$143,$L86,FALSE))</f>
        <v>0</v>
      </c>
      <c r="N86" s="31">
        <f>IF(N72=0,0,VLOOKUP(N72,FAC_TOTALS_APTA!$A$4:$BU$143,$L86,FALSE))</f>
        <v>0</v>
      </c>
      <c r="O86" s="31">
        <f>IF(O72=0,0,VLOOKUP(O72,FAC_TOTALS_APTA!$A$4:$BU$143,$L86,FALSE))</f>
        <v>0</v>
      </c>
      <c r="P86" s="31">
        <f>IF(P72=0,0,VLOOKUP(P72,FAC_TOTALS_APTA!$A$4:$BU$143,$L86,FALSE))</f>
        <v>0</v>
      </c>
      <c r="Q86" s="31">
        <f>IF(Q72=0,0,VLOOKUP(Q72,FAC_TOTALS_APTA!$A$4:$BU$143,$L86,FALSE))</f>
        <v>0</v>
      </c>
      <c r="R86" s="31">
        <f>IF(R72=0,0,VLOOKUP(R72,FAC_TOTALS_APTA!$A$4:$BU$143,$L86,FALSE))</f>
        <v>0</v>
      </c>
      <c r="S86" s="31">
        <f>IF(S72=0,0,VLOOKUP(S72,FAC_TOTALS_APTA!$A$4:$BU$143,$L86,FALSE))</f>
        <v>0</v>
      </c>
      <c r="T86" s="31">
        <f>IF(T72=0,0,VLOOKUP(T72,FAC_TOTALS_APTA!$A$4:$BU$143,$L86,FALSE))</f>
        <v>0</v>
      </c>
      <c r="U86" s="31">
        <f>IF(U72=0,0,VLOOKUP(U72,FAC_TOTALS_APTA!$A$4:$BU$143,$L86,FALSE))</f>
        <v>0</v>
      </c>
      <c r="V86" s="31">
        <f>IF(V72=0,0,VLOOKUP(V72,FAC_TOTALS_APTA!$A$4:$BU$143,$L86,FALSE))</f>
        <v>0</v>
      </c>
      <c r="W86" s="31">
        <f>IF(W72=0,0,VLOOKUP(W72,FAC_TOTALS_APTA!$A$4:$BU$143,$L86,FALSE))</f>
        <v>0</v>
      </c>
      <c r="X86" s="31">
        <f>IF(X72=0,0,VLOOKUP(X72,FAC_TOTALS_APTA!$A$4:$BU$143,$L86,FALSE))</f>
        <v>0</v>
      </c>
      <c r="Y86" s="31">
        <f>IF(Y72=0,0,VLOOKUP(Y72,FAC_TOTALS_APTA!$A$4:$BU$143,$L86,FALSE))</f>
        <v>0</v>
      </c>
      <c r="Z86" s="31">
        <f>IF(Z72=0,0,VLOOKUP(Z72,FAC_TOTALS_APTA!$A$4:$BU$143,$L86,FALSE))</f>
        <v>0</v>
      </c>
      <c r="AA86" s="31">
        <f>IF(AA72=0,0,VLOOKUP(AA72,FAC_TOTALS_APTA!$A$4:$BU$143,$L86,FALSE))</f>
        <v>0</v>
      </c>
      <c r="AB86" s="31">
        <f>IF(AB72=0,0,VLOOKUP(AB72,FAC_TOTALS_APTA!$A$4:$BU$143,$L86,FALSE))</f>
        <v>0</v>
      </c>
      <c r="AC86" s="34">
        <f t="shared" si="18"/>
        <v>0</v>
      </c>
      <c r="AD86" s="35">
        <f>AC86/G91</f>
        <v>0</v>
      </c>
    </row>
    <row r="87" spans="1:31" ht="15" x14ac:dyDescent="0.2">
      <c r="B87" s="11" t="s">
        <v>86</v>
      </c>
      <c r="C87" s="29"/>
      <c r="D87" s="10" t="s">
        <v>52</v>
      </c>
      <c r="E87" s="58">
        <v>-4.8399999999999999E-2</v>
      </c>
      <c r="F87" s="10">
        <f>MATCH($D87,FAC_TOTALS_APTA!$A$2:$BU$2,)</f>
        <v>24</v>
      </c>
      <c r="G87" s="38">
        <f>VLOOKUP(G72,FAC_TOTALS_APTA!$A$4:$BU$143,$F87,FALSE)</f>
        <v>0</v>
      </c>
      <c r="H87" s="38">
        <f>VLOOKUP(H72,FAC_TOTALS_APTA!$A$4:$BU$143,$F87,FALSE)</f>
        <v>0.23938462703486399</v>
      </c>
      <c r="I87" s="39" t="str">
        <f t="shared" si="15"/>
        <v>-</v>
      </c>
      <c r="J87" s="40" t="str">
        <f t="shared" si="19"/>
        <v/>
      </c>
      <c r="K87" s="40" t="str">
        <f t="shared" si="17"/>
        <v>scooter_flag_FAC</v>
      </c>
      <c r="L87" s="10">
        <f>MATCH($K87,FAC_TOTALS_APTA!$A$2:$BS$2,)</f>
        <v>40</v>
      </c>
      <c r="M87" s="41">
        <f>IF(M72=0,0,VLOOKUP(M72,FAC_TOTALS_APTA!$A$4:$BU$143,$L87,FALSE))</f>
        <v>0</v>
      </c>
      <c r="N87" s="41">
        <f>IF(N72=0,0,VLOOKUP(N72,FAC_TOTALS_APTA!$A$4:$BU$143,$L87,FALSE))</f>
        <v>0</v>
      </c>
      <c r="O87" s="41">
        <f>IF(O72=0,0,VLOOKUP(O72,FAC_TOTALS_APTA!$A$4:$BU$143,$L87,FALSE))</f>
        <v>0</v>
      </c>
      <c r="P87" s="41">
        <f>IF(P72=0,0,VLOOKUP(P72,FAC_TOTALS_APTA!$A$4:$BU$143,$L87,FALSE))</f>
        <v>0</v>
      </c>
      <c r="Q87" s="41">
        <f>IF(Q72=0,0,VLOOKUP(Q72,FAC_TOTALS_APTA!$A$4:$BU$143,$L87,FALSE))</f>
        <v>0</v>
      </c>
      <c r="R87" s="41">
        <f>IF(R72=0,0,VLOOKUP(R72,FAC_TOTALS_APTA!$A$4:$BU$143,$L87,FALSE))</f>
        <v>-4419.8837873042903</v>
      </c>
      <c r="S87" s="41">
        <f>IF(S72=0,0,VLOOKUP(S72,FAC_TOTALS_APTA!$A$4:$BU$143,$L87,FALSE))</f>
        <v>0</v>
      </c>
      <c r="T87" s="41">
        <f>IF(T72=0,0,VLOOKUP(T72,FAC_TOTALS_APTA!$A$4:$BU$143,$L87,FALSE))</f>
        <v>0</v>
      </c>
      <c r="U87" s="41">
        <f>IF(U72=0,0,VLOOKUP(U72,FAC_TOTALS_APTA!$A$4:$BU$143,$L87,FALSE))</f>
        <v>0</v>
      </c>
      <c r="V87" s="41">
        <f>IF(V72=0,0,VLOOKUP(V72,FAC_TOTALS_APTA!$A$4:$BU$143,$L87,FALSE))</f>
        <v>0</v>
      </c>
      <c r="W87" s="41">
        <f>IF(W72=0,0,VLOOKUP(W72,FAC_TOTALS_APTA!$A$4:$BU$143,$L87,FALSE))</f>
        <v>0</v>
      </c>
      <c r="X87" s="41">
        <f>IF(X72=0,0,VLOOKUP(X72,FAC_TOTALS_APTA!$A$4:$BU$143,$L87,FALSE))</f>
        <v>0</v>
      </c>
      <c r="Y87" s="41">
        <f>IF(Y72=0,0,VLOOKUP(Y72,FAC_TOTALS_APTA!$A$4:$BU$143,$L87,FALSE))</f>
        <v>0</v>
      </c>
      <c r="Z87" s="41">
        <f>IF(Z72=0,0,VLOOKUP(Z72,FAC_TOTALS_APTA!$A$4:$BU$143,$L87,FALSE))</f>
        <v>0</v>
      </c>
      <c r="AA87" s="41">
        <f>IF(AA72=0,0,VLOOKUP(AA72,FAC_TOTALS_APTA!$A$4:$BU$143,$L87,FALSE))</f>
        <v>0</v>
      </c>
      <c r="AB87" s="41">
        <f>IF(AB72=0,0,VLOOKUP(AB72,FAC_TOTALS_APTA!$A$4:$BU$143,$L87,FALSE))</f>
        <v>0</v>
      </c>
      <c r="AC87" s="42">
        <f t="shared" si="18"/>
        <v>-4419.8837873042903</v>
      </c>
      <c r="AD87" s="43">
        <f>AC87/G91</f>
        <v>-7.8585722687267157E-3</v>
      </c>
    </row>
    <row r="88" spans="1:31" s="16" customFormat="1" ht="15" x14ac:dyDescent="0.2">
      <c r="A88" s="9"/>
      <c r="B88" s="11" t="s">
        <v>92</v>
      </c>
      <c r="C88" s="29" t="s">
        <v>26</v>
      </c>
      <c r="D88" s="10" t="s">
        <v>90</v>
      </c>
      <c r="E88" s="58">
        <v>3.8999999999999998E-3</v>
      </c>
      <c r="F88" s="10">
        <f>MATCH($D88,FAC_TOTALS_APTA!$A$2:$BU$2,)</f>
        <v>25</v>
      </c>
      <c r="G88" s="38">
        <f>VLOOKUP(G72,FAC_TOTALS_APTA!$A$4:$BU$143,$F88,FALSE)</f>
        <v>6986.8964157004702</v>
      </c>
      <c r="H88" s="38">
        <f>VLOOKUP(H72,FAC_TOTALS_APTA!$A$4:$BU$143,$F88,FALSE)</f>
        <v>15104.9114566278</v>
      </c>
      <c r="I88" s="39">
        <f t="shared" si="15"/>
        <v>1.1618914261681463</v>
      </c>
      <c r="J88" s="33" t="str">
        <f t="shared" si="19"/>
        <v>_log</v>
      </c>
      <c r="K88" s="40" t="str">
        <f t="shared" si="17"/>
        <v>MDBF_Mechanical_log_FAC</v>
      </c>
      <c r="L88" s="10">
        <f>MATCH($K88,FAC_TOTALS_APTA!$A$2:$BS$2,)</f>
        <v>39</v>
      </c>
      <c r="M88" s="41">
        <f>IF(M$72=0,0,VLOOKUP(M$72,FAC_TOTALS_APTA!$A$4:$BU$143,$L88,FALSE))</f>
        <v>6587.0240298970102</v>
      </c>
      <c r="N88" s="41">
        <f>IF(N$72=0,0,VLOOKUP(N$72,FAC_TOTALS_APTA!$A$4:$BU$143,$L88,FALSE))</f>
        <v>-1403.7869021784099</v>
      </c>
      <c r="O88" s="41">
        <f>IF(O$72=0,0,VLOOKUP(O$72,FAC_TOTALS_APTA!$A$4:$BU$143,$L88,FALSE))</f>
        <v>844.28562937988397</v>
      </c>
      <c r="P88" s="41">
        <f>IF(P$72=0,0,VLOOKUP(P$72,FAC_TOTALS_APTA!$A$4:$BU$143,$L88,FALSE))</f>
        <v>63.2358480329884</v>
      </c>
      <c r="Q88" s="41">
        <f>IF(Q$72=0,0,VLOOKUP(Q$72,FAC_TOTALS_APTA!$A$4:$BU$143,$L88,FALSE))</f>
        <v>-71.821599504837494</v>
      </c>
      <c r="R88" s="41">
        <f>IF(R$72=0,0,VLOOKUP(R$72,FAC_TOTALS_APTA!$A$4:$BU$143,$L88,FALSE))</f>
        <v>685.36061762090003</v>
      </c>
      <c r="S88" s="41">
        <f>IF(S$72=0,0,VLOOKUP(S$72,FAC_TOTALS_APTA!$A$4:$BU$143,$L88,FALSE))</f>
        <v>0</v>
      </c>
      <c r="T88" s="41">
        <f>IF(T$72=0,0,VLOOKUP(T$72,FAC_TOTALS_APTA!$A$4:$BU$143,$L88,FALSE))</f>
        <v>0</v>
      </c>
      <c r="U88" s="41">
        <f>IF(U$72=0,0,VLOOKUP(U$72,FAC_TOTALS_APTA!$A$4:$BU$143,$L88,FALSE))</f>
        <v>0</v>
      </c>
      <c r="V88" s="41">
        <f>IF(V$72=0,0,VLOOKUP(V$72,FAC_TOTALS_APTA!$A$4:$BU$143,$L88,FALSE))</f>
        <v>0</v>
      </c>
      <c r="W88" s="41">
        <f>IF(W$72=0,0,VLOOKUP(W$72,FAC_TOTALS_APTA!$A$4:$BU$143,$L88,FALSE))</f>
        <v>0</v>
      </c>
      <c r="X88" s="41">
        <f>IF(X$72=0,0,VLOOKUP(X$72,FAC_TOTALS_APTA!$A$4:$BU$143,$L88,FALSE))</f>
        <v>0</v>
      </c>
      <c r="Y88" s="41">
        <f>IF(Y$72=0,0,VLOOKUP(Y$72,FAC_TOTALS_APTA!$A$4:$BU$143,$L88,FALSE))</f>
        <v>0</v>
      </c>
      <c r="Z88" s="41">
        <f>IF(Z$72=0,0,VLOOKUP(Z$72,FAC_TOTALS_APTA!$A$4:$BU$143,$L88,FALSE))</f>
        <v>0</v>
      </c>
      <c r="AA88" s="41">
        <f>IF(AA$72=0,0,VLOOKUP(AA$72,FAC_TOTALS_APTA!$A$4:$BU$143,$L88,FALSE))</f>
        <v>0</v>
      </c>
      <c r="AB88" s="41">
        <f>IF(AB$72=0,0,VLOOKUP(AB$72,FAC_TOTALS_APTA!$A$4:$BU$143,$L88,FALSE))</f>
        <v>0</v>
      </c>
      <c r="AC88" s="42">
        <f t="shared" si="18"/>
        <v>6704.2976232475357</v>
      </c>
      <c r="AD88" s="43">
        <f>AC88/$G$91</f>
        <v>1.1920269834849459E-2</v>
      </c>
      <c r="AE88" s="9"/>
    </row>
    <row r="89" spans="1:31" s="16" customFormat="1" ht="15" x14ac:dyDescent="0.2">
      <c r="A89" s="9"/>
      <c r="B89" s="44" t="s">
        <v>63</v>
      </c>
      <c r="C89" s="45"/>
      <c r="D89" s="44" t="s">
        <v>55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MATCH($K89,FAC_TOTALS_APTA!$A$2:$BS$2,)</f>
        <v>44</v>
      </c>
      <c r="M89" s="48">
        <f>IF(M72=0,0,VLOOKUP(M72,FAC_TOTALS_APTA!$A$4:$BU$143,$L89,FALSE))</f>
        <v>0</v>
      </c>
      <c r="N89" s="48">
        <f>IF(N72=0,0,VLOOKUP(N72,FAC_TOTALS_APTA!$A$4:$BU$143,$L89,FALSE))</f>
        <v>0</v>
      </c>
      <c r="O89" s="48">
        <f>IF(O72=0,0,VLOOKUP(O72,FAC_TOTALS_APTA!$A$4:$BU$143,$L89,FALSE))</f>
        <v>0</v>
      </c>
      <c r="P89" s="48">
        <f>IF(P72=0,0,VLOOKUP(P72,FAC_TOTALS_APTA!$A$4:$BU$143,$L89,FALSE))</f>
        <v>0</v>
      </c>
      <c r="Q89" s="48">
        <f>IF(Q72=0,0,VLOOKUP(Q72,FAC_TOTALS_APTA!$A$4:$BU$143,$L89,FALSE))</f>
        <v>0</v>
      </c>
      <c r="R89" s="48">
        <f>IF(R72=0,0,VLOOKUP(R72,FAC_TOTALS_APTA!$A$4:$BU$143,$L89,FALSE))</f>
        <v>0</v>
      </c>
      <c r="S89" s="48">
        <f>IF(S72=0,0,VLOOKUP(S72,FAC_TOTALS_APTA!$A$4:$BU$143,$L89,FALSE))</f>
        <v>0</v>
      </c>
      <c r="T89" s="48">
        <f>IF(T72=0,0,VLOOKUP(T72,FAC_TOTALS_APTA!$A$4:$BU$143,$L89,FALSE))</f>
        <v>0</v>
      </c>
      <c r="U89" s="48">
        <f>IF(U72=0,0,VLOOKUP(U72,FAC_TOTALS_APTA!$A$4:$BU$143,$L89,FALSE))</f>
        <v>0</v>
      </c>
      <c r="V89" s="48">
        <f>IF(V72=0,0,VLOOKUP(V72,FAC_TOTALS_APTA!$A$4:$BU$143,$L89,FALSE))</f>
        <v>0</v>
      </c>
      <c r="W89" s="48">
        <f>IF(W72=0,0,VLOOKUP(W72,FAC_TOTALS_APTA!$A$4:$BU$143,$L89,FALSE))</f>
        <v>0</v>
      </c>
      <c r="X89" s="48">
        <f>IF(X72=0,0,VLOOKUP(X72,FAC_TOTALS_APTA!$A$4:$BU$143,$L89,FALSE))</f>
        <v>0</v>
      </c>
      <c r="Y89" s="48">
        <f>IF(Y72=0,0,VLOOKUP(Y72,FAC_TOTALS_APTA!$A$4:$BU$143,$L89,FALSE))</f>
        <v>0</v>
      </c>
      <c r="Z89" s="48">
        <f>IF(Z72=0,0,VLOOKUP(Z72,FAC_TOTALS_APTA!$A$4:$BU$143,$L89,FALSE))</f>
        <v>0</v>
      </c>
      <c r="AA89" s="48">
        <f>IF(AA72=0,0,VLOOKUP(AA72,FAC_TOTALS_APTA!$A$4:$BU$143,$L89,FALSE))</f>
        <v>0</v>
      </c>
      <c r="AB89" s="48">
        <f>IF(AB72=0,0,VLOOKUP(AB72,FAC_TOTALS_APTA!$A$4:$BU$143,$L89,FALSE))</f>
        <v>0</v>
      </c>
      <c r="AC89" s="51">
        <f>SUM(M89:AB89)</f>
        <v>0</v>
      </c>
      <c r="AD89" s="52">
        <f>AC89/G91</f>
        <v>0</v>
      </c>
      <c r="AE89" s="9"/>
    </row>
    <row r="90" spans="1:31" s="78" customFormat="1" ht="15" x14ac:dyDescent="0.2">
      <c r="A90" s="77"/>
      <c r="B90" s="28" t="s">
        <v>87</v>
      </c>
      <c r="C90" s="30"/>
      <c r="D90" s="9" t="s">
        <v>6</v>
      </c>
      <c r="E90" s="57"/>
      <c r="F90" s="9">
        <f>MATCH($D90,FAC_TOTALS_APTA!$A$2:$BS$2,)</f>
        <v>9</v>
      </c>
      <c r="G90" s="79">
        <f>VLOOKUP(G72,FAC_TOTALS_APTA!$A$4:$BU$143,$F90,FALSE)</f>
        <v>653273.00769156602</v>
      </c>
      <c r="H90" s="79">
        <f>VLOOKUP(H72,FAC_TOTALS_APTA!$A$4:$BS$143,$F90,FALSE)</f>
        <v>566279.98159082094</v>
      </c>
      <c r="I90" s="81">
        <f t="shared" ref="I90:I91" si="20">H90/G90-1</f>
        <v>-0.13316488677244975</v>
      </c>
      <c r="J90" s="33"/>
      <c r="K90" s="33"/>
      <c r="L90" s="9"/>
      <c r="M90" s="31">
        <f t="shared" ref="M90:AB90" si="21">SUM(M74:M79)</f>
        <v>-8332.0117336292442</v>
      </c>
      <c r="N90" s="31">
        <f t="shared" si="21"/>
        <v>-30529.585356900294</v>
      </c>
      <c r="O90" s="31">
        <f t="shared" si="21"/>
        <v>6048.1235286839428</v>
      </c>
      <c r="P90" s="31">
        <f t="shared" si="21"/>
        <v>-26803.23260053595</v>
      </c>
      <c r="Q90" s="31">
        <f t="shared" si="21"/>
        <v>61735.002979120291</v>
      </c>
      <c r="R90" s="31">
        <f t="shared" si="21"/>
        <v>-1054.7694503624971</v>
      </c>
      <c r="S90" s="31">
        <f t="shared" si="21"/>
        <v>0</v>
      </c>
      <c r="T90" s="31">
        <f t="shared" si="21"/>
        <v>0</v>
      </c>
      <c r="U90" s="31">
        <f t="shared" si="21"/>
        <v>0</v>
      </c>
      <c r="V90" s="31">
        <f t="shared" si="21"/>
        <v>0</v>
      </c>
      <c r="W90" s="31">
        <f t="shared" si="21"/>
        <v>0</v>
      </c>
      <c r="X90" s="31">
        <f t="shared" si="21"/>
        <v>0</v>
      </c>
      <c r="Y90" s="31">
        <f t="shared" si="21"/>
        <v>0</v>
      </c>
      <c r="Z90" s="31">
        <f t="shared" si="21"/>
        <v>0</v>
      </c>
      <c r="AA90" s="31">
        <f t="shared" si="21"/>
        <v>0</v>
      </c>
      <c r="AB90" s="31">
        <f t="shared" si="21"/>
        <v>0</v>
      </c>
      <c r="AC90" s="34">
        <f>H90-G90</f>
        <v>-86993.026100745075</v>
      </c>
      <c r="AD90" s="35">
        <f>I90</f>
        <v>-0.13316488677244975</v>
      </c>
      <c r="AE90" s="77"/>
    </row>
    <row r="91" spans="1:31" ht="16" thickBot="1" x14ac:dyDescent="0.25">
      <c r="B91" s="12" t="s">
        <v>60</v>
      </c>
      <c r="C91" s="26"/>
      <c r="D91" s="26" t="s">
        <v>4</v>
      </c>
      <c r="E91" s="26"/>
      <c r="F91" s="26">
        <f>MATCH($D91,FAC_TOTALS_APTA!$A$2:$BS$2,)</f>
        <v>7</v>
      </c>
      <c r="G91" s="80">
        <f>VLOOKUP(G72,FAC_TOTALS_APTA!$A$4:$BS$143,$F91,FALSE)</f>
        <v>562428.34400000004</v>
      </c>
      <c r="H91" s="80">
        <f>VLOOKUP(H72,FAC_TOTALS_APTA!$A$4:$BS$143,$F91,FALSE)</f>
        <v>581062.38399999996</v>
      </c>
      <c r="I91" s="82">
        <f t="shared" si="20"/>
        <v>3.3131402780084418E-2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18634.039999999921</v>
      </c>
      <c r="AD91" s="55">
        <f>I91</f>
        <v>3.3131402780084418E-2</v>
      </c>
    </row>
    <row r="92" spans="1:31" ht="17" thickTop="1" thickBot="1" x14ac:dyDescent="0.25">
      <c r="B92" s="59" t="s">
        <v>88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0.16629628955253417</v>
      </c>
    </row>
    <row r="93" spans="1:31" s="13" customFormat="1" ht="15" thickTop="1" x14ac:dyDescent="0.2">
      <c r="B93" s="21"/>
      <c r="E93" s="9"/>
      <c r="I93" s="20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s="13" customFormat="1" ht="15" x14ac:dyDescent="0.2">
      <c r="B95" s="21" t="s">
        <v>30</v>
      </c>
      <c r="E95" s="9"/>
      <c r="I95" s="20"/>
    </row>
    <row r="96" spans="1:31" ht="15" x14ac:dyDescent="0.2">
      <c r="B96" s="18" t="s">
        <v>21</v>
      </c>
      <c r="C96" s="19" t="s">
        <v>22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2:30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2:30" ht="15" x14ac:dyDescent="0.2">
      <c r="B98" s="21" t="s">
        <v>32</v>
      </c>
      <c r="C98" s="22">
        <v>1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2:30" ht="16" thickBot="1" x14ac:dyDescent="0.25">
      <c r="B99" s="23" t="s">
        <v>43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2:30" ht="15" thickTop="1" x14ac:dyDescent="0.2">
      <c r="B100" s="63"/>
      <c r="C100" s="64"/>
      <c r="D100" s="64"/>
      <c r="E100" s="64"/>
      <c r="F100" s="64"/>
      <c r="G100" s="84" t="s">
        <v>61</v>
      </c>
      <c r="H100" s="84"/>
      <c r="I100" s="84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4" t="s">
        <v>65</v>
      </c>
      <c r="AD100" s="84"/>
    </row>
    <row r="101" spans="2:30" ht="15" x14ac:dyDescent="0.2">
      <c r="B101" s="11" t="s">
        <v>23</v>
      </c>
      <c r="C101" s="29" t="s">
        <v>24</v>
      </c>
      <c r="D101" s="10" t="s">
        <v>25</v>
      </c>
      <c r="E101" s="10" t="s">
        <v>31</v>
      </c>
      <c r="F101" s="10"/>
      <c r="G101" s="29">
        <f>$C$1</f>
        <v>2012</v>
      </c>
      <c r="H101" s="29">
        <f>$C$2</f>
        <v>2018</v>
      </c>
      <c r="I101" s="29" t="s">
        <v>27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29</v>
      </c>
      <c r="AD101" s="29" t="s">
        <v>27</v>
      </c>
    </row>
    <row r="102" spans="2:30" ht="13" customHeight="1" x14ac:dyDescent="0.2"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</row>
    <row r="103" spans="2:30" ht="13" customHeight="1" x14ac:dyDescent="0.2">
      <c r="B103" s="28"/>
      <c r="C103" s="30"/>
      <c r="D103" s="9"/>
      <c r="E103" s="9"/>
      <c r="F103" s="9"/>
      <c r="G103" s="9" t="str">
        <f>CONCATENATE($C98,"_",$C99,"_",G101)</f>
        <v>1_10_2012</v>
      </c>
      <c r="H103" s="9" t="str">
        <f>CONCATENATE($C98,"_",$C99,"_",H101)</f>
        <v>1_10_2018</v>
      </c>
      <c r="I103" s="30"/>
      <c r="J103" s="9"/>
      <c r="K103" s="9"/>
      <c r="L103" s="9"/>
      <c r="M103" s="9" t="str">
        <f>IF($G101+M102&gt;$H101,0,CONCATENATE($C98,"_",$C99,"_",$G101+M102))</f>
        <v>1_10_2013</v>
      </c>
      <c r="N103" s="9" t="str">
        <f t="shared" ref="N103:AB103" si="22">IF($G101+N102&gt;$H101,0,CONCATENATE($C98,"_",$C99,"_",$G101+N102))</f>
        <v>1_10_2014</v>
      </c>
      <c r="O103" s="9" t="str">
        <f t="shared" si="22"/>
        <v>1_10_2015</v>
      </c>
      <c r="P103" s="9" t="str">
        <f t="shared" si="22"/>
        <v>1_10_2016</v>
      </c>
      <c r="Q103" s="9" t="str">
        <f t="shared" si="22"/>
        <v>1_10_2017</v>
      </c>
      <c r="R103" s="9" t="str">
        <f t="shared" si="22"/>
        <v>1_10_2018</v>
      </c>
      <c r="S103" s="9">
        <f t="shared" si="22"/>
        <v>0</v>
      </c>
      <c r="T103" s="9">
        <f t="shared" si="22"/>
        <v>0</v>
      </c>
      <c r="U103" s="9">
        <f t="shared" si="22"/>
        <v>0</v>
      </c>
      <c r="V103" s="9">
        <f t="shared" si="22"/>
        <v>0</v>
      </c>
      <c r="W103" s="9">
        <f t="shared" si="22"/>
        <v>0</v>
      </c>
      <c r="X103" s="9">
        <f t="shared" si="22"/>
        <v>0</v>
      </c>
      <c r="Y103" s="9">
        <f t="shared" si="22"/>
        <v>0</v>
      </c>
      <c r="Z103" s="9">
        <f t="shared" si="22"/>
        <v>0</v>
      </c>
      <c r="AA103" s="9">
        <f t="shared" si="22"/>
        <v>0</v>
      </c>
      <c r="AB103" s="9">
        <f t="shared" si="22"/>
        <v>0</v>
      </c>
      <c r="AC103" s="9"/>
      <c r="AD103" s="9"/>
    </row>
    <row r="104" spans="2:30" ht="13" customHeight="1" x14ac:dyDescent="0.2">
      <c r="B104" s="28"/>
      <c r="C104" s="30"/>
      <c r="D104" s="9"/>
      <c r="E104" s="9"/>
      <c r="F104" s="9" t="s">
        <v>28</v>
      </c>
      <c r="G104" s="31"/>
      <c r="H104" s="31"/>
      <c r="I104" s="30"/>
      <c r="J104" s="9"/>
      <c r="K104" s="9"/>
      <c r="L104" s="9" t="s">
        <v>28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2:30" ht="15" x14ac:dyDescent="0.2">
      <c r="B105" s="28" t="s">
        <v>39</v>
      </c>
      <c r="C105" s="30" t="s">
        <v>26</v>
      </c>
      <c r="D105" s="9" t="s">
        <v>8</v>
      </c>
      <c r="E105" s="57">
        <v>0.83279999999999998</v>
      </c>
      <c r="F105" s="9">
        <f>MATCH($D105,FAC_TOTALS_APTA!$A$2:$BU$2,)</f>
        <v>11</v>
      </c>
      <c r="G105" s="31">
        <f>VLOOKUP(G103,FAC_TOTALS_APTA!$A$4:$BU$143,$F105,FALSE)</f>
        <v>541132314.10000002</v>
      </c>
      <c r="H105" s="31">
        <f>VLOOKUP(H103,FAC_TOTALS_APTA!$A$4:$BU$143,$F105,FALSE)</f>
        <v>559394026.10000002</v>
      </c>
      <c r="I105" s="32">
        <f>IFERROR(H105/G105-1,"-")</f>
        <v>3.3747221380361569E-2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MATCH($K105,FAC_TOTALS_APTA!$A$2:$BS$2,)</f>
        <v>26</v>
      </c>
      <c r="M105" s="31">
        <f>IF(M103=0,0,VLOOKUP(M103,FAC_TOTALS_APTA!$A$4:$BU$143,$L105,FALSE))</f>
        <v>54241648.018828899</v>
      </c>
      <c r="N105" s="31">
        <f>IF(N103=0,0,VLOOKUP(N103,FAC_TOTALS_APTA!$A$4:$BU$143,$L105,FALSE))</f>
        <v>31374357.129889101</v>
      </c>
      <c r="O105" s="31">
        <f>IF(O103=0,0,VLOOKUP(O103,FAC_TOTALS_APTA!$A$4:$BU$143,$L105,FALSE))</f>
        <v>5587631.6178927803</v>
      </c>
      <c r="P105" s="31">
        <f>IF(P103=0,0,VLOOKUP(P103,FAC_TOTALS_APTA!$A$4:$BU$143,$L105,FALSE))</f>
        <v>-2310253.7194131999</v>
      </c>
      <c r="Q105" s="31">
        <f>IF(Q103=0,0,VLOOKUP(Q103,FAC_TOTALS_APTA!$A$4:$BU$143,$L105,FALSE))</f>
        <v>14872790.8344927</v>
      </c>
      <c r="R105" s="31">
        <f>IF(R103=0,0,VLOOKUP(R103,FAC_TOTALS_APTA!$A$4:$BU$143,$L105,FALSE))</f>
        <v>-21052264.488605201</v>
      </c>
      <c r="S105" s="31">
        <f>IF(S103=0,0,VLOOKUP(S103,FAC_TOTALS_APTA!$A$4:$BU$143,$L105,FALSE))</f>
        <v>0</v>
      </c>
      <c r="T105" s="31">
        <f>IF(T103=0,0,VLOOKUP(T103,FAC_TOTALS_APTA!$A$4:$BU$143,$L105,FALSE))</f>
        <v>0</v>
      </c>
      <c r="U105" s="31">
        <f>IF(U103=0,0,VLOOKUP(U103,FAC_TOTALS_APTA!$A$4:$BU$143,$L105,FALSE))</f>
        <v>0</v>
      </c>
      <c r="V105" s="31">
        <f>IF(V103=0,0,VLOOKUP(V103,FAC_TOTALS_APTA!$A$4:$BU$143,$L105,FALSE))</f>
        <v>0</v>
      </c>
      <c r="W105" s="31">
        <f>IF(W103=0,0,VLOOKUP(W103,FAC_TOTALS_APTA!$A$4:$BU$143,$L105,FALSE))</f>
        <v>0</v>
      </c>
      <c r="X105" s="31">
        <f>IF(X103=0,0,VLOOKUP(X103,FAC_TOTALS_APTA!$A$4:$BU$143,$L105,FALSE))</f>
        <v>0</v>
      </c>
      <c r="Y105" s="31">
        <f>IF(Y103=0,0,VLOOKUP(Y103,FAC_TOTALS_APTA!$A$4:$BU$143,$L105,FALSE))</f>
        <v>0</v>
      </c>
      <c r="Z105" s="31">
        <f>IF(Z103=0,0,VLOOKUP(Z103,FAC_TOTALS_APTA!$A$4:$BU$143,$L105,FALSE))</f>
        <v>0</v>
      </c>
      <c r="AA105" s="31">
        <f>IF(AA103=0,0,VLOOKUP(AA103,FAC_TOTALS_APTA!$A$4:$BU$143,$L105,FALSE))</f>
        <v>0</v>
      </c>
      <c r="AB105" s="31">
        <f>IF(AB103=0,0,VLOOKUP(AB103,FAC_TOTALS_APTA!$A$4:$BU$143,$L105,FALSE))</f>
        <v>0</v>
      </c>
      <c r="AC105" s="34">
        <f>SUM(M105:AB105)</f>
        <v>82713909.393085077</v>
      </c>
      <c r="AD105" s="35">
        <f>AC105/G122</f>
        <v>2.8262005818336912E-2</v>
      </c>
    </row>
    <row r="106" spans="2:30" ht="15" x14ac:dyDescent="0.2">
      <c r="B106" s="28" t="s">
        <v>62</v>
      </c>
      <c r="C106" s="30" t="s">
        <v>26</v>
      </c>
      <c r="D106" s="9" t="s">
        <v>20</v>
      </c>
      <c r="E106" s="57">
        <v>-0.59099999999999997</v>
      </c>
      <c r="F106" s="9">
        <f>MATCH($D106,FAC_TOTALS_APTA!$A$2:$BU$2,)</f>
        <v>12</v>
      </c>
      <c r="G106" s="56">
        <f>VLOOKUP(G103,FAC_TOTALS_APTA!$A$4:$BU$143,$F106,FALSE)</f>
        <v>1.69722137399999</v>
      </c>
      <c r="H106" s="56">
        <f>VLOOKUP(H103,FAC_TOTALS_APTA!$A$4:$BU$143,$F106,FALSE)</f>
        <v>1.956607269</v>
      </c>
      <c r="I106" s="32">
        <f t="shared" ref="I106:I119" si="23">IFERROR(H106/G106-1,"-")</f>
        <v>0.15282973628165708</v>
      </c>
      <c r="J106" s="33" t="str">
        <f t="shared" ref="J106:J119" si="24">IF(C106="Log","_log","")</f>
        <v>_log</v>
      </c>
      <c r="K106" s="33" t="str">
        <f t="shared" ref="K106:K120" si="25">CONCATENATE(D106,J106,"_FAC")</f>
        <v>FARE_per_UPT_2018_log_FAC</v>
      </c>
      <c r="L106" s="9">
        <f>MATCH($K106,FAC_TOTALS_APTA!$A$2:$BS$2,)</f>
        <v>27</v>
      </c>
      <c r="M106" s="31">
        <f>IF(M103=0,0,VLOOKUP(M103,FAC_TOTALS_APTA!$A$4:$BU$143,$L106,FALSE))</f>
        <v>-38314140.483425297</v>
      </c>
      <c r="N106" s="31">
        <f>IF(N103=0,0,VLOOKUP(N103,FAC_TOTALS_APTA!$A$4:$BU$143,$L106,FALSE))</f>
        <v>5910699.5769066596</v>
      </c>
      <c r="O106" s="31">
        <f>IF(O103=0,0,VLOOKUP(O103,FAC_TOTALS_APTA!$A$4:$BU$143,$L106,FALSE))</f>
        <v>-87193463.726455301</v>
      </c>
      <c r="P106" s="31">
        <f>IF(P103=0,0,VLOOKUP(P103,FAC_TOTALS_APTA!$A$4:$BU$143,$L106,FALSE))</f>
        <v>-6059519.6307923002</v>
      </c>
      <c r="Q106" s="31">
        <f>IF(Q103=0,0,VLOOKUP(Q103,FAC_TOTALS_APTA!$A$4:$BU$143,$L106,FALSE))</f>
        <v>-2440286.08745474</v>
      </c>
      <c r="R106" s="31">
        <f>IF(R103=0,0,VLOOKUP(R103,FAC_TOTALS_APTA!$A$4:$BU$143,$L106,FALSE))</f>
        <v>-35621227.574602902</v>
      </c>
      <c r="S106" s="31">
        <f>IF(S103=0,0,VLOOKUP(S103,FAC_TOTALS_APTA!$A$4:$BU$143,$L106,FALSE))</f>
        <v>0</v>
      </c>
      <c r="T106" s="31">
        <f>IF(T103=0,0,VLOOKUP(T103,FAC_TOTALS_APTA!$A$4:$BU$143,$L106,FALSE))</f>
        <v>0</v>
      </c>
      <c r="U106" s="31">
        <f>IF(U103=0,0,VLOOKUP(U103,FAC_TOTALS_APTA!$A$4:$BU$143,$L106,FALSE))</f>
        <v>0</v>
      </c>
      <c r="V106" s="31">
        <f>IF(V103=0,0,VLOOKUP(V103,FAC_TOTALS_APTA!$A$4:$BU$143,$L106,FALSE))</f>
        <v>0</v>
      </c>
      <c r="W106" s="31">
        <f>IF(W103=0,0,VLOOKUP(W103,FAC_TOTALS_APTA!$A$4:$BU$143,$L106,FALSE))</f>
        <v>0</v>
      </c>
      <c r="X106" s="31">
        <f>IF(X103=0,0,VLOOKUP(X103,FAC_TOTALS_APTA!$A$4:$BU$143,$L106,FALSE))</f>
        <v>0</v>
      </c>
      <c r="Y106" s="31">
        <f>IF(Y103=0,0,VLOOKUP(Y103,FAC_TOTALS_APTA!$A$4:$BU$143,$L106,FALSE))</f>
        <v>0</v>
      </c>
      <c r="Z106" s="31">
        <f>IF(Z103=0,0,VLOOKUP(Z103,FAC_TOTALS_APTA!$A$4:$BU$143,$L106,FALSE))</f>
        <v>0</v>
      </c>
      <c r="AA106" s="31">
        <f>IF(AA103=0,0,VLOOKUP(AA103,FAC_TOTALS_APTA!$A$4:$BU$143,$L106,FALSE))</f>
        <v>0</v>
      </c>
      <c r="AB106" s="31">
        <f>IF(AB103=0,0,VLOOKUP(AB103,FAC_TOTALS_APTA!$A$4:$BU$143,$L106,FALSE))</f>
        <v>0</v>
      </c>
      <c r="AC106" s="34">
        <f t="shared" ref="AC106:AC119" si="26">SUM(M106:AB106)</f>
        <v>-163717937.92582387</v>
      </c>
      <c r="AD106" s="35">
        <f>AC106/G122</f>
        <v>-5.5939772985903316E-2</v>
      </c>
    </row>
    <row r="107" spans="2:30" ht="15" x14ac:dyDescent="0.2">
      <c r="B107" s="28" t="s">
        <v>58</v>
      </c>
      <c r="C107" s="30" t="s">
        <v>26</v>
      </c>
      <c r="D107" s="9" t="s">
        <v>9</v>
      </c>
      <c r="E107" s="57">
        <v>0.37669999999999998</v>
      </c>
      <c r="F107" s="9">
        <f>MATCH($D107,FAC_TOTALS_APTA!$A$2:$BU$2,)</f>
        <v>13</v>
      </c>
      <c r="G107" s="31">
        <f>VLOOKUP(G103,FAC_TOTALS_APTA!$A$4:$BU$143,$F107,FALSE)</f>
        <v>27909105.420000002</v>
      </c>
      <c r="H107" s="31">
        <f>VLOOKUP(H103,FAC_TOTALS_APTA!$A$4:$BU$143,$F107,FALSE)</f>
        <v>29807700.839999899</v>
      </c>
      <c r="I107" s="32">
        <f t="shared" si="23"/>
        <v>6.8027813555046501E-2</v>
      </c>
      <c r="J107" s="33" t="str">
        <f t="shared" si="24"/>
        <v>_log</v>
      </c>
      <c r="K107" s="33" t="str">
        <f t="shared" si="25"/>
        <v>POP_EMP_log_FAC</v>
      </c>
      <c r="L107" s="9">
        <f>MATCH($K107,FAC_TOTALS_APTA!$A$2:$BS$2,)</f>
        <v>28</v>
      </c>
      <c r="M107" s="31">
        <f>IF(M103=0,0,VLOOKUP(M103,FAC_TOTALS_APTA!$A$4:$BU$143,$L107,FALSE))</f>
        <v>37949172.347555898</v>
      </c>
      <c r="N107" s="31">
        <f>IF(N103=0,0,VLOOKUP(N103,FAC_TOTALS_APTA!$A$4:$BU$143,$L107,FALSE))</f>
        <v>12311216.5444261</v>
      </c>
      <c r="O107" s="31">
        <f>IF(O103=0,0,VLOOKUP(O103,FAC_TOTALS_APTA!$A$4:$BU$143,$L107,FALSE))</f>
        <v>11555721.241458301</v>
      </c>
      <c r="P107" s="31">
        <f>IF(P103=0,0,VLOOKUP(P103,FAC_TOTALS_APTA!$A$4:$BU$143,$L107,FALSE))</f>
        <v>2474357.5633926401</v>
      </c>
      <c r="Q107" s="31">
        <f>IF(Q103=0,0,VLOOKUP(Q103,FAC_TOTALS_APTA!$A$4:$BU$143,$L107,FALSE))</f>
        <v>9647738.5924117994</v>
      </c>
      <c r="R107" s="31">
        <f>IF(R103=0,0,VLOOKUP(R103,FAC_TOTALS_APTA!$A$4:$BU$143,$L107,FALSE))</f>
        <v>5825536.3608233696</v>
      </c>
      <c r="S107" s="31">
        <f>IF(S103=0,0,VLOOKUP(S103,FAC_TOTALS_APTA!$A$4:$BU$143,$L107,FALSE))</f>
        <v>0</v>
      </c>
      <c r="T107" s="31">
        <f>IF(T103=0,0,VLOOKUP(T103,FAC_TOTALS_APTA!$A$4:$BU$143,$L107,FALSE))</f>
        <v>0</v>
      </c>
      <c r="U107" s="31">
        <f>IF(U103=0,0,VLOOKUP(U103,FAC_TOTALS_APTA!$A$4:$BU$143,$L107,FALSE))</f>
        <v>0</v>
      </c>
      <c r="V107" s="31">
        <f>IF(V103=0,0,VLOOKUP(V103,FAC_TOTALS_APTA!$A$4:$BU$143,$L107,FALSE))</f>
        <v>0</v>
      </c>
      <c r="W107" s="31">
        <f>IF(W103=0,0,VLOOKUP(W103,FAC_TOTALS_APTA!$A$4:$BU$143,$L107,FALSE))</f>
        <v>0</v>
      </c>
      <c r="X107" s="31">
        <f>IF(X103=0,0,VLOOKUP(X103,FAC_TOTALS_APTA!$A$4:$BU$143,$L107,FALSE))</f>
        <v>0</v>
      </c>
      <c r="Y107" s="31">
        <f>IF(Y103=0,0,VLOOKUP(Y103,FAC_TOTALS_APTA!$A$4:$BU$143,$L107,FALSE))</f>
        <v>0</v>
      </c>
      <c r="Z107" s="31">
        <f>IF(Z103=0,0,VLOOKUP(Z103,FAC_TOTALS_APTA!$A$4:$BU$143,$L107,FALSE))</f>
        <v>0</v>
      </c>
      <c r="AA107" s="31">
        <f>IF(AA103=0,0,VLOOKUP(AA103,FAC_TOTALS_APTA!$A$4:$BU$143,$L107,FALSE))</f>
        <v>0</v>
      </c>
      <c r="AB107" s="31">
        <f>IF(AB103=0,0,VLOOKUP(AB103,FAC_TOTALS_APTA!$A$4:$BU$143,$L107,FALSE))</f>
        <v>0</v>
      </c>
      <c r="AC107" s="34">
        <f t="shared" si="26"/>
        <v>79763742.650068104</v>
      </c>
      <c r="AD107" s="35">
        <f>AC107/G122</f>
        <v>2.7253981529943402E-2</v>
      </c>
    </row>
    <row r="108" spans="2:30" ht="15" x14ac:dyDescent="0.2">
      <c r="B108" s="28" t="s">
        <v>82</v>
      </c>
      <c r="C108" s="30"/>
      <c r="D108" s="9" t="s">
        <v>11</v>
      </c>
      <c r="E108" s="57">
        <v>5.4999999999999997E-3</v>
      </c>
      <c r="F108" s="9">
        <f>MATCH($D108,FAC_TOTALS_APTA!$A$2:$BU$2,)</f>
        <v>17</v>
      </c>
      <c r="G108" s="56">
        <f>VLOOKUP(G103,FAC_TOTALS_APTA!$A$4:$BU$143,$F108,FALSE)</f>
        <v>68.630248062319694</v>
      </c>
      <c r="H108" s="56">
        <f>VLOOKUP(H103,FAC_TOTALS_APTA!$A$4:$BU$143,$F108,FALSE)</f>
        <v>67.468769080655605</v>
      </c>
      <c r="I108" s="32">
        <f t="shared" si="23"/>
        <v>-1.6923718250433928E-2</v>
      </c>
      <c r="J108" s="33" t="str">
        <f t="shared" si="24"/>
        <v/>
      </c>
      <c r="K108" s="33" t="str">
        <f t="shared" si="25"/>
        <v>TSD_POP_PCT_FAC</v>
      </c>
      <c r="L108" s="9">
        <f>MATCH($K108,FAC_TOTALS_APTA!$A$2:$BS$2,)</f>
        <v>32</v>
      </c>
      <c r="M108" s="31">
        <f>IF(M103=0,0,VLOOKUP(M103,FAC_TOTALS_APTA!$A$4:$BU$143,$L108,FALSE))</f>
        <v>-36486625.569321498</v>
      </c>
      <c r="N108" s="31">
        <f>IF(N103=0,0,VLOOKUP(N103,FAC_TOTALS_APTA!$A$4:$BU$143,$L108,FALSE))</f>
        <v>2780413.3293172801</v>
      </c>
      <c r="O108" s="31">
        <f>IF(O103=0,0,VLOOKUP(O103,FAC_TOTALS_APTA!$A$4:$BU$143,$L108,FALSE))</f>
        <v>3830241.2028072998</v>
      </c>
      <c r="P108" s="31">
        <f>IF(P103=0,0,VLOOKUP(P103,FAC_TOTALS_APTA!$A$4:$BU$143,$L108,FALSE))</f>
        <v>5836303.1634421097</v>
      </c>
      <c r="Q108" s="31">
        <f>IF(Q103=0,0,VLOOKUP(Q103,FAC_TOTALS_APTA!$A$4:$BU$143,$L108,FALSE))</f>
        <v>2469546.7245851601</v>
      </c>
      <c r="R108" s="31">
        <f>IF(R103=0,0,VLOOKUP(R103,FAC_TOTALS_APTA!$A$4:$BU$143,$L108,FALSE))</f>
        <v>3300604.7687514499</v>
      </c>
      <c r="S108" s="31">
        <f>IF(S103=0,0,VLOOKUP(S103,FAC_TOTALS_APTA!$A$4:$BU$143,$L108,FALSE))</f>
        <v>0</v>
      </c>
      <c r="T108" s="31">
        <f>IF(T103=0,0,VLOOKUP(T103,FAC_TOTALS_APTA!$A$4:$BU$143,$L108,FALSE))</f>
        <v>0</v>
      </c>
      <c r="U108" s="31">
        <f>IF(U103=0,0,VLOOKUP(U103,FAC_TOTALS_APTA!$A$4:$BU$143,$L108,FALSE))</f>
        <v>0</v>
      </c>
      <c r="V108" s="31">
        <f>IF(V103=0,0,VLOOKUP(V103,FAC_TOTALS_APTA!$A$4:$BU$143,$L108,FALSE))</f>
        <v>0</v>
      </c>
      <c r="W108" s="31">
        <f>IF(W103=0,0,VLOOKUP(W103,FAC_TOTALS_APTA!$A$4:$BU$143,$L108,FALSE))</f>
        <v>0</v>
      </c>
      <c r="X108" s="31">
        <f>IF(X103=0,0,VLOOKUP(X103,FAC_TOTALS_APTA!$A$4:$BU$143,$L108,FALSE))</f>
        <v>0</v>
      </c>
      <c r="Y108" s="31">
        <f>IF(Y103=0,0,VLOOKUP(Y103,FAC_TOTALS_APTA!$A$4:$BU$143,$L108,FALSE))</f>
        <v>0</v>
      </c>
      <c r="Z108" s="31">
        <f>IF(Z103=0,0,VLOOKUP(Z103,FAC_TOTALS_APTA!$A$4:$BU$143,$L108,FALSE))</f>
        <v>0</v>
      </c>
      <c r="AA108" s="31">
        <f>IF(AA103=0,0,VLOOKUP(AA103,FAC_TOTALS_APTA!$A$4:$BU$143,$L108,FALSE))</f>
        <v>0</v>
      </c>
      <c r="AB108" s="31">
        <f>IF(AB103=0,0,VLOOKUP(AB103,FAC_TOTALS_APTA!$A$4:$BU$143,$L108,FALSE))</f>
        <v>0</v>
      </c>
      <c r="AC108" s="34">
        <f t="shared" si="26"/>
        <v>-18269516.3804182</v>
      </c>
      <c r="AD108" s="35">
        <f>AC108/G122</f>
        <v>-6.2423984312939074E-3</v>
      </c>
    </row>
    <row r="109" spans="2:30" ht="15" x14ac:dyDescent="0.2">
      <c r="B109" s="28" t="s">
        <v>59</v>
      </c>
      <c r="C109" s="30" t="s">
        <v>26</v>
      </c>
      <c r="D109" s="37" t="s">
        <v>19</v>
      </c>
      <c r="E109" s="57">
        <v>0.1762</v>
      </c>
      <c r="F109" s="9">
        <f>MATCH($D109,FAC_TOTALS_APTA!$A$2:$BU$2,)</f>
        <v>14</v>
      </c>
      <c r="G109" s="36">
        <f>VLOOKUP(G103,FAC_TOTALS_APTA!$A$4:$BU$143,$F109,FALSE)</f>
        <v>4.1093000000000002</v>
      </c>
      <c r="H109" s="36">
        <f>VLOOKUP(H103,FAC_TOTALS_APTA!$A$4:$BU$143,$F109,FALSE)</f>
        <v>2.9199999999999902</v>
      </c>
      <c r="I109" s="32">
        <f t="shared" si="23"/>
        <v>-0.28941668897379358</v>
      </c>
      <c r="J109" s="33" t="str">
        <f t="shared" si="24"/>
        <v>_log</v>
      </c>
      <c r="K109" s="33" t="str">
        <f t="shared" si="25"/>
        <v>GAS_PRICE_2018_log_FAC</v>
      </c>
      <c r="L109" s="9">
        <f>MATCH($K109,FAC_TOTALS_APTA!$A$2:$BS$2,)</f>
        <v>29</v>
      </c>
      <c r="M109" s="31">
        <f>IF(M103=0,0,VLOOKUP(M103,FAC_TOTALS_APTA!$A$4:$BU$143,$L109,FALSE))</f>
        <v>-16887875.7484941</v>
      </c>
      <c r="N109" s="31">
        <f>IF(N103=0,0,VLOOKUP(N103,FAC_TOTALS_APTA!$A$4:$BU$143,$L109,FALSE))</f>
        <v>-20506190.687380299</v>
      </c>
      <c r="O109" s="31">
        <f>IF(O103=0,0,VLOOKUP(O103,FAC_TOTALS_APTA!$A$4:$BU$143,$L109,FALSE))</f>
        <v>-133038512.811231</v>
      </c>
      <c r="P109" s="31">
        <f>IF(P103=0,0,VLOOKUP(P103,FAC_TOTALS_APTA!$A$4:$BU$143,$L109,FALSE))</f>
        <v>-40981698.177053399</v>
      </c>
      <c r="Q109" s="31">
        <f>IF(Q103=0,0,VLOOKUP(Q103,FAC_TOTALS_APTA!$A$4:$BU$143,$L109,FALSE))</f>
        <v>40354918.249488398</v>
      </c>
      <c r="R109" s="31">
        <f>IF(R103=0,0,VLOOKUP(R103,FAC_TOTALS_APTA!$A$4:$BU$143,$L109,FALSE))</f>
        <v>32243738.8170803</v>
      </c>
      <c r="S109" s="31">
        <f>IF(S103=0,0,VLOOKUP(S103,FAC_TOTALS_APTA!$A$4:$BU$143,$L109,FALSE))</f>
        <v>0</v>
      </c>
      <c r="T109" s="31">
        <f>IF(T103=0,0,VLOOKUP(T103,FAC_TOTALS_APTA!$A$4:$BU$143,$L109,FALSE))</f>
        <v>0</v>
      </c>
      <c r="U109" s="31">
        <f>IF(U103=0,0,VLOOKUP(U103,FAC_TOTALS_APTA!$A$4:$BU$143,$L109,FALSE))</f>
        <v>0</v>
      </c>
      <c r="V109" s="31">
        <f>IF(V103=0,0,VLOOKUP(V103,FAC_TOTALS_APTA!$A$4:$BU$143,$L109,FALSE))</f>
        <v>0</v>
      </c>
      <c r="W109" s="31">
        <f>IF(W103=0,0,VLOOKUP(W103,FAC_TOTALS_APTA!$A$4:$BU$143,$L109,FALSE))</f>
        <v>0</v>
      </c>
      <c r="X109" s="31">
        <f>IF(X103=0,0,VLOOKUP(X103,FAC_TOTALS_APTA!$A$4:$BU$143,$L109,FALSE))</f>
        <v>0</v>
      </c>
      <c r="Y109" s="31">
        <f>IF(Y103=0,0,VLOOKUP(Y103,FAC_TOTALS_APTA!$A$4:$BU$143,$L109,FALSE))</f>
        <v>0</v>
      </c>
      <c r="Z109" s="31">
        <f>IF(Z103=0,0,VLOOKUP(Z103,FAC_TOTALS_APTA!$A$4:$BU$143,$L109,FALSE))</f>
        <v>0</v>
      </c>
      <c r="AA109" s="31">
        <f>IF(AA103=0,0,VLOOKUP(AA103,FAC_TOTALS_APTA!$A$4:$BU$143,$L109,FALSE))</f>
        <v>0</v>
      </c>
      <c r="AB109" s="31">
        <f>IF(AB103=0,0,VLOOKUP(AB103,FAC_TOTALS_APTA!$A$4:$BU$143,$L109,FALSE))</f>
        <v>0</v>
      </c>
      <c r="AC109" s="34">
        <f t="shared" si="26"/>
        <v>-138815620.35759011</v>
      </c>
      <c r="AD109" s="35">
        <f>AC109/G122</f>
        <v>-4.7431053604029522E-2</v>
      </c>
    </row>
    <row r="110" spans="2:30" ht="15" x14ac:dyDescent="0.2">
      <c r="B110" s="28" t="s">
        <v>56</v>
      </c>
      <c r="C110" s="30" t="s">
        <v>26</v>
      </c>
      <c r="D110" s="9" t="s">
        <v>18</v>
      </c>
      <c r="E110" s="57">
        <v>-0.27529999999999999</v>
      </c>
      <c r="F110" s="9">
        <f>MATCH($D110,FAC_TOTALS_APTA!$A$2:$BU$2,)</f>
        <v>15</v>
      </c>
      <c r="G110" s="56">
        <f>VLOOKUP(G103,FAC_TOTALS_APTA!$A$4:$BU$143,$F110,FALSE)</f>
        <v>33963.31</v>
      </c>
      <c r="H110" s="56">
        <f>VLOOKUP(H103,FAC_TOTALS_APTA!$A$4:$BU$143,$F110,FALSE)</f>
        <v>36801.5</v>
      </c>
      <c r="I110" s="32">
        <f t="shared" si="23"/>
        <v>8.3566354398319831E-2</v>
      </c>
      <c r="J110" s="33" t="str">
        <f t="shared" si="24"/>
        <v>_log</v>
      </c>
      <c r="K110" s="33" t="str">
        <f t="shared" si="25"/>
        <v>TOTAL_MED_INC_INDIV_2018_log_FAC</v>
      </c>
      <c r="L110" s="9">
        <f>MATCH($K110,FAC_TOTALS_APTA!$A$2:$BS$2,)</f>
        <v>30</v>
      </c>
      <c r="M110" s="31">
        <f>IF(M103=0,0,VLOOKUP(M103,FAC_TOTALS_APTA!$A$4:$BU$143,$L110,FALSE))</f>
        <v>6399865.0037677204</v>
      </c>
      <c r="N110" s="31">
        <f>IF(N103=0,0,VLOOKUP(N103,FAC_TOTALS_APTA!$A$4:$BU$143,$L110,FALSE))</f>
        <v>3022355.8188067498</v>
      </c>
      <c r="O110" s="31">
        <f>IF(O103=0,0,VLOOKUP(O103,FAC_TOTALS_APTA!$A$4:$BU$143,$L110,FALSE))</f>
        <v>-15368392.0514141</v>
      </c>
      <c r="P110" s="31">
        <f>IF(P103=0,0,VLOOKUP(P103,FAC_TOTALS_APTA!$A$4:$BU$143,$L110,FALSE))</f>
        <v>-27697729.4769319</v>
      </c>
      <c r="Q110" s="31">
        <f>IF(Q103=0,0,VLOOKUP(Q103,FAC_TOTALS_APTA!$A$4:$BU$143,$L110,FALSE))</f>
        <v>-15548641.7141337</v>
      </c>
      <c r="R110" s="31">
        <f>IF(R103=0,0,VLOOKUP(R103,FAC_TOTALS_APTA!$A$4:$BU$143,$L110,FALSE))</f>
        <v>-20364348.255829699</v>
      </c>
      <c r="S110" s="31">
        <f>IF(S103=0,0,VLOOKUP(S103,FAC_TOTALS_APTA!$A$4:$BU$143,$L110,FALSE))</f>
        <v>0</v>
      </c>
      <c r="T110" s="31">
        <f>IF(T103=0,0,VLOOKUP(T103,FAC_TOTALS_APTA!$A$4:$BU$143,$L110,FALSE))</f>
        <v>0</v>
      </c>
      <c r="U110" s="31">
        <f>IF(U103=0,0,VLOOKUP(U103,FAC_TOTALS_APTA!$A$4:$BU$143,$L110,FALSE))</f>
        <v>0</v>
      </c>
      <c r="V110" s="31">
        <f>IF(V103=0,0,VLOOKUP(V103,FAC_TOTALS_APTA!$A$4:$BU$143,$L110,FALSE))</f>
        <v>0</v>
      </c>
      <c r="W110" s="31">
        <f>IF(W103=0,0,VLOOKUP(W103,FAC_TOTALS_APTA!$A$4:$BU$143,$L110,FALSE))</f>
        <v>0</v>
      </c>
      <c r="X110" s="31">
        <f>IF(X103=0,0,VLOOKUP(X103,FAC_TOTALS_APTA!$A$4:$BU$143,$L110,FALSE))</f>
        <v>0</v>
      </c>
      <c r="Y110" s="31">
        <f>IF(Y103=0,0,VLOOKUP(Y103,FAC_TOTALS_APTA!$A$4:$BU$143,$L110,FALSE))</f>
        <v>0</v>
      </c>
      <c r="Z110" s="31">
        <f>IF(Z103=0,0,VLOOKUP(Z103,FAC_TOTALS_APTA!$A$4:$BU$143,$L110,FALSE))</f>
        <v>0</v>
      </c>
      <c r="AA110" s="31">
        <f>IF(AA103=0,0,VLOOKUP(AA103,FAC_TOTALS_APTA!$A$4:$BU$143,$L110,FALSE))</f>
        <v>0</v>
      </c>
      <c r="AB110" s="31">
        <f>IF(AB103=0,0,VLOOKUP(AB103,FAC_TOTALS_APTA!$A$4:$BU$143,$L110,FALSE))</f>
        <v>0</v>
      </c>
      <c r="AC110" s="34">
        <f t="shared" si="26"/>
        <v>-69556890.675734937</v>
      </c>
      <c r="AD110" s="35">
        <f>AC110/G122</f>
        <v>-2.3766465198021319E-2</v>
      </c>
    </row>
    <row r="111" spans="2:30" ht="15" x14ac:dyDescent="0.2">
      <c r="B111" s="28" t="s">
        <v>83</v>
      </c>
      <c r="C111" s="30"/>
      <c r="D111" s="9" t="s">
        <v>10</v>
      </c>
      <c r="E111" s="57">
        <v>6.8999999999999999E-3</v>
      </c>
      <c r="F111" s="9">
        <f>MATCH($D111,FAC_TOTALS_APTA!$A$2:$BU$2,)</f>
        <v>16</v>
      </c>
      <c r="G111" s="31">
        <f>VLOOKUP(G103,FAC_TOTALS_APTA!$A$4:$BU$143,$F111,FALSE)</f>
        <v>31.51</v>
      </c>
      <c r="H111" s="31">
        <f>VLOOKUP(H103,FAC_TOTALS_APTA!$A$4:$BU$143,$F111,FALSE)</f>
        <v>30.01</v>
      </c>
      <c r="I111" s="32">
        <f t="shared" si="23"/>
        <v>-4.7603935258648034E-2</v>
      </c>
      <c r="J111" s="33" t="str">
        <f t="shared" si="24"/>
        <v/>
      </c>
      <c r="K111" s="33" t="str">
        <f t="shared" si="25"/>
        <v>PCT_HH_NO_VEH_FAC</v>
      </c>
      <c r="L111" s="9">
        <f>MATCH($K111,FAC_TOTALS_APTA!$A$2:$BS$2,)</f>
        <v>31</v>
      </c>
      <c r="M111" s="31">
        <f>IF(M103=0,0,VLOOKUP(M103,FAC_TOTALS_APTA!$A$4:$BU$143,$L111,FALSE))</f>
        <v>-27429205.351742402</v>
      </c>
      <c r="N111" s="31">
        <f>IF(N103=0,0,VLOOKUP(N103,FAC_TOTALS_APTA!$A$4:$BU$143,$L111,FALSE))</f>
        <v>4872852.23407658</v>
      </c>
      <c r="O111" s="31">
        <f>IF(O103=0,0,VLOOKUP(O103,FAC_TOTALS_APTA!$A$4:$BU$143,$L111,FALSE))</f>
        <v>-560368.57898865605</v>
      </c>
      <c r="P111" s="31">
        <f>IF(P103=0,0,VLOOKUP(P103,FAC_TOTALS_APTA!$A$4:$BU$143,$L111,FALSE))</f>
        <v>-5261956.7706026798</v>
      </c>
      <c r="Q111" s="31">
        <f>IF(Q103=0,0,VLOOKUP(Q103,FAC_TOTALS_APTA!$A$4:$BU$143,$L111,FALSE))</f>
        <v>2196083.8635985199</v>
      </c>
      <c r="R111" s="31">
        <f>IF(R103=0,0,VLOOKUP(R103,FAC_TOTALS_APTA!$A$4:$BU$143,$L111,FALSE))</f>
        <v>184200.94235623899</v>
      </c>
      <c r="S111" s="31">
        <f>IF(S103=0,0,VLOOKUP(S103,FAC_TOTALS_APTA!$A$4:$BU$143,$L111,FALSE))</f>
        <v>0</v>
      </c>
      <c r="T111" s="31">
        <f>IF(T103=0,0,VLOOKUP(T103,FAC_TOTALS_APTA!$A$4:$BU$143,$L111,FALSE))</f>
        <v>0</v>
      </c>
      <c r="U111" s="31">
        <f>IF(U103=0,0,VLOOKUP(U103,FAC_TOTALS_APTA!$A$4:$BU$143,$L111,FALSE))</f>
        <v>0</v>
      </c>
      <c r="V111" s="31">
        <f>IF(V103=0,0,VLOOKUP(V103,FAC_TOTALS_APTA!$A$4:$BU$143,$L111,FALSE))</f>
        <v>0</v>
      </c>
      <c r="W111" s="31">
        <f>IF(W103=0,0,VLOOKUP(W103,FAC_TOTALS_APTA!$A$4:$BU$143,$L111,FALSE))</f>
        <v>0</v>
      </c>
      <c r="X111" s="31">
        <f>IF(X103=0,0,VLOOKUP(X103,FAC_TOTALS_APTA!$A$4:$BU$143,$L111,FALSE))</f>
        <v>0</v>
      </c>
      <c r="Y111" s="31">
        <f>IF(Y103=0,0,VLOOKUP(Y103,FAC_TOTALS_APTA!$A$4:$BU$143,$L111,FALSE))</f>
        <v>0</v>
      </c>
      <c r="Z111" s="31">
        <f>IF(Z103=0,0,VLOOKUP(Z103,FAC_TOTALS_APTA!$A$4:$BU$143,$L111,FALSE))</f>
        <v>0</v>
      </c>
      <c r="AA111" s="31">
        <f>IF(AA103=0,0,VLOOKUP(AA103,FAC_TOTALS_APTA!$A$4:$BU$143,$L111,FALSE))</f>
        <v>0</v>
      </c>
      <c r="AB111" s="31">
        <f>IF(AB103=0,0,VLOOKUP(AB103,FAC_TOTALS_APTA!$A$4:$BU$143,$L111,FALSE))</f>
        <v>0</v>
      </c>
      <c r="AC111" s="34">
        <f t="shared" si="26"/>
        <v>-25998393.661302399</v>
      </c>
      <c r="AD111" s="35">
        <f>AC111/G122</f>
        <v>-8.8832308654554874E-3</v>
      </c>
    </row>
    <row r="112" spans="2:30" ht="15" x14ac:dyDescent="0.2">
      <c r="B112" s="28" t="s">
        <v>57</v>
      </c>
      <c r="C112" s="30"/>
      <c r="D112" s="9" t="s">
        <v>34</v>
      </c>
      <c r="E112" s="57">
        <v>-3.0000000000000001E-3</v>
      </c>
      <c r="F112" s="9">
        <f>MATCH($D112,FAC_TOTALS_APTA!$A$2:$BU$2,)</f>
        <v>18</v>
      </c>
      <c r="G112" s="36">
        <f>VLOOKUP(G103,FAC_TOTALS_APTA!$A$4:$BU$143,$F112,FALSE)</f>
        <v>4.0999999999999996</v>
      </c>
      <c r="H112" s="36">
        <f>VLOOKUP(H103,FAC_TOTALS_APTA!$A$4:$BU$143,$F112,FALSE)</f>
        <v>4.5999999999999996</v>
      </c>
      <c r="I112" s="32">
        <f t="shared" si="23"/>
        <v>0.12195121951219523</v>
      </c>
      <c r="J112" s="33" t="str">
        <f t="shared" si="24"/>
        <v/>
      </c>
      <c r="K112" s="33" t="str">
        <f t="shared" si="25"/>
        <v>JTW_HOME_PCT_FAC</v>
      </c>
      <c r="L112" s="9">
        <f>MATCH($K112,FAC_TOTALS_APTA!$A$2:$BS$2,)</f>
        <v>33</v>
      </c>
      <c r="M112" s="31">
        <f>IF(M103=0,0,VLOOKUP(M103,FAC_TOTALS_APTA!$A$4:$BU$143,$L112,FALSE))</f>
        <v>-612829.72877820896</v>
      </c>
      <c r="N112" s="31">
        <f>IF(N103=0,0,VLOOKUP(N103,FAC_TOTALS_APTA!$A$4:$BU$143,$L112,FALSE))</f>
        <v>0</v>
      </c>
      <c r="O112" s="31">
        <f>IF(O103=0,0,VLOOKUP(O103,FAC_TOTALS_APTA!$A$4:$BU$143,$L112,FALSE))</f>
        <v>656482.05183727096</v>
      </c>
      <c r="P112" s="31">
        <f>IF(P103=0,0,VLOOKUP(P103,FAC_TOTALS_APTA!$A$4:$BU$143,$L112,FALSE))</f>
        <v>-2551459.4311147099</v>
      </c>
      <c r="Q112" s="31">
        <f>IF(Q103=0,0,VLOOKUP(Q103,FAC_TOTALS_APTA!$A$4:$BU$143,$L112,FALSE))</f>
        <v>0</v>
      </c>
      <c r="R112" s="31">
        <f>IF(R103=0,0,VLOOKUP(R103,FAC_TOTALS_APTA!$A$4:$BU$143,$L112,FALSE))</f>
        <v>-647171.630170402</v>
      </c>
      <c r="S112" s="31">
        <f>IF(S103=0,0,VLOOKUP(S103,FAC_TOTALS_APTA!$A$4:$BU$143,$L112,FALSE))</f>
        <v>0</v>
      </c>
      <c r="T112" s="31">
        <f>IF(T103=0,0,VLOOKUP(T103,FAC_TOTALS_APTA!$A$4:$BU$143,$L112,FALSE))</f>
        <v>0</v>
      </c>
      <c r="U112" s="31">
        <f>IF(U103=0,0,VLOOKUP(U103,FAC_TOTALS_APTA!$A$4:$BU$143,$L112,FALSE))</f>
        <v>0</v>
      </c>
      <c r="V112" s="31">
        <f>IF(V103=0,0,VLOOKUP(V103,FAC_TOTALS_APTA!$A$4:$BU$143,$L112,FALSE))</f>
        <v>0</v>
      </c>
      <c r="W112" s="31">
        <f>IF(W103=0,0,VLOOKUP(W103,FAC_TOTALS_APTA!$A$4:$BU$143,$L112,FALSE))</f>
        <v>0</v>
      </c>
      <c r="X112" s="31">
        <f>IF(X103=0,0,VLOOKUP(X103,FAC_TOTALS_APTA!$A$4:$BU$143,$L112,FALSE))</f>
        <v>0</v>
      </c>
      <c r="Y112" s="31">
        <f>IF(Y103=0,0,VLOOKUP(Y103,FAC_TOTALS_APTA!$A$4:$BU$143,$L112,FALSE))</f>
        <v>0</v>
      </c>
      <c r="Z112" s="31">
        <f>IF(Z103=0,0,VLOOKUP(Z103,FAC_TOTALS_APTA!$A$4:$BU$143,$L112,FALSE))</f>
        <v>0</v>
      </c>
      <c r="AA112" s="31">
        <f>IF(AA103=0,0,VLOOKUP(AA103,FAC_TOTALS_APTA!$A$4:$BU$143,$L112,FALSE))</f>
        <v>0</v>
      </c>
      <c r="AB112" s="31">
        <f>IF(AB103=0,0,VLOOKUP(AB103,FAC_TOTALS_APTA!$A$4:$BU$143,$L112,FALSE))</f>
        <v>0</v>
      </c>
      <c r="AC112" s="34">
        <f t="shared" si="26"/>
        <v>-3154978.73822605</v>
      </c>
      <c r="AD112" s="35">
        <f>AC112/G122</f>
        <v>-1.0780052364920403E-3</v>
      </c>
    </row>
    <row r="113" spans="1:31" ht="15" hidden="1" x14ac:dyDescent="0.2">
      <c r="B113" s="28" t="s">
        <v>84</v>
      </c>
      <c r="C113" s="30"/>
      <c r="D113" s="14" t="s">
        <v>74</v>
      </c>
      <c r="E113" s="57">
        <v>-1.29E-2</v>
      </c>
      <c r="F113" s="9">
        <f>MATCH($D113,FAC_TOTALS_APTA!$A$2:$BU$2,)</f>
        <v>19</v>
      </c>
      <c r="G113" s="36">
        <f>VLOOKUP(G103,FAC_TOTALS_APTA!$A$4:$BU$143,$F113,FALSE)</f>
        <v>0</v>
      </c>
      <c r="H113" s="36">
        <f>VLOOKUP(H103,FAC_TOTALS_APTA!$A$4:$BU$143,$F113,FALSE)</f>
        <v>0</v>
      </c>
      <c r="I113" s="32" t="str">
        <f t="shared" si="23"/>
        <v>-</v>
      </c>
      <c r="J113" s="33" t="str">
        <f t="shared" si="24"/>
        <v/>
      </c>
      <c r="K113" s="33" t="str">
        <f t="shared" si="25"/>
        <v>YEARS_SINCE_TNC_BUS2_HINY_FAC</v>
      </c>
      <c r="L113" s="9">
        <f>MATCH($K113,FAC_TOTALS_APTA!$A$2:$BS$2,)</f>
        <v>34</v>
      </c>
      <c r="M113" s="31">
        <f>IF(M103=0,0,VLOOKUP(M103,FAC_TOTALS_APTA!$A$4:$BU$143,$L113,FALSE))</f>
        <v>0</v>
      </c>
      <c r="N113" s="31">
        <f>IF(N103=0,0,VLOOKUP(N103,FAC_TOTALS_APTA!$A$4:$BU$143,$L113,FALSE))</f>
        <v>0</v>
      </c>
      <c r="O113" s="31">
        <f>IF(O103=0,0,VLOOKUP(O103,FAC_TOTALS_APTA!$A$4:$BU$143,$L113,FALSE))</f>
        <v>0</v>
      </c>
      <c r="P113" s="31">
        <f>IF(P103=0,0,VLOOKUP(P103,FAC_TOTALS_APTA!$A$4:$BU$143,$L113,FALSE))</f>
        <v>0</v>
      </c>
      <c r="Q113" s="31">
        <f>IF(Q103=0,0,VLOOKUP(Q103,FAC_TOTALS_APTA!$A$4:$BU$143,$L113,FALSE))</f>
        <v>0</v>
      </c>
      <c r="R113" s="31">
        <f>IF(R103=0,0,VLOOKUP(R103,FAC_TOTALS_APTA!$A$4:$BU$143,$L113,FALSE))</f>
        <v>0</v>
      </c>
      <c r="S113" s="31">
        <f>IF(S103=0,0,VLOOKUP(S103,FAC_TOTALS_APTA!$A$4:$BU$143,$L113,FALSE))</f>
        <v>0</v>
      </c>
      <c r="T113" s="31">
        <f>IF(T103=0,0,VLOOKUP(T103,FAC_TOTALS_APTA!$A$4:$BU$143,$L113,FALSE))</f>
        <v>0</v>
      </c>
      <c r="U113" s="31">
        <f>IF(U103=0,0,VLOOKUP(U103,FAC_TOTALS_APTA!$A$4:$BU$143,$L113,FALSE))</f>
        <v>0</v>
      </c>
      <c r="V113" s="31">
        <f>IF(V103=0,0,VLOOKUP(V103,FAC_TOTALS_APTA!$A$4:$BU$143,$L113,FALSE))</f>
        <v>0</v>
      </c>
      <c r="W113" s="31">
        <f>IF(W103=0,0,VLOOKUP(W103,FAC_TOTALS_APTA!$A$4:$BU$143,$L113,FALSE))</f>
        <v>0</v>
      </c>
      <c r="X113" s="31">
        <f>IF(X103=0,0,VLOOKUP(X103,FAC_TOTALS_APTA!$A$4:$BU$143,$L113,FALSE))</f>
        <v>0</v>
      </c>
      <c r="Y113" s="31">
        <f>IF(Y103=0,0,VLOOKUP(Y103,FAC_TOTALS_APTA!$A$4:$BU$143,$L113,FALSE))</f>
        <v>0</v>
      </c>
      <c r="Z113" s="31">
        <f>IF(Z103=0,0,VLOOKUP(Z103,FAC_TOTALS_APTA!$A$4:$BU$143,$L113,FALSE))</f>
        <v>0</v>
      </c>
      <c r="AA113" s="31">
        <f>IF(AA103=0,0,VLOOKUP(AA103,FAC_TOTALS_APTA!$A$4:$BU$143,$L113,FALSE))</f>
        <v>0</v>
      </c>
      <c r="AB113" s="31">
        <f>IF(AB103=0,0,VLOOKUP(AB103,FAC_TOTALS_APTA!$A$4:$BU$143,$L113,FALSE))</f>
        <v>0</v>
      </c>
      <c r="AC113" s="34">
        <f t="shared" si="26"/>
        <v>0</v>
      </c>
      <c r="AD113" s="35">
        <f>AC113/G122</f>
        <v>0</v>
      </c>
    </row>
    <row r="114" spans="1:31" ht="30" hidden="1" x14ac:dyDescent="0.2">
      <c r="B114" s="28" t="s">
        <v>84</v>
      </c>
      <c r="C114" s="30"/>
      <c r="D114" s="14" t="s">
        <v>75</v>
      </c>
      <c r="E114" s="57">
        <v>-2.7400000000000001E-2</v>
      </c>
      <c r="F114" s="9">
        <f>MATCH($D114,FAC_TOTALS_APTA!$A$2:$BU$2,)</f>
        <v>20</v>
      </c>
      <c r="G114" s="36">
        <f>VLOOKUP(G103,FAC_TOTALS_APTA!$A$4:$BU$143,$F114,FALSE)</f>
        <v>0</v>
      </c>
      <c r="H114" s="36">
        <f>VLOOKUP(H103,FAC_TOTALS_APTA!$A$4:$BU$143,$F114,FALSE)</f>
        <v>0</v>
      </c>
      <c r="I114" s="32" t="str">
        <f t="shared" si="23"/>
        <v>-</v>
      </c>
      <c r="J114" s="33" t="str">
        <f t="shared" si="24"/>
        <v/>
      </c>
      <c r="K114" s="33" t="str">
        <f t="shared" si="25"/>
        <v>YEARS_SINCE_TNC_BUS2_MIDLOW_FAC</v>
      </c>
      <c r="L114" s="9">
        <f>MATCH($K114,FAC_TOTALS_APTA!$A$2:$BS$2,)</f>
        <v>35</v>
      </c>
      <c r="M114" s="31">
        <f>IF(M103=0,0,VLOOKUP(M103,FAC_TOTALS_APTA!$A$4:$BU$143,$L114,FALSE))</f>
        <v>0</v>
      </c>
      <c r="N114" s="31">
        <f>IF(N103=0,0,VLOOKUP(N103,FAC_TOTALS_APTA!$A$4:$BU$143,$L114,FALSE))</f>
        <v>0</v>
      </c>
      <c r="O114" s="31">
        <f>IF(O103=0,0,VLOOKUP(O103,FAC_TOTALS_APTA!$A$4:$BU$143,$L114,FALSE))</f>
        <v>0</v>
      </c>
      <c r="P114" s="31">
        <f>IF(P103=0,0,VLOOKUP(P103,FAC_TOTALS_APTA!$A$4:$BU$143,$L114,FALSE))</f>
        <v>0</v>
      </c>
      <c r="Q114" s="31">
        <f>IF(Q103=0,0,VLOOKUP(Q103,FAC_TOTALS_APTA!$A$4:$BU$143,$L114,FALSE))</f>
        <v>0</v>
      </c>
      <c r="R114" s="31">
        <f>IF(R103=0,0,VLOOKUP(R103,FAC_TOTALS_APTA!$A$4:$BU$143,$L114,FALSE))</f>
        <v>0</v>
      </c>
      <c r="S114" s="31">
        <f>IF(S103=0,0,VLOOKUP(S103,FAC_TOTALS_APTA!$A$4:$BU$143,$L114,FALSE))</f>
        <v>0</v>
      </c>
      <c r="T114" s="31">
        <f>IF(T103=0,0,VLOOKUP(T103,FAC_TOTALS_APTA!$A$4:$BU$143,$L114,FALSE))</f>
        <v>0</v>
      </c>
      <c r="U114" s="31">
        <f>IF(U103=0,0,VLOOKUP(U103,FAC_TOTALS_APTA!$A$4:$BU$143,$L114,FALSE))</f>
        <v>0</v>
      </c>
      <c r="V114" s="31">
        <f>IF(V103=0,0,VLOOKUP(V103,FAC_TOTALS_APTA!$A$4:$BU$143,$L114,FALSE))</f>
        <v>0</v>
      </c>
      <c r="W114" s="31">
        <f>IF(W103=0,0,VLOOKUP(W103,FAC_TOTALS_APTA!$A$4:$BU$143,$L114,FALSE))</f>
        <v>0</v>
      </c>
      <c r="X114" s="31">
        <f>IF(X103=0,0,VLOOKUP(X103,FAC_TOTALS_APTA!$A$4:$BU$143,$L114,FALSE))</f>
        <v>0</v>
      </c>
      <c r="Y114" s="31">
        <f>IF(Y103=0,0,VLOOKUP(Y103,FAC_TOTALS_APTA!$A$4:$BU$143,$L114,FALSE))</f>
        <v>0</v>
      </c>
      <c r="Z114" s="31">
        <f>IF(Z103=0,0,VLOOKUP(Z103,FAC_TOTALS_APTA!$A$4:$BU$143,$L114,FALSE))</f>
        <v>0</v>
      </c>
      <c r="AA114" s="31">
        <f>IF(AA103=0,0,VLOOKUP(AA103,FAC_TOTALS_APTA!$A$4:$BU$143,$L114,FALSE))</f>
        <v>0</v>
      </c>
      <c r="AB114" s="31">
        <f>IF(AB103=0,0,VLOOKUP(AB103,FAC_TOTALS_APTA!$A$4:$BU$143,$L114,FALSE))</f>
        <v>0</v>
      </c>
      <c r="AC114" s="34">
        <f t="shared" si="26"/>
        <v>0</v>
      </c>
      <c r="AD114" s="35">
        <f>AC114/G122</f>
        <v>0</v>
      </c>
    </row>
    <row r="115" spans="1:31" ht="15" x14ac:dyDescent="0.2">
      <c r="B115" s="28" t="s">
        <v>84</v>
      </c>
      <c r="C115" s="30"/>
      <c r="D115" s="14" t="s">
        <v>76</v>
      </c>
      <c r="E115" s="57">
        <v>-2.5999999999999999E-3</v>
      </c>
      <c r="F115" s="9">
        <f>MATCH($D115,FAC_TOTALS_APTA!$A$2:$BU$2,)</f>
        <v>21</v>
      </c>
      <c r="G115" s="36">
        <f>VLOOKUP(G103,FAC_TOTALS_APTA!$A$4:$BU$143,$F115,FALSE)</f>
        <v>2</v>
      </c>
      <c r="H115" s="36">
        <f>VLOOKUP(H103,FAC_TOTALS_APTA!$A$4:$BU$143,$F115,FALSE)</f>
        <v>8</v>
      </c>
      <c r="I115" s="32">
        <f t="shared" si="23"/>
        <v>3</v>
      </c>
      <c r="J115" s="33"/>
      <c r="K115" s="33" t="str">
        <f t="shared" si="25"/>
        <v>YEARS_SINCE_TNC_RAIL2_HINY_FAC</v>
      </c>
      <c r="L115" s="9">
        <f>MATCH($K115,FAC_TOTALS_APTA!$A$2:$BS$2,)</f>
        <v>36</v>
      </c>
      <c r="M115" s="31">
        <f>IF(M103=0,0,VLOOKUP(M103,FAC_TOTALS_APTA!$A$4:$BU$143,$L115,FALSE))</f>
        <v>-10147502.6460313</v>
      </c>
      <c r="N115" s="31">
        <f>IF(N103=0,0,VLOOKUP(N103,FAC_TOTALS_APTA!$A$4:$BU$143,$L115,FALSE))</f>
        <v>-10491315.041987799</v>
      </c>
      <c r="O115" s="31">
        <f>IF(O103=0,0,VLOOKUP(O103,FAC_TOTALS_APTA!$A$4:$BU$143,$L115,FALSE))</f>
        <v>-10868040.7215943</v>
      </c>
      <c r="P115" s="31">
        <f>IF(P103=0,0,VLOOKUP(P103,FAC_TOTALS_APTA!$A$4:$BU$143,$L115,FALSE))</f>
        <v>-10565363.2826392</v>
      </c>
      <c r="Q115" s="31">
        <f>IF(Q103=0,0,VLOOKUP(Q103,FAC_TOTALS_APTA!$A$4:$BU$143,$L115,FALSE))</f>
        <v>-10643201.4601896</v>
      </c>
      <c r="R115" s="31">
        <f>IF(R103=0,0,VLOOKUP(R103,FAC_TOTALS_APTA!$A$4:$BU$143,$L115,FALSE))</f>
        <v>-10716150.86736</v>
      </c>
      <c r="S115" s="31">
        <f>IF(S103=0,0,VLOOKUP(S103,FAC_TOTALS_APTA!$A$4:$BU$143,$L115,FALSE))</f>
        <v>0</v>
      </c>
      <c r="T115" s="31">
        <f>IF(T103=0,0,VLOOKUP(T103,FAC_TOTALS_APTA!$A$4:$BU$143,$L115,FALSE))</f>
        <v>0</v>
      </c>
      <c r="U115" s="31">
        <f>IF(U103=0,0,VLOOKUP(U103,FAC_TOTALS_APTA!$A$4:$BU$143,$L115,FALSE))</f>
        <v>0</v>
      </c>
      <c r="V115" s="31">
        <f>IF(V103=0,0,VLOOKUP(V103,FAC_TOTALS_APTA!$A$4:$BU$143,$L115,FALSE))</f>
        <v>0</v>
      </c>
      <c r="W115" s="31">
        <f>IF(W103=0,0,VLOOKUP(W103,FAC_TOTALS_APTA!$A$4:$BU$143,$L115,FALSE))</f>
        <v>0</v>
      </c>
      <c r="X115" s="31">
        <f>IF(X103=0,0,VLOOKUP(X103,FAC_TOTALS_APTA!$A$4:$BU$143,$L115,FALSE))</f>
        <v>0</v>
      </c>
      <c r="Y115" s="31">
        <f>IF(Y103=0,0,VLOOKUP(Y103,FAC_TOTALS_APTA!$A$4:$BU$143,$L115,FALSE))</f>
        <v>0</v>
      </c>
      <c r="Z115" s="31">
        <f>IF(Z103=0,0,VLOOKUP(Z103,FAC_TOTALS_APTA!$A$4:$BU$143,$L115,FALSE))</f>
        <v>0</v>
      </c>
      <c r="AA115" s="31">
        <f>IF(AA103=0,0,VLOOKUP(AA103,FAC_TOTALS_APTA!$A$4:$BU$143,$L115,FALSE))</f>
        <v>0</v>
      </c>
      <c r="AB115" s="31">
        <f>IF(AB103=0,0,VLOOKUP(AB103,FAC_TOTALS_APTA!$A$4:$BU$143,$L115,FALSE))</f>
        <v>0</v>
      </c>
      <c r="AC115" s="34">
        <f t="shared" si="26"/>
        <v>-63431574.019802198</v>
      </c>
      <c r="AD115" s="35">
        <f>AC115/G122</f>
        <v>-2.1673543508799367E-2</v>
      </c>
    </row>
    <row r="116" spans="1:31" ht="30" hidden="1" x14ac:dyDescent="0.2">
      <c r="B116" s="28" t="s">
        <v>84</v>
      </c>
      <c r="C116" s="30"/>
      <c r="D116" s="14" t="s">
        <v>77</v>
      </c>
      <c r="E116" s="57">
        <v>-2.58E-2</v>
      </c>
      <c r="F116" s="9">
        <f>MATCH($D116,FAC_TOTALS_APTA!$A$2:$BU$2,)</f>
        <v>22</v>
      </c>
      <c r="G116" s="36">
        <f>VLOOKUP(G103,FAC_TOTALS_APTA!$A$4:$BU$143,$F116,FALSE)</f>
        <v>0</v>
      </c>
      <c r="H116" s="36">
        <f>VLOOKUP(H103,FAC_TOTALS_APTA!$A$4:$BU$143,$F116,FALSE)</f>
        <v>0</v>
      </c>
      <c r="I116" s="32" t="str">
        <f t="shared" si="23"/>
        <v>-</v>
      </c>
      <c r="J116" s="33"/>
      <c r="K116" s="33" t="str">
        <f t="shared" si="25"/>
        <v>YEARS_SINCE_TNC_RAIL2_MIDLOW_FAC</v>
      </c>
      <c r="L116" s="9">
        <f>MATCH($K116,FAC_TOTALS_APTA!$A$2:$BS$2,)</f>
        <v>37</v>
      </c>
      <c r="M116" s="31">
        <f>IF(M103=0,0,VLOOKUP(M103,FAC_TOTALS_APTA!$A$4:$BU$143,$L116,FALSE))</f>
        <v>0</v>
      </c>
      <c r="N116" s="31">
        <f>IF(N103=0,0,VLOOKUP(N103,FAC_TOTALS_APTA!$A$4:$BU$143,$L116,FALSE))</f>
        <v>0</v>
      </c>
      <c r="O116" s="31">
        <f>IF(O103=0,0,VLOOKUP(O103,FAC_TOTALS_APTA!$A$4:$BU$143,$L116,FALSE))</f>
        <v>0</v>
      </c>
      <c r="P116" s="31">
        <f>IF(P103=0,0,VLOOKUP(P103,FAC_TOTALS_APTA!$A$4:$BU$143,$L116,FALSE))</f>
        <v>0</v>
      </c>
      <c r="Q116" s="31">
        <f>IF(Q103=0,0,VLOOKUP(Q103,FAC_TOTALS_APTA!$A$4:$BU$143,$L116,FALSE))</f>
        <v>0</v>
      </c>
      <c r="R116" s="31">
        <f>IF(R103=0,0,VLOOKUP(R103,FAC_TOTALS_APTA!$A$4:$BU$143,$L116,FALSE))</f>
        <v>0</v>
      </c>
      <c r="S116" s="31">
        <f>IF(S103=0,0,VLOOKUP(S103,FAC_TOTALS_APTA!$A$4:$BU$143,$L116,FALSE))</f>
        <v>0</v>
      </c>
      <c r="T116" s="31">
        <f>IF(T103=0,0,VLOOKUP(T103,FAC_TOTALS_APTA!$A$4:$BU$143,$L116,FALSE))</f>
        <v>0</v>
      </c>
      <c r="U116" s="31">
        <f>IF(U103=0,0,VLOOKUP(U103,FAC_TOTALS_APTA!$A$4:$BU$143,$L116,FALSE))</f>
        <v>0</v>
      </c>
      <c r="V116" s="31">
        <f>IF(V103=0,0,VLOOKUP(V103,FAC_TOTALS_APTA!$A$4:$BU$143,$L116,FALSE))</f>
        <v>0</v>
      </c>
      <c r="W116" s="31">
        <f>IF(W103=0,0,VLOOKUP(W103,FAC_TOTALS_APTA!$A$4:$BU$143,$L116,FALSE))</f>
        <v>0</v>
      </c>
      <c r="X116" s="31">
        <f>IF(X103=0,0,VLOOKUP(X103,FAC_TOTALS_APTA!$A$4:$BU$143,$L116,FALSE))</f>
        <v>0</v>
      </c>
      <c r="Y116" s="31">
        <f>IF(Y103=0,0,VLOOKUP(Y103,FAC_TOTALS_APTA!$A$4:$BU$143,$L116,FALSE))</f>
        <v>0</v>
      </c>
      <c r="Z116" s="31">
        <f>IF(Z103=0,0,VLOOKUP(Z103,FAC_TOTALS_APTA!$A$4:$BU$143,$L116,FALSE))</f>
        <v>0</v>
      </c>
      <c r="AA116" s="31">
        <f>IF(AA103=0,0,VLOOKUP(AA103,FAC_TOTALS_APTA!$A$4:$BU$143,$L116,FALSE))</f>
        <v>0</v>
      </c>
      <c r="AB116" s="31">
        <f>IF(AB103=0,0,VLOOKUP(AB103,FAC_TOTALS_APTA!$A$4:$BU$143,$L116,FALSE))</f>
        <v>0</v>
      </c>
      <c r="AC116" s="34">
        <f t="shared" si="26"/>
        <v>0</v>
      </c>
      <c r="AD116" s="35" t="e">
        <f>AC116/G120</f>
        <v>#DIV/0!</v>
      </c>
    </row>
    <row r="117" spans="1:31" ht="15" x14ac:dyDescent="0.2">
      <c r="B117" s="28" t="s">
        <v>85</v>
      </c>
      <c r="C117" s="30"/>
      <c r="D117" s="9" t="s">
        <v>51</v>
      </c>
      <c r="E117" s="57">
        <v>1.46E-2</v>
      </c>
      <c r="F117" s="9">
        <f>MATCH($D117,FAC_TOTALS_APTA!$A$2:$BU$2,)</f>
        <v>23</v>
      </c>
      <c r="G117" s="36">
        <f>VLOOKUP(G103,FAC_TOTALS_APTA!$A$4:$BU$143,$F117,FALSE)</f>
        <v>0</v>
      </c>
      <c r="H117" s="36">
        <f>VLOOKUP(H103,FAC_TOTALS_APTA!$A$4:$BU$143,$F117,FALSE)</f>
        <v>1</v>
      </c>
      <c r="I117" s="32" t="str">
        <f t="shared" si="23"/>
        <v>-</v>
      </c>
      <c r="J117" s="33" t="str">
        <f t="shared" ref="J117:J123" si="27">IF(C117="Log","_log","")</f>
        <v/>
      </c>
      <c r="K117" s="33" t="str">
        <f t="shared" si="25"/>
        <v>BIKE_SHARE_FAC</v>
      </c>
      <c r="L117" s="9">
        <f>MATCH($K117,FAC_TOTALS_APTA!$A$2:$BS$2,)</f>
        <v>38</v>
      </c>
      <c r="M117" s="31">
        <f>IF(M103=0,0,VLOOKUP(M103,FAC_TOTALS_APTA!$A$4:$BU$143,$L117,FALSE))</f>
        <v>36548659.622990802</v>
      </c>
      <c r="N117" s="31">
        <f>IF(N103=0,0,VLOOKUP(N103,FAC_TOTALS_APTA!$A$4:$BU$143,$L117,FALSE))</f>
        <v>0</v>
      </c>
      <c r="O117" s="31">
        <f>IF(O103=0,0,VLOOKUP(O103,FAC_TOTALS_APTA!$A$4:$BU$143,$L117,FALSE))</f>
        <v>0</v>
      </c>
      <c r="P117" s="31">
        <f>IF(P103=0,0,VLOOKUP(P103,FAC_TOTALS_APTA!$A$4:$BU$143,$L117,FALSE))</f>
        <v>0</v>
      </c>
      <c r="Q117" s="31">
        <f>IF(Q103=0,0,VLOOKUP(Q103,FAC_TOTALS_APTA!$A$4:$BU$143,$L117,FALSE))</f>
        <v>0</v>
      </c>
      <c r="R117" s="31">
        <f>IF(R103=0,0,VLOOKUP(R103,FAC_TOTALS_APTA!$A$4:$BU$143,$L117,FALSE))</f>
        <v>0</v>
      </c>
      <c r="S117" s="31">
        <f>IF(S103=0,0,VLOOKUP(S103,FAC_TOTALS_APTA!$A$4:$BU$143,$L117,FALSE))</f>
        <v>0</v>
      </c>
      <c r="T117" s="31">
        <f>IF(T103=0,0,VLOOKUP(T103,FAC_TOTALS_APTA!$A$4:$BU$143,$L117,FALSE))</f>
        <v>0</v>
      </c>
      <c r="U117" s="31">
        <f>IF(U103=0,0,VLOOKUP(U103,FAC_TOTALS_APTA!$A$4:$BU$143,$L117,FALSE))</f>
        <v>0</v>
      </c>
      <c r="V117" s="31">
        <f>IF(V103=0,0,VLOOKUP(V103,FAC_TOTALS_APTA!$A$4:$BU$143,$L117,FALSE))</f>
        <v>0</v>
      </c>
      <c r="W117" s="31">
        <f>IF(W103=0,0,VLOOKUP(W103,FAC_TOTALS_APTA!$A$4:$BU$143,$L117,FALSE))</f>
        <v>0</v>
      </c>
      <c r="X117" s="31">
        <f>IF(X103=0,0,VLOOKUP(X103,FAC_TOTALS_APTA!$A$4:$BU$143,$L117,FALSE))</f>
        <v>0</v>
      </c>
      <c r="Y117" s="31">
        <f>IF(Y103=0,0,VLOOKUP(Y103,FAC_TOTALS_APTA!$A$4:$BU$143,$L117,FALSE))</f>
        <v>0</v>
      </c>
      <c r="Z117" s="31">
        <f>IF(Z103=0,0,VLOOKUP(Z103,FAC_TOTALS_APTA!$A$4:$BU$143,$L117,FALSE))</f>
        <v>0</v>
      </c>
      <c r="AA117" s="31">
        <f>IF(AA103=0,0,VLOOKUP(AA103,FAC_TOTALS_APTA!$A$4:$BU$143,$L117,FALSE))</f>
        <v>0</v>
      </c>
      <c r="AB117" s="31">
        <f>IF(AB103=0,0,VLOOKUP(AB103,FAC_TOTALS_APTA!$A$4:$BU$143,$L117,FALSE))</f>
        <v>0</v>
      </c>
      <c r="AC117" s="34">
        <f t="shared" si="26"/>
        <v>36548659.622990802</v>
      </c>
      <c r="AD117" s="35">
        <f>AC117/G122</f>
        <v>1.2488086205773458E-2</v>
      </c>
    </row>
    <row r="118" spans="1:31" ht="15" x14ac:dyDescent="0.2">
      <c r="B118" s="11" t="s">
        <v>86</v>
      </c>
      <c r="C118" s="29"/>
      <c r="D118" s="10" t="s">
        <v>52</v>
      </c>
      <c r="E118" s="58">
        <v>-4.8399999999999999E-2</v>
      </c>
      <c r="F118" s="10">
        <f>MATCH($D118,FAC_TOTALS_APTA!$A$2:$BU$2,)</f>
        <v>24</v>
      </c>
      <c r="G118" s="38">
        <f>VLOOKUP(G103,FAC_TOTALS_APTA!$A$4:$BU$143,$F118,FALSE)</f>
        <v>0</v>
      </c>
      <c r="H118" s="38">
        <f>VLOOKUP(H103,FAC_TOTALS_APTA!$A$4:$BU$143,$F118,FALSE)</f>
        <v>1</v>
      </c>
      <c r="I118" s="39" t="str">
        <f t="shared" si="23"/>
        <v>-</v>
      </c>
      <c r="J118" s="40" t="str">
        <f t="shared" si="27"/>
        <v/>
      </c>
      <c r="K118" s="40" t="str">
        <f t="shared" si="25"/>
        <v>scooter_flag_FAC</v>
      </c>
      <c r="L118" s="10">
        <f>MATCH($K118,FAC_TOTALS_APTA!$A$2:$BS$2,)</f>
        <v>40</v>
      </c>
      <c r="M118" s="41">
        <f>IF(M103=0,0,VLOOKUP(M103,FAC_TOTALS_APTA!$A$4:$BU$143,$L118,FALSE))</f>
        <v>0</v>
      </c>
      <c r="N118" s="41">
        <f>IF(N103=0,0,VLOOKUP(N103,FAC_TOTALS_APTA!$A$4:$BU$143,$L118,FALSE))</f>
        <v>0</v>
      </c>
      <c r="O118" s="41">
        <f>IF(O103=0,0,VLOOKUP(O103,FAC_TOTALS_APTA!$A$4:$BU$143,$L118,FALSE))</f>
        <v>0</v>
      </c>
      <c r="P118" s="41">
        <f>IF(P103=0,0,VLOOKUP(P103,FAC_TOTALS_APTA!$A$4:$BU$143,$L118,FALSE))</f>
        <v>0</v>
      </c>
      <c r="Q118" s="41">
        <f>IF(Q103=0,0,VLOOKUP(Q103,FAC_TOTALS_APTA!$A$4:$BU$143,$L118,FALSE))</f>
        <v>0</v>
      </c>
      <c r="R118" s="41">
        <f>IF(R103=0,0,VLOOKUP(R103,FAC_TOTALS_APTA!$A$4:$BU$143,$L118,FALSE))</f>
        <v>-143616174.02991599</v>
      </c>
      <c r="S118" s="41">
        <f>IF(S103=0,0,VLOOKUP(S103,FAC_TOTALS_APTA!$A$4:$BU$143,$L118,FALSE))</f>
        <v>0</v>
      </c>
      <c r="T118" s="41">
        <f>IF(T103=0,0,VLOOKUP(T103,FAC_TOTALS_APTA!$A$4:$BU$143,$L118,FALSE))</f>
        <v>0</v>
      </c>
      <c r="U118" s="41">
        <f>IF(U103=0,0,VLOOKUP(U103,FAC_TOTALS_APTA!$A$4:$BU$143,$L118,FALSE))</f>
        <v>0</v>
      </c>
      <c r="V118" s="41">
        <f>IF(V103=0,0,VLOOKUP(V103,FAC_TOTALS_APTA!$A$4:$BU$143,$L118,FALSE))</f>
        <v>0</v>
      </c>
      <c r="W118" s="41">
        <f>IF(W103=0,0,VLOOKUP(W103,FAC_TOTALS_APTA!$A$4:$BU$143,$L118,FALSE))</f>
        <v>0</v>
      </c>
      <c r="X118" s="41">
        <f>IF(X103=0,0,VLOOKUP(X103,FAC_TOTALS_APTA!$A$4:$BU$143,$L118,FALSE))</f>
        <v>0</v>
      </c>
      <c r="Y118" s="41">
        <f>IF(Y103=0,0,VLOOKUP(Y103,FAC_TOTALS_APTA!$A$4:$BU$143,$L118,FALSE))</f>
        <v>0</v>
      </c>
      <c r="Z118" s="41">
        <f>IF(Z103=0,0,VLOOKUP(Z103,FAC_TOTALS_APTA!$A$4:$BU$143,$L118,FALSE))</f>
        <v>0</v>
      </c>
      <c r="AA118" s="41">
        <f>IF(AA103=0,0,VLOOKUP(AA103,FAC_TOTALS_APTA!$A$4:$BU$143,$L118,FALSE))</f>
        <v>0</v>
      </c>
      <c r="AB118" s="41">
        <f>IF(AB103=0,0,VLOOKUP(AB103,FAC_TOTALS_APTA!$A$4:$BU$143,$L118,FALSE))</f>
        <v>0</v>
      </c>
      <c r="AC118" s="42">
        <f t="shared" si="26"/>
        <v>-143616174.02991599</v>
      </c>
      <c r="AD118" s="43">
        <f>AC118/G122</f>
        <v>-4.9071325195760802E-2</v>
      </c>
    </row>
    <row r="119" spans="1:31" s="16" customFormat="1" ht="15" x14ac:dyDescent="0.2">
      <c r="A119" s="9"/>
      <c r="B119" s="11" t="s">
        <v>92</v>
      </c>
      <c r="C119" s="29" t="s">
        <v>26</v>
      </c>
      <c r="D119" s="10" t="s">
        <v>90</v>
      </c>
      <c r="E119" s="58">
        <v>3.8999999999999998E-3</v>
      </c>
      <c r="F119" s="10">
        <f>MATCH($D119,FAC_TOTALS_APTA!$A$2:$BU$2,)</f>
        <v>25</v>
      </c>
      <c r="G119" s="38">
        <f>VLOOKUP(G103,FAC_TOTALS_APTA!$A$4:$BU$143,$F119,FALSE)</f>
        <v>201314.104947916</v>
      </c>
      <c r="H119" s="38">
        <f>VLOOKUP(H103,FAC_TOTALS_APTA!$A$4:$BU$143,$F119,FALSE)</f>
        <v>142411.92110488701</v>
      </c>
      <c r="I119" s="39">
        <f t="shared" si="23"/>
        <v>-0.29258845950346191</v>
      </c>
      <c r="J119" s="33" t="str">
        <f t="shared" si="27"/>
        <v>_log</v>
      </c>
      <c r="K119" s="40" t="str">
        <f t="shared" si="25"/>
        <v>MDBF_Mechanical_log_FAC</v>
      </c>
      <c r="L119" s="10">
        <f>MATCH($K119,FAC_TOTALS_APTA!$A$2:$BS$2,)</f>
        <v>39</v>
      </c>
      <c r="M119" s="41">
        <f>IF(M$103=0,0,VLOOKUP(M$103,FAC_TOTALS_APTA!$A$4:$BU$143,$L119,FALSE))</f>
        <v>-663966.03987505799</v>
      </c>
      <c r="N119" s="41">
        <f>IF(N$103=0,0,VLOOKUP(N$103,FAC_TOTALS_APTA!$A$4:$BU$143,$L119,FALSE))</f>
        <v>-1053917.5246628099</v>
      </c>
      <c r="O119" s="41">
        <f>IF(O$103=0,0,VLOOKUP(O$103,FAC_TOTALS_APTA!$A$4:$BU$143,$L119,FALSE))</f>
        <v>-451049.60052396101</v>
      </c>
      <c r="P119" s="41">
        <f>IF(P$103=0,0,VLOOKUP(P$103,FAC_TOTALS_APTA!$A$4:$BU$143,$L119,FALSE))</f>
        <v>-1710269.4158071</v>
      </c>
      <c r="Q119" s="41">
        <f>IF(Q$103=0,0,VLOOKUP(Q$103,FAC_TOTALS_APTA!$A$4:$BU$143,$L119,FALSE))</f>
        <v>476890.48704978399</v>
      </c>
      <c r="R119" s="41">
        <f>IF(R$103=0,0,VLOOKUP(R$103,FAC_TOTALS_APTA!$A$4:$BU$143,$L119,FALSE))</f>
        <v>-704371.48219927098</v>
      </c>
      <c r="S119" s="41">
        <f>IF(S$103=0,0,VLOOKUP(S$103,FAC_TOTALS_APTA!$A$4:$BU$143,$L119,FALSE))</f>
        <v>0</v>
      </c>
      <c r="T119" s="41">
        <f>IF(T$103=0,0,VLOOKUP(T$103,FAC_TOTALS_APTA!$A$4:$BU$143,$L119,FALSE))</f>
        <v>0</v>
      </c>
      <c r="U119" s="41">
        <f>IF(U$103=0,0,VLOOKUP(U$103,FAC_TOTALS_APTA!$A$4:$BU$143,$L119,FALSE))</f>
        <v>0</v>
      </c>
      <c r="V119" s="41">
        <f>IF(V$103=0,0,VLOOKUP(V$103,FAC_TOTALS_APTA!$A$4:$BU$143,$L119,FALSE))</f>
        <v>0</v>
      </c>
      <c r="W119" s="41">
        <f>IF(W$103=0,0,VLOOKUP(W$103,FAC_TOTALS_APTA!$A$4:$BU$143,$L119,FALSE))</f>
        <v>0</v>
      </c>
      <c r="X119" s="41">
        <f>IF(X$103=0,0,VLOOKUP(X$103,FAC_TOTALS_APTA!$A$4:$BU$143,$L119,FALSE))</f>
        <v>0</v>
      </c>
      <c r="Y119" s="41">
        <f>IF(Y$103=0,0,VLOOKUP(Y$103,FAC_TOTALS_APTA!$A$4:$BU$143,$L119,FALSE))</f>
        <v>0</v>
      </c>
      <c r="Z119" s="41">
        <f>IF(Z$103=0,0,VLOOKUP(Z$103,FAC_TOTALS_APTA!$A$4:$BU$143,$L119,FALSE))</f>
        <v>0</v>
      </c>
      <c r="AA119" s="41">
        <f>IF(AA$103=0,0,VLOOKUP(AA$103,FAC_TOTALS_APTA!$A$4:$BU$143,$L119,FALSE))</f>
        <v>0</v>
      </c>
      <c r="AB119" s="41">
        <f>IF(AB$103=0,0,VLOOKUP(AB$103,FAC_TOTALS_APTA!$A$4:$BU$143,$L119,FALSE))</f>
        <v>0</v>
      </c>
      <c r="AC119" s="42">
        <f t="shared" si="26"/>
        <v>-4106683.5760184154</v>
      </c>
      <c r="AD119" s="43">
        <f>AC119/$G$122</f>
        <v>-1.4031873958215307E-3</v>
      </c>
      <c r="AE119" s="9"/>
    </row>
    <row r="120" spans="1:31" s="16" customFormat="1" ht="15" x14ac:dyDescent="0.2">
      <c r="A120" s="9"/>
      <c r="B120" s="44" t="s">
        <v>63</v>
      </c>
      <c r="C120" s="45"/>
      <c r="D120" s="44" t="s">
        <v>55</v>
      </c>
      <c r="E120" s="46"/>
      <c r="F120" s="47"/>
      <c r="G120" s="48"/>
      <c r="H120" s="48"/>
      <c r="I120" s="49"/>
      <c r="J120" s="50"/>
      <c r="K120" s="50" t="str">
        <f t="shared" si="25"/>
        <v>New_Reporter_FAC</v>
      </c>
      <c r="L120" s="47">
        <f>MATCH($K120,FAC_TOTALS_APTA!$A$2:$BS$2,)</f>
        <v>44</v>
      </c>
      <c r="M120" s="48">
        <f>IF(M103=0,0,VLOOKUP(M103,FAC_TOTALS_APTA!$A$4:$BU$143,$L120,FALSE))</f>
        <v>0</v>
      </c>
      <c r="N120" s="48">
        <f>IF(N103=0,0,VLOOKUP(N103,FAC_TOTALS_APTA!$A$4:$BU$143,$L120,FALSE))</f>
        <v>0</v>
      </c>
      <c r="O120" s="48">
        <f>IF(O103=0,0,VLOOKUP(O103,FAC_TOTALS_APTA!$A$4:$BU$143,$L120,FALSE))</f>
        <v>0</v>
      </c>
      <c r="P120" s="48">
        <f>IF(P103=0,0,VLOOKUP(P103,FAC_TOTALS_APTA!$A$4:$BU$143,$L120,FALSE))</f>
        <v>0</v>
      </c>
      <c r="Q120" s="48">
        <f>IF(Q103=0,0,VLOOKUP(Q103,FAC_TOTALS_APTA!$A$4:$BU$143,$L120,FALSE))</f>
        <v>0</v>
      </c>
      <c r="R120" s="48">
        <f>IF(R103=0,0,VLOOKUP(R103,FAC_TOTALS_APTA!$A$4:$BU$143,$L120,FALSE))</f>
        <v>0</v>
      </c>
      <c r="S120" s="48">
        <f>IF(S103=0,0,VLOOKUP(S103,FAC_TOTALS_APTA!$A$4:$BU$143,$L120,FALSE))</f>
        <v>0</v>
      </c>
      <c r="T120" s="48">
        <f>IF(T103=0,0,VLOOKUP(T103,FAC_TOTALS_APTA!$A$4:$BU$143,$L120,FALSE))</f>
        <v>0</v>
      </c>
      <c r="U120" s="48">
        <f>IF(U103=0,0,VLOOKUP(U103,FAC_TOTALS_APTA!$A$4:$BU$143,$L120,FALSE))</f>
        <v>0</v>
      </c>
      <c r="V120" s="48">
        <f>IF(V103=0,0,VLOOKUP(V103,FAC_TOTALS_APTA!$A$4:$BU$143,$L120,FALSE))</f>
        <v>0</v>
      </c>
      <c r="W120" s="48">
        <f>IF(W103=0,0,VLOOKUP(W103,FAC_TOTALS_APTA!$A$4:$BU$143,$L120,FALSE))</f>
        <v>0</v>
      </c>
      <c r="X120" s="48">
        <f>IF(X103=0,0,VLOOKUP(X103,FAC_TOTALS_APTA!$A$4:$BU$143,$L120,FALSE))</f>
        <v>0</v>
      </c>
      <c r="Y120" s="48">
        <f>IF(Y103=0,0,VLOOKUP(Y103,FAC_TOTALS_APTA!$A$4:$BU$143,$L120,FALSE))</f>
        <v>0</v>
      </c>
      <c r="Z120" s="48">
        <f>IF(Z103=0,0,VLOOKUP(Z103,FAC_TOTALS_APTA!$A$4:$BU$143,$L120,FALSE))</f>
        <v>0</v>
      </c>
      <c r="AA120" s="48">
        <f>IF(AA103=0,0,VLOOKUP(AA103,FAC_TOTALS_APTA!$A$4:$BU$143,$L120,FALSE))</f>
        <v>0</v>
      </c>
      <c r="AB120" s="48">
        <f>IF(AB103=0,0,VLOOKUP(AB103,FAC_TOTALS_APTA!$A$4:$BU$143,$L120,FALSE))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8" customFormat="1" ht="15" x14ac:dyDescent="0.2">
      <c r="A121" s="77"/>
      <c r="B121" s="28" t="s">
        <v>87</v>
      </c>
      <c r="C121" s="30"/>
      <c r="D121" s="9" t="s">
        <v>6</v>
      </c>
      <c r="E121" s="57"/>
      <c r="F121" s="9">
        <f>MATCH($D121,FAC_TOTALS_APTA!$A$2:$BS$2,)</f>
        <v>9</v>
      </c>
      <c r="G121" s="79">
        <f>VLOOKUP(G103,FAC_TOTALS_APTA!$A$4:$BU$143,$F121,FALSE)</f>
        <v>2878746291.5581899</v>
      </c>
      <c r="H121" s="79">
        <f>VLOOKUP(H103,FAC_TOTALS_APTA!$A$4:$BS$143,$F121,FALSE)</f>
        <v>2497059965.5384998</v>
      </c>
      <c r="I121" s="81">
        <f t="shared" ref="I121:I122" si="28">H121/G121-1</f>
        <v>-0.13258769178060958</v>
      </c>
      <c r="J121" s="33"/>
      <c r="K121" s="33"/>
      <c r="L121" s="9"/>
      <c r="M121" s="31">
        <f t="shared" ref="M121:AB121" si="29">SUM(M105:M110)</f>
        <v>6902043.5689116223</v>
      </c>
      <c r="N121" s="31">
        <f t="shared" si="29"/>
        <v>34892851.711965591</v>
      </c>
      <c r="O121" s="31">
        <f t="shared" si="29"/>
        <v>-214626774.52694201</v>
      </c>
      <c r="P121" s="31">
        <f t="shared" si="29"/>
        <v>-68738540.277356058</v>
      </c>
      <c r="Q121" s="31">
        <f t="shared" si="29"/>
        <v>49356066.59938962</v>
      </c>
      <c r="R121" s="31">
        <f t="shared" si="29"/>
        <v>-35667960.372382686</v>
      </c>
      <c r="S121" s="31">
        <f t="shared" si="29"/>
        <v>0</v>
      </c>
      <c r="T121" s="31">
        <f t="shared" si="29"/>
        <v>0</v>
      </c>
      <c r="U121" s="31">
        <f t="shared" si="29"/>
        <v>0</v>
      </c>
      <c r="V121" s="31">
        <f t="shared" si="29"/>
        <v>0</v>
      </c>
      <c r="W121" s="31">
        <f t="shared" si="29"/>
        <v>0</v>
      </c>
      <c r="X121" s="31">
        <f t="shared" si="29"/>
        <v>0</v>
      </c>
      <c r="Y121" s="31">
        <f t="shared" si="29"/>
        <v>0</v>
      </c>
      <c r="Z121" s="31">
        <f t="shared" si="29"/>
        <v>0</v>
      </c>
      <c r="AA121" s="31">
        <f t="shared" si="29"/>
        <v>0</v>
      </c>
      <c r="AB121" s="31">
        <f t="shared" si="29"/>
        <v>0</v>
      </c>
      <c r="AC121" s="34">
        <f>H121-G121</f>
        <v>-381686326.01969004</v>
      </c>
      <c r="AD121" s="35">
        <f>I121</f>
        <v>-0.13258769178060958</v>
      </c>
      <c r="AE121" s="77"/>
    </row>
    <row r="122" spans="1:31" ht="16" thickBot="1" x14ac:dyDescent="0.25">
      <c r="B122" s="12" t="s">
        <v>60</v>
      </c>
      <c r="C122" s="26"/>
      <c r="D122" s="26" t="s">
        <v>4</v>
      </c>
      <c r="E122" s="26"/>
      <c r="F122" s="26">
        <f>MATCH($D122,FAC_TOTALS_APTA!$A$2:$BS$2,)</f>
        <v>7</v>
      </c>
      <c r="G122" s="80">
        <f>VLOOKUP(G103,FAC_TOTALS_APTA!$A$4:$BS$143,$F122,FALSE)</f>
        <v>2926682201</v>
      </c>
      <c r="H122" s="80">
        <f>VLOOKUP(H103,FAC_TOTALS_APTA!$A$4:$BS$143,$F122,FALSE)</f>
        <v>3025899128.99999</v>
      </c>
      <c r="I122" s="82">
        <f t="shared" si="28"/>
        <v>3.3900820514809915E-2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99216927.999989986</v>
      </c>
      <c r="AD122" s="55">
        <f>I122</f>
        <v>3.3900820514809915E-2</v>
      </c>
    </row>
    <row r="123" spans="1:31" ht="17" thickTop="1" thickBot="1" x14ac:dyDescent="0.25">
      <c r="B123" s="59" t="s">
        <v>88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0.1664885122954195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43"/>
  <sheetViews>
    <sheetView workbookViewId="0">
      <pane xSplit="4" ySplit="3" topLeftCell="R86" activePane="bottomRight" state="frozen"/>
      <selection pane="topRight" activeCell="E1" sqref="E1"/>
      <selection pane="bottomLeft" activeCell="A4" sqref="A4"/>
      <selection pane="bottomRight" activeCell="Z94" sqref="Z94:Z109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40" width="26.1640625" bestFit="1" customWidth="1"/>
    <col min="41" max="41" width="18.6640625" style="2" bestFit="1" customWidth="1"/>
    <col min="42" max="42" width="23" bestFit="1" customWidth="1"/>
    <col min="43" max="65" width="23" customWidth="1"/>
    <col min="66" max="66" width="15.33203125" style="2" bestFit="1" customWidth="1"/>
    <col min="67" max="70" width="25.1640625" style="2" customWidth="1"/>
    <col min="71" max="71" width="17.5" style="2" bestFit="1" customWidth="1"/>
  </cols>
  <sheetData>
    <row r="1" spans="1:75" s="6" customFormat="1" x14ac:dyDescent="0.2">
      <c r="C1" s="74" t="s">
        <v>16</v>
      </c>
      <c r="AX1" s="7"/>
      <c r="AY1" s="7"/>
      <c r="AZ1" s="7"/>
      <c r="BA1" s="7"/>
      <c r="BN1" s="75"/>
      <c r="BO1" s="75"/>
      <c r="BP1" s="75"/>
      <c r="BQ1" s="75"/>
      <c r="BR1" s="75"/>
      <c r="BS1" s="75"/>
    </row>
    <row r="2" spans="1:75" s="6" customFormat="1" ht="51" x14ac:dyDescent="0.2">
      <c r="B2" s="6" t="s">
        <v>0</v>
      </c>
      <c r="C2" s="6" t="s">
        <v>2</v>
      </c>
      <c r="D2" s="6" t="s">
        <v>1</v>
      </c>
      <c r="E2" s="6" t="s">
        <v>64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20</v>
      </c>
      <c r="M2" s="6" t="s">
        <v>9</v>
      </c>
      <c r="N2" s="6" t="s">
        <v>19</v>
      </c>
      <c r="O2" s="6" t="s">
        <v>18</v>
      </c>
      <c r="P2" s="6" t="s">
        <v>10</v>
      </c>
      <c r="Q2" s="6" t="s">
        <v>11</v>
      </c>
      <c r="R2" s="6" t="s">
        <v>34</v>
      </c>
      <c r="S2" s="6" t="s">
        <v>74</v>
      </c>
      <c r="T2" s="6" t="s">
        <v>75</v>
      </c>
      <c r="U2" s="6" t="s">
        <v>76</v>
      </c>
      <c r="V2" s="6" t="s">
        <v>77</v>
      </c>
      <c r="W2" s="6" t="s">
        <v>51</v>
      </c>
      <c r="X2" s="6" t="s">
        <v>52</v>
      </c>
      <c r="Y2" s="6" t="s">
        <v>90</v>
      </c>
      <c r="Z2" s="6" t="s">
        <v>12</v>
      </c>
      <c r="AA2" s="6" t="s">
        <v>35</v>
      </c>
      <c r="AB2" s="6" t="s">
        <v>13</v>
      </c>
      <c r="AC2" s="6" t="s">
        <v>36</v>
      </c>
      <c r="AD2" s="6" t="s">
        <v>37</v>
      </c>
      <c r="AE2" s="6" t="s">
        <v>14</v>
      </c>
      <c r="AF2" s="6" t="s">
        <v>15</v>
      </c>
      <c r="AG2" s="6" t="s">
        <v>38</v>
      </c>
      <c r="AH2" s="6" t="s">
        <v>78</v>
      </c>
      <c r="AI2" s="6" t="s">
        <v>79</v>
      </c>
      <c r="AJ2" s="6" t="s">
        <v>80</v>
      </c>
      <c r="AK2" s="6" t="s">
        <v>81</v>
      </c>
      <c r="AL2" s="6" t="s">
        <v>53</v>
      </c>
      <c r="AM2" s="6" t="s">
        <v>91</v>
      </c>
      <c r="AN2" s="6" t="s">
        <v>54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BO2" s="8"/>
      <c r="BP2" s="8"/>
      <c r="BQ2" s="8"/>
      <c r="BR2" s="8"/>
      <c r="BS2" s="8"/>
    </row>
    <row r="3" spans="1:75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>
        <v>45</v>
      </c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</row>
    <row r="4" spans="1:75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2497672306.2600002</v>
      </c>
      <c r="F4">
        <f>Sheet1!F3</f>
        <v>0</v>
      </c>
      <c r="G4">
        <f>Sheet1!G3</f>
        <v>2497672306.2600002</v>
      </c>
      <c r="H4">
        <f>Sheet1!H3</f>
        <v>0</v>
      </c>
      <c r="I4">
        <f>Sheet1!I3</f>
        <v>2355396268.1428499</v>
      </c>
      <c r="J4">
        <f>Sheet1!J3</f>
        <v>0</v>
      </c>
      <c r="K4">
        <f>Sheet1!K3</f>
        <v>69723134.710594594</v>
      </c>
      <c r="L4">
        <f>Sheet1!L3</f>
        <v>0.92521901262466</v>
      </c>
      <c r="M4">
        <f>Sheet1!M3</f>
        <v>9249772.9749828093</v>
      </c>
      <c r="N4">
        <f>Sheet1!N3</f>
        <v>1.99514168556906</v>
      </c>
      <c r="O4">
        <f>Sheet1!O3</f>
        <v>40030.697183723401</v>
      </c>
      <c r="P4">
        <f>Sheet1!P3</f>
        <v>10.006563305418499</v>
      </c>
      <c r="Q4">
        <f>Sheet1!Q3</f>
        <v>59.628886798435602</v>
      </c>
      <c r="R4">
        <f>Sheet1!R3</f>
        <v>3.97936502939924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Sheet1!Y3</f>
        <v>0</v>
      </c>
      <c r="Y4">
        <f>Sheet1!X3</f>
        <v>7629.6698045824096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0</v>
      </c>
      <c r="AO4">
        <f>Sheet1!AO3</f>
        <v>0</v>
      </c>
      <c r="AP4">
        <f>Sheet1!AP3</f>
        <v>0</v>
      </c>
      <c r="AQ4">
        <f>Sheet1!AQ3</f>
        <v>0</v>
      </c>
      <c r="AR4">
        <f>Sheet1!AR3</f>
        <v>2497672306.2600002</v>
      </c>
      <c r="AS4">
        <f>Sheet1!AS3</f>
        <v>2497672306.2600002</v>
      </c>
      <c r="BN4"/>
      <c r="BO4"/>
      <c r="BP4"/>
      <c r="BQ4"/>
      <c r="BR4"/>
      <c r="BS4"/>
    </row>
    <row r="5" spans="1:75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2497672306.2600002</v>
      </c>
      <c r="F5">
        <f>Sheet1!F4</f>
        <v>2497672306.2600002</v>
      </c>
      <c r="G5">
        <f>Sheet1!G4</f>
        <v>2466681381.02</v>
      </c>
      <c r="H5">
        <f>Sheet1!H4</f>
        <v>-30990925.2399996</v>
      </c>
      <c r="I5">
        <f>Sheet1!I4</f>
        <v>2473204127.3397498</v>
      </c>
      <c r="J5">
        <f>Sheet1!J4</f>
        <v>117807859.196906</v>
      </c>
      <c r="K5">
        <f>Sheet1!K4</f>
        <v>71161818.647825107</v>
      </c>
      <c r="L5">
        <f>Sheet1!L4</f>
        <v>0.91146363967812505</v>
      </c>
      <c r="M5">
        <f>Sheet1!M4</f>
        <v>9392039.8849050608</v>
      </c>
      <c r="N5">
        <f>Sheet1!N4</f>
        <v>2.3031859761067901</v>
      </c>
      <c r="O5">
        <f>Sheet1!O4</f>
        <v>39239.312799299601</v>
      </c>
      <c r="P5">
        <f>Sheet1!P4</f>
        <v>9.8766411152195293</v>
      </c>
      <c r="Q5">
        <f>Sheet1!Q4</f>
        <v>57.760029607377902</v>
      </c>
      <c r="R5">
        <f>Sheet1!R4</f>
        <v>3.97936502939924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Sheet1!Y4</f>
        <v>0</v>
      </c>
      <c r="Y5">
        <f>Sheet1!X4</f>
        <v>179316.643928348</v>
      </c>
      <c r="Z5">
        <f>Sheet1!Z4</f>
        <v>70186351.395939603</v>
      </c>
      <c r="AA5">
        <f>Sheet1!AA4</f>
        <v>13680495.589297101</v>
      </c>
      <c r="AB5">
        <f>Sheet1!AB4</f>
        <v>17996837.2173598</v>
      </c>
      <c r="AC5">
        <f>Sheet1!AC4</f>
        <v>42490101.279577397</v>
      </c>
      <c r="AD5">
        <f>Sheet1!AD4</f>
        <v>13616338.515897</v>
      </c>
      <c r="AE5">
        <f>Sheet1!AE4</f>
        <v>-1930970.84019228</v>
      </c>
      <c r="AF5">
        <f>Sheet1!AF4</f>
        <v>-26434818.029494699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0</v>
      </c>
      <c r="AL5">
        <f>Sheet1!AL4</f>
        <v>0</v>
      </c>
      <c r="AM5">
        <f>Sheet1!AM4</f>
        <v>2418017.4267667201</v>
      </c>
      <c r="AN5">
        <f>Sheet1!AN4</f>
        <v>0</v>
      </c>
      <c r="AO5">
        <f>Sheet1!AO4</f>
        <v>132022352.55515</v>
      </c>
      <c r="AP5">
        <f>Sheet1!AP4</f>
        <v>134700596.02823901</v>
      </c>
      <c r="AQ5">
        <f>Sheet1!AQ4</f>
        <v>-165691521.26823899</v>
      </c>
      <c r="AR5">
        <f>Sheet1!AR4</f>
        <v>0</v>
      </c>
      <c r="AS5">
        <f>Sheet1!AS4</f>
        <v>-30990925.2399996</v>
      </c>
      <c r="AT5" s="3"/>
      <c r="AV5" s="3"/>
      <c r="AX5" s="3"/>
      <c r="AZ5" s="3"/>
      <c r="BB5" s="3"/>
      <c r="BD5" s="3"/>
      <c r="BF5" s="3"/>
      <c r="BI5" s="3"/>
      <c r="BK5" s="3"/>
      <c r="BM5" s="3"/>
      <c r="BN5"/>
      <c r="BO5"/>
      <c r="BP5"/>
      <c r="BQ5"/>
      <c r="BR5"/>
      <c r="BS5"/>
    </row>
    <row r="6" spans="1:75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2497672306.2600002</v>
      </c>
      <c r="F6">
        <f>Sheet1!F5</f>
        <v>2466681381.02</v>
      </c>
      <c r="G6">
        <f>Sheet1!G5</f>
        <v>2544005547.6599998</v>
      </c>
      <c r="H6">
        <f>Sheet1!H5</f>
        <v>77324166.639998704</v>
      </c>
      <c r="I6">
        <f>Sheet1!I5</f>
        <v>2585629231.6280599</v>
      </c>
      <c r="J6">
        <f>Sheet1!J5</f>
        <v>112425104.288303</v>
      </c>
      <c r="K6">
        <f>Sheet1!K5</f>
        <v>73815053.431455493</v>
      </c>
      <c r="L6">
        <f>Sheet1!L5</f>
        <v>0.89656809714378904</v>
      </c>
      <c r="M6">
        <f>Sheet1!M5</f>
        <v>9574226.3206036501</v>
      </c>
      <c r="N6">
        <f>Sheet1!N5</f>
        <v>2.6175042120626499</v>
      </c>
      <c r="O6">
        <f>Sheet1!O5</f>
        <v>38123.993669493502</v>
      </c>
      <c r="P6">
        <f>Sheet1!P5</f>
        <v>9.7501734415313397</v>
      </c>
      <c r="Q6">
        <f>Sheet1!Q5</f>
        <v>55.977465468373602</v>
      </c>
      <c r="R6">
        <f>Sheet1!R5</f>
        <v>3.97936502939924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Sheet1!Y5</f>
        <v>0</v>
      </c>
      <c r="Y6">
        <f>Sheet1!X5</f>
        <v>129029.53635817301</v>
      </c>
      <c r="Z6">
        <f>Sheet1!Z5</f>
        <v>45702535.257305898</v>
      </c>
      <c r="AA6">
        <f>Sheet1!AA5</f>
        <v>10738476.029112101</v>
      </c>
      <c r="AB6">
        <f>Sheet1!AB5</f>
        <v>21816751.036770299</v>
      </c>
      <c r="AC6">
        <f>Sheet1!AC5</f>
        <v>39641203.884723999</v>
      </c>
      <c r="AD6">
        <f>Sheet1!AD5</f>
        <v>19439134.285888601</v>
      </c>
      <c r="AE6">
        <f>Sheet1!AE5</f>
        <v>-1931447.5487917</v>
      </c>
      <c r="AF6">
        <f>Sheet1!AF5</f>
        <v>-24925391.637114499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0</v>
      </c>
      <c r="AL6">
        <f>Sheet1!AL5</f>
        <v>0</v>
      </c>
      <c r="AM6">
        <f>Sheet1!AM5</f>
        <v>1105209.6772604</v>
      </c>
      <c r="AN6">
        <f>Sheet1!AN5</f>
        <v>0</v>
      </c>
      <c r="AO6">
        <f>Sheet1!AO5</f>
        <v>111586470.985155</v>
      </c>
      <c r="AP6">
        <f>Sheet1!AP5</f>
        <v>114174178.086676</v>
      </c>
      <c r="AQ6">
        <f>Sheet1!AQ5</f>
        <v>-36850011.446677297</v>
      </c>
      <c r="AR6">
        <f>Sheet1!AR5</f>
        <v>0</v>
      </c>
      <c r="AS6">
        <f>Sheet1!AS5</f>
        <v>77324166.639998704</v>
      </c>
      <c r="AT6" s="3"/>
      <c r="AV6" s="3"/>
      <c r="AX6" s="3"/>
      <c r="AZ6" s="3"/>
      <c r="BB6" s="3"/>
      <c r="BD6" s="3"/>
      <c r="BF6" s="3"/>
      <c r="BI6" s="3"/>
      <c r="BK6" s="3"/>
      <c r="BM6" s="3"/>
      <c r="BN6"/>
      <c r="BO6"/>
      <c r="BP6"/>
      <c r="BQ6"/>
      <c r="BR6"/>
      <c r="BS6"/>
    </row>
    <row r="7" spans="1:75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2497672306.2600002</v>
      </c>
      <c r="F7">
        <f>Sheet1!F6</f>
        <v>2544005547.6599998</v>
      </c>
      <c r="G7">
        <f>Sheet1!G6</f>
        <v>2579274411.5799999</v>
      </c>
      <c r="H7">
        <f>Sheet1!H6</f>
        <v>35268863.920000397</v>
      </c>
      <c r="I7">
        <f>Sheet1!I6</f>
        <v>2606124501.1908998</v>
      </c>
      <c r="J7">
        <f>Sheet1!J6</f>
        <v>20495269.5628445</v>
      </c>
      <c r="K7">
        <f>Sheet1!K6</f>
        <v>73470374.518744603</v>
      </c>
      <c r="L7">
        <f>Sheet1!L6</f>
        <v>0.91346605754572796</v>
      </c>
      <c r="M7">
        <f>Sheet1!M6</f>
        <v>9765001.1199233402</v>
      </c>
      <c r="N7">
        <f>Sheet1!N6</f>
        <v>3.0632468834319799</v>
      </c>
      <c r="O7">
        <f>Sheet1!O6</f>
        <v>37139.235192690998</v>
      </c>
      <c r="P7">
        <f>Sheet1!P6</f>
        <v>9.6178788292582897</v>
      </c>
      <c r="Q7">
        <f>Sheet1!Q6</f>
        <v>54.3823594167783</v>
      </c>
      <c r="R7">
        <f>Sheet1!R6</f>
        <v>3.97936502939924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Sheet1!Y6</f>
        <v>0</v>
      </c>
      <c r="Y7">
        <f>Sheet1!X6</f>
        <v>135474.80530829899</v>
      </c>
      <c r="Z7">
        <f>Sheet1!Z6</f>
        <v>-26085037.8519332</v>
      </c>
      <c r="AA7">
        <f>Sheet1!AA6</f>
        <v>-16993704.728294101</v>
      </c>
      <c r="AB7">
        <f>Sheet1!AB6</f>
        <v>22737500.619299099</v>
      </c>
      <c r="AC7">
        <f>Sheet1!AC6</f>
        <v>52192495.896741003</v>
      </c>
      <c r="AD7">
        <f>Sheet1!AD6</f>
        <v>18224492.997498799</v>
      </c>
      <c r="AE7">
        <f>Sheet1!AE6</f>
        <v>-2147003.0120396898</v>
      </c>
      <c r="AF7">
        <f>Sheet1!AF6</f>
        <v>-22809681.125975098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0</v>
      </c>
      <c r="AL7">
        <f>Sheet1!AL6</f>
        <v>0</v>
      </c>
      <c r="AM7">
        <f>Sheet1!AM6</f>
        <v>-1367032.59328326</v>
      </c>
      <c r="AN7">
        <f>Sheet1!AN6</f>
        <v>0</v>
      </c>
      <c r="AO7">
        <f>Sheet1!AO6</f>
        <v>23752030.2020135</v>
      </c>
      <c r="AP7">
        <f>Sheet1!AP6</f>
        <v>21906023.984814499</v>
      </c>
      <c r="AQ7">
        <f>Sheet1!AQ6</f>
        <v>13362839.935185799</v>
      </c>
      <c r="AR7">
        <f>Sheet1!AR6</f>
        <v>0</v>
      </c>
      <c r="AS7">
        <f>Sheet1!AS6</f>
        <v>35268863.920000397</v>
      </c>
      <c r="AT7" s="3"/>
      <c r="AV7" s="3"/>
      <c r="AX7" s="3"/>
      <c r="AZ7" s="3"/>
      <c r="BB7" s="3"/>
      <c r="BD7" s="3"/>
      <c r="BF7" s="3"/>
      <c r="BI7" s="3"/>
      <c r="BK7" s="3"/>
      <c r="BM7" s="3"/>
      <c r="BN7"/>
      <c r="BO7"/>
      <c r="BP7"/>
      <c r="BQ7"/>
      <c r="BR7"/>
      <c r="BS7"/>
    </row>
    <row r="8" spans="1:75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2497672306.2600002</v>
      </c>
      <c r="F8">
        <f>Sheet1!F7</f>
        <v>2579274411.5799999</v>
      </c>
      <c r="G8">
        <f>Sheet1!G7</f>
        <v>2615619775.0599999</v>
      </c>
      <c r="H8">
        <f>Sheet1!H7</f>
        <v>36345363.480001003</v>
      </c>
      <c r="I8">
        <f>Sheet1!I7</f>
        <v>2684379031.8076301</v>
      </c>
      <c r="J8">
        <f>Sheet1!J7</f>
        <v>78254530.6167285</v>
      </c>
      <c r="K8">
        <f>Sheet1!K7</f>
        <v>73545438.691390797</v>
      </c>
      <c r="L8">
        <f>Sheet1!L7</f>
        <v>0.89441284378879504</v>
      </c>
      <c r="M8">
        <f>Sheet1!M7</f>
        <v>10010982.650311301</v>
      </c>
      <c r="N8">
        <f>Sheet1!N7</f>
        <v>3.3562955556688499</v>
      </c>
      <c r="O8">
        <f>Sheet1!O7</f>
        <v>35631.315034180698</v>
      </c>
      <c r="P8">
        <f>Sheet1!P7</f>
        <v>9.5023924333026493</v>
      </c>
      <c r="Q8">
        <f>Sheet1!Q7</f>
        <v>52.540306099360997</v>
      </c>
      <c r="R8">
        <f>Sheet1!R7</f>
        <v>4.2911052925824897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Sheet1!Y7</f>
        <v>0</v>
      </c>
      <c r="Y8">
        <f>Sheet1!X7</f>
        <v>85400.790613795805</v>
      </c>
      <c r="Z8">
        <f>Sheet1!Z7</f>
        <v>6064752.8068954004</v>
      </c>
      <c r="AA8">
        <f>Sheet1!AA7</f>
        <v>16319662.7424883</v>
      </c>
      <c r="AB8">
        <f>Sheet1!AB7</f>
        <v>28648808.007532701</v>
      </c>
      <c r="AC8">
        <f>Sheet1!AC7</f>
        <v>31412850.104396202</v>
      </c>
      <c r="AD8">
        <f>Sheet1!AD7</f>
        <v>29565083.189461701</v>
      </c>
      <c r="AE8">
        <f>Sheet1!AE7</f>
        <v>-1914100.25816543</v>
      </c>
      <c r="AF8">
        <f>Sheet1!AF7</f>
        <v>-26666663.430380501</v>
      </c>
      <c r="AG8">
        <f>Sheet1!AG7</f>
        <v>-1615105.1137369799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0</v>
      </c>
      <c r="AL8">
        <f>Sheet1!AL7</f>
        <v>0</v>
      </c>
      <c r="AM8">
        <f>Sheet1!AM7</f>
        <v>-244073.12363578801</v>
      </c>
      <c r="AN8">
        <f>Sheet1!AN7</f>
        <v>0</v>
      </c>
      <c r="AO8">
        <f>Sheet1!AO7</f>
        <v>81571214.924855694</v>
      </c>
      <c r="AP8">
        <f>Sheet1!AP7</f>
        <v>81773928.800862193</v>
      </c>
      <c r="AQ8">
        <f>Sheet1!AQ7</f>
        <v>-45428565.320861198</v>
      </c>
      <c r="AR8">
        <f>Sheet1!AR7</f>
        <v>0</v>
      </c>
      <c r="AS8">
        <f>Sheet1!AS7</f>
        <v>36345363.480001003</v>
      </c>
      <c r="AT8" s="3"/>
      <c r="AV8" s="3"/>
      <c r="AX8" s="3"/>
      <c r="AZ8" s="3"/>
      <c r="BB8" s="3"/>
      <c r="BD8" s="3"/>
      <c r="BF8" s="3"/>
      <c r="BI8" s="3"/>
      <c r="BK8" s="3"/>
      <c r="BM8" s="3"/>
      <c r="BN8"/>
      <c r="BO8"/>
      <c r="BP8"/>
      <c r="BQ8"/>
      <c r="BR8"/>
      <c r="BS8"/>
    </row>
    <row r="9" spans="1:75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2497672306.2600002</v>
      </c>
      <c r="F9">
        <f>Sheet1!F8</f>
        <v>2615619775.0599999</v>
      </c>
      <c r="G9">
        <f>Sheet1!G8</f>
        <v>2630735806.74999</v>
      </c>
      <c r="H9">
        <f>Sheet1!H8</f>
        <v>15116031.6899981</v>
      </c>
      <c r="I9">
        <f>Sheet1!I8</f>
        <v>2707165866.8959498</v>
      </c>
      <c r="J9">
        <f>Sheet1!J8</f>
        <v>22786835.0883158</v>
      </c>
      <c r="K9">
        <f>Sheet1!K8</f>
        <v>74781986.763396293</v>
      </c>
      <c r="L9">
        <f>Sheet1!L8</f>
        <v>0.92850866773416796</v>
      </c>
      <c r="M9">
        <f>Sheet1!M8</f>
        <v>10059790.672155101</v>
      </c>
      <c r="N9">
        <f>Sheet1!N8</f>
        <v>3.5317696333971602</v>
      </c>
      <c r="O9">
        <f>Sheet1!O8</f>
        <v>36133.022385680197</v>
      </c>
      <c r="P9">
        <f>Sheet1!P8</f>
        <v>9.3301110520951394</v>
      </c>
      <c r="Q9">
        <f>Sheet1!Q8</f>
        <v>52.068175205538502</v>
      </c>
      <c r="R9">
        <f>Sheet1!R8</f>
        <v>4.4194989206165802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Sheet1!Y8</f>
        <v>0</v>
      </c>
      <c r="Y9">
        <f>Sheet1!X8</f>
        <v>214344.25338311499</v>
      </c>
      <c r="Z9">
        <f>Sheet1!Z8</f>
        <v>45230780.023007497</v>
      </c>
      <c r="AA9">
        <f>Sheet1!AA8</f>
        <v>-26522358.964173999</v>
      </c>
      <c r="AB9">
        <f>Sheet1!AB8</f>
        <v>7821492.91740401</v>
      </c>
      <c r="AC9">
        <f>Sheet1!AC8</f>
        <v>17951812.8194675</v>
      </c>
      <c r="AD9">
        <f>Sheet1!AD8</f>
        <v>-10199753.614528799</v>
      </c>
      <c r="AE9">
        <f>Sheet1!AE8</f>
        <v>-2694423.42333746</v>
      </c>
      <c r="AF9">
        <f>Sheet1!AF8</f>
        <v>-6724750.5737943398</v>
      </c>
      <c r="AG9">
        <f>Sheet1!AG8</f>
        <v>-753020.67112215504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0</v>
      </c>
      <c r="AL9">
        <f>Sheet1!AL8</f>
        <v>0</v>
      </c>
      <c r="AM9">
        <f>Sheet1!AM8</f>
        <v>1228080.7989491101</v>
      </c>
      <c r="AN9">
        <f>Sheet1!AN8</f>
        <v>0</v>
      </c>
      <c r="AO9">
        <f>Sheet1!AO8</f>
        <v>25337859.311871201</v>
      </c>
      <c r="AP9">
        <f>Sheet1!AP8</f>
        <v>24665083.5527208</v>
      </c>
      <c r="AQ9">
        <f>Sheet1!AQ8</f>
        <v>-9549051.8627226502</v>
      </c>
      <c r="AR9">
        <f>Sheet1!AR8</f>
        <v>0</v>
      </c>
      <c r="AS9">
        <f>Sheet1!AS8</f>
        <v>15116031.6899981</v>
      </c>
      <c r="AT9" s="3"/>
      <c r="AV9" s="3"/>
      <c r="AX9" s="3"/>
      <c r="AZ9" s="3"/>
      <c r="BB9" s="3"/>
      <c r="BD9" s="3"/>
      <c r="BF9" s="3"/>
      <c r="BI9" s="3"/>
      <c r="BK9" s="3"/>
      <c r="BM9" s="3"/>
      <c r="BN9"/>
      <c r="BO9"/>
      <c r="BP9"/>
      <c r="BQ9"/>
      <c r="BR9"/>
      <c r="BS9"/>
    </row>
    <row r="10" spans="1:75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2497672306.2600002</v>
      </c>
      <c r="F10">
        <f>Sheet1!F9</f>
        <v>2630735806.74999</v>
      </c>
      <c r="G10">
        <f>Sheet1!G9</f>
        <v>2738294587.3299899</v>
      </c>
      <c r="H10">
        <f>Sheet1!H9</f>
        <v>107558780.58</v>
      </c>
      <c r="I10">
        <f>Sheet1!I9</f>
        <v>2810658138.8536701</v>
      </c>
      <c r="J10">
        <f>Sheet1!J9</f>
        <v>103492271.95772199</v>
      </c>
      <c r="K10">
        <f>Sheet1!K9</f>
        <v>75241285.873664901</v>
      </c>
      <c r="L10">
        <f>Sheet1!L9</f>
        <v>0.90029137483203003</v>
      </c>
      <c r="M10">
        <f>Sheet1!M9</f>
        <v>10081967.2797809</v>
      </c>
      <c r="N10">
        <f>Sheet1!N9</f>
        <v>3.95569089071458</v>
      </c>
      <c r="O10">
        <f>Sheet1!O9</f>
        <v>36106.065691414798</v>
      </c>
      <c r="P10">
        <f>Sheet1!P9</f>
        <v>9.5001172220820802</v>
      </c>
      <c r="Q10">
        <f>Sheet1!Q9</f>
        <v>51.391534142412297</v>
      </c>
      <c r="R10">
        <f>Sheet1!R9</f>
        <v>4.5001645512952004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</v>
      </c>
      <c r="W10">
        <f>Sheet1!W9</f>
        <v>6.0702921404060702E-2</v>
      </c>
      <c r="X10">
        <f>Sheet1!Y9</f>
        <v>0</v>
      </c>
      <c r="Y10">
        <f>Sheet1!X9</f>
        <v>23813.938794800299</v>
      </c>
      <c r="Z10">
        <f>Sheet1!Z9</f>
        <v>34721054.283895299</v>
      </c>
      <c r="AA10">
        <f>Sheet1!AA9</f>
        <v>20510680.838424198</v>
      </c>
      <c r="AB10">
        <f>Sheet1!AB9</f>
        <v>5141394.6206960203</v>
      </c>
      <c r="AC10">
        <f>Sheet1!AC9</f>
        <v>41344310.083707497</v>
      </c>
      <c r="AD10">
        <f>Sheet1!AD9</f>
        <v>881227.723150732</v>
      </c>
      <c r="AE10">
        <f>Sheet1!AE9</f>
        <v>2613927.3969064499</v>
      </c>
      <c r="AF10">
        <f>Sheet1!AF9</f>
        <v>-9921963.2517790105</v>
      </c>
      <c r="AG10">
        <f>Sheet1!AG9</f>
        <v>-472808.56741711701</v>
      </c>
      <c r="AH10">
        <f>Sheet1!AH9</f>
        <v>0</v>
      </c>
      <c r="AI10">
        <f>Sheet1!AI9</f>
        <v>0</v>
      </c>
      <c r="AJ10">
        <f>Sheet1!AJ9</f>
        <v>0</v>
      </c>
      <c r="AK10">
        <f>Sheet1!AK9</f>
        <v>0</v>
      </c>
      <c r="AL10">
        <f>Sheet1!AL9</f>
        <v>2314216.2592909499</v>
      </c>
      <c r="AM10">
        <f>Sheet1!AM9</f>
        <v>-662617.32783306902</v>
      </c>
      <c r="AN10">
        <f>Sheet1!AN9</f>
        <v>0</v>
      </c>
      <c r="AO10">
        <f>Sheet1!AO9</f>
        <v>96469422.059042096</v>
      </c>
      <c r="AP10">
        <f>Sheet1!AP9</f>
        <v>100082809.530569</v>
      </c>
      <c r="AQ10">
        <f>Sheet1!AQ9</f>
        <v>7475971.0494305901</v>
      </c>
      <c r="AR10">
        <f>Sheet1!AR9</f>
        <v>0</v>
      </c>
      <c r="AS10">
        <f>Sheet1!AS9</f>
        <v>107558780.58</v>
      </c>
      <c r="AT10" s="3"/>
      <c r="AV10" s="3"/>
      <c r="AX10" s="3"/>
      <c r="AZ10" s="3"/>
      <c r="BB10" s="3"/>
      <c r="BD10" s="3"/>
      <c r="BF10" s="3"/>
      <c r="BI10" s="3"/>
      <c r="BK10" s="3"/>
      <c r="BM10" s="3"/>
      <c r="BN10"/>
      <c r="BO10"/>
      <c r="BP10"/>
      <c r="BQ10"/>
      <c r="BR10"/>
      <c r="BS10"/>
    </row>
    <row r="11" spans="1:75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2497672306.2600002</v>
      </c>
      <c r="F11">
        <f>Sheet1!F10</f>
        <v>2738294587.3299899</v>
      </c>
      <c r="G11">
        <f>Sheet1!G10</f>
        <v>2612321908.1799898</v>
      </c>
      <c r="H11">
        <f>Sheet1!H10</f>
        <v>-125972679.15000001</v>
      </c>
      <c r="I11">
        <f>Sheet1!I10</f>
        <v>2631319362.2557602</v>
      </c>
      <c r="J11">
        <f>Sheet1!J10</f>
        <v>-179338776.59791201</v>
      </c>
      <c r="K11">
        <f>Sheet1!K10</f>
        <v>74519831.680936307</v>
      </c>
      <c r="L11">
        <f>Sheet1!L10</f>
        <v>0.98942232868131097</v>
      </c>
      <c r="M11">
        <f>Sheet1!M10</f>
        <v>10001288.471896101</v>
      </c>
      <c r="N11">
        <f>Sheet1!N10</f>
        <v>2.9107217023057301</v>
      </c>
      <c r="O11">
        <f>Sheet1!O10</f>
        <v>34405.580007545999</v>
      </c>
      <c r="P11">
        <f>Sheet1!P10</f>
        <v>9.6058288607811395</v>
      </c>
      <c r="Q11">
        <f>Sheet1!Q10</f>
        <v>50.588605995633998</v>
      </c>
      <c r="R11">
        <f>Sheet1!R10</f>
        <v>4.7130957101025697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</v>
      </c>
      <c r="W11">
        <f>Sheet1!W10</f>
        <v>6.0702921404060702E-2</v>
      </c>
      <c r="X11">
        <f>Sheet1!Y10</f>
        <v>0</v>
      </c>
      <c r="Y11">
        <f>Sheet1!X10</f>
        <v>8768.9608683695005</v>
      </c>
      <c r="Z11">
        <f>Sheet1!Z10</f>
        <v>-14416926.0570166</v>
      </c>
      <c r="AA11">
        <f>Sheet1!AA10</f>
        <v>-73495011.770987093</v>
      </c>
      <c r="AB11">
        <f>Sheet1!AB10</f>
        <v>-5098070.6651593205</v>
      </c>
      <c r="AC11">
        <f>Sheet1!AC10</f>
        <v>-110633283.62624399</v>
      </c>
      <c r="AD11">
        <f>Sheet1!AD10</f>
        <v>38360714.650412999</v>
      </c>
      <c r="AE11">
        <f>Sheet1!AE10</f>
        <v>1765956.6460164101</v>
      </c>
      <c r="AF11">
        <f>Sheet1!AF10</f>
        <v>-12722912.2861469</v>
      </c>
      <c r="AG11">
        <f>Sheet1!AG10</f>
        <v>-1204987.79958111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0</v>
      </c>
      <c r="AL11">
        <f>Sheet1!AL10</f>
        <v>0</v>
      </c>
      <c r="AM11">
        <f>Sheet1!AM10</f>
        <v>-1273370.0021952901</v>
      </c>
      <c r="AN11">
        <f>Sheet1!AN10</f>
        <v>0</v>
      </c>
      <c r="AO11">
        <f>Sheet1!AO10</f>
        <v>-178717890.91090101</v>
      </c>
      <c r="AP11">
        <f>Sheet1!AP10</f>
        <v>-176297765.637867</v>
      </c>
      <c r="AQ11">
        <f>Sheet1!AQ10</f>
        <v>50325086.487866998</v>
      </c>
      <c r="AR11">
        <f>Sheet1!AR10</f>
        <v>0</v>
      </c>
      <c r="AS11">
        <f>Sheet1!AS10</f>
        <v>-125972679.15000001</v>
      </c>
      <c r="AT11" s="3"/>
      <c r="AV11" s="3"/>
      <c r="AX11" s="3"/>
      <c r="AZ11" s="3"/>
      <c r="BB11" s="3"/>
      <c r="BD11" s="3"/>
      <c r="BF11" s="3"/>
      <c r="BI11" s="3"/>
      <c r="BK11" s="3"/>
      <c r="BM11" s="3"/>
      <c r="BN11"/>
      <c r="BO11"/>
      <c r="BP11"/>
      <c r="BQ11"/>
      <c r="BR11"/>
      <c r="BS11"/>
    </row>
    <row r="12" spans="1:75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2497672306.2600002</v>
      </c>
      <c r="F12">
        <f>Sheet1!F11</f>
        <v>2612321908.1799898</v>
      </c>
      <c r="G12">
        <f>Sheet1!G11</f>
        <v>2530219242.5700002</v>
      </c>
      <c r="H12">
        <f>Sheet1!H11</f>
        <v>-82102665.609998405</v>
      </c>
      <c r="I12">
        <f>Sheet1!I11</f>
        <v>2585221524.47576</v>
      </c>
      <c r="J12">
        <f>Sheet1!J11</f>
        <v>-46097837.779991403</v>
      </c>
      <c r="K12">
        <f>Sheet1!K11</f>
        <v>70727223.912248507</v>
      </c>
      <c r="L12">
        <f>Sheet1!L11</f>
        <v>1.0079550570959701</v>
      </c>
      <c r="M12">
        <f>Sheet1!M11</f>
        <v>9981475.0741102993</v>
      </c>
      <c r="N12">
        <f>Sheet1!N11</f>
        <v>3.3626883872583302</v>
      </c>
      <c r="O12">
        <f>Sheet1!O11</f>
        <v>33577.227205602401</v>
      </c>
      <c r="P12">
        <f>Sheet1!P11</f>
        <v>9.8226048246296305</v>
      </c>
      <c r="Q12">
        <f>Sheet1!Q11</f>
        <v>50.189640755705902</v>
      </c>
      <c r="R12">
        <f>Sheet1!R11</f>
        <v>4.9425693505619197</v>
      </c>
      <c r="S12">
        <f>Sheet1!S11</f>
        <v>0.12974059202555199</v>
      </c>
      <c r="T12">
        <f>Sheet1!T11</f>
        <v>0</v>
      </c>
      <c r="U12">
        <f>Sheet1!U11</f>
        <v>0</v>
      </c>
      <c r="V12">
        <f>Sheet1!V11</f>
        <v>0</v>
      </c>
      <c r="W12">
        <f>Sheet1!W11</f>
        <v>0.11790797463378</v>
      </c>
      <c r="X12">
        <f>Sheet1!Y11</f>
        <v>0</v>
      </c>
      <c r="Y12">
        <f>Sheet1!X11</f>
        <v>8687.2190218122796</v>
      </c>
      <c r="Z12">
        <f>Sheet1!Z11</f>
        <v>-93086050.584518999</v>
      </c>
      <c r="AA12">
        <f>Sheet1!AA11</f>
        <v>-12520508.3890306</v>
      </c>
      <c r="AB12">
        <f>Sheet1!AB11</f>
        <v>597205.85632976005</v>
      </c>
      <c r="AC12">
        <f>Sheet1!AC11</f>
        <v>50241045.769008502</v>
      </c>
      <c r="AD12">
        <f>Sheet1!AD11</f>
        <v>18228249.531711001</v>
      </c>
      <c r="AE12">
        <f>Sheet1!AE11</f>
        <v>3393471.7366100899</v>
      </c>
      <c r="AF12">
        <f>Sheet1!AF11</f>
        <v>-6147333.0228763996</v>
      </c>
      <c r="AG12">
        <f>Sheet1!AG11</f>
        <v>-1239272.2863896601</v>
      </c>
      <c r="AH12">
        <f>Sheet1!AH11</f>
        <v>-4164479.5149850701</v>
      </c>
      <c r="AI12">
        <f>Sheet1!AI11</f>
        <v>0</v>
      </c>
      <c r="AJ12">
        <f>Sheet1!AJ11</f>
        <v>0</v>
      </c>
      <c r="AK12">
        <f>Sheet1!AK11</f>
        <v>0</v>
      </c>
      <c r="AL12">
        <f>Sheet1!AL11</f>
        <v>1928260.0365969299</v>
      </c>
      <c r="AM12">
        <f>Sheet1!AM11</f>
        <v>59517.877221847899</v>
      </c>
      <c r="AN12">
        <f>Sheet1!AN11</f>
        <v>0</v>
      </c>
      <c r="AO12">
        <f>Sheet1!AO11</f>
        <v>-42709892.990322597</v>
      </c>
      <c r="AP12">
        <f>Sheet1!AP11</f>
        <v>-43357616.558574602</v>
      </c>
      <c r="AQ12">
        <f>Sheet1!AQ11</f>
        <v>-38745049.051423699</v>
      </c>
      <c r="AR12">
        <f>Sheet1!AR11</f>
        <v>0</v>
      </c>
      <c r="AS12">
        <f>Sheet1!AS11</f>
        <v>-82102665.609998405</v>
      </c>
      <c r="AT12" s="3"/>
      <c r="AV12" s="3"/>
      <c r="AX12" s="3"/>
      <c r="AZ12" s="3"/>
      <c r="BB12" s="3"/>
      <c r="BD12" s="3"/>
      <c r="BF12" s="3"/>
      <c r="BI12" s="3"/>
      <c r="BK12" s="3"/>
      <c r="BM12" s="3"/>
      <c r="BN12"/>
      <c r="BO12"/>
      <c r="BP12"/>
      <c r="BQ12"/>
      <c r="BR12"/>
      <c r="BS12"/>
    </row>
    <row r="13" spans="1:75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2497672306.2600002</v>
      </c>
      <c r="F13">
        <f>Sheet1!F12</f>
        <v>2530219242.5700002</v>
      </c>
      <c r="G13">
        <f>Sheet1!G12</f>
        <v>2562636993.1599998</v>
      </c>
      <c r="H13">
        <f>Sheet1!H12</f>
        <v>32417750.589999601</v>
      </c>
      <c r="I13">
        <f>Sheet1!I12</f>
        <v>2605262385.5738301</v>
      </c>
      <c r="J13">
        <f>Sheet1!J12</f>
        <v>20040861.0980625</v>
      </c>
      <c r="K13">
        <f>Sheet1!K12</f>
        <v>68201559.994175494</v>
      </c>
      <c r="L13">
        <f>Sheet1!L12</f>
        <v>0.99904671188102401</v>
      </c>
      <c r="M13">
        <f>Sheet1!M12</f>
        <v>10074538.221575901</v>
      </c>
      <c r="N13">
        <f>Sheet1!N12</f>
        <v>4.0937631425573304</v>
      </c>
      <c r="O13">
        <f>Sheet1!O12</f>
        <v>32909.162512427298</v>
      </c>
      <c r="P13">
        <f>Sheet1!P12</f>
        <v>10.103155695650401</v>
      </c>
      <c r="Q13">
        <f>Sheet1!Q12</f>
        <v>49.398874977181201</v>
      </c>
      <c r="R13">
        <f>Sheet1!R12</f>
        <v>4.89280453755884</v>
      </c>
      <c r="S13">
        <f>Sheet1!S12</f>
        <v>0.50224918839669996</v>
      </c>
      <c r="T13">
        <f>Sheet1!T12</f>
        <v>0</v>
      </c>
      <c r="U13">
        <f>Sheet1!U12</f>
        <v>0</v>
      </c>
      <c r="V13">
        <f>Sheet1!V12</f>
        <v>0</v>
      </c>
      <c r="W13">
        <f>Sheet1!W12</f>
        <v>0.161528506769615</v>
      </c>
      <c r="X13">
        <f>Sheet1!Y12</f>
        <v>0</v>
      </c>
      <c r="Y13">
        <f>Sheet1!X12</f>
        <v>9649.0673298572692</v>
      </c>
      <c r="Z13">
        <f>Sheet1!Z12</f>
        <v>-63245279.020775899</v>
      </c>
      <c r="AA13">
        <f>Sheet1!AA12</f>
        <v>9496527.9900207203</v>
      </c>
      <c r="AB13">
        <f>Sheet1!AB12</f>
        <v>10655982.797385801</v>
      </c>
      <c r="AC13">
        <f>Sheet1!AC12</f>
        <v>69222094.050756097</v>
      </c>
      <c r="AD13">
        <f>Sheet1!AD12</f>
        <v>14463453.1045601</v>
      </c>
      <c r="AE13">
        <f>Sheet1!AE12</f>
        <v>4405571.9203575999</v>
      </c>
      <c r="AF13">
        <f>Sheet1!AF12</f>
        <v>-11373886.284080699</v>
      </c>
      <c r="AG13">
        <f>Sheet1!AG12</f>
        <v>289447.43981965899</v>
      </c>
      <c r="AH13">
        <f>Sheet1!AH12</f>
        <v>-13003066.6845192</v>
      </c>
      <c r="AI13">
        <f>Sheet1!AI12</f>
        <v>0</v>
      </c>
      <c r="AJ13">
        <f>Sheet1!AJ12</f>
        <v>0</v>
      </c>
      <c r="AK13">
        <f>Sheet1!AK12</f>
        <v>0</v>
      </c>
      <c r="AL13">
        <f>Sheet1!AL12</f>
        <v>1437210.91237732</v>
      </c>
      <c r="AM13">
        <f>Sheet1!AM12</f>
        <v>1025837.63373883</v>
      </c>
      <c r="AN13">
        <f>Sheet1!AN12</f>
        <v>0</v>
      </c>
      <c r="AO13">
        <f>Sheet1!AO12</f>
        <v>23373893.8596402</v>
      </c>
      <c r="AP13">
        <f>Sheet1!AP12</f>
        <v>21724871.693263602</v>
      </c>
      <c r="AQ13">
        <f>Sheet1!AQ12</f>
        <v>10692878.896735899</v>
      </c>
      <c r="AR13">
        <f>Sheet1!AR12</f>
        <v>0</v>
      </c>
      <c r="AS13">
        <f>Sheet1!AS12</f>
        <v>32417750.589999601</v>
      </c>
      <c r="AT13" s="3"/>
      <c r="AV13" s="3"/>
      <c r="AX13" s="3"/>
      <c r="AZ13" s="3"/>
      <c r="BB13" s="3"/>
      <c r="BD13" s="3"/>
      <c r="BF13" s="3"/>
      <c r="BI13" s="3"/>
      <c r="BK13" s="3"/>
      <c r="BM13" s="3"/>
      <c r="BN13"/>
      <c r="BO13"/>
      <c r="BP13"/>
      <c r="BQ13"/>
      <c r="BR13"/>
      <c r="BS13"/>
    </row>
    <row r="14" spans="1:75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2497672306.2600002</v>
      </c>
      <c r="F14">
        <f>Sheet1!F13</f>
        <v>2562636993.1599998</v>
      </c>
      <c r="G14">
        <f>Sheet1!G13</f>
        <v>2596650602.8999901</v>
      </c>
      <c r="H14">
        <f>Sheet1!H13</f>
        <v>34013609.739999101</v>
      </c>
      <c r="I14">
        <f>Sheet1!I13</f>
        <v>2552141307.9106398</v>
      </c>
      <c r="J14">
        <f>Sheet1!J13</f>
        <v>-53121077.663189799</v>
      </c>
      <c r="K14">
        <f>Sheet1!K13</f>
        <v>67286627.281540394</v>
      </c>
      <c r="L14">
        <f>Sheet1!L13</f>
        <v>1.02780039210126</v>
      </c>
      <c r="M14">
        <f>Sheet1!M13</f>
        <v>10194457.0158986</v>
      </c>
      <c r="N14">
        <f>Sheet1!N13</f>
        <v>4.1414254146696301</v>
      </c>
      <c r="O14">
        <f>Sheet1!O13</f>
        <v>32756.5855996178</v>
      </c>
      <c r="P14">
        <f>Sheet1!P13</f>
        <v>9.9996902975120996</v>
      </c>
      <c r="Q14">
        <f>Sheet1!Q13</f>
        <v>49.338049905683697</v>
      </c>
      <c r="R14">
        <f>Sheet1!R13</f>
        <v>4.9785822508853803</v>
      </c>
      <c r="S14">
        <f>Sheet1!S13</f>
        <v>1.3088799988759099</v>
      </c>
      <c r="T14">
        <f>Sheet1!T13</f>
        <v>0</v>
      </c>
      <c r="U14">
        <f>Sheet1!U13</f>
        <v>0</v>
      </c>
      <c r="V14">
        <f>Sheet1!V13</f>
        <v>0</v>
      </c>
      <c r="W14">
        <f>Sheet1!W13</f>
        <v>0.199014384226533</v>
      </c>
      <c r="X14">
        <f>Sheet1!Y13</f>
        <v>0</v>
      </c>
      <c r="Y14">
        <f>Sheet1!X13</f>
        <v>10251.245753585699</v>
      </c>
      <c r="Z14">
        <f>Sheet1!Z13</f>
        <v>-20969718.278613001</v>
      </c>
      <c r="AA14">
        <f>Sheet1!AA13</f>
        <v>-21205087.644722302</v>
      </c>
      <c r="AB14">
        <f>Sheet1!AB13</f>
        <v>13445266.9823489</v>
      </c>
      <c r="AC14">
        <f>Sheet1!AC13</f>
        <v>3984901.1321842899</v>
      </c>
      <c r="AD14">
        <f>Sheet1!AD13</f>
        <v>4348385.6103576496</v>
      </c>
      <c r="AE14">
        <f>Sheet1!AE13</f>
        <v>-1678852.88349345</v>
      </c>
      <c r="AF14">
        <f>Sheet1!AF13</f>
        <v>-785699.02164247003</v>
      </c>
      <c r="AG14">
        <f>Sheet1!AG13</f>
        <v>-560397.33212127804</v>
      </c>
      <c r="AH14">
        <f>Sheet1!AH13</f>
        <v>-28931826.574517202</v>
      </c>
      <c r="AI14">
        <f>Sheet1!AI13</f>
        <v>0</v>
      </c>
      <c r="AJ14">
        <f>Sheet1!AJ13</f>
        <v>0</v>
      </c>
      <c r="AK14">
        <f>Sheet1!AK13</f>
        <v>0</v>
      </c>
      <c r="AL14">
        <f>Sheet1!AL13</f>
        <v>837042.02618358296</v>
      </c>
      <c r="AM14">
        <f>Sheet1!AM13</f>
        <v>316066.31891502702</v>
      </c>
      <c r="AN14">
        <f>Sheet1!AN13</f>
        <v>0</v>
      </c>
      <c r="AO14">
        <f>Sheet1!AO13</f>
        <v>-51199919.6651204</v>
      </c>
      <c r="AP14">
        <f>Sheet1!AP13</f>
        <v>-51087615.558416702</v>
      </c>
      <c r="AQ14">
        <f>Sheet1!AQ13</f>
        <v>85101225.298415899</v>
      </c>
      <c r="AR14">
        <f>Sheet1!AR13</f>
        <v>0</v>
      </c>
      <c r="AS14">
        <f>Sheet1!AS13</f>
        <v>34013609.739999101</v>
      </c>
      <c r="AT14" s="3"/>
      <c r="AV14" s="3"/>
      <c r="AX14" s="3"/>
      <c r="AZ14" s="3"/>
      <c r="BB14" s="3"/>
      <c r="BD14" s="3"/>
      <c r="BF14" s="3"/>
      <c r="BI14" s="3"/>
      <c r="BK14" s="3"/>
      <c r="BM14" s="3"/>
      <c r="BN14"/>
      <c r="BO14"/>
      <c r="BP14"/>
      <c r="BQ14"/>
      <c r="BR14"/>
      <c r="BS14"/>
    </row>
    <row r="15" spans="1:75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2497672306.2600002</v>
      </c>
      <c r="F15">
        <f>Sheet1!F14</f>
        <v>2596650602.8999901</v>
      </c>
      <c r="G15">
        <f>Sheet1!G14</f>
        <v>2597156245.5900002</v>
      </c>
      <c r="H15">
        <f>Sheet1!H14</f>
        <v>505642.69000030297</v>
      </c>
      <c r="I15">
        <f>Sheet1!I14</f>
        <v>2529937278.2698898</v>
      </c>
      <c r="J15">
        <f>Sheet1!J14</f>
        <v>-22204029.6407478</v>
      </c>
      <c r="K15">
        <f>Sheet1!K14</f>
        <v>68115287.076904103</v>
      </c>
      <c r="L15">
        <f>Sheet1!L14</f>
        <v>1.04642827238616</v>
      </c>
      <c r="M15">
        <f>Sheet1!M14</f>
        <v>10306824.148238299</v>
      </c>
      <c r="N15">
        <f>Sheet1!N14</f>
        <v>3.96644836873863</v>
      </c>
      <c r="O15">
        <f>Sheet1!O14</f>
        <v>32965.315976210899</v>
      </c>
      <c r="P15">
        <f>Sheet1!P14</f>
        <v>9.7328978732747107</v>
      </c>
      <c r="Q15">
        <f>Sheet1!Q14</f>
        <v>49.322829026768197</v>
      </c>
      <c r="R15">
        <f>Sheet1!R14</f>
        <v>4.98171239907792</v>
      </c>
      <c r="S15">
        <f>Sheet1!S14</f>
        <v>2.1766221683542502</v>
      </c>
      <c r="T15">
        <f>Sheet1!T14</f>
        <v>0</v>
      </c>
      <c r="U15">
        <f>Sheet1!U14</f>
        <v>0</v>
      </c>
      <c r="V15">
        <f>Sheet1!V14</f>
        <v>0</v>
      </c>
      <c r="W15">
        <f>Sheet1!W14</f>
        <v>0.199014384226533</v>
      </c>
      <c r="X15">
        <f>Sheet1!Y14</f>
        <v>0</v>
      </c>
      <c r="Y15">
        <f>Sheet1!X14</f>
        <v>10463.1781106205</v>
      </c>
      <c r="Z15">
        <f>Sheet1!Z14</f>
        <v>32911294.604190402</v>
      </c>
      <c r="AA15">
        <f>Sheet1!AA14</f>
        <v>-11725088.3265227</v>
      </c>
      <c r="AB15">
        <f>Sheet1!AB14</f>
        <v>12589749.7389648</v>
      </c>
      <c r="AC15">
        <f>Sheet1!AC14</f>
        <v>-15400809.2955046</v>
      </c>
      <c r="AD15">
        <f>Sheet1!AD14</f>
        <v>-4281241.5335505903</v>
      </c>
      <c r="AE15">
        <f>Sheet1!AE14</f>
        <v>-3927772.1286231899</v>
      </c>
      <c r="AF15">
        <f>Sheet1!AF14</f>
        <v>-224220.01395714999</v>
      </c>
      <c r="AG15">
        <f>Sheet1!AG14</f>
        <v>-5306.0882830179598</v>
      </c>
      <c r="AH15">
        <f>Sheet1!AH14</f>
        <v>-31540875.717849299</v>
      </c>
      <c r="AI15">
        <f>Sheet1!AI14</f>
        <v>0</v>
      </c>
      <c r="AJ15">
        <f>Sheet1!AJ14</f>
        <v>0</v>
      </c>
      <c r="AK15">
        <f>Sheet1!AK14</f>
        <v>0</v>
      </c>
      <c r="AL15">
        <f>Sheet1!AL14</f>
        <v>0</v>
      </c>
      <c r="AM15">
        <f>Sheet1!AM14</f>
        <v>160559.16096892001</v>
      </c>
      <c r="AN15">
        <f>Sheet1!AN14</f>
        <v>0</v>
      </c>
      <c r="AO15">
        <f>Sheet1!AO14</f>
        <v>-21443709.600166298</v>
      </c>
      <c r="AP15">
        <f>Sheet1!AP14</f>
        <v>-21709476.061544102</v>
      </c>
      <c r="AQ15">
        <f>Sheet1!AQ14</f>
        <v>22215118.751544401</v>
      </c>
      <c r="AR15">
        <f>Sheet1!AR14</f>
        <v>0</v>
      </c>
      <c r="AS15">
        <f>Sheet1!AS14</f>
        <v>505642.69000030198</v>
      </c>
      <c r="AT15" s="3"/>
      <c r="AV15" s="3"/>
      <c r="AX15" s="3"/>
      <c r="AZ15" s="3"/>
      <c r="BB15" s="3"/>
      <c r="BD15" s="3"/>
      <c r="BF15" s="3"/>
      <c r="BI15" s="3"/>
      <c r="BK15" s="3"/>
      <c r="BM15" s="3"/>
      <c r="BN15"/>
      <c r="BO15"/>
      <c r="BP15"/>
      <c r="BQ15"/>
      <c r="BR15"/>
      <c r="BS15"/>
    </row>
    <row r="16" spans="1:75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2497672306.2600002</v>
      </c>
      <c r="F16">
        <f>Sheet1!F15</f>
        <v>2597156245.5900002</v>
      </c>
      <c r="G16">
        <f>Sheet1!G15</f>
        <v>2573979444.9299998</v>
      </c>
      <c r="H16">
        <f>Sheet1!H15</f>
        <v>-23176800.659999799</v>
      </c>
      <c r="I16">
        <f>Sheet1!I15</f>
        <v>2496867353.7434101</v>
      </c>
      <c r="J16">
        <f>Sheet1!J15</f>
        <v>-33069924.526482102</v>
      </c>
      <c r="K16">
        <f>Sheet1!K15</f>
        <v>68164273.354149103</v>
      </c>
      <c r="L16">
        <f>Sheet1!L15</f>
        <v>1.0465337861508399</v>
      </c>
      <c r="M16">
        <f>Sheet1!M15</f>
        <v>10447986.7347419</v>
      </c>
      <c r="N16">
        <f>Sheet1!N15</f>
        <v>3.7584926852228699</v>
      </c>
      <c r="O16">
        <f>Sheet1!O15</f>
        <v>33251.277074742102</v>
      </c>
      <c r="P16">
        <f>Sheet1!P15</f>
        <v>9.6858588703583397</v>
      </c>
      <c r="Q16">
        <f>Sheet1!Q15</f>
        <v>49.3075239285481</v>
      </c>
      <c r="R16">
        <f>Sheet1!R15</f>
        <v>5.13013231884237</v>
      </c>
      <c r="S16">
        <f>Sheet1!S15</f>
        <v>3.1766221683542502</v>
      </c>
      <c r="T16">
        <f>Sheet1!T15</f>
        <v>0</v>
      </c>
      <c r="U16">
        <f>Sheet1!U15</f>
        <v>0</v>
      </c>
      <c r="V16">
        <f>Sheet1!V15</f>
        <v>0</v>
      </c>
      <c r="W16">
        <f>Sheet1!W15</f>
        <v>0.461966843183586</v>
      </c>
      <c r="X16">
        <f>Sheet1!Y15</f>
        <v>0</v>
      </c>
      <c r="Y16">
        <f>Sheet1!X15</f>
        <v>10069.9101033733</v>
      </c>
      <c r="Z16">
        <f>Sheet1!Z15</f>
        <v>7677729.0601182599</v>
      </c>
      <c r="AA16">
        <f>Sheet1!AA15</f>
        <v>-1437942.3703199399</v>
      </c>
      <c r="AB16">
        <f>Sheet1!AB15</f>
        <v>14951941.665020799</v>
      </c>
      <c r="AC16">
        <f>Sheet1!AC15</f>
        <v>-19211542.641141798</v>
      </c>
      <c r="AD16">
        <f>Sheet1!AD15</f>
        <v>-6106700.8019524198</v>
      </c>
      <c r="AE16">
        <f>Sheet1!AE15</f>
        <v>-990755.63462554803</v>
      </c>
      <c r="AF16">
        <f>Sheet1!AF15</f>
        <v>-14063.435502209701</v>
      </c>
      <c r="AG16">
        <f>Sheet1!AG15</f>
        <v>-877639.27584834001</v>
      </c>
      <c r="AH16">
        <f>Sheet1!AH15</f>
        <v>-36015095.275576197</v>
      </c>
      <c r="AI16">
        <f>Sheet1!AI15</f>
        <v>0</v>
      </c>
      <c r="AJ16">
        <f>Sheet1!AJ15</f>
        <v>0</v>
      </c>
      <c r="AK16">
        <f>Sheet1!AK15</f>
        <v>0</v>
      </c>
      <c r="AL16">
        <f>Sheet1!AL15</f>
        <v>9035413.5884329602</v>
      </c>
      <c r="AM16">
        <f>Sheet1!AM15</f>
        <v>-510306.20179646998</v>
      </c>
      <c r="AN16">
        <f>Sheet1!AN15</f>
        <v>0</v>
      </c>
      <c r="AO16">
        <f>Sheet1!AO15</f>
        <v>-33498961.323190801</v>
      </c>
      <c r="AP16">
        <f>Sheet1!AP15</f>
        <v>-33793433.794332698</v>
      </c>
      <c r="AQ16">
        <f>Sheet1!AQ15</f>
        <v>10616633.1343328</v>
      </c>
      <c r="AR16">
        <f>Sheet1!AR15</f>
        <v>0</v>
      </c>
      <c r="AS16">
        <f>Sheet1!AS15</f>
        <v>-23176800.659999799</v>
      </c>
      <c r="AT16" s="3"/>
      <c r="AV16" s="3"/>
      <c r="AX16" s="3"/>
      <c r="AZ16" s="3"/>
      <c r="BB16" s="3"/>
      <c r="BD16" s="3"/>
      <c r="BF16" s="3"/>
      <c r="BI16" s="3"/>
      <c r="BK16" s="3"/>
      <c r="BM16" s="3"/>
      <c r="BN16"/>
      <c r="BO16"/>
      <c r="BP16"/>
      <c r="BQ16"/>
      <c r="BR16"/>
      <c r="BS16"/>
    </row>
    <row r="17" spans="1:71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2497672306.2600002</v>
      </c>
      <c r="F17">
        <f>Sheet1!F16</f>
        <v>2573979444.9299998</v>
      </c>
      <c r="G17">
        <f>Sheet1!G16</f>
        <v>2510726340.3499999</v>
      </c>
      <c r="H17">
        <f>Sheet1!H16</f>
        <v>-63253104.579999901</v>
      </c>
      <c r="I17">
        <f>Sheet1!I16</f>
        <v>2379016158.0932498</v>
      </c>
      <c r="J17">
        <f>Sheet1!J16</f>
        <v>-117851195.65016</v>
      </c>
      <c r="K17">
        <f>Sheet1!K16</f>
        <v>68636928.329746604</v>
      </c>
      <c r="L17">
        <f>Sheet1!L16</f>
        <v>1.06896527040733</v>
      </c>
      <c r="M17">
        <f>Sheet1!M16</f>
        <v>10563124.689820601</v>
      </c>
      <c r="N17">
        <f>Sheet1!N16</f>
        <v>2.8589540872510302</v>
      </c>
      <c r="O17">
        <f>Sheet1!O16</f>
        <v>34411.347129450798</v>
      </c>
      <c r="P17">
        <f>Sheet1!P16</f>
        <v>9.5466532808033495</v>
      </c>
      <c r="Q17">
        <f>Sheet1!Q16</f>
        <v>49.3455555512841</v>
      </c>
      <c r="R17">
        <f>Sheet1!R16</f>
        <v>5.27732617245222</v>
      </c>
      <c r="S17">
        <f>Sheet1!S16</f>
        <v>4.1766221683542497</v>
      </c>
      <c r="T17">
        <f>Sheet1!T16</f>
        <v>0</v>
      </c>
      <c r="U17">
        <f>Sheet1!U16</f>
        <v>0</v>
      </c>
      <c r="V17">
        <f>Sheet1!V16</f>
        <v>0</v>
      </c>
      <c r="W17">
        <f>Sheet1!W16</f>
        <v>0.71523731614536201</v>
      </c>
      <c r="X17">
        <f>Sheet1!Y16</f>
        <v>0</v>
      </c>
      <c r="Y17">
        <f>Sheet1!X16</f>
        <v>11168.7402438435</v>
      </c>
      <c r="Z17">
        <f>Sheet1!Z16</f>
        <v>30234913.108753201</v>
      </c>
      <c r="AA17">
        <f>Sheet1!AA16</f>
        <v>-19010343.917782798</v>
      </c>
      <c r="AB17">
        <f>Sheet1!AB16</f>
        <v>12914020.877868799</v>
      </c>
      <c r="AC17">
        <f>Sheet1!AC16</f>
        <v>-93192310.001559496</v>
      </c>
      <c r="AD17">
        <f>Sheet1!AD16</f>
        <v>-24093489.750249501</v>
      </c>
      <c r="AE17">
        <f>Sheet1!AE16</f>
        <v>-1957951.4445334601</v>
      </c>
      <c r="AF17">
        <f>Sheet1!AF16</f>
        <v>639755.66850574897</v>
      </c>
      <c r="AG17">
        <f>Sheet1!AG16</f>
        <v>-730452.97532147402</v>
      </c>
      <c r="AH17">
        <f>Sheet1!AH16</f>
        <v>-35693699.639341302</v>
      </c>
      <c r="AI17">
        <f>Sheet1!AI16</f>
        <v>0</v>
      </c>
      <c r="AJ17">
        <f>Sheet1!AJ16</f>
        <v>0</v>
      </c>
      <c r="AK17">
        <f>Sheet1!AK16</f>
        <v>0</v>
      </c>
      <c r="AL17">
        <f>Sheet1!AL16</f>
        <v>7797805.9938083701</v>
      </c>
      <c r="AM17">
        <f>Sheet1!AM16</f>
        <v>725382.26149967301</v>
      </c>
      <c r="AN17">
        <f>Sheet1!AN16</f>
        <v>0</v>
      </c>
      <c r="AO17">
        <f>Sheet1!AO16</f>
        <v>-122366369.818352</v>
      </c>
      <c r="AP17">
        <f>Sheet1!AP16</f>
        <v>-121458040.630587</v>
      </c>
      <c r="AQ17">
        <f>Sheet1!AQ16</f>
        <v>58204936.050587498</v>
      </c>
      <c r="AR17">
        <f>Sheet1!AR16</f>
        <v>0</v>
      </c>
      <c r="AS17">
        <f>Sheet1!AS16</f>
        <v>-63253104.579999901</v>
      </c>
      <c r="AT17" s="3"/>
      <c r="AV17" s="3"/>
      <c r="AX17" s="3"/>
      <c r="AZ17" s="3"/>
      <c r="BB17" s="3"/>
      <c r="BD17" s="3"/>
      <c r="BF17" s="3"/>
      <c r="BI17" s="3"/>
      <c r="BK17" s="3"/>
      <c r="BM17" s="3"/>
      <c r="BN17"/>
      <c r="BO17"/>
      <c r="BP17"/>
      <c r="BQ17"/>
      <c r="BR17"/>
      <c r="BS17"/>
    </row>
    <row r="18" spans="1:71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2497672306.2600002</v>
      </c>
      <c r="F18">
        <f>Sheet1!F17</f>
        <v>2510726340.3499999</v>
      </c>
      <c r="G18">
        <f>Sheet1!G17</f>
        <v>2382249809.7399998</v>
      </c>
      <c r="H18">
        <f>Sheet1!H17</f>
        <v>-128476530.61</v>
      </c>
      <c r="I18">
        <f>Sheet1!I17</f>
        <v>2312726839.7862802</v>
      </c>
      <c r="J18">
        <f>Sheet1!J17</f>
        <v>-66289318.306965299</v>
      </c>
      <c r="K18">
        <f>Sheet1!K17</f>
        <v>68981920.849128798</v>
      </c>
      <c r="L18">
        <f>Sheet1!L17</f>
        <v>1.08928483111098</v>
      </c>
      <c r="M18">
        <f>Sheet1!M17</f>
        <v>10645109.999696299</v>
      </c>
      <c r="N18">
        <f>Sheet1!N17</f>
        <v>2.5192905768211298</v>
      </c>
      <c r="O18">
        <f>Sheet1!O17</f>
        <v>35202.285672903199</v>
      </c>
      <c r="P18">
        <f>Sheet1!P17</f>
        <v>9.4161209167709004</v>
      </c>
      <c r="Q18">
        <f>Sheet1!Q17</f>
        <v>49.498879484378399</v>
      </c>
      <c r="R18">
        <f>Sheet1!R17</f>
        <v>5.7065928925118499</v>
      </c>
      <c r="S18">
        <f>Sheet1!S17</f>
        <v>5.1766221683542497</v>
      </c>
      <c r="T18">
        <f>Sheet1!T17</f>
        <v>0</v>
      </c>
      <c r="U18">
        <f>Sheet1!U17</f>
        <v>0</v>
      </c>
      <c r="V18">
        <f>Sheet1!V17</f>
        <v>0</v>
      </c>
      <c r="W18">
        <f>Sheet1!W17</f>
        <v>0.98260245285536796</v>
      </c>
      <c r="X18">
        <f>Sheet1!Y17</f>
        <v>0</v>
      </c>
      <c r="Y18">
        <f>Sheet1!X17</f>
        <v>11114.079524774201</v>
      </c>
      <c r="Z18">
        <f>Sheet1!Z17</f>
        <v>18150652.222423099</v>
      </c>
      <c r="AA18">
        <f>Sheet1!AA17</f>
        <v>-14400802.272545001</v>
      </c>
      <c r="AB18">
        <f>Sheet1!AB17</f>
        <v>9759345.8771909494</v>
      </c>
      <c r="AC18">
        <f>Sheet1!AC17</f>
        <v>-39269609.7918415</v>
      </c>
      <c r="AD18">
        <f>Sheet1!AD17</f>
        <v>-15545150.307018301</v>
      </c>
      <c r="AE18">
        <f>Sheet1!AE17</f>
        <v>-1955630.1657179799</v>
      </c>
      <c r="AF18">
        <f>Sheet1!AF17</f>
        <v>2060186.0831486799</v>
      </c>
      <c r="AG18">
        <f>Sheet1!AG17</f>
        <v>-2265989.78374787</v>
      </c>
      <c r="AH18">
        <f>Sheet1!AH17</f>
        <v>-34816560.8103652</v>
      </c>
      <c r="AI18">
        <f>Sheet1!AI17</f>
        <v>0</v>
      </c>
      <c r="AJ18">
        <f>Sheet1!AJ17</f>
        <v>0</v>
      </c>
      <c r="AK18">
        <f>Sheet1!AK17</f>
        <v>0</v>
      </c>
      <c r="AL18">
        <f>Sheet1!AL17</f>
        <v>7878221.2797203902</v>
      </c>
      <c r="AM18">
        <f>Sheet1!AM17</f>
        <v>-17509.036902649201</v>
      </c>
      <c r="AN18">
        <f>Sheet1!AN17</f>
        <v>0</v>
      </c>
      <c r="AO18">
        <f>Sheet1!AO17</f>
        <v>-70422846.7056555</v>
      </c>
      <c r="AP18">
        <f>Sheet1!AP17</f>
        <v>-70206112.920225695</v>
      </c>
      <c r="AQ18">
        <f>Sheet1!AQ17</f>
        <v>-58270417.6897747</v>
      </c>
      <c r="AR18">
        <f>Sheet1!AR17</f>
        <v>0</v>
      </c>
      <c r="AS18">
        <f>Sheet1!AS17</f>
        <v>-128476530.61</v>
      </c>
      <c r="AT18" s="3"/>
      <c r="AV18" s="3"/>
      <c r="AX18" s="3"/>
      <c r="AZ18" s="3"/>
      <c r="BB18" s="3"/>
      <c r="BD18" s="3"/>
      <c r="BF18" s="3"/>
      <c r="BI18" s="3"/>
      <c r="BK18" s="3"/>
      <c r="BM18" s="3"/>
      <c r="BN18"/>
      <c r="BO18"/>
      <c r="BP18"/>
      <c r="BQ18"/>
      <c r="BR18"/>
      <c r="BS18"/>
    </row>
    <row r="19" spans="1:71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2497672306.2600002</v>
      </c>
      <c r="F19">
        <f>Sheet1!F18</f>
        <v>2382249809.7399998</v>
      </c>
      <c r="G19">
        <f>Sheet1!G18</f>
        <v>2283244139.8200002</v>
      </c>
      <c r="H19">
        <f>Sheet1!H18</f>
        <v>-99005669.919999406</v>
      </c>
      <c r="I19">
        <f>Sheet1!I18</f>
        <v>2336004002.0858898</v>
      </c>
      <c r="J19">
        <f>Sheet1!J18</f>
        <v>23277162.299605299</v>
      </c>
      <c r="K19">
        <f>Sheet1!K18</f>
        <v>69022825.2577025</v>
      </c>
      <c r="L19">
        <f>Sheet1!L18</f>
        <v>1.0514677049154699</v>
      </c>
      <c r="M19">
        <f>Sheet1!M18</f>
        <v>10752992.0721855</v>
      </c>
      <c r="N19">
        <f>Sheet1!N18</f>
        <v>2.7402685130026798</v>
      </c>
      <c r="O19">
        <f>Sheet1!O18</f>
        <v>35995.1627823526</v>
      </c>
      <c r="P19">
        <f>Sheet1!P18</f>
        <v>9.2740884917673103</v>
      </c>
      <c r="Q19">
        <f>Sheet1!Q18</f>
        <v>49.563575096041902</v>
      </c>
      <c r="R19">
        <f>Sheet1!R18</f>
        <v>5.8757961730558099</v>
      </c>
      <c r="S19">
        <f>Sheet1!S18</f>
        <v>6.1766221683542497</v>
      </c>
      <c r="T19">
        <f>Sheet1!T18</f>
        <v>0</v>
      </c>
      <c r="U19">
        <f>Sheet1!U18</f>
        <v>0</v>
      </c>
      <c r="V19">
        <f>Sheet1!V18</f>
        <v>0</v>
      </c>
      <c r="W19">
        <f>Sheet1!W18</f>
        <v>0.98260245285536796</v>
      </c>
      <c r="X19">
        <f>Sheet1!Y18</f>
        <v>0</v>
      </c>
      <c r="Y19">
        <f>Sheet1!X18</f>
        <v>11308.024212331</v>
      </c>
      <c r="Z19">
        <f>Sheet1!Z18</f>
        <v>11795699.9850532</v>
      </c>
      <c r="AA19">
        <f>Sheet1!AA18</f>
        <v>25438646.659881901</v>
      </c>
      <c r="AB19">
        <f>Sheet1!AB18</f>
        <v>11340609.332261801</v>
      </c>
      <c r="AC19">
        <f>Sheet1!AC18</f>
        <v>25387689.058156598</v>
      </c>
      <c r="AD19">
        <f>Sheet1!AD18</f>
        <v>-15466205.2050207</v>
      </c>
      <c r="AE19">
        <f>Sheet1!AE18</f>
        <v>-2110934.6243610601</v>
      </c>
      <c r="AF19">
        <f>Sheet1!AF18</f>
        <v>815197.33734845696</v>
      </c>
      <c r="AG19">
        <f>Sheet1!AG18</f>
        <v>-845125.46792012302</v>
      </c>
      <c r="AH19">
        <f>Sheet1!AH18</f>
        <v>-33034960.454802699</v>
      </c>
      <c r="AI19">
        <f>Sheet1!AI18</f>
        <v>0</v>
      </c>
      <c r="AJ19">
        <f>Sheet1!AJ18</f>
        <v>0</v>
      </c>
      <c r="AK19">
        <f>Sheet1!AK18</f>
        <v>0</v>
      </c>
      <c r="AL19">
        <f>Sheet1!AL18</f>
        <v>0</v>
      </c>
      <c r="AM19">
        <f>Sheet1!AM18</f>
        <v>252553.766728243</v>
      </c>
      <c r="AN19">
        <f>Sheet1!AN18</f>
        <v>0</v>
      </c>
      <c r="AO19">
        <f>Sheet1!AO18</f>
        <v>23573170.3873256</v>
      </c>
      <c r="AP19">
        <f>Sheet1!AP18</f>
        <v>23300326.184469</v>
      </c>
      <c r="AQ19">
        <f>Sheet1!AQ18</f>
        <v>-122305996.104468</v>
      </c>
      <c r="AR19">
        <f>Sheet1!AR18</f>
        <v>0</v>
      </c>
      <c r="AS19">
        <f>Sheet1!AS18</f>
        <v>-99005669.919999406</v>
      </c>
      <c r="AT19" s="3"/>
      <c r="AV19" s="3"/>
      <c r="AX19" s="3"/>
      <c r="AZ19" s="3"/>
      <c r="BB19" s="3"/>
      <c r="BD19" s="3"/>
      <c r="BF19" s="3"/>
      <c r="BI19" s="3"/>
      <c r="BK19" s="3"/>
      <c r="BM19" s="3"/>
      <c r="BN19"/>
      <c r="BO19"/>
      <c r="BP19"/>
      <c r="BQ19"/>
      <c r="BR19"/>
      <c r="BS19"/>
    </row>
    <row r="20" spans="1:71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2497672306.2600002</v>
      </c>
      <c r="F20">
        <f>Sheet1!F19</f>
        <v>2283244139.8200002</v>
      </c>
      <c r="G20">
        <f>Sheet1!G19</f>
        <v>2227146509.74999</v>
      </c>
      <c r="H20">
        <f>Sheet1!H19</f>
        <v>-56097630.070000701</v>
      </c>
      <c r="I20">
        <f>Sheet1!I19</f>
        <v>2297434533.9587402</v>
      </c>
      <c r="J20">
        <f>Sheet1!J19</f>
        <v>-38569468.127141804</v>
      </c>
      <c r="K20">
        <f>Sheet1!K19</f>
        <v>69039202.586333603</v>
      </c>
      <c r="L20">
        <f>Sheet1!L19</f>
        <v>1.0159224455097799</v>
      </c>
      <c r="M20">
        <f>Sheet1!M19</f>
        <v>10831588.674118901</v>
      </c>
      <c r="N20">
        <f>Sheet1!N19</f>
        <v>3.0477275999789102</v>
      </c>
      <c r="O20">
        <f>Sheet1!O19</f>
        <v>36877.5297999096</v>
      </c>
      <c r="P20">
        <f>Sheet1!P19</f>
        <v>9.1407907823017602</v>
      </c>
      <c r="Q20">
        <f>Sheet1!Q19</f>
        <v>49.663227256073199</v>
      </c>
      <c r="R20">
        <f>Sheet1!R19</f>
        <v>6.1100153134786899</v>
      </c>
      <c r="S20">
        <f>Sheet1!S19</f>
        <v>7.1766221683542497</v>
      </c>
      <c r="T20">
        <f>Sheet1!T19</f>
        <v>0</v>
      </c>
      <c r="U20">
        <f>Sheet1!U19</f>
        <v>0</v>
      </c>
      <c r="V20">
        <f>Sheet1!V19</f>
        <v>0</v>
      </c>
      <c r="W20">
        <f>Sheet1!W19</f>
        <v>1</v>
      </c>
      <c r="X20">
        <f>Sheet1!Y19</f>
        <v>0.526228560674596</v>
      </c>
      <c r="Y20">
        <f>Sheet1!X19</f>
        <v>11282.394655452001</v>
      </c>
      <c r="Z20">
        <f>Sheet1!Z19</f>
        <v>8613529.5042513404</v>
      </c>
      <c r="AA20">
        <f>Sheet1!AA19</f>
        <v>22965712.5688808</v>
      </c>
      <c r="AB20">
        <f>Sheet1!AB19</f>
        <v>8753872.0601858906</v>
      </c>
      <c r="AC20">
        <f>Sheet1!AC19</f>
        <v>31115481.605840899</v>
      </c>
      <c r="AD20">
        <f>Sheet1!AD19</f>
        <v>-15649685.507622801</v>
      </c>
      <c r="AE20">
        <f>Sheet1!AE19</f>
        <v>-1904271.26776659</v>
      </c>
      <c r="AF20">
        <f>Sheet1!AF19</f>
        <v>1180857.27293197</v>
      </c>
      <c r="AG20">
        <f>Sheet1!AG19</f>
        <v>-1128066.5714338501</v>
      </c>
      <c r="AH20">
        <f>Sheet1!AH19</f>
        <v>-31662036.264721401</v>
      </c>
      <c r="AI20">
        <f>Sheet1!AI19</f>
        <v>0</v>
      </c>
      <c r="AJ20">
        <f>Sheet1!AJ19</f>
        <v>0</v>
      </c>
      <c r="AK20">
        <f>Sheet1!AK19</f>
        <v>0</v>
      </c>
      <c r="AL20">
        <f>Sheet1!AL19</f>
        <v>359897.47419892799</v>
      </c>
      <c r="AM20">
        <f>Sheet1!AM19</f>
        <v>-23255.2257620563</v>
      </c>
      <c r="AN20">
        <f>Sheet1!AN19</f>
        <v>-60202808.499200299</v>
      </c>
      <c r="AO20">
        <f>Sheet1!AO19</f>
        <v>-37580772.850217298</v>
      </c>
      <c r="AP20">
        <f>Sheet1!AP19</f>
        <v>-38758047.1743396</v>
      </c>
      <c r="AQ20">
        <f>Sheet1!AQ19</f>
        <v>-17339582.895661</v>
      </c>
      <c r="AR20">
        <f>Sheet1!AR19</f>
        <v>0</v>
      </c>
      <c r="AS20">
        <f>Sheet1!AS19</f>
        <v>-56097630.070000701</v>
      </c>
      <c r="AT20" s="3"/>
      <c r="AV20" s="3"/>
      <c r="AX20" s="3"/>
      <c r="AZ20" s="3"/>
      <c r="BB20" s="3"/>
      <c r="BD20" s="3"/>
      <c r="BF20" s="3"/>
      <c r="BI20" s="3"/>
      <c r="BK20" s="3"/>
      <c r="BM20" s="3"/>
      <c r="BN20"/>
      <c r="BO20"/>
      <c r="BP20"/>
      <c r="BQ20"/>
      <c r="BR20"/>
      <c r="BS20"/>
    </row>
    <row r="21" spans="1:71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844825550.79700005</v>
      </c>
      <c r="F21">
        <f>Sheet1!F20</f>
        <v>0</v>
      </c>
      <c r="G21">
        <f>Sheet1!G20</f>
        <v>844825550.79700005</v>
      </c>
      <c r="H21">
        <f>Sheet1!H20</f>
        <v>0</v>
      </c>
      <c r="I21">
        <f>Sheet1!I20</f>
        <v>801317672.93029404</v>
      </c>
      <c r="J21">
        <f>Sheet1!J20</f>
        <v>0</v>
      </c>
      <c r="K21">
        <f>Sheet1!K20</f>
        <v>13024128.8448043</v>
      </c>
      <c r="L21">
        <f>Sheet1!L20</f>
        <v>0.86967066813656702</v>
      </c>
      <c r="M21">
        <f>Sheet1!M20</f>
        <v>2313645.5140788401</v>
      </c>
      <c r="N21">
        <f>Sheet1!N20</f>
        <v>1.93376507804409</v>
      </c>
      <c r="O21">
        <f>Sheet1!O20</f>
        <v>35765.7330598521</v>
      </c>
      <c r="P21">
        <f>Sheet1!P20</f>
        <v>7.9059414072468099</v>
      </c>
      <c r="Q21">
        <f>Sheet1!Q20</f>
        <v>33.915491502294302</v>
      </c>
      <c r="R21">
        <f>Sheet1!R20</f>
        <v>3.39691016100869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</v>
      </c>
      <c r="W21">
        <f>Sheet1!W20</f>
        <v>3.8870675690407398E-2</v>
      </c>
      <c r="X21">
        <f>Sheet1!Y20</f>
        <v>0</v>
      </c>
      <c r="Y21">
        <f>Sheet1!X20</f>
        <v>902123.35409612197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0</v>
      </c>
      <c r="AO21">
        <f>Sheet1!AO20</f>
        <v>0</v>
      </c>
      <c r="AP21">
        <f>Sheet1!AP20</f>
        <v>0</v>
      </c>
      <c r="AQ21">
        <f>Sheet1!AQ20</f>
        <v>0</v>
      </c>
      <c r="AR21">
        <f>Sheet1!AR20</f>
        <v>844825550.79700005</v>
      </c>
      <c r="AS21">
        <f>Sheet1!AS20</f>
        <v>844825550.79700005</v>
      </c>
      <c r="AT21" s="3"/>
      <c r="AV21" s="3"/>
      <c r="AX21" s="3"/>
      <c r="AZ21" s="3"/>
      <c r="BB21" s="3"/>
      <c r="BD21" s="3"/>
      <c r="BF21" s="3"/>
      <c r="BI21" s="3"/>
      <c r="BK21" s="3"/>
      <c r="BM21" s="3"/>
      <c r="BN21"/>
      <c r="BO21"/>
      <c r="BP21"/>
      <c r="BQ21"/>
      <c r="BR21"/>
      <c r="BS21"/>
    </row>
    <row r="22" spans="1:71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851445886.79700005</v>
      </c>
      <c r="F22">
        <f>Sheet1!F21</f>
        <v>844825550.79700005</v>
      </c>
      <c r="G22">
        <f>Sheet1!G21</f>
        <v>847947416.67200005</v>
      </c>
      <c r="H22">
        <f>Sheet1!H21</f>
        <v>-3498470.1250000098</v>
      </c>
      <c r="I22">
        <f>Sheet1!I21</f>
        <v>831198360.07189798</v>
      </c>
      <c r="J22">
        <f>Sheet1!J21</f>
        <v>22931814.040064</v>
      </c>
      <c r="K22">
        <f>Sheet1!K21</f>
        <v>13005892.940895099</v>
      </c>
      <c r="L22">
        <f>Sheet1!L21</f>
        <v>0.86910266624013899</v>
      </c>
      <c r="M22">
        <f>Sheet1!M21</f>
        <v>2344811.75641185</v>
      </c>
      <c r="N22">
        <f>Sheet1!N21</f>
        <v>2.1908581209618299</v>
      </c>
      <c r="O22">
        <f>Sheet1!O21</f>
        <v>34951.277685111701</v>
      </c>
      <c r="P22">
        <f>Sheet1!P21</f>
        <v>7.8202045037571102</v>
      </c>
      <c r="Q22">
        <f>Sheet1!Q21</f>
        <v>32.532770157313898</v>
      </c>
      <c r="R22">
        <f>Sheet1!R21</f>
        <v>3.4023769687582899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</v>
      </c>
      <c r="W22">
        <f>Sheet1!W21</f>
        <v>3.8568440471930199E-2</v>
      </c>
      <c r="X22">
        <f>Sheet1!Y21</f>
        <v>0</v>
      </c>
      <c r="Y22">
        <f>Sheet1!X21</f>
        <v>806690.17777769105</v>
      </c>
      <c r="Z22">
        <f>Sheet1!Z21</f>
        <v>12493648.3686281</v>
      </c>
      <c r="AA22">
        <f>Sheet1!AA21</f>
        <v>-1510352.09966229</v>
      </c>
      <c r="AB22">
        <f>Sheet1!AB21</f>
        <v>7234865.9705814598</v>
      </c>
      <c r="AC22">
        <f>Sheet1!AC21</f>
        <v>12374134.8817873</v>
      </c>
      <c r="AD22">
        <f>Sheet1!AD21</f>
        <v>4772884.8071379401</v>
      </c>
      <c r="AE22">
        <f>Sheet1!AE21</f>
        <v>-349094.90434395202</v>
      </c>
      <c r="AF22">
        <f>Sheet1!AF21</f>
        <v>-6764532.9124586498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0</v>
      </c>
      <c r="AL22">
        <f>Sheet1!AL21</f>
        <v>0</v>
      </c>
      <c r="AM22">
        <f>Sheet1!AM21</f>
        <v>112600.885062823</v>
      </c>
      <c r="AN22">
        <f>Sheet1!AN21</f>
        <v>0</v>
      </c>
      <c r="AO22">
        <f>Sheet1!AO21</f>
        <v>28364154.996732801</v>
      </c>
      <c r="AP22">
        <f>Sheet1!AP21</f>
        <v>27470624.540766802</v>
      </c>
      <c r="AQ22">
        <f>Sheet1!AQ21</f>
        <v>-30969094.665766802</v>
      </c>
      <c r="AR22">
        <f>Sheet1!AR21</f>
        <v>6620335.9999999898</v>
      </c>
      <c r="AS22">
        <f>Sheet1!AS21</f>
        <v>3121865.87499998</v>
      </c>
      <c r="AT22" s="3"/>
      <c r="AV22" s="3"/>
      <c r="AX22" s="3"/>
      <c r="AZ22" s="3"/>
      <c r="BB22" s="3"/>
      <c r="BD22" s="3"/>
      <c r="BF22" s="3"/>
      <c r="BI22" s="3"/>
      <c r="BK22" s="3"/>
      <c r="BM22" s="3"/>
      <c r="BN22"/>
      <c r="BO22"/>
      <c r="BP22"/>
      <c r="BQ22"/>
      <c r="BR22"/>
      <c r="BS22"/>
    </row>
    <row r="23" spans="1:71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867973549.15699995</v>
      </c>
      <c r="F23">
        <f>Sheet1!F22</f>
        <v>847947416.67200005</v>
      </c>
      <c r="G23">
        <f>Sheet1!G22</f>
        <v>862816104.76399899</v>
      </c>
      <c r="H23">
        <f>Sheet1!H22</f>
        <v>-1658974.26800023</v>
      </c>
      <c r="I23">
        <f>Sheet1!I22</f>
        <v>867989942.16419005</v>
      </c>
      <c r="J23">
        <f>Sheet1!J22</f>
        <v>20850021.5947151</v>
      </c>
      <c r="K23">
        <f>Sheet1!K22</f>
        <v>12546639.1007443</v>
      </c>
      <c r="L23">
        <f>Sheet1!L22</f>
        <v>0.85856422447074798</v>
      </c>
      <c r="M23">
        <f>Sheet1!M22</f>
        <v>2358573.8010524102</v>
      </c>
      <c r="N23">
        <f>Sheet1!N22</f>
        <v>2.5121910315593299</v>
      </c>
      <c r="O23">
        <f>Sheet1!O22</f>
        <v>33908.541093508</v>
      </c>
      <c r="P23">
        <f>Sheet1!P22</f>
        <v>7.7053267857104899</v>
      </c>
      <c r="Q23">
        <f>Sheet1!Q22</f>
        <v>31.2029975809353</v>
      </c>
      <c r="R23">
        <f>Sheet1!R22</f>
        <v>3.4157455799771399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</v>
      </c>
      <c r="W23">
        <f>Sheet1!W22</f>
        <v>3.7834033112983702E-2</v>
      </c>
      <c r="X23">
        <f>Sheet1!Y22</f>
        <v>0</v>
      </c>
      <c r="Y23">
        <f>Sheet1!X22</f>
        <v>833966.87992857501</v>
      </c>
      <c r="Z23">
        <f>Sheet1!Z22</f>
        <v>-11240490.301537201</v>
      </c>
      <c r="AA23">
        <f>Sheet1!AA22</f>
        <v>5507663.1015718598</v>
      </c>
      <c r="AB23">
        <f>Sheet1!AB22</f>
        <v>7735602.0381787596</v>
      </c>
      <c r="AC23">
        <f>Sheet1!AC22</f>
        <v>14064253.7488815</v>
      </c>
      <c r="AD23">
        <f>Sheet1!AD22</f>
        <v>6990299.7577297604</v>
      </c>
      <c r="AE23">
        <f>Sheet1!AE22</f>
        <v>-371451.38095390197</v>
      </c>
      <c r="AF23">
        <f>Sheet1!AF22</f>
        <v>-5989052.8648524499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0</v>
      </c>
      <c r="AL23">
        <f>Sheet1!AL22</f>
        <v>0</v>
      </c>
      <c r="AM23">
        <f>Sheet1!AM22</f>
        <v>-379434.30714041402</v>
      </c>
      <c r="AN23">
        <f>Sheet1!AN22</f>
        <v>0</v>
      </c>
      <c r="AO23">
        <f>Sheet1!AO22</f>
        <v>16317389.791877801</v>
      </c>
      <c r="AP23">
        <f>Sheet1!AP22</f>
        <v>19202007.584310699</v>
      </c>
      <c r="AQ23">
        <f>Sheet1!AQ22</f>
        <v>-20860981.852311</v>
      </c>
      <c r="AR23">
        <f>Sheet1!AR22</f>
        <v>16527662.359999999</v>
      </c>
      <c r="AS23">
        <f>Sheet1!AS22</f>
        <v>14868688.0919997</v>
      </c>
      <c r="AT23" s="3"/>
      <c r="AV23" s="3"/>
      <c r="AX23" s="3"/>
      <c r="AZ23" s="3"/>
      <c r="BB23" s="3"/>
      <c r="BD23" s="3"/>
      <c r="BF23" s="3"/>
      <c r="BI23" s="3"/>
      <c r="BK23" s="3"/>
      <c r="BM23" s="3"/>
      <c r="BN23"/>
      <c r="BO23"/>
      <c r="BP23"/>
      <c r="BQ23"/>
      <c r="BR23"/>
      <c r="BS23"/>
    </row>
    <row r="24" spans="1:71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867973549.15699995</v>
      </c>
      <c r="F24">
        <f>Sheet1!F23</f>
        <v>862816104.76399899</v>
      </c>
      <c r="G24">
        <f>Sheet1!G23</f>
        <v>891925467.00399995</v>
      </c>
      <c r="H24">
        <f>Sheet1!H23</f>
        <v>29109362.240000401</v>
      </c>
      <c r="I24">
        <f>Sheet1!I23</f>
        <v>916951321.50799894</v>
      </c>
      <c r="J24">
        <f>Sheet1!J23</f>
        <v>48961379.34381</v>
      </c>
      <c r="K24">
        <f>Sheet1!K23</f>
        <v>12341190.5755553</v>
      </c>
      <c r="L24">
        <f>Sheet1!L23</f>
        <v>0.79790757792084599</v>
      </c>
      <c r="M24">
        <f>Sheet1!M23</f>
        <v>2407082.91936915</v>
      </c>
      <c r="N24">
        <f>Sheet1!N23</f>
        <v>2.9667166294215801</v>
      </c>
      <c r="O24">
        <f>Sheet1!O23</f>
        <v>32967.660658573099</v>
      </c>
      <c r="P24">
        <f>Sheet1!P23</f>
        <v>7.5925661713157497</v>
      </c>
      <c r="Q24">
        <f>Sheet1!Q23</f>
        <v>30.162239352984699</v>
      </c>
      <c r="R24">
        <f>Sheet1!R23</f>
        <v>3.4157455799771399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</v>
      </c>
      <c r="W24">
        <f>Sheet1!W23</f>
        <v>3.7834033112983702E-2</v>
      </c>
      <c r="X24">
        <f>Sheet1!Y23</f>
        <v>0</v>
      </c>
      <c r="Y24">
        <f>Sheet1!X23</f>
        <v>1321446.63149869</v>
      </c>
      <c r="Z24">
        <f>Sheet1!Z23</f>
        <v>-5714058.0764156897</v>
      </c>
      <c r="AA24">
        <f>Sheet1!AA23</f>
        <v>15237056.968693299</v>
      </c>
      <c r="AB24">
        <f>Sheet1!AB23</f>
        <v>8055699.7500692001</v>
      </c>
      <c r="AC24">
        <f>Sheet1!AC23</f>
        <v>18443287.507917799</v>
      </c>
      <c r="AD24">
        <f>Sheet1!AD23</f>
        <v>6677815.1955317203</v>
      </c>
      <c r="AE24">
        <f>Sheet1!AE23</f>
        <v>-472797.19495914801</v>
      </c>
      <c r="AF24">
        <f>Sheet1!AF23</f>
        <v>-5378254.0893267598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0</v>
      </c>
      <c r="AL24">
        <f>Sheet1!AL23</f>
        <v>0</v>
      </c>
      <c r="AM24">
        <f>Sheet1!AM23</f>
        <v>1136706.49998009</v>
      </c>
      <c r="AN24">
        <f>Sheet1!AN23</f>
        <v>0</v>
      </c>
      <c r="AO24">
        <f>Sheet1!AO23</f>
        <v>37985456.561490603</v>
      </c>
      <c r="AP24">
        <f>Sheet1!AP23</f>
        <v>34147943.159925498</v>
      </c>
      <c r="AQ24">
        <f>Sheet1!AQ23</f>
        <v>-5038580.9199250704</v>
      </c>
      <c r="AR24">
        <f>Sheet1!AR23</f>
        <v>0</v>
      </c>
      <c r="AS24">
        <f>Sheet1!AS23</f>
        <v>29109362.240000401</v>
      </c>
      <c r="AT24" s="3"/>
      <c r="AV24" s="3"/>
      <c r="AX24" s="3"/>
      <c r="AZ24" s="3"/>
      <c r="BB24" s="3"/>
      <c r="BD24" s="3"/>
      <c r="BF24" s="3"/>
      <c r="BI24" s="3"/>
      <c r="BK24" s="3"/>
      <c r="BM24" s="3"/>
      <c r="BN24"/>
      <c r="BO24"/>
      <c r="BP24"/>
      <c r="BQ24"/>
      <c r="BR24"/>
      <c r="BS24"/>
    </row>
    <row r="25" spans="1:71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867973549.15699995</v>
      </c>
      <c r="F25">
        <f>Sheet1!F24</f>
        <v>891925467.00399995</v>
      </c>
      <c r="G25">
        <f>Sheet1!G24</f>
        <v>940220965.00100005</v>
      </c>
      <c r="H25">
        <f>Sheet1!H24</f>
        <v>48295497.996999897</v>
      </c>
      <c r="I25">
        <f>Sheet1!I24</f>
        <v>944638477.37259102</v>
      </c>
      <c r="J25">
        <f>Sheet1!J24</f>
        <v>27687155.864590999</v>
      </c>
      <c r="K25">
        <f>Sheet1!K24</f>
        <v>12174294.841188399</v>
      </c>
      <c r="L25">
        <f>Sheet1!L24</f>
        <v>0.82796595931321704</v>
      </c>
      <c r="M25">
        <f>Sheet1!M24</f>
        <v>2456231.1488558999</v>
      </c>
      <c r="N25">
        <f>Sheet1!N24</f>
        <v>3.2552707783943902</v>
      </c>
      <c r="O25">
        <f>Sheet1!O24</f>
        <v>31569.719465858401</v>
      </c>
      <c r="P25">
        <f>Sheet1!P24</f>
        <v>7.4063859040701603</v>
      </c>
      <c r="Q25">
        <f>Sheet1!Q24</f>
        <v>29.310233345520501</v>
      </c>
      <c r="R25">
        <f>Sheet1!R24</f>
        <v>3.6005005557909202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</v>
      </c>
      <c r="W25">
        <f>Sheet1!W24</f>
        <v>3.7834033112983702E-2</v>
      </c>
      <c r="X25">
        <f>Sheet1!Y24</f>
        <v>0</v>
      </c>
      <c r="Y25">
        <f>Sheet1!X24</f>
        <v>919396.16360712401</v>
      </c>
      <c r="Z25">
        <f>Sheet1!Z24</f>
        <v>4252860.9977831095</v>
      </c>
      <c r="AA25">
        <f>Sheet1!AA24</f>
        <v>-2004950.3550177999</v>
      </c>
      <c r="AB25">
        <f>Sheet1!AB24</f>
        <v>9635993.5538794696</v>
      </c>
      <c r="AC25">
        <f>Sheet1!AC24</f>
        <v>10844531.399480199</v>
      </c>
      <c r="AD25">
        <f>Sheet1!AD24</f>
        <v>11214567.7703503</v>
      </c>
      <c r="AE25">
        <f>Sheet1!AE24</f>
        <v>-341572.66607312101</v>
      </c>
      <c r="AF25">
        <f>Sheet1!AF24</f>
        <v>-5692779.6690564901</v>
      </c>
      <c r="AG25">
        <f>Sheet1!AG24</f>
        <v>-375058.37408230099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0</v>
      </c>
      <c r="AL25">
        <f>Sheet1!AL24</f>
        <v>0</v>
      </c>
      <c r="AM25">
        <f>Sheet1!AM24</f>
        <v>-1028031.61590184</v>
      </c>
      <c r="AN25">
        <f>Sheet1!AN24</f>
        <v>0</v>
      </c>
      <c r="AO25">
        <f>Sheet1!AO24</f>
        <v>26505561.0413616</v>
      </c>
      <c r="AP25">
        <f>Sheet1!AP24</f>
        <v>30552472.037986699</v>
      </c>
      <c r="AQ25">
        <f>Sheet1!AQ24</f>
        <v>17743025.959013201</v>
      </c>
      <c r="AR25">
        <f>Sheet1!AR24</f>
        <v>0</v>
      </c>
      <c r="AS25">
        <f>Sheet1!AS24</f>
        <v>48295497.996999897</v>
      </c>
      <c r="AT25" s="3"/>
      <c r="AV25" s="3"/>
      <c r="AX25" s="3"/>
      <c r="AZ25" s="3"/>
      <c r="BB25" s="3"/>
      <c r="BD25" s="3"/>
      <c r="BF25" s="3"/>
      <c r="BI25" s="3"/>
      <c r="BK25" s="3"/>
      <c r="BM25" s="3"/>
      <c r="BN25"/>
      <c r="BO25"/>
      <c r="BP25"/>
      <c r="BQ25"/>
      <c r="BR25"/>
      <c r="BS25"/>
    </row>
    <row r="26" spans="1:71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867973549.15699995</v>
      </c>
      <c r="F26">
        <f>Sheet1!F25</f>
        <v>940220965.00100005</v>
      </c>
      <c r="G26">
        <f>Sheet1!G25</f>
        <v>930375014.54099905</v>
      </c>
      <c r="H26">
        <f>Sheet1!H25</f>
        <v>-9845950.4600003902</v>
      </c>
      <c r="I26">
        <f>Sheet1!I25</f>
        <v>933474312.19773495</v>
      </c>
      <c r="J26">
        <f>Sheet1!J25</f>
        <v>-11164165.174854999</v>
      </c>
      <c r="K26">
        <f>Sheet1!K25</f>
        <v>12218036.3309373</v>
      </c>
      <c r="L26">
        <f>Sheet1!L25</f>
        <v>0.90809641818789999</v>
      </c>
      <c r="M26">
        <f>Sheet1!M25</f>
        <v>2485906.6912112501</v>
      </c>
      <c r="N26">
        <f>Sheet1!N25</f>
        <v>3.4452975904756502</v>
      </c>
      <c r="O26">
        <f>Sheet1!O25</f>
        <v>31946.609704682</v>
      </c>
      <c r="P26">
        <f>Sheet1!P25</f>
        <v>7.28064377951012</v>
      </c>
      <c r="Q26">
        <f>Sheet1!Q25</f>
        <v>28.594448083862801</v>
      </c>
      <c r="R26">
        <f>Sheet1!R25</f>
        <v>3.81366257522745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</v>
      </c>
      <c r="W26">
        <f>Sheet1!W25</f>
        <v>3.7834033112983702E-2</v>
      </c>
      <c r="X26">
        <f>Sheet1!Y25</f>
        <v>0</v>
      </c>
      <c r="Y26">
        <f>Sheet1!X25</f>
        <v>882897.02867798402</v>
      </c>
      <c r="Z26">
        <f>Sheet1!Z25</f>
        <v>-3063055.0686977599</v>
      </c>
      <c r="AA26">
        <f>Sheet1!AA25</f>
        <v>-10696475.485181799</v>
      </c>
      <c r="AB26">
        <f>Sheet1!AB25</f>
        <v>4886538.7335125301</v>
      </c>
      <c r="AC26">
        <f>Sheet1!AC25</f>
        <v>7024803.8219892299</v>
      </c>
      <c r="AD26">
        <f>Sheet1!AD25</f>
        <v>-3175097.4006002201</v>
      </c>
      <c r="AE26">
        <f>Sheet1!AE25</f>
        <v>-497075.40907410701</v>
      </c>
      <c r="AF26">
        <f>Sheet1!AF25</f>
        <v>-3583369.5005538799</v>
      </c>
      <c r="AG26">
        <f>Sheet1!AG25</f>
        <v>-399648.79635671503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0</v>
      </c>
      <c r="AL26">
        <f>Sheet1!AL25</f>
        <v>0</v>
      </c>
      <c r="AM26">
        <f>Sheet1!AM25</f>
        <v>374786.34074031899</v>
      </c>
      <c r="AN26">
        <f>Sheet1!AN25</f>
        <v>0</v>
      </c>
      <c r="AO26">
        <f>Sheet1!AO25</f>
        <v>-9128592.7642224394</v>
      </c>
      <c r="AP26">
        <f>Sheet1!AP25</f>
        <v>-11137258.252309401</v>
      </c>
      <c r="AQ26">
        <f>Sheet1!AQ25</f>
        <v>1291307.79230906</v>
      </c>
      <c r="AR26">
        <f>Sheet1!AR25</f>
        <v>0</v>
      </c>
      <c r="AS26">
        <f>Sheet1!AS25</f>
        <v>-9845950.4600003902</v>
      </c>
      <c r="AT26" s="3"/>
      <c r="AV26" s="3"/>
      <c r="AX26" s="3"/>
      <c r="AZ26" s="3"/>
      <c r="BB26" s="3"/>
      <c r="BD26" s="3"/>
      <c r="BF26" s="3"/>
      <c r="BI26" s="3"/>
      <c r="BK26" s="3"/>
      <c r="BM26" s="3"/>
      <c r="BN26"/>
      <c r="BO26"/>
      <c r="BP26"/>
      <c r="BQ26"/>
      <c r="BR26"/>
      <c r="BS26"/>
    </row>
    <row r="27" spans="1:71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867973549.15699995</v>
      </c>
      <c r="F27">
        <f>Sheet1!F26</f>
        <v>930375014.54099905</v>
      </c>
      <c r="G27">
        <f>Sheet1!G26</f>
        <v>1016226753.405</v>
      </c>
      <c r="H27">
        <f>Sheet1!H26</f>
        <v>85851738.864000201</v>
      </c>
      <c r="I27">
        <f>Sheet1!I26</f>
        <v>981325671.98406804</v>
      </c>
      <c r="J27">
        <f>Sheet1!J26</f>
        <v>47851359.786332898</v>
      </c>
      <c r="K27">
        <f>Sheet1!K26</f>
        <v>12540741.1353992</v>
      </c>
      <c r="L27">
        <f>Sheet1!L26</f>
        <v>0.89492429500394699</v>
      </c>
      <c r="M27">
        <f>Sheet1!M26</f>
        <v>2498046.45998511</v>
      </c>
      <c r="N27">
        <f>Sheet1!N26</f>
        <v>3.8561069331102802</v>
      </c>
      <c r="O27">
        <f>Sheet1!O26</f>
        <v>31672.872605811899</v>
      </c>
      <c r="P27">
        <f>Sheet1!P26</f>
        <v>7.5110079785498503</v>
      </c>
      <c r="Q27">
        <f>Sheet1!Q26</f>
        <v>27.8933262885825</v>
      </c>
      <c r="R27">
        <f>Sheet1!R26</f>
        <v>3.8568314964958401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</v>
      </c>
      <c r="W27">
        <f>Sheet1!W26</f>
        <v>3.7834033112983702E-2</v>
      </c>
      <c r="X27">
        <f>Sheet1!Y26</f>
        <v>0</v>
      </c>
      <c r="Y27">
        <f>Sheet1!X26</f>
        <v>914029.27921611699</v>
      </c>
      <c r="Z27">
        <f>Sheet1!Z26</f>
        <v>27804840.572709601</v>
      </c>
      <c r="AA27">
        <f>Sheet1!AA26</f>
        <v>1426363.28456613</v>
      </c>
      <c r="AB27">
        <f>Sheet1!AB26</f>
        <v>2159418.6554957801</v>
      </c>
      <c r="AC27">
        <f>Sheet1!AC26</f>
        <v>14434483.5182718</v>
      </c>
      <c r="AD27">
        <f>Sheet1!AD26</f>
        <v>2064498.0106780899</v>
      </c>
      <c r="AE27">
        <f>Sheet1!AE26</f>
        <v>1066554.2394440901</v>
      </c>
      <c r="AF27">
        <f>Sheet1!AF26</f>
        <v>-2785157.2111829701</v>
      </c>
      <c r="AG27">
        <f>Sheet1!AG26</f>
        <v>-47184.643004821497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0</v>
      </c>
      <c r="AL27">
        <f>Sheet1!AL26</f>
        <v>0</v>
      </c>
      <c r="AM27">
        <f>Sheet1!AM26</f>
        <v>-172254.96717997699</v>
      </c>
      <c r="AN27">
        <f>Sheet1!AN26</f>
        <v>0</v>
      </c>
      <c r="AO27">
        <f>Sheet1!AO26</f>
        <v>45951561.459797896</v>
      </c>
      <c r="AP27">
        <f>Sheet1!AP26</f>
        <v>46763165.184444197</v>
      </c>
      <c r="AQ27">
        <f>Sheet1!AQ26</f>
        <v>39088573.6795559</v>
      </c>
      <c r="AR27">
        <f>Sheet1!AR26</f>
        <v>0</v>
      </c>
      <c r="AS27">
        <f>Sheet1!AS26</f>
        <v>85851738.864000201</v>
      </c>
      <c r="AT27" s="3"/>
      <c r="AV27" s="3"/>
      <c r="AX27" s="3"/>
      <c r="AZ27" s="3"/>
      <c r="BB27" s="3"/>
      <c r="BD27" s="3"/>
      <c r="BF27" s="3"/>
      <c r="BI27" s="3"/>
      <c r="BK27" s="3"/>
      <c r="BM27" s="3"/>
      <c r="BN27"/>
      <c r="BO27"/>
      <c r="BP27"/>
      <c r="BQ27"/>
      <c r="BR27"/>
      <c r="BS27"/>
    </row>
    <row r="28" spans="1:71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867973549.15699995</v>
      </c>
      <c r="F28">
        <f>Sheet1!F27</f>
        <v>1016226753.405</v>
      </c>
      <c r="G28">
        <f>Sheet1!G27</f>
        <v>935828639.00199902</v>
      </c>
      <c r="H28">
        <f>Sheet1!H27</f>
        <v>-80398114.403000295</v>
      </c>
      <c r="I28">
        <f>Sheet1!I27</f>
        <v>906545418.05132902</v>
      </c>
      <c r="J28">
        <f>Sheet1!J27</f>
        <v>-74780253.932739004</v>
      </c>
      <c r="K28">
        <f>Sheet1!K27</f>
        <v>12239356.4486607</v>
      </c>
      <c r="L28">
        <f>Sheet1!L27</f>
        <v>1.0083182981624501</v>
      </c>
      <c r="M28">
        <f>Sheet1!M27</f>
        <v>2483216.6820409498</v>
      </c>
      <c r="N28">
        <f>Sheet1!N27</f>
        <v>2.8006067085926598</v>
      </c>
      <c r="O28">
        <f>Sheet1!O27</f>
        <v>30147.0300522988</v>
      </c>
      <c r="P28">
        <f>Sheet1!P27</f>
        <v>7.5981004331781996</v>
      </c>
      <c r="Q28">
        <f>Sheet1!Q27</f>
        <v>27.2753560510833</v>
      </c>
      <c r="R28">
        <f>Sheet1!R27</f>
        <v>4.0520629971687301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</v>
      </c>
      <c r="W28">
        <f>Sheet1!W27</f>
        <v>3.7834033112983702E-2</v>
      </c>
      <c r="X28">
        <f>Sheet1!Y27</f>
        <v>0</v>
      </c>
      <c r="Y28">
        <f>Sheet1!X27</f>
        <v>11290.839393727299</v>
      </c>
      <c r="Z28">
        <f>Sheet1!Z27</f>
        <v>-11279242.9315331</v>
      </c>
      <c r="AA28">
        <f>Sheet1!AA27</f>
        <v>-33310032.666298099</v>
      </c>
      <c r="AB28">
        <f>Sheet1!AB27</f>
        <v>-1938623.3705961599</v>
      </c>
      <c r="AC28">
        <f>Sheet1!AC27</f>
        <v>-42232068.855738103</v>
      </c>
      <c r="AD28">
        <f>Sheet1!AD27</f>
        <v>14894219.5375292</v>
      </c>
      <c r="AE28">
        <f>Sheet1!AE27</f>
        <v>337088.49753270397</v>
      </c>
      <c r="AF28">
        <f>Sheet1!AF27</f>
        <v>-3154729.20849944</v>
      </c>
      <c r="AG28">
        <f>Sheet1!AG27</f>
        <v>-484041.503624957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0</v>
      </c>
      <c r="AL28">
        <f>Sheet1!AL27</f>
        <v>0</v>
      </c>
      <c r="AM28">
        <f>Sheet1!AM27</f>
        <v>-1738535.06968244</v>
      </c>
      <c r="AN28">
        <f>Sheet1!AN27</f>
        <v>0</v>
      </c>
      <c r="AO28">
        <f>Sheet1!AO27</f>
        <v>-78905965.570910498</v>
      </c>
      <c r="AP28">
        <f>Sheet1!AP27</f>
        <v>-76596411.519496098</v>
      </c>
      <c r="AQ28">
        <f>Sheet1!AQ27</f>
        <v>-3801702.8835042398</v>
      </c>
      <c r="AR28">
        <f>Sheet1!AR27</f>
        <v>0</v>
      </c>
      <c r="AS28">
        <f>Sheet1!AS27</f>
        <v>-80398114.403000295</v>
      </c>
      <c r="AT28" s="3"/>
      <c r="AV28" s="3"/>
      <c r="AX28" s="3"/>
      <c r="AZ28" s="3"/>
      <c r="BB28" s="3"/>
      <c r="BD28" s="3"/>
      <c r="BF28" s="3"/>
      <c r="BI28" s="3"/>
      <c r="BK28" s="3"/>
      <c r="BM28" s="3"/>
      <c r="BN28"/>
      <c r="BO28"/>
      <c r="BP28"/>
      <c r="BQ28"/>
      <c r="BR28"/>
      <c r="BS28"/>
    </row>
    <row r="29" spans="1:71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867973549.15699995</v>
      </c>
      <c r="F29">
        <f>Sheet1!F28</f>
        <v>935828639.00199902</v>
      </c>
      <c r="G29">
        <f>Sheet1!G28</f>
        <v>925814537.53299999</v>
      </c>
      <c r="H29">
        <f>Sheet1!H28</f>
        <v>-13002840.6839996</v>
      </c>
      <c r="I29">
        <f>Sheet1!I28</f>
        <v>923477131.34215105</v>
      </c>
      <c r="J29">
        <f>Sheet1!J28</f>
        <v>13000797.673071399</v>
      </c>
      <c r="K29">
        <f>Sheet1!K28</f>
        <v>11931739.8069002</v>
      </c>
      <c r="L29">
        <f>Sheet1!L28</f>
        <v>1.01250670658661</v>
      </c>
      <c r="M29">
        <f>Sheet1!M28</f>
        <v>2502035.3700119602</v>
      </c>
      <c r="N29">
        <f>Sheet1!N28</f>
        <v>3.2597127140660902</v>
      </c>
      <c r="O29">
        <f>Sheet1!O28</f>
        <v>29658.046076955499</v>
      </c>
      <c r="P29">
        <f>Sheet1!P28</f>
        <v>7.8609293726784299</v>
      </c>
      <c r="Q29">
        <f>Sheet1!Q28</f>
        <v>26.7790796345394</v>
      </c>
      <c r="R29">
        <f>Sheet1!R28</f>
        <v>4.0843594262881799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</v>
      </c>
      <c r="W29">
        <f>Sheet1!W28</f>
        <v>3.7834033112983702E-2</v>
      </c>
      <c r="X29">
        <f>Sheet1!Y28</f>
        <v>0</v>
      </c>
      <c r="Y29">
        <f>Sheet1!X28</f>
        <v>12013.1870307768</v>
      </c>
      <c r="Z29">
        <f>Sheet1!Z28</f>
        <v>-11943106.8298606</v>
      </c>
      <c r="AA29">
        <f>Sheet1!AA28</f>
        <v>567231.38499405095</v>
      </c>
      <c r="AB29">
        <f>Sheet1!AB28</f>
        <v>3738150.15322976</v>
      </c>
      <c r="AC29">
        <f>Sheet1!AC28</f>
        <v>18664350.6895338</v>
      </c>
      <c r="AD29">
        <f>Sheet1!AD28</f>
        <v>4514998.9932173202</v>
      </c>
      <c r="AE29">
        <f>Sheet1!AE28</f>
        <v>1585288.17060904</v>
      </c>
      <c r="AF29">
        <f>Sheet1!AF28</f>
        <v>-2993976.4075402701</v>
      </c>
      <c r="AG29">
        <f>Sheet1!AG28</f>
        <v>33497.426676083996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0</v>
      </c>
      <c r="AL29">
        <f>Sheet1!AL28</f>
        <v>0</v>
      </c>
      <c r="AM29">
        <f>Sheet1!AM28</f>
        <v>107253.667639356</v>
      </c>
      <c r="AN29">
        <f>Sheet1!AN28</f>
        <v>0</v>
      </c>
      <c r="AO29">
        <f>Sheet1!AO28</f>
        <v>14273687.248498401</v>
      </c>
      <c r="AP29">
        <f>Sheet1!AP28</f>
        <v>14530424.0775788</v>
      </c>
      <c r="AQ29">
        <f>Sheet1!AQ28</f>
        <v>-27533264.7615784</v>
      </c>
      <c r="AR29">
        <f>Sheet1!AR28</f>
        <v>0</v>
      </c>
      <c r="AS29">
        <f>Sheet1!AS28</f>
        <v>-13002840.6839996</v>
      </c>
      <c r="AT29" s="3"/>
      <c r="AV29" s="3"/>
      <c r="AX29" s="3"/>
      <c r="AZ29" s="3"/>
      <c r="BB29" s="3"/>
      <c r="BD29" s="3"/>
      <c r="BF29" s="3"/>
      <c r="BI29" s="3"/>
      <c r="BK29" s="3"/>
      <c r="BM29" s="3"/>
      <c r="BN29"/>
      <c r="BO29"/>
      <c r="BP29"/>
      <c r="BQ29"/>
      <c r="BR29"/>
      <c r="BS29"/>
    </row>
    <row r="30" spans="1:71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867973549.15699995</v>
      </c>
      <c r="F30">
        <f>Sheet1!F29</f>
        <v>925814537.53299999</v>
      </c>
      <c r="G30">
        <f>Sheet1!G29</f>
        <v>965022461.07200003</v>
      </c>
      <c r="H30">
        <f>Sheet1!H29</f>
        <v>39207923.538999997</v>
      </c>
      <c r="I30">
        <f>Sheet1!I29</f>
        <v>953643772.38836396</v>
      </c>
      <c r="J30">
        <f>Sheet1!J29</f>
        <v>30166641.046212599</v>
      </c>
      <c r="K30">
        <f>Sheet1!K29</f>
        <v>11743505.9019779</v>
      </c>
      <c r="L30">
        <f>Sheet1!L29</f>
        <v>0.985516923328838</v>
      </c>
      <c r="M30">
        <f>Sheet1!M29</f>
        <v>2523684.8580201799</v>
      </c>
      <c r="N30">
        <f>Sheet1!N29</f>
        <v>3.99883335395729</v>
      </c>
      <c r="O30">
        <f>Sheet1!O29</f>
        <v>29092.150737810502</v>
      </c>
      <c r="P30">
        <f>Sheet1!P29</f>
        <v>8.1232130639183495</v>
      </c>
      <c r="Q30">
        <f>Sheet1!Q29</f>
        <v>26.316939238977099</v>
      </c>
      <c r="R30">
        <f>Sheet1!R29</f>
        <v>4.1679469898235704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</v>
      </c>
      <c r="W30">
        <f>Sheet1!W29</f>
        <v>5.0266466117976298E-2</v>
      </c>
      <c r="X30">
        <f>Sheet1!Y29</f>
        <v>0</v>
      </c>
      <c r="Y30">
        <f>Sheet1!X29</f>
        <v>16400.042587383501</v>
      </c>
      <c r="Z30">
        <f>Sheet1!Z29</f>
        <v>-11004539.675961699</v>
      </c>
      <c r="AA30">
        <f>Sheet1!AA29</f>
        <v>6892999.7892230498</v>
      </c>
      <c r="AB30">
        <f>Sheet1!AB29</f>
        <v>2984114.59146869</v>
      </c>
      <c r="AC30">
        <f>Sheet1!AC29</f>
        <v>26110501.242563099</v>
      </c>
      <c r="AD30">
        <f>Sheet1!AD29</f>
        <v>5267301.2242974704</v>
      </c>
      <c r="AE30">
        <f>Sheet1!AE29</f>
        <v>1328041.33155078</v>
      </c>
      <c r="AF30">
        <f>Sheet1!AF29</f>
        <v>-2300466.8421040401</v>
      </c>
      <c r="AG30">
        <f>Sheet1!AG29</f>
        <v>-269326.37815602199</v>
      </c>
      <c r="AH30">
        <f>Sheet1!AH29</f>
        <v>0</v>
      </c>
      <c r="AI30">
        <f>Sheet1!AI29</f>
        <v>0</v>
      </c>
      <c r="AJ30">
        <f>Sheet1!AJ29</f>
        <v>0</v>
      </c>
      <c r="AK30">
        <f>Sheet1!AK29</f>
        <v>0</v>
      </c>
      <c r="AL30">
        <f>Sheet1!AL29</f>
        <v>169675.87703956701</v>
      </c>
      <c r="AM30">
        <f>Sheet1!AM29</f>
        <v>77476.920242292807</v>
      </c>
      <c r="AN30">
        <f>Sheet1!AN29</f>
        <v>0</v>
      </c>
      <c r="AO30">
        <f>Sheet1!AO29</f>
        <v>29255778.080163199</v>
      </c>
      <c r="AP30">
        <f>Sheet1!AP29</f>
        <v>29161432.073157001</v>
      </c>
      <c r="AQ30">
        <f>Sheet1!AQ29</f>
        <v>10046491.465843</v>
      </c>
      <c r="AR30">
        <f>Sheet1!AR29</f>
        <v>0</v>
      </c>
      <c r="AS30">
        <f>Sheet1!AS29</f>
        <v>39207923.538999997</v>
      </c>
      <c r="AT30" s="3"/>
      <c r="AV30" s="3"/>
      <c r="AX30" s="3"/>
      <c r="AZ30" s="3"/>
      <c r="BB30" s="3"/>
      <c r="BD30" s="3"/>
      <c r="BF30" s="3"/>
      <c r="BI30" s="3"/>
      <c r="BK30" s="3"/>
      <c r="BM30" s="3"/>
      <c r="BN30"/>
      <c r="BO30"/>
      <c r="BP30"/>
      <c r="BQ30"/>
      <c r="BR30"/>
      <c r="BS30"/>
    </row>
    <row r="31" spans="1:71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891276834.15699995</v>
      </c>
      <c r="F31">
        <f>Sheet1!F30</f>
        <v>965022461.07200003</v>
      </c>
      <c r="G31">
        <f>Sheet1!G30</f>
        <v>984692047.68200004</v>
      </c>
      <c r="H31">
        <f>Sheet1!H30</f>
        <v>-3633698.39000032</v>
      </c>
      <c r="I31">
        <f>Sheet1!I30</f>
        <v>960376866.86918402</v>
      </c>
      <c r="J31">
        <f>Sheet1!J30</f>
        <v>-18960282.167470399</v>
      </c>
      <c r="K31">
        <f>Sheet1!K30</f>
        <v>11335759.9609129</v>
      </c>
      <c r="L31">
        <f>Sheet1!L30</f>
        <v>0.97139348289063399</v>
      </c>
      <c r="M31">
        <f>Sheet1!M30</f>
        <v>2528085.1350435801</v>
      </c>
      <c r="N31">
        <f>Sheet1!N30</f>
        <v>4.0128349637341199</v>
      </c>
      <c r="O31">
        <f>Sheet1!O30</f>
        <v>28821.674662712401</v>
      </c>
      <c r="P31">
        <f>Sheet1!P30</f>
        <v>8.2626492603542907</v>
      </c>
      <c r="Q31">
        <f>Sheet1!Q30</f>
        <v>26.397958414773498</v>
      </c>
      <c r="R31">
        <f>Sheet1!R30</f>
        <v>4.1099860678595004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</v>
      </c>
      <c r="W31">
        <f>Sheet1!W30</f>
        <v>8.2106500321211306E-2</v>
      </c>
      <c r="X31">
        <f>Sheet1!Y30</f>
        <v>0</v>
      </c>
      <c r="Y31">
        <f>Sheet1!X30</f>
        <v>13269.232248370099</v>
      </c>
      <c r="Z31">
        <f>Sheet1!Z30</f>
        <v>-28080600.671976399</v>
      </c>
      <c r="AA31">
        <f>Sheet1!AA30</f>
        <v>-302781.79791250097</v>
      </c>
      <c r="AB31">
        <f>Sheet1!AB30</f>
        <v>3966977.4891485702</v>
      </c>
      <c r="AC31">
        <f>Sheet1!AC30</f>
        <v>516145.32274838001</v>
      </c>
      <c r="AD31">
        <f>Sheet1!AD30</f>
        <v>2687266.5951677202</v>
      </c>
      <c r="AE31">
        <f>Sheet1!AE30</f>
        <v>316895.790458587</v>
      </c>
      <c r="AF31">
        <f>Sheet1!AF30</f>
        <v>-544978.45436901599</v>
      </c>
      <c r="AG31">
        <f>Sheet1!AG30</f>
        <v>28931.516428241601</v>
      </c>
      <c r="AH31">
        <f>Sheet1!AH30</f>
        <v>0</v>
      </c>
      <c r="AI31">
        <f>Sheet1!AI30</f>
        <v>0</v>
      </c>
      <c r="AJ31">
        <f>Sheet1!AJ30</f>
        <v>0</v>
      </c>
      <c r="AK31">
        <f>Sheet1!AK30</f>
        <v>0</v>
      </c>
      <c r="AL31">
        <f>Sheet1!AL30</f>
        <v>500275.60478894599</v>
      </c>
      <c r="AM31">
        <f>Sheet1!AM30</f>
        <v>128330.535797198</v>
      </c>
      <c r="AN31">
        <f>Sheet1!AN30</f>
        <v>0</v>
      </c>
      <c r="AO31">
        <f>Sheet1!AO30</f>
        <v>-20783538.069720302</v>
      </c>
      <c r="AP31">
        <f>Sheet1!AP30</f>
        <v>-21254157.351923998</v>
      </c>
      <c r="AQ31">
        <f>Sheet1!AQ30</f>
        <v>17620458.961923599</v>
      </c>
      <c r="AR31">
        <f>Sheet1!AR30</f>
        <v>23303285</v>
      </c>
      <c r="AS31">
        <f>Sheet1!AS30</f>
        <v>19669586.609999601</v>
      </c>
      <c r="AT31" s="3"/>
      <c r="AV31" s="3"/>
      <c r="AX31" s="3"/>
      <c r="AZ31" s="3"/>
      <c r="BB31" s="3"/>
      <c r="BD31" s="3"/>
      <c r="BF31" s="3"/>
      <c r="BI31" s="3"/>
      <c r="BK31" s="3"/>
      <c r="BM31" s="3"/>
      <c r="BN31"/>
      <c r="BO31"/>
      <c r="BP31"/>
      <c r="BQ31"/>
      <c r="BR31"/>
      <c r="BS31"/>
    </row>
    <row r="32" spans="1:71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891276834.15699995</v>
      </c>
      <c r="F32">
        <f>Sheet1!F31</f>
        <v>984692047.68200004</v>
      </c>
      <c r="G32">
        <f>Sheet1!G31</f>
        <v>958927770.44299996</v>
      </c>
      <c r="H32">
        <f>Sheet1!H31</f>
        <v>-16764760.8699998</v>
      </c>
      <c r="I32">
        <f>Sheet1!I31</f>
        <v>942803484.17008495</v>
      </c>
      <c r="J32">
        <f>Sheet1!J31</f>
        <v>-7888484.45811255</v>
      </c>
      <c r="K32">
        <f>Sheet1!K31</f>
        <v>11325869.142189</v>
      </c>
      <c r="L32">
        <f>Sheet1!L31</f>
        <v>1.0022100669710601</v>
      </c>
      <c r="M32">
        <f>Sheet1!M31</f>
        <v>2559480.02842566</v>
      </c>
      <c r="N32">
        <f>Sheet1!N31</f>
        <v>3.8296065832476902</v>
      </c>
      <c r="O32">
        <f>Sheet1!O31</f>
        <v>28830.420728168199</v>
      </c>
      <c r="P32">
        <f>Sheet1!P31</f>
        <v>8.0784013589823793</v>
      </c>
      <c r="Q32">
        <f>Sheet1!Q31</f>
        <v>25.982046572385599</v>
      </c>
      <c r="R32">
        <f>Sheet1!R31</f>
        <v>4.1712278224272898</v>
      </c>
      <c r="S32">
        <f>Sheet1!S31</f>
        <v>0</v>
      </c>
      <c r="T32">
        <f>Sheet1!T31</f>
        <v>0.15245450219012899</v>
      </c>
      <c r="U32">
        <f>Sheet1!U31</f>
        <v>0</v>
      </c>
      <c r="V32">
        <f>Sheet1!V31</f>
        <v>0</v>
      </c>
      <c r="W32">
        <f>Sheet1!W31</f>
        <v>0.13885082263699899</v>
      </c>
      <c r="X32">
        <f>Sheet1!Y31</f>
        <v>0</v>
      </c>
      <c r="Y32">
        <f>Sheet1!X31</f>
        <v>12393.9421546596</v>
      </c>
      <c r="Z32">
        <f>Sheet1!Z31</f>
        <v>6712200.1637491398</v>
      </c>
      <c r="AA32">
        <f>Sheet1!AA31</f>
        <v>-8797669.5614690594</v>
      </c>
      <c r="AB32">
        <f>Sheet1!AB31</f>
        <v>6699434.1677040998</v>
      </c>
      <c r="AC32">
        <f>Sheet1!AC31</f>
        <v>-5365026.9681517603</v>
      </c>
      <c r="AD32">
        <f>Sheet1!AD31</f>
        <v>-1178235.6444520601</v>
      </c>
      <c r="AE32">
        <f>Sheet1!AE31</f>
        <v>-1050988.4224614501</v>
      </c>
      <c r="AF32">
        <f>Sheet1!AF31</f>
        <v>-1015081.2032632</v>
      </c>
      <c r="AG32">
        <f>Sheet1!AG31</f>
        <v>-137296.224871841</v>
      </c>
      <c r="AH32">
        <f>Sheet1!AH31</f>
        <v>0</v>
      </c>
      <c r="AI32">
        <f>Sheet1!AI31</f>
        <v>-4053639.8820664901</v>
      </c>
      <c r="AJ32">
        <f>Sheet1!AJ31</f>
        <v>0</v>
      </c>
      <c r="AK32">
        <f>Sheet1!AK31</f>
        <v>0</v>
      </c>
      <c r="AL32">
        <f>Sheet1!AL31</f>
        <v>753514.11363224301</v>
      </c>
      <c r="AM32">
        <f>Sheet1!AM31</f>
        <v>-128518.637780672</v>
      </c>
      <c r="AN32">
        <f>Sheet1!AN31</f>
        <v>0</v>
      </c>
      <c r="AO32">
        <f>Sheet1!AO31</f>
        <v>-7561308.0994310696</v>
      </c>
      <c r="AP32">
        <f>Sheet1!AP31</f>
        <v>-7657784.2448074203</v>
      </c>
      <c r="AQ32">
        <f>Sheet1!AQ31</f>
        <v>-9106976.6251924392</v>
      </c>
      <c r="AR32">
        <f>Sheet1!AR31</f>
        <v>0</v>
      </c>
      <c r="AS32">
        <f>Sheet1!AS31</f>
        <v>-16764760.8699998</v>
      </c>
      <c r="AT32" s="3"/>
      <c r="AV32" s="3"/>
      <c r="AX32" s="3"/>
      <c r="AZ32" s="3"/>
      <c r="BB32" s="3"/>
      <c r="BD32" s="3"/>
      <c r="BF32" s="3"/>
      <c r="BI32" s="3"/>
      <c r="BK32" s="3"/>
      <c r="BM32" s="3"/>
      <c r="BN32"/>
      <c r="BO32"/>
      <c r="BP32"/>
      <c r="BQ32"/>
      <c r="BR32"/>
      <c r="BS32"/>
    </row>
    <row r="33" spans="1:71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891276834.15699995</v>
      </c>
      <c r="F33">
        <f>Sheet1!F32</f>
        <v>958927770.44299996</v>
      </c>
      <c r="G33">
        <f>Sheet1!G32</f>
        <v>956660327.19400001</v>
      </c>
      <c r="H33">
        <f>Sheet1!H32</f>
        <v>-2267443.2489996799</v>
      </c>
      <c r="I33">
        <f>Sheet1!I32</f>
        <v>936596954.06124198</v>
      </c>
      <c r="J33">
        <f>Sheet1!J32</f>
        <v>-6206530.1088426895</v>
      </c>
      <c r="K33">
        <f>Sheet1!K32</f>
        <v>11493335.8473134</v>
      </c>
      <c r="L33">
        <f>Sheet1!L32</f>
        <v>0.98776359098670696</v>
      </c>
      <c r="M33">
        <f>Sheet1!M32</f>
        <v>2594066.32478185</v>
      </c>
      <c r="N33">
        <f>Sheet1!N32</f>
        <v>3.6105565389561298</v>
      </c>
      <c r="O33">
        <f>Sheet1!O32</f>
        <v>28929.216858826199</v>
      </c>
      <c r="P33">
        <f>Sheet1!P32</f>
        <v>8.1002106642821303</v>
      </c>
      <c r="Q33">
        <f>Sheet1!Q32</f>
        <v>25.8888470140961</v>
      </c>
      <c r="R33">
        <f>Sheet1!R32</f>
        <v>4.2507732216773002</v>
      </c>
      <c r="S33">
        <f>Sheet1!S32</f>
        <v>0</v>
      </c>
      <c r="T33">
        <f>Sheet1!T32</f>
        <v>0.96257851244552295</v>
      </c>
      <c r="U33">
        <f>Sheet1!U32</f>
        <v>0</v>
      </c>
      <c r="V33">
        <f>Sheet1!V32</f>
        <v>0</v>
      </c>
      <c r="W33">
        <f>Sheet1!W32</f>
        <v>0.25587392270292902</v>
      </c>
      <c r="X33">
        <f>Sheet1!Y32</f>
        <v>0</v>
      </c>
      <c r="Y33">
        <f>Sheet1!X32</f>
        <v>15610.4875135158</v>
      </c>
      <c r="Z33">
        <f>Sheet1!Z32</f>
        <v>13542481.356233001</v>
      </c>
      <c r="AA33">
        <f>Sheet1!AA32</f>
        <v>4414025.1204806101</v>
      </c>
      <c r="AB33">
        <f>Sheet1!AB32</f>
        <v>5082043.5875259098</v>
      </c>
      <c r="AC33">
        <f>Sheet1!AC32</f>
        <v>-7606075.7506635096</v>
      </c>
      <c r="AD33">
        <f>Sheet1!AD32</f>
        <v>-990440.49980569596</v>
      </c>
      <c r="AE33">
        <f>Sheet1!AE32</f>
        <v>206059.420081994</v>
      </c>
      <c r="AF33">
        <f>Sheet1!AF32</f>
        <v>-482159.11544726201</v>
      </c>
      <c r="AG33">
        <f>Sheet1!AG32</f>
        <v>-174023.72585976301</v>
      </c>
      <c r="AH33">
        <f>Sheet1!AH32</f>
        <v>0</v>
      </c>
      <c r="AI33">
        <f>Sheet1!AI32</f>
        <v>-21578277.000300001</v>
      </c>
      <c r="AJ33">
        <f>Sheet1!AJ32</f>
        <v>0</v>
      </c>
      <c r="AK33">
        <f>Sheet1!AK32</f>
        <v>0</v>
      </c>
      <c r="AL33">
        <f>Sheet1!AL32</f>
        <v>1171244.76361556</v>
      </c>
      <c r="AM33">
        <f>Sheet1!AM32</f>
        <v>480386.803852927</v>
      </c>
      <c r="AN33">
        <f>Sheet1!AN32</f>
        <v>0</v>
      </c>
      <c r="AO33">
        <f>Sheet1!AO32</f>
        <v>-5934735.0402862001</v>
      </c>
      <c r="AP33">
        <f>Sheet1!AP32</f>
        <v>-6239894.6183710797</v>
      </c>
      <c r="AQ33">
        <f>Sheet1!AQ32</f>
        <v>3972451.3693714002</v>
      </c>
      <c r="AR33">
        <f>Sheet1!AR32</f>
        <v>0</v>
      </c>
      <c r="AS33">
        <f>Sheet1!AS32</f>
        <v>-2267443.2489996799</v>
      </c>
      <c r="AT33" s="3"/>
      <c r="AV33" s="3"/>
      <c r="AX33" s="3"/>
      <c r="AZ33" s="3"/>
      <c r="BB33" s="3"/>
      <c r="BD33" s="3"/>
      <c r="BF33" s="3"/>
      <c r="BI33" s="3"/>
      <c r="BK33" s="3"/>
      <c r="BM33" s="3"/>
      <c r="BN33"/>
      <c r="BO33"/>
      <c r="BP33"/>
      <c r="BQ33"/>
      <c r="BR33"/>
      <c r="BS33"/>
    </row>
    <row r="34" spans="1:71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891276834.15699995</v>
      </c>
      <c r="F34">
        <f>Sheet1!F33</f>
        <v>956660327.19400001</v>
      </c>
      <c r="G34">
        <f>Sheet1!G33</f>
        <v>931524324</v>
      </c>
      <c r="H34">
        <f>Sheet1!H33</f>
        <v>-25136003.194000099</v>
      </c>
      <c r="I34">
        <f>Sheet1!I33</f>
        <v>890865179.31309497</v>
      </c>
      <c r="J34">
        <f>Sheet1!J33</f>
        <v>-45731774.748147301</v>
      </c>
      <c r="K34">
        <f>Sheet1!K33</f>
        <v>11889136.1670222</v>
      </c>
      <c r="L34">
        <f>Sheet1!L33</f>
        <v>0.99575634350428999</v>
      </c>
      <c r="M34">
        <f>Sheet1!M33</f>
        <v>2628940.5154360598</v>
      </c>
      <c r="N34">
        <f>Sheet1!N33</f>
        <v>2.6444080346219598</v>
      </c>
      <c r="O34">
        <f>Sheet1!O33</f>
        <v>30124.568882779298</v>
      </c>
      <c r="P34">
        <f>Sheet1!P33</f>
        <v>7.9066542115074299</v>
      </c>
      <c r="Q34">
        <f>Sheet1!Q33</f>
        <v>25.835591666966199</v>
      </c>
      <c r="R34">
        <f>Sheet1!R33</f>
        <v>4.4439771097658696</v>
      </c>
      <c r="S34">
        <f>Sheet1!S33</f>
        <v>0</v>
      </c>
      <c r="T34">
        <f>Sheet1!T33</f>
        <v>1.9014984573238201</v>
      </c>
      <c r="U34">
        <f>Sheet1!U33</f>
        <v>0</v>
      </c>
      <c r="V34">
        <f>Sheet1!V33</f>
        <v>0</v>
      </c>
      <c r="W34">
        <f>Sheet1!W33</f>
        <v>0.48375742623873602</v>
      </c>
      <c r="X34">
        <f>Sheet1!Y33</f>
        <v>0</v>
      </c>
      <c r="Y34">
        <f>Sheet1!X33</f>
        <v>14975.030598167499</v>
      </c>
      <c r="Z34">
        <f>Sheet1!Z33</f>
        <v>25023793.1902657</v>
      </c>
      <c r="AA34">
        <f>Sheet1!AA33</f>
        <v>-3515682.0785032399</v>
      </c>
      <c r="AB34">
        <f>Sheet1!AB33</f>
        <v>4990785.1599951796</v>
      </c>
      <c r="AC34">
        <f>Sheet1!AC33</f>
        <v>-38275224.812898301</v>
      </c>
      <c r="AD34">
        <f>Sheet1!AD33</f>
        <v>-10376597.385409201</v>
      </c>
      <c r="AE34">
        <f>Sheet1!AE33</f>
        <v>-1169714.30147336</v>
      </c>
      <c r="AF34">
        <f>Sheet1!AF33</f>
        <v>-371980.39675282</v>
      </c>
      <c r="AG34">
        <f>Sheet1!AG33</f>
        <v>-316882.38174002402</v>
      </c>
      <c r="AH34">
        <f>Sheet1!AH33</f>
        <v>0</v>
      </c>
      <c r="AI34">
        <f>Sheet1!AI33</f>
        <v>-24321641.446309399</v>
      </c>
      <c r="AJ34">
        <f>Sheet1!AJ33</f>
        <v>0</v>
      </c>
      <c r="AK34">
        <f>Sheet1!AK33</f>
        <v>0</v>
      </c>
      <c r="AL34">
        <f>Sheet1!AL33</f>
        <v>2516490.2459663101</v>
      </c>
      <c r="AM34">
        <f>Sheet1!AM33</f>
        <v>41623.980482248699</v>
      </c>
      <c r="AN34">
        <f>Sheet1!AN33</f>
        <v>0</v>
      </c>
      <c r="AO34">
        <f>Sheet1!AO33</f>
        <v>-45775030.226377003</v>
      </c>
      <c r="AP34">
        <f>Sheet1!AP33</f>
        <v>-46418208.0914931</v>
      </c>
      <c r="AQ34">
        <f>Sheet1!AQ33</f>
        <v>21282204.897493001</v>
      </c>
      <c r="AR34">
        <f>Sheet1!AR33</f>
        <v>0</v>
      </c>
      <c r="AS34">
        <f>Sheet1!AS33</f>
        <v>-25136003.194000099</v>
      </c>
      <c r="AT34" s="3"/>
      <c r="AV34" s="3"/>
      <c r="AX34" s="3"/>
      <c r="AZ34" s="3"/>
      <c r="BB34" s="3"/>
      <c r="BD34" s="3"/>
      <c r="BF34" s="3"/>
      <c r="BI34" s="3"/>
      <c r="BK34" s="3"/>
      <c r="BM34" s="3"/>
      <c r="BN34"/>
      <c r="BO34"/>
      <c r="BP34"/>
      <c r="BQ34"/>
      <c r="BR34"/>
      <c r="BS34"/>
    </row>
    <row r="35" spans="1:71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891276834.15699995</v>
      </c>
      <c r="F35">
        <f>Sheet1!F34</f>
        <v>931524324</v>
      </c>
      <c r="G35">
        <f>Sheet1!G34</f>
        <v>891860103.52100003</v>
      </c>
      <c r="H35">
        <f>Sheet1!H34</f>
        <v>-39664220.479000099</v>
      </c>
      <c r="I35">
        <f>Sheet1!I34</f>
        <v>874555041.29487503</v>
      </c>
      <c r="J35">
        <f>Sheet1!J34</f>
        <v>-16310138.018219201</v>
      </c>
      <c r="K35">
        <f>Sheet1!K34</f>
        <v>12325703.431944201</v>
      </c>
      <c r="L35">
        <f>Sheet1!L34</f>
        <v>1.0068238512365899</v>
      </c>
      <c r="M35">
        <f>Sheet1!M34</f>
        <v>2662025.3513458902</v>
      </c>
      <c r="N35">
        <f>Sheet1!N34</f>
        <v>2.3443172801402201</v>
      </c>
      <c r="O35">
        <f>Sheet1!O34</f>
        <v>30904.253925634199</v>
      </c>
      <c r="P35">
        <f>Sheet1!P34</f>
        <v>7.7558345542060696</v>
      </c>
      <c r="Q35">
        <f>Sheet1!Q34</f>
        <v>25.751864246073399</v>
      </c>
      <c r="R35">
        <f>Sheet1!R34</f>
        <v>4.9646809600360804</v>
      </c>
      <c r="S35">
        <f>Sheet1!S34</f>
        <v>0</v>
      </c>
      <c r="T35">
        <f>Sheet1!T34</f>
        <v>2.8461881359514201</v>
      </c>
      <c r="U35">
        <f>Sheet1!U34</f>
        <v>0</v>
      </c>
      <c r="V35">
        <f>Sheet1!V34</f>
        <v>0</v>
      </c>
      <c r="W35">
        <f>Sheet1!W34</f>
        <v>0.62377015640021405</v>
      </c>
      <c r="X35">
        <f>Sheet1!Y34</f>
        <v>0</v>
      </c>
      <c r="Y35">
        <f>Sheet1!X34</f>
        <v>16373.2294638112</v>
      </c>
      <c r="Z35">
        <f>Sheet1!Z34</f>
        <v>25458614.116546299</v>
      </c>
      <c r="AA35">
        <f>Sheet1!AA34</f>
        <v>-2809002.31586634</v>
      </c>
      <c r="AB35">
        <f>Sheet1!AB34</f>
        <v>4668178.4578955602</v>
      </c>
      <c r="AC35">
        <f>Sheet1!AC34</f>
        <v>-13721842.3686861</v>
      </c>
      <c r="AD35">
        <f>Sheet1!AD34</f>
        <v>-6376578.5828170497</v>
      </c>
      <c r="AE35">
        <f>Sheet1!AE34</f>
        <v>-763699.13649375003</v>
      </c>
      <c r="AF35">
        <f>Sheet1!AF34</f>
        <v>-469348.37541020801</v>
      </c>
      <c r="AG35">
        <f>Sheet1!AG34</f>
        <v>-971728.27893494698</v>
      </c>
      <c r="AH35">
        <f>Sheet1!AH34</f>
        <v>0</v>
      </c>
      <c r="AI35">
        <f>Sheet1!AI34</f>
        <v>-23896440.656484298</v>
      </c>
      <c r="AJ35">
        <f>Sheet1!AJ34</f>
        <v>0</v>
      </c>
      <c r="AK35">
        <f>Sheet1!AK34</f>
        <v>0</v>
      </c>
      <c r="AL35">
        <f>Sheet1!AL34</f>
        <v>1643195.69125938</v>
      </c>
      <c r="AM35">
        <f>Sheet1!AM34</f>
        <v>222286.63577904401</v>
      </c>
      <c r="AN35">
        <f>Sheet1!AN34</f>
        <v>0</v>
      </c>
      <c r="AO35">
        <f>Sheet1!AO34</f>
        <v>-17016364.813212499</v>
      </c>
      <c r="AP35">
        <f>Sheet1!AP34</f>
        <v>-17348313.439835802</v>
      </c>
      <c r="AQ35">
        <f>Sheet1!AQ34</f>
        <v>-22315907.039164301</v>
      </c>
      <c r="AR35">
        <f>Sheet1!AR34</f>
        <v>0</v>
      </c>
      <c r="AS35">
        <f>Sheet1!AS34</f>
        <v>-39664220.479000099</v>
      </c>
      <c r="AT35" s="3"/>
      <c r="AV35" s="3"/>
      <c r="AX35" s="3"/>
      <c r="AZ35" s="3"/>
      <c r="BB35" s="3"/>
      <c r="BD35" s="3"/>
      <c r="BF35" s="3"/>
      <c r="BI35" s="3"/>
      <c r="BK35" s="3"/>
      <c r="BM35" s="3"/>
      <c r="BN35"/>
      <c r="BO35"/>
      <c r="BP35"/>
      <c r="BQ35"/>
      <c r="BR35"/>
      <c r="BS35"/>
    </row>
    <row r="36" spans="1:71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891276834.15699995</v>
      </c>
      <c r="F36">
        <f>Sheet1!F35</f>
        <v>891860103.52100003</v>
      </c>
      <c r="G36">
        <f>Sheet1!G35</f>
        <v>853949133.40399897</v>
      </c>
      <c r="H36">
        <f>Sheet1!H35</f>
        <v>-37910970.116999999</v>
      </c>
      <c r="I36">
        <f>Sheet1!I35</f>
        <v>870298450.57386303</v>
      </c>
      <c r="J36">
        <f>Sheet1!J35</f>
        <v>-4256590.7210132796</v>
      </c>
      <c r="K36">
        <f>Sheet1!K35</f>
        <v>12488377.422160801</v>
      </c>
      <c r="L36">
        <f>Sheet1!L35</f>
        <v>1.0134531471424899</v>
      </c>
      <c r="M36">
        <f>Sheet1!M35</f>
        <v>2698705.44495667</v>
      </c>
      <c r="N36">
        <f>Sheet1!N35</f>
        <v>2.5545613600891302</v>
      </c>
      <c r="O36">
        <f>Sheet1!O35</f>
        <v>31012.306108961599</v>
      </c>
      <c r="P36">
        <f>Sheet1!P35</f>
        <v>7.4618663556970901</v>
      </c>
      <c r="Q36">
        <f>Sheet1!Q35</f>
        <v>25.623355783482701</v>
      </c>
      <c r="R36">
        <f>Sheet1!R35</f>
        <v>5.1728606913421196</v>
      </c>
      <c r="S36">
        <f>Sheet1!S35</f>
        <v>0</v>
      </c>
      <c r="T36">
        <f>Sheet1!T35</f>
        <v>3.8305778186787198</v>
      </c>
      <c r="U36">
        <f>Sheet1!U35</f>
        <v>0</v>
      </c>
      <c r="V36">
        <f>Sheet1!V35</f>
        <v>0</v>
      </c>
      <c r="W36">
        <f>Sheet1!W35</f>
        <v>0.75339685089326103</v>
      </c>
      <c r="X36">
        <f>Sheet1!Y35</f>
        <v>0</v>
      </c>
      <c r="Y36">
        <f>Sheet1!X35</f>
        <v>22222.680207306501</v>
      </c>
      <c r="Z36">
        <f>Sheet1!Z35</f>
        <v>8201663.3293155599</v>
      </c>
      <c r="AA36">
        <f>Sheet1!AA35</f>
        <v>607771.10797499598</v>
      </c>
      <c r="AB36">
        <f>Sheet1!AB35</f>
        <v>4759690.3065681504</v>
      </c>
      <c r="AC36">
        <f>Sheet1!AC35</f>
        <v>9469432.8894936796</v>
      </c>
      <c r="AD36">
        <f>Sheet1!AD35</f>
        <v>-1267898.4051364199</v>
      </c>
      <c r="AE36">
        <f>Sheet1!AE35</f>
        <v>-1513436.66890222</v>
      </c>
      <c r="AF36">
        <f>Sheet1!AF35</f>
        <v>-650343.602804997</v>
      </c>
      <c r="AG36">
        <f>Sheet1!AG35</f>
        <v>-426492.92984949303</v>
      </c>
      <c r="AH36">
        <f>Sheet1!AH35</f>
        <v>0</v>
      </c>
      <c r="AI36">
        <f>Sheet1!AI35</f>
        <v>-24319069.739553198</v>
      </c>
      <c r="AJ36">
        <f>Sheet1!AJ35</f>
        <v>0</v>
      </c>
      <c r="AK36">
        <f>Sheet1!AK35</f>
        <v>0</v>
      </c>
      <c r="AL36">
        <f>Sheet1!AL35</f>
        <v>1213193.80687838</v>
      </c>
      <c r="AM36">
        <f>Sheet1!AM35</f>
        <v>251570.25879465899</v>
      </c>
      <c r="AN36">
        <f>Sheet1!AN35</f>
        <v>0</v>
      </c>
      <c r="AO36">
        <f>Sheet1!AO35</f>
        <v>-3673919.6472208998</v>
      </c>
      <c r="AP36">
        <f>Sheet1!AP35</f>
        <v>-4176416.4320402299</v>
      </c>
      <c r="AQ36">
        <f>Sheet1!AQ35</f>
        <v>-33734553.684959799</v>
      </c>
      <c r="AR36">
        <f>Sheet1!AR35</f>
        <v>0</v>
      </c>
      <c r="AS36">
        <f>Sheet1!AS35</f>
        <v>-37910970.116999999</v>
      </c>
      <c r="AT36" s="3"/>
      <c r="AV36" s="3"/>
      <c r="AX36" s="3"/>
      <c r="AZ36" s="3"/>
      <c r="BB36" s="3"/>
      <c r="BD36" s="3"/>
      <c r="BF36" s="3"/>
      <c r="BI36" s="3"/>
      <c r="BK36" s="3"/>
      <c r="BM36" s="3"/>
      <c r="BN36"/>
      <c r="BO36"/>
      <c r="BP36"/>
      <c r="BQ36"/>
      <c r="BR36"/>
      <c r="BS36"/>
    </row>
    <row r="37" spans="1:71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891276834.15699995</v>
      </c>
      <c r="F37">
        <f>Sheet1!F36</f>
        <v>853949133.40399897</v>
      </c>
      <c r="G37">
        <f>Sheet1!G36</f>
        <v>800322563.63999999</v>
      </c>
      <c r="H37">
        <f>Sheet1!H36</f>
        <v>-53626569.763999797</v>
      </c>
      <c r="I37">
        <f>Sheet1!I36</f>
        <v>823385403.70850396</v>
      </c>
      <c r="J37">
        <f>Sheet1!J36</f>
        <v>-46913046.865357503</v>
      </c>
      <c r="K37">
        <f>Sheet1!K36</f>
        <v>11767749.055534599</v>
      </c>
      <c r="L37">
        <f>Sheet1!L36</f>
        <v>1.0371841491666201</v>
      </c>
      <c r="M37">
        <f>Sheet1!M36</f>
        <v>2731071.9675932098</v>
      </c>
      <c r="N37">
        <f>Sheet1!N36</f>
        <v>2.8288438456888798</v>
      </c>
      <c r="O37">
        <f>Sheet1!O36</f>
        <v>31386.225387283899</v>
      </c>
      <c r="P37">
        <f>Sheet1!P36</f>
        <v>7.2075771926587002</v>
      </c>
      <c r="Q37">
        <f>Sheet1!Q36</f>
        <v>25.510567230399101</v>
      </c>
      <c r="R37">
        <f>Sheet1!R36</f>
        <v>5.4591714523892003</v>
      </c>
      <c r="S37">
        <f>Sheet1!S36</f>
        <v>0</v>
      </c>
      <c r="T37">
        <f>Sheet1!T36</f>
        <v>4.8243529186853902</v>
      </c>
      <c r="U37">
        <f>Sheet1!U36</f>
        <v>0</v>
      </c>
      <c r="V37">
        <f>Sheet1!V36</f>
        <v>0</v>
      </c>
      <c r="W37">
        <f>Sheet1!W36</f>
        <v>0.84246047757113895</v>
      </c>
      <c r="X37">
        <f>Sheet1!Y36</f>
        <v>0.40408080211984798</v>
      </c>
      <c r="Y37">
        <f>Sheet1!X36</f>
        <v>21526.684536051998</v>
      </c>
      <c r="Z37">
        <f>Sheet1!Z36</f>
        <v>-18976012.1756281</v>
      </c>
      <c r="AA37">
        <f>Sheet1!AA36</f>
        <v>-487075.60818015801</v>
      </c>
      <c r="AB37">
        <f>Sheet1!AB36</f>
        <v>4139592.3531941501</v>
      </c>
      <c r="AC37">
        <f>Sheet1!AC36</f>
        <v>11000526.545348801</v>
      </c>
      <c r="AD37">
        <f>Sheet1!AD36</f>
        <v>-3013205.87691546</v>
      </c>
      <c r="AE37">
        <f>Sheet1!AE36</f>
        <v>-1237539.27744273</v>
      </c>
      <c r="AF37">
        <f>Sheet1!AF36</f>
        <v>-562287.84828745003</v>
      </c>
      <c r="AG37">
        <f>Sheet1!AG36</f>
        <v>-524346.52884040098</v>
      </c>
      <c r="AH37">
        <f>Sheet1!AH36</f>
        <v>0</v>
      </c>
      <c r="AI37">
        <f>Sheet1!AI36</f>
        <v>-23554454.569417801</v>
      </c>
      <c r="AJ37">
        <f>Sheet1!AJ36</f>
        <v>0</v>
      </c>
      <c r="AK37">
        <f>Sheet1!AK36</f>
        <v>0</v>
      </c>
      <c r="AL37">
        <f>Sheet1!AL36</f>
        <v>1154659.0793333501</v>
      </c>
      <c r="AM37">
        <f>Sheet1!AM36</f>
        <v>-338982.65268966398</v>
      </c>
      <c r="AN37">
        <f>Sheet1!AN36</f>
        <v>-15301345.4772649</v>
      </c>
      <c r="AO37">
        <f>Sheet1!AO36</f>
        <v>-47700472.036790498</v>
      </c>
      <c r="AP37">
        <f>Sheet1!AP36</f>
        <v>-43848415.653309897</v>
      </c>
      <c r="AQ37">
        <f>Sheet1!AQ36</f>
        <v>-9778154.1106898803</v>
      </c>
      <c r="AR37">
        <f>Sheet1!AR36</f>
        <v>0</v>
      </c>
      <c r="AS37">
        <f>Sheet1!AS36</f>
        <v>-53626569.763999797</v>
      </c>
      <c r="AT37" s="3"/>
      <c r="AV37" s="3"/>
      <c r="AX37" s="3"/>
      <c r="AZ37" s="3"/>
      <c r="BB37" s="3"/>
      <c r="BD37" s="3"/>
      <c r="BF37" s="3"/>
      <c r="BI37" s="3"/>
      <c r="BK37" s="3"/>
      <c r="BM37" s="3"/>
      <c r="BN37"/>
      <c r="BO37"/>
      <c r="BP37"/>
      <c r="BQ37"/>
      <c r="BR37"/>
      <c r="BS37"/>
    </row>
    <row r="38" spans="1:71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129879897.9921</v>
      </c>
      <c r="F38">
        <f>Sheet1!F37</f>
        <v>0</v>
      </c>
      <c r="G38">
        <f>Sheet1!G37</f>
        <v>129879897.9921</v>
      </c>
      <c r="H38">
        <f>Sheet1!H37</f>
        <v>0</v>
      </c>
      <c r="I38">
        <f>Sheet1!I37</f>
        <v>124088599.69741599</v>
      </c>
      <c r="J38">
        <f>Sheet1!J37</f>
        <v>0</v>
      </c>
      <c r="K38">
        <f>Sheet1!K37</f>
        <v>2183018.15915822</v>
      </c>
      <c r="L38">
        <f>Sheet1!L37</f>
        <v>0.95349706422230096</v>
      </c>
      <c r="M38">
        <f>Sheet1!M37</f>
        <v>597446.02830434695</v>
      </c>
      <c r="N38">
        <f>Sheet1!N37</f>
        <v>1.9303807255507299</v>
      </c>
      <c r="O38">
        <f>Sheet1!O37</f>
        <v>33832.810116802102</v>
      </c>
      <c r="P38">
        <f>Sheet1!P37</f>
        <v>6.2168599551344599</v>
      </c>
      <c r="Q38">
        <f>Sheet1!Q37</f>
        <v>20.4646182273694</v>
      </c>
      <c r="R38">
        <f>Sheet1!R37</f>
        <v>3.32813310418824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2.1832755059389301E-2</v>
      </c>
      <c r="X38">
        <f>Sheet1!Y37</f>
        <v>0</v>
      </c>
      <c r="Y38">
        <f>Sheet1!X37</f>
        <v>150217.49233486701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0</v>
      </c>
      <c r="AO38">
        <f>Sheet1!AO37</f>
        <v>0</v>
      </c>
      <c r="AP38">
        <f>Sheet1!AP37</f>
        <v>0</v>
      </c>
      <c r="AQ38">
        <f>Sheet1!AQ37</f>
        <v>0</v>
      </c>
      <c r="AR38">
        <f>Sheet1!AR37</f>
        <v>129879897.9921</v>
      </c>
      <c r="AS38">
        <f>Sheet1!AS37</f>
        <v>129879897.9921</v>
      </c>
      <c r="AT38" s="3"/>
      <c r="AV38" s="3"/>
      <c r="AX38" s="3"/>
      <c r="AZ38" s="3"/>
      <c r="BB38" s="3"/>
      <c r="BD38" s="3"/>
      <c r="BF38" s="3"/>
      <c r="BI38" s="3"/>
      <c r="BK38" s="3"/>
      <c r="BM38" s="3"/>
      <c r="BN38"/>
      <c r="BO38"/>
      <c r="BP38"/>
      <c r="BQ38"/>
      <c r="BR38"/>
      <c r="BS38"/>
    </row>
    <row r="39" spans="1:71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154025884.08849999</v>
      </c>
      <c r="F39">
        <f>Sheet1!F38</f>
        <v>129879897.9921</v>
      </c>
      <c r="G39">
        <f>Sheet1!G38</f>
        <v>163852066.71699899</v>
      </c>
      <c r="H39">
        <f>Sheet1!H38</f>
        <v>9826182.6284999996</v>
      </c>
      <c r="I39">
        <f>Sheet1!I38</f>
        <v>157487425.36493701</v>
      </c>
      <c r="J39">
        <f>Sheet1!J38</f>
        <v>10974039.845570499</v>
      </c>
      <c r="K39">
        <f>Sheet1!K38</f>
        <v>2031383.3110188199</v>
      </c>
      <c r="L39">
        <f>Sheet1!L38</f>
        <v>0.89887370156482604</v>
      </c>
      <c r="M39">
        <f>Sheet1!M38</f>
        <v>583717.15719556902</v>
      </c>
      <c r="N39">
        <f>Sheet1!N38</f>
        <v>2.1849657933229998</v>
      </c>
      <c r="O39">
        <f>Sheet1!O38</f>
        <v>32700.958455976499</v>
      </c>
      <c r="P39">
        <f>Sheet1!P38</f>
        <v>6.4976978725051797</v>
      </c>
      <c r="Q39">
        <f>Sheet1!Q38</f>
        <v>20.001551250376998</v>
      </c>
      <c r="R39">
        <f>Sheet1!R38</f>
        <v>3.2805537664761002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1.8410126432844901E-2</v>
      </c>
      <c r="X39">
        <f>Sheet1!Y38</f>
        <v>0</v>
      </c>
      <c r="Y39">
        <f>Sheet1!X38</f>
        <v>190573.40536344299</v>
      </c>
      <c r="Z39">
        <f>Sheet1!Z38</f>
        <v>4697211.5113347499</v>
      </c>
      <c r="AA39">
        <f>Sheet1!AA38</f>
        <v>2292707.7657499602</v>
      </c>
      <c r="AB39">
        <f>Sheet1!AB38</f>
        <v>1580799.6218538601</v>
      </c>
      <c r="AC39">
        <f>Sheet1!AC38</f>
        <v>1867702.5845312299</v>
      </c>
      <c r="AD39">
        <f>Sheet1!AD38</f>
        <v>1103543.8028484499</v>
      </c>
      <c r="AE39">
        <f>Sheet1!AE38</f>
        <v>132650.66272490899</v>
      </c>
      <c r="AF39">
        <f>Sheet1!AF38</f>
        <v>-862210.88804866804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0</v>
      </c>
      <c r="AL39">
        <f>Sheet1!AL38</f>
        <v>0</v>
      </c>
      <c r="AM39">
        <f>Sheet1!AM38</f>
        <v>43509.249762717503</v>
      </c>
      <c r="AN39">
        <f>Sheet1!AN38</f>
        <v>0</v>
      </c>
      <c r="AO39">
        <f>Sheet1!AO38</f>
        <v>10855914.310757199</v>
      </c>
      <c r="AP39">
        <f>Sheet1!AP38</f>
        <v>13031028.9646476</v>
      </c>
      <c r="AQ39">
        <f>Sheet1!AQ38</f>
        <v>-3204846.3361476199</v>
      </c>
      <c r="AR39">
        <f>Sheet1!AR38</f>
        <v>24145986.0963999</v>
      </c>
      <c r="AS39">
        <f>Sheet1!AS38</f>
        <v>33972168.7249</v>
      </c>
      <c r="AT39" s="3"/>
      <c r="AV39" s="3"/>
      <c r="AX39" s="3"/>
      <c r="AZ39" s="3"/>
      <c r="BB39" s="3"/>
      <c r="BD39" s="3"/>
      <c r="BF39" s="3"/>
      <c r="BI39" s="3"/>
      <c r="BK39" s="3"/>
      <c r="BM39" s="3"/>
      <c r="BN39"/>
      <c r="BO39"/>
      <c r="BP39"/>
      <c r="BQ39"/>
      <c r="BR39"/>
      <c r="BS39"/>
    </row>
    <row r="40" spans="1:71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186677770.51269901</v>
      </c>
      <c r="F40">
        <f>Sheet1!F39</f>
        <v>163852066.71699899</v>
      </c>
      <c r="G40">
        <f>Sheet1!G39</f>
        <v>191193960.51879901</v>
      </c>
      <c r="H40">
        <f>Sheet1!H39</f>
        <v>-5309992.62240001</v>
      </c>
      <c r="I40">
        <f>Sheet1!I39</f>
        <v>192504354.52571899</v>
      </c>
      <c r="J40">
        <f>Sheet1!J39</f>
        <v>4897489.2021230999</v>
      </c>
      <c r="K40">
        <f>Sheet1!K39</f>
        <v>2085100.28752913</v>
      </c>
      <c r="L40">
        <f>Sheet1!L39</f>
        <v>0.96429717537909398</v>
      </c>
      <c r="M40">
        <f>Sheet1!M39</f>
        <v>603326.63294003997</v>
      </c>
      <c r="N40">
        <f>Sheet1!N39</f>
        <v>2.5048275920644798</v>
      </c>
      <c r="O40">
        <f>Sheet1!O39</f>
        <v>30715.821310548399</v>
      </c>
      <c r="P40">
        <f>Sheet1!P39</f>
        <v>6.7659254216932601</v>
      </c>
      <c r="Q40">
        <f>Sheet1!Q39</f>
        <v>19.768130690688999</v>
      </c>
      <c r="R40">
        <f>Sheet1!R39</f>
        <v>3.1831601157065101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1.51900035671739E-2</v>
      </c>
      <c r="X40">
        <f>Sheet1!Y39</f>
        <v>0</v>
      </c>
      <c r="Y40">
        <f>Sheet1!X39</f>
        <v>163121.240320935</v>
      </c>
      <c r="Z40">
        <f>Sheet1!Z39</f>
        <v>-2303071.14853252</v>
      </c>
      <c r="AA40">
        <f>Sheet1!AA39</f>
        <v>-2209671.8291718098</v>
      </c>
      <c r="AB40">
        <f>Sheet1!AB39</f>
        <v>2339743.4229411399</v>
      </c>
      <c r="AC40">
        <f>Sheet1!AC39</f>
        <v>2754849.9043716802</v>
      </c>
      <c r="AD40">
        <f>Sheet1!AD39</f>
        <v>1840271.61373924</v>
      </c>
      <c r="AE40">
        <f>Sheet1!AE39</f>
        <v>82034.326336928294</v>
      </c>
      <c r="AF40">
        <f>Sheet1!AF39</f>
        <v>-1009018.10834122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0</v>
      </c>
      <c r="AL40">
        <f>Sheet1!AL39</f>
        <v>0</v>
      </c>
      <c r="AM40">
        <f>Sheet1!AM39</f>
        <v>-54617.1904000469</v>
      </c>
      <c r="AN40">
        <f>Sheet1!AN39</f>
        <v>0</v>
      </c>
      <c r="AO40">
        <f>Sheet1!AO39</f>
        <v>1440520.9909433799</v>
      </c>
      <c r="AP40">
        <f>Sheet1!AP39</f>
        <v>3206372.2278227</v>
      </c>
      <c r="AQ40">
        <f>Sheet1!AQ39</f>
        <v>-8516364.8502227105</v>
      </c>
      <c r="AR40">
        <f>Sheet1!AR39</f>
        <v>32651886.424199998</v>
      </c>
      <c r="AS40">
        <f>Sheet1!AS39</f>
        <v>27341893.801799901</v>
      </c>
      <c r="AT40" s="3"/>
      <c r="AV40" s="3"/>
      <c r="AX40" s="3"/>
      <c r="AZ40" s="3"/>
      <c r="BB40" s="3"/>
      <c r="BD40" s="3"/>
      <c r="BF40" s="3"/>
      <c r="BI40" s="3"/>
      <c r="BK40" s="3"/>
      <c r="BM40" s="3"/>
      <c r="BN40"/>
      <c r="BO40"/>
      <c r="BP40"/>
      <c r="BQ40"/>
      <c r="BR40"/>
      <c r="BS40"/>
    </row>
    <row r="41" spans="1:71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195815563.61390001</v>
      </c>
      <c r="F41">
        <f>Sheet1!F40</f>
        <v>191193960.51879901</v>
      </c>
      <c r="G41">
        <f>Sheet1!G40</f>
        <v>211935973.338</v>
      </c>
      <c r="H41">
        <f>Sheet1!H40</f>
        <v>11604219.718</v>
      </c>
      <c r="I41">
        <f>Sheet1!I40</f>
        <v>217858930.60284701</v>
      </c>
      <c r="J41">
        <f>Sheet1!J40</f>
        <v>15973305.885218799</v>
      </c>
      <c r="K41">
        <f>Sheet1!K40</f>
        <v>2029443.7801505399</v>
      </c>
      <c r="L41">
        <f>Sheet1!L40</f>
        <v>0.87330495472456104</v>
      </c>
      <c r="M41">
        <f>Sheet1!M40</f>
        <v>615508.30241666804</v>
      </c>
      <c r="N41">
        <f>Sheet1!N40</f>
        <v>2.97375894950813</v>
      </c>
      <c r="O41">
        <f>Sheet1!O40</f>
        <v>29609.999053555901</v>
      </c>
      <c r="P41">
        <f>Sheet1!P40</f>
        <v>6.8519417491834904</v>
      </c>
      <c r="Q41">
        <f>Sheet1!Q40</f>
        <v>18.365222850666299</v>
      </c>
      <c r="R41">
        <f>Sheet1!R40</f>
        <v>3.1999370822920601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1.4481157409894E-2</v>
      </c>
      <c r="X41">
        <f>Sheet1!Y40</f>
        <v>0</v>
      </c>
      <c r="Y41">
        <f>Sheet1!X40</f>
        <v>221489.091864924</v>
      </c>
      <c r="Z41">
        <f>Sheet1!Z40</f>
        <v>5071415.0817736797</v>
      </c>
      <c r="AA41">
        <f>Sheet1!AA40</f>
        <v>1861659.6681619601</v>
      </c>
      <c r="AB41">
        <f>Sheet1!AB40</f>
        <v>2895801.5605669501</v>
      </c>
      <c r="AC41">
        <f>Sheet1!AC40</f>
        <v>4250691.1008154703</v>
      </c>
      <c r="AD41">
        <f>Sheet1!AD40</f>
        <v>2162861.1986506502</v>
      </c>
      <c r="AE41">
        <f>Sheet1!AE40</f>
        <v>180243.69048924299</v>
      </c>
      <c r="AF41">
        <f>Sheet1!AF40</f>
        <v>-1046350.35147281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0</v>
      </c>
      <c r="AL41">
        <f>Sheet1!AL40</f>
        <v>0</v>
      </c>
      <c r="AM41">
        <f>Sheet1!AM40</f>
        <v>22090.7563278122</v>
      </c>
      <c r="AN41">
        <f>Sheet1!AN40</f>
        <v>0</v>
      </c>
      <c r="AO41">
        <f>Sheet1!AO40</f>
        <v>15398412.7053129</v>
      </c>
      <c r="AP41">
        <f>Sheet1!AP40</f>
        <v>18286083.212476399</v>
      </c>
      <c r="AQ41">
        <f>Sheet1!AQ40</f>
        <v>-6681863.4944764003</v>
      </c>
      <c r="AR41">
        <f>Sheet1!AR40</f>
        <v>9137793.1011999901</v>
      </c>
      <c r="AS41">
        <f>Sheet1!AS40</f>
        <v>20742012.819200002</v>
      </c>
      <c r="AT41" s="3"/>
      <c r="AV41" s="3"/>
      <c r="AX41" s="3"/>
      <c r="AZ41" s="3"/>
      <c r="BB41" s="3"/>
      <c r="BD41" s="3"/>
      <c r="BF41" s="3"/>
      <c r="BI41" s="3"/>
      <c r="BK41" s="3"/>
      <c r="BM41" s="3"/>
      <c r="BN41"/>
      <c r="BO41"/>
      <c r="BP41"/>
      <c r="BQ41"/>
      <c r="BR41"/>
      <c r="BS41"/>
    </row>
    <row r="42" spans="1:71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216371197.07460001</v>
      </c>
      <c r="F42">
        <f>Sheet1!F41</f>
        <v>211935973.338</v>
      </c>
      <c r="G42">
        <f>Sheet1!G41</f>
        <v>251443180.72659999</v>
      </c>
      <c r="H42">
        <f>Sheet1!H41</f>
        <v>18951573.927900001</v>
      </c>
      <c r="I42">
        <f>Sheet1!I41</f>
        <v>262308831.71183601</v>
      </c>
      <c r="J42">
        <f>Sheet1!J41</f>
        <v>20015494.0357977</v>
      </c>
      <c r="K42">
        <f>Sheet1!K41</f>
        <v>1963595.0245994199</v>
      </c>
      <c r="L42">
        <f>Sheet1!L41</f>
        <v>0.89307730053233303</v>
      </c>
      <c r="M42">
        <f>Sheet1!M41</f>
        <v>609774.72655585594</v>
      </c>
      <c r="N42">
        <f>Sheet1!N41</f>
        <v>3.25849561807915</v>
      </c>
      <c r="O42">
        <f>Sheet1!O41</f>
        <v>27845.963479971801</v>
      </c>
      <c r="P42">
        <f>Sheet1!P41</f>
        <v>6.9448510258754999</v>
      </c>
      <c r="Q42">
        <f>Sheet1!Q41</f>
        <v>16.767088182353898</v>
      </c>
      <c r="R42">
        <f>Sheet1!R41</f>
        <v>3.6049695716811501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1.3105422710317199E-2</v>
      </c>
      <c r="X42">
        <f>Sheet1!Y41</f>
        <v>0</v>
      </c>
      <c r="Y42">
        <f>Sheet1!X41</f>
        <v>247149.22233794699</v>
      </c>
      <c r="Z42">
        <f>Sheet1!Z41</f>
        <v>9855897.7855639607</v>
      </c>
      <c r="AA42">
        <f>Sheet1!AA41</f>
        <v>-1056246.7243846201</v>
      </c>
      <c r="AB42">
        <f>Sheet1!AB41</f>
        <v>3468027.5299184499</v>
      </c>
      <c r="AC42">
        <f>Sheet1!AC41</f>
        <v>2560606.3352065301</v>
      </c>
      <c r="AD42">
        <f>Sheet1!AD41</f>
        <v>3568665.0583044202</v>
      </c>
      <c r="AE42">
        <f>Sheet1!AE41</f>
        <v>176525.2416069</v>
      </c>
      <c r="AF42">
        <f>Sheet1!AF41</f>
        <v>-1171826.7972258399</v>
      </c>
      <c r="AG42">
        <f>Sheet1!AG41</f>
        <v>-163699.42684724799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0</v>
      </c>
      <c r="AL42">
        <f>Sheet1!AL41</f>
        <v>0</v>
      </c>
      <c r="AM42">
        <f>Sheet1!AM41</f>
        <v>132449.60030221599</v>
      </c>
      <c r="AN42">
        <f>Sheet1!AN41</f>
        <v>0</v>
      </c>
      <c r="AO42">
        <f>Sheet1!AO41</f>
        <v>17370398.602444701</v>
      </c>
      <c r="AP42">
        <f>Sheet1!AP41</f>
        <v>19925760.205944199</v>
      </c>
      <c r="AQ42">
        <f>Sheet1!AQ41</f>
        <v>-974186.27804427</v>
      </c>
      <c r="AR42">
        <f>Sheet1!AR41</f>
        <v>20555633.460699901</v>
      </c>
      <c r="AS42">
        <f>Sheet1!AS41</f>
        <v>39507207.388599999</v>
      </c>
      <c r="AT42" s="3"/>
      <c r="AV42" s="3"/>
      <c r="AX42" s="3"/>
      <c r="AZ42" s="3"/>
      <c r="BB42" s="3"/>
      <c r="BD42" s="3"/>
      <c r="BF42" s="3"/>
      <c r="BI42" s="3"/>
      <c r="BK42" s="3"/>
      <c r="BM42" s="3"/>
      <c r="BN42"/>
      <c r="BO42"/>
      <c r="BP42"/>
      <c r="BQ42"/>
      <c r="BR42"/>
      <c r="BS42"/>
    </row>
    <row r="43" spans="1:71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226872724.6749</v>
      </c>
      <c r="F43">
        <f>Sheet1!F42</f>
        <v>251443180.72659999</v>
      </c>
      <c r="G43">
        <f>Sheet1!G42</f>
        <v>273549157.967399</v>
      </c>
      <c r="H43">
        <f>Sheet1!H42</f>
        <v>11604449.640499899</v>
      </c>
      <c r="I43">
        <f>Sheet1!I42</f>
        <v>286625221.48863602</v>
      </c>
      <c r="J43">
        <f>Sheet1!J42</f>
        <v>12579993.6770062</v>
      </c>
      <c r="K43">
        <f>Sheet1!K42</f>
        <v>2000579.01666318</v>
      </c>
      <c r="L43">
        <f>Sheet1!L42</f>
        <v>0.86248869088827496</v>
      </c>
      <c r="M43">
        <f>Sheet1!M42</f>
        <v>608641.60257870995</v>
      </c>
      <c r="N43">
        <f>Sheet1!N42</f>
        <v>3.4357653861329398</v>
      </c>
      <c r="O43">
        <f>Sheet1!O42</f>
        <v>28107.0499661096</v>
      </c>
      <c r="P43">
        <f>Sheet1!P42</f>
        <v>7.0844750788236199</v>
      </c>
      <c r="Q43">
        <f>Sheet1!Q42</f>
        <v>16.2457078485354</v>
      </c>
      <c r="R43">
        <f>Sheet1!R42</f>
        <v>3.7084446383251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1.24987964245739E-2</v>
      </c>
      <c r="X43">
        <f>Sheet1!Y42</f>
        <v>0</v>
      </c>
      <c r="Y43">
        <f>Sheet1!X42</f>
        <v>262403.14429892402</v>
      </c>
      <c r="Z43">
        <f>Sheet1!Z42</f>
        <v>9518001.4495855104</v>
      </c>
      <c r="AA43">
        <f>Sheet1!AA42</f>
        <v>227747.43675355701</v>
      </c>
      <c r="AB43">
        <f>Sheet1!AB42</f>
        <v>1357859.76270447</v>
      </c>
      <c r="AC43">
        <f>Sheet1!AC42</f>
        <v>1817229.67964635</v>
      </c>
      <c r="AD43">
        <f>Sheet1!AD42</f>
        <v>-813183.747897867</v>
      </c>
      <c r="AE43">
        <f>Sheet1!AE42</f>
        <v>105453.73342429</v>
      </c>
      <c r="AF43">
        <f>Sheet1!AF42</f>
        <v>-396140.249276396</v>
      </c>
      <c r="AG43">
        <f>Sheet1!AG42</f>
        <v>-62751.8187585052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0</v>
      </c>
      <c r="AL43">
        <f>Sheet1!AL42</f>
        <v>0</v>
      </c>
      <c r="AM43">
        <f>Sheet1!AM42</f>
        <v>18600.331417373502</v>
      </c>
      <c r="AN43">
        <f>Sheet1!AN42</f>
        <v>0</v>
      </c>
      <c r="AO43">
        <f>Sheet1!AO42</f>
        <v>11772816.5775987</v>
      </c>
      <c r="AP43">
        <f>Sheet1!AP42</f>
        <v>12685627.387824399</v>
      </c>
      <c r="AQ43">
        <f>Sheet1!AQ42</f>
        <v>-1081177.7473244199</v>
      </c>
      <c r="AR43">
        <f>Sheet1!AR42</f>
        <v>10501527.600299999</v>
      </c>
      <c r="AS43">
        <f>Sheet1!AS42</f>
        <v>22105977.2407999</v>
      </c>
      <c r="AT43" s="3"/>
      <c r="AV43" s="3"/>
      <c r="AX43" s="3"/>
      <c r="AZ43" s="3"/>
      <c r="BB43" s="3"/>
      <c r="BD43" s="3"/>
      <c r="BF43" s="3"/>
      <c r="BI43" s="3"/>
      <c r="BK43" s="3"/>
      <c r="BM43" s="3"/>
      <c r="BN43"/>
      <c r="BO43"/>
      <c r="BP43"/>
      <c r="BQ43"/>
      <c r="BR43"/>
      <c r="BS43"/>
    </row>
    <row r="44" spans="1:71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226872724.6749</v>
      </c>
      <c r="F44">
        <f>Sheet1!F43</f>
        <v>273549157.967399</v>
      </c>
      <c r="G44">
        <f>Sheet1!G43</f>
        <v>293468191.99519902</v>
      </c>
      <c r="H44">
        <f>Sheet1!H43</f>
        <v>19919034.027799901</v>
      </c>
      <c r="I44">
        <f>Sheet1!I43</f>
        <v>298516602.043055</v>
      </c>
      <c r="J44">
        <f>Sheet1!J43</f>
        <v>11891380.554418201</v>
      </c>
      <c r="K44">
        <f>Sheet1!K43</f>
        <v>2020634.2970521499</v>
      </c>
      <c r="L44">
        <f>Sheet1!L43</f>
        <v>0.83572039422535904</v>
      </c>
      <c r="M44">
        <f>Sheet1!M43</f>
        <v>611337.18404176098</v>
      </c>
      <c r="N44">
        <f>Sheet1!N43</f>
        <v>3.8570825184925699</v>
      </c>
      <c r="O44">
        <f>Sheet1!O43</f>
        <v>28274.613336524701</v>
      </c>
      <c r="P44">
        <f>Sheet1!P43</f>
        <v>7.06236299042477</v>
      </c>
      <c r="Q44">
        <f>Sheet1!Q43</f>
        <v>16.096664504164</v>
      </c>
      <c r="R44">
        <f>Sheet1!R43</f>
        <v>3.7341252965180098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1.24987964245739E-2</v>
      </c>
      <c r="X44">
        <f>Sheet1!Y43</f>
        <v>0</v>
      </c>
      <c r="Y44">
        <f>Sheet1!X43</f>
        <v>114439.79843499399</v>
      </c>
      <c r="Z44">
        <f>Sheet1!Z43</f>
        <v>4275315.4809506703</v>
      </c>
      <c r="AA44">
        <f>Sheet1!AA43</f>
        <v>2229639.1854834701</v>
      </c>
      <c r="AB44">
        <f>Sheet1!AB43</f>
        <v>524388.843255357</v>
      </c>
      <c r="AC44">
        <f>Sheet1!AC43</f>
        <v>4342036.2289684303</v>
      </c>
      <c r="AD44">
        <f>Sheet1!AD43</f>
        <v>-430530.46880849299</v>
      </c>
      <c r="AE44">
        <f>Sheet1!AE43</f>
        <v>42227.688124139699</v>
      </c>
      <c r="AF44">
        <f>Sheet1!AF43</f>
        <v>-207700.765688249</v>
      </c>
      <c r="AG44">
        <f>Sheet1!AG43</f>
        <v>4150.73830360786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0</v>
      </c>
      <c r="AL44">
        <f>Sheet1!AL43</f>
        <v>0</v>
      </c>
      <c r="AM44">
        <f>Sheet1!AM43</f>
        <v>-400058.51916214201</v>
      </c>
      <c r="AN44">
        <f>Sheet1!AN43</f>
        <v>0</v>
      </c>
      <c r="AO44">
        <f>Sheet1!AO43</f>
        <v>10379468.411426799</v>
      </c>
      <c r="AP44">
        <f>Sheet1!AP43</f>
        <v>10341589.9525437</v>
      </c>
      <c r="AQ44">
        <f>Sheet1!AQ43</f>
        <v>9577444.0752562005</v>
      </c>
      <c r="AR44">
        <f>Sheet1!AR43</f>
        <v>0</v>
      </c>
      <c r="AS44">
        <f>Sheet1!AS43</f>
        <v>19919034.027799901</v>
      </c>
      <c r="AT44" s="3"/>
      <c r="AV44" s="3"/>
      <c r="AX44" s="3"/>
      <c r="AZ44" s="3"/>
      <c r="BB44" s="3"/>
      <c r="BD44" s="3"/>
      <c r="BF44" s="3"/>
      <c r="BI44" s="3"/>
      <c r="BK44" s="3"/>
      <c r="BM44" s="3"/>
      <c r="BN44"/>
      <c r="BO44"/>
      <c r="BP44"/>
      <c r="BQ44"/>
      <c r="BR44"/>
      <c r="BS44"/>
    </row>
    <row r="45" spans="1:71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228055993.6749</v>
      </c>
      <c r="F45">
        <f>Sheet1!F44</f>
        <v>293468191.99519902</v>
      </c>
      <c r="G45">
        <f>Sheet1!G44</f>
        <v>297326465.31830001</v>
      </c>
      <c r="H45">
        <f>Sheet1!H44</f>
        <v>2675004.3230999699</v>
      </c>
      <c r="I45">
        <f>Sheet1!I44</f>
        <v>295388852.18032801</v>
      </c>
      <c r="J45">
        <f>Sheet1!J44</f>
        <v>-5059707.9188133897</v>
      </c>
      <c r="K45">
        <f>Sheet1!K44</f>
        <v>2050586.9399878799</v>
      </c>
      <c r="L45">
        <f>Sheet1!L44</f>
        <v>0.88285015349884099</v>
      </c>
      <c r="M45">
        <f>Sheet1!M44</f>
        <v>606727.05816525698</v>
      </c>
      <c r="N45">
        <f>Sheet1!N44</f>
        <v>2.7927295285850602</v>
      </c>
      <c r="O45">
        <f>Sheet1!O44</f>
        <v>26830.379836163698</v>
      </c>
      <c r="P45">
        <f>Sheet1!P44</f>
        <v>7.1694527735849203</v>
      </c>
      <c r="Q45">
        <f>Sheet1!Q44</f>
        <v>15.8519555251463</v>
      </c>
      <c r="R45">
        <f>Sheet1!R44</f>
        <v>3.7151683989242601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1.24339463931926E-2</v>
      </c>
      <c r="X45">
        <f>Sheet1!Y44</f>
        <v>0</v>
      </c>
      <c r="Y45">
        <f>Sheet1!X44</f>
        <v>20160.822668513702</v>
      </c>
      <c r="Z45">
        <f>Sheet1!Z44</f>
        <v>7862805.3859488899</v>
      </c>
      <c r="AA45">
        <f>Sheet1!AA44</f>
        <v>-4704586.3606441598</v>
      </c>
      <c r="AB45">
        <f>Sheet1!AB44</f>
        <v>-466947.13843970199</v>
      </c>
      <c r="AC45">
        <f>Sheet1!AC44</f>
        <v>-12386711.074977901</v>
      </c>
      <c r="AD45">
        <f>Sheet1!AD44</f>
        <v>4360987.22106387</v>
      </c>
      <c r="AE45">
        <f>Sheet1!AE44</f>
        <v>79909.875252229394</v>
      </c>
      <c r="AF45">
        <f>Sheet1!AF44</f>
        <v>-319245.62864626601</v>
      </c>
      <c r="AG45">
        <f>Sheet1!AG44</f>
        <v>17973.8014567268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0</v>
      </c>
      <c r="AL45">
        <f>Sheet1!AL44</f>
        <v>0</v>
      </c>
      <c r="AM45">
        <f>Sheet1!AM44</f>
        <v>-505461.61379565799</v>
      </c>
      <c r="AN45">
        <f>Sheet1!AN44</f>
        <v>0</v>
      </c>
      <c r="AO45">
        <f>Sheet1!AO44</f>
        <v>-6061275.5327819604</v>
      </c>
      <c r="AP45">
        <f>Sheet1!AP44</f>
        <v>-6275845.0070318896</v>
      </c>
      <c r="AQ45">
        <f>Sheet1!AQ44</f>
        <v>8950849.3301318698</v>
      </c>
      <c r="AR45">
        <f>Sheet1!AR44</f>
        <v>1183268.99999999</v>
      </c>
      <c r="AS45">
        <f>Sheet1!AS44</f>
        <v>3858273.3230999699</v>
      </c>
      <c r="AT45" s="3"/>
      <c r="AV45" s="3"/>
      <c r="AX45" s="3"/>
      <c r="AZ45" s="3"/>
      <c r="BB45" s="3"/>
      <c r="BD45" s="3"/>
      <c r="BF45" s="3"/>
      <c r="BI45" s="3"/>
      <c r="BK45" s="3"/>
      <c r="BM45" s="3"/>
      <c r="BN45"/>
      <c r="BO45"/>
      <c r="BP45"/>
      <c r="BQ45"/>
      <c r="BR45"/>
      <c r="BS45"/>
    </row>
    <row r="46" spans="1:71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228864272.54710001</v>
      </c>
      <c r="F46">
        <f>Sheet1!F45</f>
        <v>297326465.31830001</v>
      </c>
      <c r="G46">
        <f>Sheet1!G45</f>
        <v>302476692.51079899</v>
      </c>
      <c r="H46">
        <f>Sheet1!H45</f>
        <v>5276750.32030001</v>
      </c>
      <c r="I46">
        <f>Sheet1!I45</f>
        <v>303741627.07331902</v>
      </c>
      <c r="J46">
        <f>Sheet1!J45</f>
        <v>8534463.3648520894</v>
      </c>
      <c r="K46">
        <f>Sheet1!K45</f>
        <v>2012364.39673045</v>
      </c>
      <c r="L46">
        <f>Sheet1!L45</f>
        <v>0.86847741938757905</v>
      </c>
      <c r="M46">
        <f>Sheet1!M45</f>
        <v>611588.32056251797</v>
      </c>
      <c r="N46">
        <f>Sheet1!N45</f>
        <v>3.23974680371518</v>
      </c>
      <c r="O46">
        <f>Sheet1!O45</f>
        <v>26743.849318438301</v>
      </c>
      <c r="P46">
        <f>Sheet1!P45</f>
        <v>7.3307926086837396</v>
      </c>
      <c r="Q46">
        <f>Sheet1!Q45</f>
        <v>15.509052552869001</v>
      </c>
      <c r="R46">
        <f>Sheet1!R45</f>
        <v>3.94070935849523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2.9454440070425102E-2</v>
      </c>
      <c r="X46">
        <f>Sheet1!Y45</f>
        <v>0</v>
      </c>
      <c r="Y46">
        <f>Sheet1!X45</f>
        <v>25548.273196509101</v>
      </c>
      <c r="Z46">
        <f>Sheet1!Z45</f>
        <v>1793411.8005894299</v>
      </c>
      <c r="AA46">
        <f>Sheet1!AA45</f>
        <v>839915.74475451198</v>
      </c>
      <c r="AB46">
        <f>Sheet1!AB45</f>
        <v>1048004.12031238</v>
      </c>
      <c r="AC46">
        <f>Sheet1!AC45</f>
        <v>5944149.5348199699</v>
      </c>
      <c r="AD46">
        <f>Sheet1!AD45</f>
        <v>-229047.390551071</v>
      </c>
      <c r="AE46">
        <f>Sheet1!AE45</f>
        <v>419829.64910442301</v>
      </c>
      <c r="AF46">
        <f>Sheet1!AF45</f>
        <v>-464116.20671739499</v>
      </c>
      <c r="AG46">
        <f>Sheet1!AG45</f>
        <v>-165465.85060857199</v>
      </c>
      <c r="AH46">
        <f>Sheet1!AH45</f>
        <v>0</v>
      </c>
      <c r="AI46">
        <f>Sheet1!AI45</f>
        <v>0</v>
      </c>
      <c r="AJ46">
        <f>Sheet1!AJ45</f>
        <v>0</v>
      </c>
      <c r="AK46">
        <f>Sheet1!AK45</f>
        <v>0</v>
      </c>
      <c r="AL46">
        <f>Sheet1!AL45</f>
        <v>52600.843121786602</v>
      </c>
      <c r="AM46">
        <f>Sheet1!AM45</f>
        <v>79370.504167026302</v>
      </c>
      <c r="AN46">
        <f>Sheet1!AN45</f>
        <v>0</v>
      </c>
      <c r="AO46">
        <f>Sheet1!AO45</f>
        <v>9318652.7489924897</v>
      </c>
      <c r="AP46">
        <f>Sheet1!AP45</f>
        <v>9273192.6523028202</v>
      </c>
      <c r="AQ46">
        <f>Sheet1!AQ45</f>
        <v>-3996442.3320028102</v>
      </c>
      <c r="AR46">
        <f>Sheet1!AR45</f>
        <v>808278.87219999998</v>
      </c>
      <c r="AS46">
        <f>Sheet1!AS45</f>
        <v>6085029.1925000204</v>
      </c>
      <c r="AT46" s="3"/>
      <c r="AV46" s="3"/>
      <c r="AX46" s="3"/>
      <c r="AZ46" s="3"/>
      <c r="BB46" s="3"/>
      <c r="BD46" s="3"/>
      <c r="BF46" s="3"/>
      <c r="BI46" s="3"/>
      <c r="BK46" s="3"/>
      <c r="BM46" s="3"/>
      <c r="BN46"/>
      <c r="BO46"/>
      <c r="BP46"/>
      <c r="BQ46"/>
      <c r="BR46"/>
      <c r="BS46"/>
    </row>
    <row r="47" spans="1:71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229615508.54710001</v>
      </c>
      <c r="F47">
        <f>Sheet1!F46</f>
        <v>302476692.51079899</v>
      </c>
      <c r="G47">
        <f>Sheet1!G46</f>
        <v>322906175.45889997</v>
      </c>
      <c r="H47">
        <f>Sheet1!H46</f>
        <v>18689138.948100001</v>
      </c>
      <c r="I47">
        <f>Sheet1!I46</f>
        <v>320571969.055049</v>
      </c>
      <c r="J47">
        <f>Sheet1!J46</f>
        <v>14950570.9895301</v>
      </c>
      <c r="K47">
        <f>Sheet1!K46</f>
        <v>1995198.1372502099</v>
      </c>
      <c r="L47">
        <f>Sheet1!L46</f>
        <v>0.82514256621156701</v>
      </c>
      <c r="M47">
        <f>Sheet1!M46</f>
        <v>614993.43394732301</v>
      </c>
      <c r="N47">
        <f>Sheet1!N46</f>
        <v>3.9959128194731002</v>
      </c>
      <c r="O47">
        <f>Sheet1!O46</f>
        <v>26566.6951943528</v>
      </c>
      <c r="P47">
        <f>Sheet1!P46</f>
        <v>7.5082816216594503</v>
      </c>
      <c r="Q47">
        <f>Sheet1!Q46</f>
        <v>15.3931732721017</v>
      </c>
      <c r="R47">
        <f>Sheet1!R46</f>
        <v>3.9217693218275498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2.93580736016236E-2</v>
      </c>
      <c r="X47">
        <f>Sheet1!Y46</f>
        <v>0</v>
      </c>
      <c r="Y47">
        <f>Sheet1!X46</f>
        <v>24031.045437756002</v>
      </c>
      <c r="Z47">
        <f>Sheet1!Z46</f>
        <v>253954.91166688199</v>
      </c>
      <c r="AA47">
        <f>Sheet1!AA46</f>
        <v>4185893.4624685398</v>
      </c>
      <c r="AB47">
        <f>Sheet1!AB46</f>
        <v>743675.16197095194</v>
      </c>
      <c r="AC47">
        <f>Sheet1!AC46</f>
        <v>8619121.90114378</v>
      </c>
      <c r="AD47">
        <f>Sheet1!AD46</f>
        <v>615648.07271278405</v>
      </c>
      <c r="AE47">
        <f>Sheet1!AE46</f>
        <v>291699.59911989799</v>
      </c>
      <c r="AF47">
        <f>Sheet1!AF46</f>
        <v>-135415.3243716</v>
      </c>
      <c r="AG47">
        <f>Sheet1!AG46</f>
        <v>25698.8883328591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0</v>
      </c>
      <c r="AL47">
        <f>Sheet1!AL46</f>
        <v>0</v>
      </c>
      <c r="AM47">
        <f>Sheet1!AM46</f>
        <v>121487.57761990601</v>
      </c>
      <c r="AN47">
        <f>Sheet1!AN46</f>
        <v>0</v>
      </c>
      <c r="AO47">
        <f>Sheet1!AO46</f>
        <v>14721764.250663999</v>
      </c>
      <c r="AP47">
        <f>Sheet1!AP46</f>
        <v>15049315.3758313</v>
      </c>
      <c r="AQ47">
        <f>Sheet1!AQ46</f>
        <v>3639823.5722686299</v>
      </c>
      <c r="AR47">
        <f>Sheet1!AR46</f>
        <v>751235.99999999895</v>
      </c>
      <c r="AS47">
        <f>Sheet1!AS46</f>
        <v>19440374.948100001</v>
      </c>
      <c r="AT47" s="3"/>
      <c r="AV47" s="3"/>
      <c r="AX47" s="3"/>
      <c r="AZ47" s="3"/>
      <c r="BB47" s="3"/>
      <c r="BD47" s="3"/>
      <c r="BF47" s="3"/>
      <c r="BI47" s="3"/>
      <c r="BK47" s="3"/>
      <c r="BM47" s="3"/>
      <c r="BN47"/>
      <c r="BO47"/>
      <c r="BP47"/>
      <c r="BQ47"/>
      <c r="BR47"/>
      <c r="BS47"/>
    </row>
    <row r="48" spans="1:71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231401004.54710001</v>
      </c>
      <c r="F48">
        <f>Sheet1!F47</f>
        <v>322906175.45889997</v>
      </c>
      <c r="G48">
        <f>Sheet1!G47</f>
        <v>328876249.43959898</v>
      </c>
      <c r="H48">
        <f>Sheet1!H47</f>
        <v>4184577.9806999201</v>
      </c>
      <c r="I48">
        <f>Sheet1!I47</f>
        <v>316773858.12265402</v>
      </c>
      <c r="J48">
        <f>Sheet1!J47</f>
        <v>-5370120.4620449496</v>
      </c>
      <c r="K48">
        <f>Sheet1!K47</f>
        <v>1965756.32260653</v>
      </c>
      <c r="L48">
        <f>Sheet1!L47</f>
        <v>0.86146925924609896</v>
      </c>
      <c r="M48">
        <f>Sheet1!M47</f>
        <v>620192.81831815001</v>
      </c>
      <c r="N48">
        <f>Sheet1!N47</f>
        <v>4.0090786013726101</v>
      </c>
      <c r="O48">
        <f>Sheet1!O47</f>
        <v>26122.126166251899</v>
      </c>
      <c r="P48">
        <f>Sheet1!P47</f>
        <v>7.3626664571381601</v>
      </c>
      <c r="Q48">
        <f>Sheet1!Q47</f>
        <v>15.400389707184701</v>
      </c>
      <c r="R48">
        <f>Sheet1!R47</f>
        <v>3.8742036869432601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0</v>
      </c>
      <c r="W48">
        <f>Sheet1!W47</f>
        <v>4.0896806038168101E-2</v>
      </c>
      <c r="X48">
        <f>Sheet1!Y47</f>
        <v>0</v>
      </c>
      <c r="Y48">
        <f>Sheet1!X47</f>
        <v>44877.221013764698</v>
      </c>
      <c r="Z48">
        <f>Sheet1!Z47</f>
        <v>-2849765.68079407</v>
      </c>
      <c r="AA48">
        <f>Sheet1!AA47</f>
        <v>-3633232.8512064298</v>
      </c>
      <c r="AB48">
        <f>Sheet1!AB47</f>
        <v>1026596.5321037</v>
      </c>
      <c r="AC48">
        <f>Sheet1!AC47</f>
        <v>91895.826253058302</v>
      </c>
      <c r="AD48">
        <f>Sheet1!AD47</f>
        <v>1343559.11585425</v>
      </c>
      <c r="AE48">
        <f>Sheet1!AE47</f>
        <v>-213138.69054717899</v>
      </c>
      <c r="AF48">
        <f>Sheet1!AF47</f>
        <v>-155671.07938534199</v>
      </c>
      <c r="AG48">
        <f>Sheet1!AG47</f>
        <v>52679.746119698801</v>
      </c>
      <c r="AH48">
        <f>Sheet1!AH47</f>
        <v>0</v>
      </c>
      <c r="AI48">
        <f>Sheet1!AI47</f>
        <v>0</v>
      </c>
      <c r="AJ48">
        <f>Sheet1!AJ47</f>
        <v>0</v>
      </c>
      <c r="AK48">
        <f>Sheet1!AK47</f>
        <v>0</v>
      </c>
      <c r="AL48">
        <f>Sheet1!AL47</f>
        <v>34150.619871135597</v>
      </c>
      <c r="AM48">
        <f>Sheet1!AM47</f>
        <v>192641.902969344</v>
      </c>
      <c r="AN48">
        <f>Sheet1!AN47</f>
        <v>0</v>
      </c>
      <c r="AO48">
        <f>Sheet1!AO47</f>
        <v>-4110284.5587618202</v>
      </c>
      <c r="AP48">
        <f>Sheet1!AP47</f>
        <v>-4081386.9341879799</v>
      </c>
      <c r="AQ48">
        <f>Sheet1!AQ47</f>
        <v>8265964.9148878902</v>
      </c>
      <c r="AR48">
        <f>Sheet1!AR47</f>
        <v>1785495.99999999</v>
      </c>
      <c r="AS48">
        <f>Sheet1!AS47</f>
        <v>5970073.9806999099</v>
      </c>
      <c r="AT48" s="3"/>
      <c r="AV48" s="3"/>
      <c r="AX48" s="3"/>
      <c r="AZ48" s="3"/>
      <c r="BB48" s="3"/>
      <c r="BD48" s="3"/>
      <c r="BF48" s="3"/>
      <c r="BI48" s="3"/>
      <c r="BK48" s="3"/>
      <c r="BM48" s="3"/>
      <c r="BN48"/>
      <c r="BO48"/>
      <c r="BP48"/>
      <c r="BQ48"/>
      <c r="BR48"/>
      <c r="BS48"/>
    </row>
    <row r="49" spans="1:71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232859244.73109999</v>
      </c>
      <c r="F49">
        <f>Sheet1!F48</f>
        <v>328876249.43959898</v>
      </c>
      <c r="G49">
        <f>Sheet1!G48</f>
        <v>326415492.24150002</v>
      </c>
      <c r="H49">
        <f>Sheet1!H48</f>
        <v>-2648819.98419991</v>
      </c>
      <c r="I49">
        <f>Sheet1!I48</f>
        <v>312770159.45091403</v>
      </c>
      <c r="J49">
        <f>Sheet1!J48</f>
        <v>-4377259.60202967</v>
      </c>
      <c r="K49">
        <f>Sheet1!K48</f>
        <v>1965651.0300364699</v>
      </c>
      <c r="L49">
        <f>Sheet1!L48</f>
        <v>0.91769904622431597</v>
      </c>
      <c r="M49">
        <f>Sheet1!M48</f>
        <v>629053.40164931596</v>
      </c>
      <c r="N49">
        <f>Sheet1!N48</f>
        <v>3.8431002777124901</v>
      </c>
      <c r="O49">
        <f>Sheet1!O48</f>
        <v>26164.240759276101</v>
      </c>
      <c r="P49">
        <f>Sheet1!P48</f>
        <v>7.3694498012455298</v>
      </c>
      <c r="Q49">
        <f>Sheet1!Q48</f>
        <v>15.1954731692263</v>
      </c>
      <c r="R49">
        <f>Sheet1!R48</f>
        <v>3.8063815899081699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0</v>
      </c>
      <c r="W49">
        <f>Sheet1!W48</f>
        <v>4.2980560064761301E-2</v>
      </c>
      <c r="X49">
        <f>Sheet1!Y48</f>
        <v>0</v>
      </c>
      <c r="Y49">
        <f>Sheet1!X48</f>
        <v>27759.474867147299</v>
      </c>
      <c r="Z49">
        <f>Sheet1!Z48</f>
        <v>1922814.7580687101</v>
      </c>
      <c r="AA49">
        <f>Sheet1!AA48</f>
        <v>-6130261.7448530998</v>
      </c>
      <c r="AB49">
        <f>Sheet1!AB48</f>
        <v>1725503.6481691599</v>
      </c>
      <c r="AC49">
        <f>Sheet1!AC48</f>
        <v>-1733725.55514669</v>
      </c>
      <c r="AD49">
        <f>Sheet1!AD48</f>
        <v>-22962.563667361399</v>
      </c>
      <c r="AE49">
        <f>Sheet1!AE48</f>
        <v>61185.645097890003</v>
      </c>
      <c r="AF49">
        <f>Sheet1!AF48</f>
        <v>-251083.862314397</v>
      </c>
      <c r="AG49">
        <f>Sheet1!AG48</f>
        <v>62324.321611592597</v>
      </c>
      <c r="AH49">
        <f>Sheet1!AH48</f>
        <v>0</v>
      </c>
      <c r="AI49">
        <f>Sheet1!AI48</f>
        <v>0</v>
      </c>
      <c r="AJ49">
        <f>Sheet1!AJ48</f>
        <v>0</v>
      </c>
      <c r="AK49">
        <f>Sheet1!AK48</f>
        <v>0</v>
      </c>
      <c r="AL49">
        <f>Sheet1!AL48</f>
        <v>9136.0245929956709</v>
      </c>
      <c r="AM49">
        <f>Sheet1!AM48</f>
        <v>-61580.628859206998</v>
      </c>
      <c r="AN49">
        <f>Sheet1!AN48</f>
        <v>0</v>
      </c>
      <c r="AO49">
        <f>Sheet1!AO48</f>
        <v>-4418649.9573004004</v>
      </c>
      <c r="AP49">
        <f>Sheet1!AP48</f>
        <v>-4425619.4234581599</v>
      </c>
      <c r="AQ49">
        <f>Sheet1!AQ48</f>
        <v>1776799.4392582499</v>
      </c>
      <c r="AR49">
        <f>Sheet1!AR48</f>
        <v>1458240.1839999901</v>
      </c>
      <c r="AS49">
        <f>Sheet1!AS48</f>
        <v>-1190579.8001999101</v>
      </c>
      <c r="AT49" s="3"/>
      <c r="AV49" s="3"/>
      <c r="AX49" s="3"/>
      <c r="AZ49" s="3"/>
      <c r="BB49" s="3"/>
      <c r="BD49" s="3"/>
      <c r="BF49" s="3"/>
      <c r="BI49" s="3"/>
      <c r="BK49" s="3"/>
      <c r="BM49" s="3"/>
      <c r="BN49"/>
      <c r="BO49"/>
      <c r="BP49"/>
      <c r="BQ49"/>
      <c r="BR49"/>
      <c r="BS49"/>
    </row>
    <row r="50" spans="1:71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232859244.73109999</v>
      </c>
      <c r="F50">
        <f>Sheet1!F49</f>
        <v>326415492.24150002</v>
      </c>
      <c r="G50">
        <f>Sheet1!G49</f>
        <v>326910517.18059999</v>
      </c>
      <c r="H50">
        <f>Sheet1!H49</f>
        <v>-547185.06090002495</v>
      </c>
      <c r="I50">
        <f>Sheet1!I49</f>
        <v>313634529.60189098</v>
      </c>
      <c r="J50">
        <f>Sheet1!J49</f>
        <v>-184314.447122243</v>
      </c>
      <c r="K50">
        <f>Sheet1!K49</f>
        <v>2002292.9424492801</v>
      </c>
      <c r="L50">
        <f>Sheet1!L49</f>
        <v>0.91180073490703695</v>
      </c>
      <c r="M50">
        <f>Sheet1!M49</f>
        <v>634867.99166876299</v>
      </c>
      <c r="N50">
        <f>Sheet1!N49</f>
        <v>3.6440070579347101</v>
      </c>
      <c r="O50">
        <f>Sheet1!O49</f>
        <v>26538.9537792708</v>
      </c>
      <c r="P50">
        <f>Sheet1!P49</f>
        <v>7.4122625804298803</v>
      </c>
      <c r="Q50">
        <f>Sheet1!Q49</f>
        <v>15.1506389456439</v>
      </c>
      <c r="R50">
        <f>Sheet1!R49</f>
        <v>3.86455457449842</v>
      </c>
      <c r="S50">
        <f>Sheet1!S49</f>
        <v>0</v>
      </c>
      <c r="T50">
        <f>Sheet1!T49</f>
        <v>0.54696993879534395</v>
      </c>
      <c r="U50">
        <f>Sheet1!U49</f>
        <v>0</v>
      </c>
      <c r="V50">
        <f>Sheet1!V49</f>
        <v>0</v>
      </c>
      <c r="W50">
        <f>Sheet1!W49</f>
        <v>6.3856321224742205E-2</v>
      </c>
      <c r="X50">
        <f>Sheet1!Y49</f>
        <v>0</v>
      </c>
      <c r="Y50">
        <f>Sheet1!X49</f>
        <v>34814.582423147302</v>
      </c>
      <c r="Z50">
        <f>Sheet1!Z49</f>
        <v>6858977.5250634803</v>
      </c>
      <c r="AA50">
        <f>Sheet1!AA49</f>
        <v>89479.965968317207</v>
      </c>
      <c r="AB50">
        <f>Sheet1!AB49</f>
        <v>1073217.2825745</v>
      </c>
      <c r="AC50">
        <f>Sheet1!AC49</f>
        <v>-2544948.82708858</v>
      </c>
      <c r="AD50">
        <f>Sheet1!AD49</f>
        <v>-1191399.0091995799</v>
      </c>
      <c r="AE50">
        <f>Sheet1!AE49</f>
        <v>42490.204000993101</v>
      </c>
      <c r="AF50">
        <f>Sheet1!AF49</f>
        <v>-127384.399751381</v>
      </c>
      <c r="AG50">
        <f>Sheet1!AG49</f>
        <v>-99193.919509004598</v>
      </c>
      <c r="AH50">
        <f>Sheet1!AH49</f>
        <v>0</v>
      </c>
      <c r="AI50">
        <f>Sheet1!AI49</f>
        <v>-4860144.8272753004</v>
      </c>
      <c r="AJ50">
        <f>Sheet1!AJ49</f>
        <v>0</v>
      </c>
      <c r="AK50">
        <f>Sheet1!AK49</f>
        <v>0</v>
      </c>
      <c r="AL50">
        <f>Sheet1!AL49</f>
        <v>88766.782859451094</v>
      </c>
      <c r="AM50">
        <f>Sheet1!AM49</f>
        <v>36862.452891380897</v>
      </c>
      <c r="AN50">
        <f>Sheet1!AN49</f>
        <v>0</v>
      </c>
      <c r="AO50">
        <f>Sheet1!AO49</f>
        <v>-633276.76946573402</v>
      </c>
      <c r="AP50">
        <f>Sheet1!AP49</f>
        <v>-592220.32651181496</v>
      </c>
      <c r="AQ50">
        <f>Sheet1!AQ49</f>
        <v>45035.265611790797</v>
      </c>
      <c r="AR50">
        <f>Sheet1!AR49</f>
        <v>0</v>
      </c>
      <c r="AS50">
        <f>Sheet1!AS49</f>
        <v>-547185.06090002495</v>
      </c>
      <c r="AT50" s="3"/>
      <c r="AV50" s="3"/>
      <c r="AX50" s="3"/>
      <c r="AZ50" s="3"/>
      <c r="BB50" s="3"/>
      <c r="BD50" s="3"/>
      <c r="BF50" s="3"/>
      <c r="BI50" s="3"/>
      <c r="BK50" s="3"/>
      <c r="BM50" s="3"/>
      <c r="BN50"/>
      <c r="BO50"/>
      <c r="BP50"/>
      <c r="BQ50"/>
      <c r="BR50"/>
      <c r="BS50"/>
    </row>
    <row r="51" spans="1:71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233334328.25350001</v>
      </c>
      <c r="F51">
        <f>Sheet1!F50</f>
        <v>326910517.18059999</v>
      </c>
      <c r="G51">
        <f>Sheet1!G50</f>
        <v>315485977.25470001</v>
      </c>
      <c r="H51">
        <f>Sheet1!H50</f>
        <v>-12305535.6519999</v>
      </c>
      <c r="I51">
        <f>Sheet1!I50</f>
        <v>297020145.02774602</v>
      </c>
      <c r="J51">
        <f>Sheet1!J50</f>
        <v>-17395526.858835898</v>
      </c>
      <c r="K51">
        <f>Sheet1!K50</f>
        <v>2057655.70653115</v>
      </c>
      <c r="L51">
        <f>Sheet1!L50</f>
        <v>0.93436621186003699</v>
      </c>
      <c r="M51">
        <f>Sheet1!M50</f>
        <v>641515.66333977005</v>
      </c>
      <c r="N51">
        <f>Sheet1!N50</f>
        <v>2.6523042192370601</v>
      </c>
      <c r="O51">
        <f>Sheet1!O50</f>
        <v>27431.2879571007</v>
      </c>
      <c r="P51">
        <f>Sheet1!P50</f>
        <v>7.13688404176715</v>
      </c>
      <c r="Q51">
        <f>Sheet1!Q50</f>
        <v>15.0506351130729</v>
      </c>
      <c r="R51">
        <f>Sheet1!R50</f>
        <v>3.9545889622194399</v>
      </c>
      <c r="S51">
        <f>Sheet1!S50</f>
        <v>0</v>
      </c>
      <c r="T51">
        <f>Sheet1!T50</f>
        <v>1.3215699533674301</v>
      </c>
      <c r="U51">
        <f>Sheet1!U50</f>
        <v>0</v>
      </c>
      <c r="V51">
        <f>Sheet1!V50</f>
        <v>0</v>
      </c>
      <c r="W51">
        <f>Sheet1!W50</f>
        <v>0.12326340874906599</v>
      </c>
      <c r="X51">
        <f>Sheet1!Y50</f>
        <v>0</v>
      </c>
      <c r="Y51">
        <f>Sheet1!X50</f>
        <v>40109.037924434997</v>
      </c>
      <c r="Z51">
        <f>Sheet1!Z50</f>
        <v>5838945.3442174196</v>
      </c>
      <c r="AA51">
        <f>Sheet1!AA50</f>
        <v>-782898.79060396005</v>
      </c>
      <c r="AB51">
        <f>Sheet1!AB50</f>
        <v>1204142.73982539</v>
      </c>
      <c r="AC51">
        <f>Sheet1!AC50</f>
        <v>-13512689.4608253</v>
      </c>
      <c r="AD51">
        <f>Sheet1!AD50</f>
        <v>-2861823.7464704402</v>
      </c>
      <c r="AE51">
        <f>Sheet1!AE50</f>
        <v>-331485.776894173</v>
      </c>
      <c r="AF51">
        <f>Sheet1!AF50</f>
        <v>-161840.463875174</v>
      </c>
      <c r="AG51">
        <f>Sheet1!AG50</f>
        <v>-17112.2769939422</v>
      </c>
      <c r="AH51">
        <f>Sheet1!AH50</f>
        <v>0</v>
      </c>
      <c r="AI51">
        <f>Sheet1!AI50</f>
        <v>-6901690.5740408897</v>
      </c>
      <c r="AJ51">
        <f>Sheet1!AJ50</f>
        <v>0</v>
      </c>
      <c r="AK51">
        <f>Sheet1!AK50</f>
        <v>0</v>
      </c>
      <c r="AL51">
        <f>Sheet1!AL50</f>
        <v>199654.64039027001</v>
      </c>
      <c r="AM51">
        <f>Sheet1!AM50</f>
        <v>102670.67729645201</v>
      </c>
      <c r="AN51">
        <f>Sheet1!AN50</f>
        <v>0</v>
      </c>
      <c r="AO51">
        <f>Sheet1!AO50</f>
        <v>-17224127.687974401</v>
      </c>
      <c r="AP51">
        <f>Sheet1!AP50</f>
        <v>-17609212.6183297</v>
      </c>
      <c r="AQ51">
        <f>Sheet1!AQ50</f>
        <v>5303676.9663297497</v>
      </c>
      <c r="AR51">
        <f>Sheet1!AR50</f>
        <v>475083.52239999903</v>
      </c>
      <c r="AS51">
        <f>Sheet1!AS50</f>
        <v>-11830452.129599901</v>
      </c>
      <c r="AT51" s="3"/>
      <c r="AV51" s="3"/>
      <c r="AX51" s="3"/>
      <c r="AZ51" s="3"/>
      <c r="BB51" s="3"/>
      <c r="BD51" s="3"/>
      <c r="BF51" s="3"/>
      <c r="BI51" s="3"/>
      <c r="BK51" s="3"/>
      <c r="BM51" s="3"/>
      <c r="BN51"/>
      <c r="BO51"/>
      <c r="BP51"/>
      <c r="BQ51"/>
      <c r="BR51"/>
      <c r="BS51"/>
    </row>
    <row r="52" spans="1:71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233334328.25350001</v>
      </c>
      <c r="F52">
        <f>Sheet1!F51</f>
        <v>315485977.25470001</v>
      </c>
      <c r="G52">
        <f>Sheet1!G51</f>
        <v>295472267.64130002</v>
      </c>
      <c r="H52">
        <f>Sheet1!H51</f>
        <v>-19601230.7717999</v>
      </c>
      <c r="I52">
        <f>Sheet1!I51</f>
        <v>283617683.313959</v>
      </c>
      <c r="J52">
        <f>Sheet1!J51</f>
        <v>-12923574.466587</v>
      </c>
      <c r="K52">
        <f>Sheet1!K51</f>
        <v>2091915.3639322501</v>
      </c>
      <c r="L52">
        <f>Sheet1!L51</f>
        <v>0.98796528190731103</v>
      </c>
      <c r="M52">
        <f>Sheet1!M51</f>
        <v>645932.65605870495</v>
      </c>
      <c r="N52">
        <f>Sheet1!N51</f>
        <v>2.3574916924748401</v>
      </c>
      <c r="O52">
        <f>Sheet1!O51</f>
        <v>27774.742425533401</v>
      </c>
      <c r="P52">
        <f>Sheet1!P51</f>
        <v>7.0767020484942504</v>
      </c>
      <c r="Q52">
        <f>Sheet1!Q51</f>
        <v>15.002076100594399</v>
      </c>
      <c r="R52">
        <f>Sheet1!R51</f>
        <v>4.4513678734573396</v>
      </c>
      <c r="S52">
        <f>Sheet1!S51</f>
        <v>0</v>
      </c>
      <c r="T52">
        <f>Sheet1!T51</f>
        <v>2.2121061152139201</v>
      </c>
      <c r="U52">
        <f>Sheet1!U51</f>
        <v>0</v>
      </c>
      <c r="V52">
        <f>Sheet1!V51</f>
        <v>0</v>
      </c>
      <c r="W52">
        <f>Sheet1!W51</f>
        <v>0.20668226004579099</v>
      </c>
      <c r="X52">
        <f>Sheet1!Y51</f>
        <v>0</v>
      </c>
      <c r="Y52">
        <f>Sheet1!X51</f>
        <v>36001.387196494303</v>
      </c>
      <c r="Z52">
        <f>Sheet1!Z51</f>
        <v>3447560.0222966499</v>
      </c>
      <c r="AA52">
        <f>Sheet1!AA51</f>
        <v>-5178006.8716881201</v>
      </c>
      <c r="AB52">
        <f>Sheet1!AB51</f>
        <v>1088286.00453331</v>
      </c>
      <c r="AC52">
        <f>Sheet1!AC51</f>
        <v>-4446246.7417455697</v>
      </c>
      <c r="AD52">
        <f>Sheet1!AD51</f>
        <v>-1282395.4387477399</v>
      </c>
      <c r="AE52">
        <f>Sheet1!AE51</f>
        <v>-207650.47983642001</v>
      </c>
      <c r="AF52">
        <f>Sheet1!AF51</f>
        <v>-46832.058614666203</v>
      </c>
      <c r="AG52">
        <f>Sheet1!AG51</f>
        <v>-334377.196311076</v>
      </c>
      <c r="AH52">
        <f>Sheet1!AH51</f>
        <v>0</v>
      </c>
      <c r="AI52">
        <f>Sheet1!AI51</f>
        <v>-7794065.0396641204</v>
      </c>
      <c r="AJ52">
        <f>Sheet1!AJ51</f>
        <v>0</v>
      </c>
      <c r="AK52">
        <f>Sheet1!AK51</f>
        <v>0</v>
      </c>
      <c r="AL52">
        <f>Sheet1!AL51</f>
        <v>313120.311673744</v>
      </c>
      <c r="AM52">
        <f>Sheet1!AM51</f>
        <v>13118.568698675899</v>
      </c>
      <c r="AN52">
        <f>Sheet1!AN51</f>
        <v>0</v>
      </c>
      <c r="AO52">
        <f>Sheet1!AO51</f>
        <v>-14427488.9194053</v>
      </c>
      <c r="AP52">
        <f>Sheet1!AP51</f>
        <v>-13787046.450883999</v>
      </c>
      <c r="AQ52">
        <f>Sheet1!AQ51</f>
        <v>-5814184.3209159197</v>
      </c>
      <c r="AR52">
        <f>Sheet1!AR51</f>
        <v>0</v>
      </c>
      <c r="AS52">
        <f>Sheet1!AS51</f>
        <v>-19601230.7717999</v>
      </c>
      <c r="AT52" s="3"/>
      <c r="AV52" s="3"/>
      <c r="AX52" s="3"/>
      <c r="AZ52" s="3"/>
      <c r="BB52" s="3"/>
      <c r="BD52" s="3"/>
      <c r="BF52" s="3"/>
      <c r="BI52" s="3"/>
      <c r="BK52" s="3"/>
      <c r="BM52" s="3"/>
      <c r="BN52"/>
      <c r="BO52"/>
      <c r="BP52"/>
      <c r="BQ52"/>
      <c r="BR52"/>
      <c r="BS52"/>
    </row>
    <row r="53" spans="1:71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233334328.25350001</v>
      </c>
      <c r="F53">
        <f>Sheet1!F52</f>
        <v>295472267.64130002</v>
      </c>
      <c r="G53">
        <f>Sheet1!G52</f>
        <v>285058934.55049902</v>
      </c>
      <c r="H53">
        <f>Sheet1!H52</f>
        <v>-10369483.380999999</v>
      </c>
      <c r="I53">
        <f>Sheet1!I52</f>
        <v>280852352.04264897</v>
      </c>
      <c r="J53">
        <f>Sheet1!J52</f>
        <v>-2912181.2989880298</v>
      </c>
      <c r="K53">
        <f>Sheet1!K52</f>
        <v>2100975.6385304299</v>
      </c>
      <c r="L53">
        <f>Sheet1!L52</f>
        <v>0.97225203551675898</v>
      </c>
      <c r="M53">
        <f>Sheet1!M52</f>
        <v>650816.49340761604</v>
      </c>
      <c r="N53">
        <f>Sheet1!N52</f>
        <v>2.5761161911767498</v>
      </c>
      <c r="O53">
        <f>Sheet1!O52</f>
        <v>28048.157051699101</v>
      </c>
      <c r="P53">
        <f>Sheet1!P52</f>
        <v>7.0444446465645099</v>
      </c>
      <c r="Q53">
        <f>Sheet1!Q52</f>
        <v>14.9465303868191</v>
      </c>
      <c r="R53">
        <f>Sheet1!R52</f>
        <v>4.7042018382175401</v>
      </c>
      <c r="S53">
        <f>Sheet1!S52</f>
        <v>0</v>
      </c>
      <c r="T53">
        <f>Sheet1!T52</f>
        <v>3.19721258124311</v>
      </c>
      <c r="U53">
        <f>Sheet1!U52</f>
        <v>0</v>
      </c>
      <c r="V53">
        <f>Sheet1!V52</f>
        <v>0</v>
      </c>
      <c r="W53">
        <f>Sheet1!W52</f>
        <v>0.39666870813858301</v>
      </c>
      <c r="X53">
        <f>Sheet1!Y52</f>
        <v>0</v>
      </c>
      <c r="Y53">
        <f>Sheet1!X52</f>
        <v>41279.026245280598</v>
      </c>
      <c r="Z53">
        <f>Sheet1!Z52</f>
        <v>1794106.38842219</v>
      </c>
      <c r="AA53">
        <f>Sheet1!AA52</f>
        <v>114241.106421141</v>
      </c>
      <c r="AB53">
        <f>Sheet1!AB52</f>
        <v>934285.68582571996</v>
      </c>
      <c r="AC53">
        <f>Sheet1!AC52</f>
        <v>3176251.2355588302</v>
      </c>
      <c r="AD53">
        <f>Sheet1!AD52</f>
        <v>-904880.31987949298</v>
      </c>
      <c r="AE53">
        <f>Sheet1!AE52</f>
        <v>-126602.099559882</v>
      </c>
      <c r="AF53">
        <f>Sheet1!AF52</f>
        <v>-119767.622088271</v>
      </c>
      <c r="AG53">
        <f>Sheet1!AG52</f>
        <v>-197384.08084630099</v>
      </c>
      <c r="AH53">
        <f>Sheet1!AH52</f>
        <v>0</v>
      </c>
      <c r="AI53">
        <f>Sheet1!AI52</f>
        <v>-8043249.2076117899</v>
      </c>
      <c r="AJ53">
        <f>Sheet1!AJ52</f>
        <v>0</v>
      </c>
      <c r="AK53">
        <f>Sheet1!AK52</f>
        <v>0</v>
      </c>
      <c r="AL53">
        <f>Sheet1!AL52</f>
        <v>767407.22797941999</v>
      </c>
      <c r="AM53">
        <f>Sheet1!AM52</f>
        <v>-69527.330904899005</v>
      </c>
      <c r="AN53">
        <f>Sheet1!AN52</f>
        <v>0</v>
      </c>
      <c r="AO53">
        <f>Sheet1!AO52</f>
        <v>-2675119.01668332</v>
      </c>
      <c r="AP53">
        <f>Sheet1!AP52</f>
        <v>-3126327.0341871702</v>
      </c>
      <c r="AQ53">
        <f>Sheet1!AQ52</f>
        <v>-7243156.3468128303</v>
      </c>
      <c r="AR53">
        <f>Sheet1!AR52</f>
        <v>0</v>
      </c>
      <c r="AS53">
        <f>Sheet1!AS52</f>
        <v>-10369483.380999999</v>
      </c>
      <c r="AT53" s="3"/>
      <c r="AV53" s="3"/>
      <c r="AX53" s="3"/>
      <c r="AZ53" s="3"/>
      <c r="BB53" s="3"/>
      <c r="BD53" s="3"/>
      <c r="BF53" s="3"/>
      <c r="BI53" s="3"/>
      <c r="BK53" s="3"/>
      <c r="BM53" s="3"/>
      <c r="BN53"/>
      <c r="BO53"/>
      <c r="BP53"/>
      <c r="BQ53"/>
      <c r="BR53"/>
      <c r="BS53"/>
    </row>
    <row r="54" spans="1:71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233334328.25350001</v>
      </c>
      <c r="F54">
        <f>Sheet1!F53</f>
        <v>285058934.55049902</v>
      </c>
      <c r="G54">
        <f>Sheet1!G53</f>
        <v>279667674.12629902</v>
      </c>
      <c r="H54">
        <f>Sheet1!H53</f>
        <v>-5027329.7522000195</v>
      </c>
      <c r="I54">
        <f>Sheet1!I53</f>
        <v>278472725.34022701</v>
      </c>
      <c r="J54">
        <f>Sheet1!J53</f>
        <v>-1930999.01901757</v>
      </c>
      <c r="K54">
        <f>Sheet1!K53</f>
        <v>2113347.6641194201</v>
      </c>
      <c r="L54">
        <f>Sheet1!L53</f>
        <v>1.0076313730762001</v>
      </c>
      <c r="M54">
        <f>Sheet1!M53</f>
        <v>655901.44189520297</v>
      </c>
      <c r="N54">
        <f>Sheet1!N53</f>
        <v>2.83347493338887</v>
      </c>
      <c r="O54">
        <f>Sheet1!O53</f>
        <v>28377.354412462599</v>
      </c>
      <c r="P54">
        <f>Sheet1!P53</f>
        <v>6.9948314748419502</v>
      </c>
      <c r="Q54">
        <f>Sheet1!Q53</f>
        <v>14.857631643519399</v>
      </c>
      <c r="R54">
        <f>Sheet1!R53</f>
        <v>5.0123245883993004</v>
      </c>
      <c r="S54">
        <f>Sheet1!S53</f>
        <v>0</v>
      </c>
      <c r="T54">
        <f>Sheet1!T53</f>
        <v>4.1918691360401104</v>
      </c>
      <c r="U54">
        <f>Sheet1!U53</f>
        <v>0</v>
      </c>
      <c r="V54">
        <f>Sheet1!V53</f>
        <v>0</v>
      </c>
      <c r="W54">
        <f>Sheet1!W53</f>
        <v>0.54714106581094102</v>
      </c>
      <c r="X54">
        <f>Sheet1!Y53</f>
        <v>6.7108560679455503E-2</v>
      </c>
      <c r="Y54">
        <f>Sheet1!X53</f>
        <v>41555.671851451902</v>
      </c>
      <c r="Z54">
        <f>Sheet1!Z53</f>
        <v>2591039.01249068</v>
      </c>
      <c r="AA54">
        <f>Sheet1!AA53</f>
        <v>-150226.492519202</v>
      </c>
      <c r="AB54">
        <f>Sheet1!AB53</f>
        <v>962876.702615018</v>
      </c>
      <c r="AC54">
        <f>Sheet1!AC53</f>
        <v>3491835.2897479399</v>
      </c>
      <c r="AD54">
        <f>Sheet1!AD53</f>
        <v>-1099001.2177118801</v>
      </c>
      <c r="AE54">
        <f>Sheet1!AE53</f>
        <v>-133570.722612766</v>
      </c>
      <c r="AF54">
        <f>Sheet1!AF53</f>
        <v>-92088.146501527794</v>
      </c>
      <c r="AG54">
        <f>Sheet1!AG53</f>
        <v>-222284.95552815899</v>
      </c>
      <c r="AH54">
        <f>Sheet1!AH53</f>
        <v>0</v>
      </c>
      <c r="AI54">
        <f>Sheet1!AI53</f>
        <v>-7830804.98547005</v>
      </c>
      <c r="AJ54">
        <f>Sheet1!AJ53</f>
        <v>0</v>
      </c>
      <c r="AK54">
        <f>Sheet1!AK53</f>
        <v>0</v>
      </c>
      <c r="AL54">
        <f>Sheet1!AL53</f>
        <v>545505.61376300803</v>
      </c>
      <c r="AM54">
        <f>Sheet1!AM53</f>
        <v>14937.012243453901</v>
      </c>
      <c r="AN54">
        <f>Sheet1!AN53</f>
        <v>-1006661.2958451</v>
      </c>
      <c r="AO54">
        <f>Sheet1!AO53</f>
        <v>-2928444.1853285702</v>
      </c>
      <c r="AP54">
        <f>Sheet1!AP53</f>
        <v>-2432685.3729300201</v>
      </c>
      <c r="AQ54">
        <f>Sheet1!AQ53</f>
        <v>-2594644.3792699999</v>
      </c>
      <c r="AR54">
        <f>Sheet1!AR53</f>
        <v>0</v>
      </c>
      <c r="AS54">
        <f>Sheet1!AS53</f>
        <v>-5027329.7522000195</v>
      </c>
      <c r="AT54" s="3"/>
      <c r="AV54" s="3"/>
      <c r="AX54" s="3"/>
      <c r="AZ54" s="3"/>
      <c r="BB54" s="3"/>
      <c r="BD54" s="3"/>
      <c r="BF54" s="3"/>
      <c r="BI54" s="3"/>
      <c r="BK54" s="3"/>
      <c r="BM54" s="3"/>
      <c r="BN54"/>
      <c r="BO54"/>
      <c r="BP54"/>
      <c r="BQ54"/>
      <c r="BR54"/>
      <c r="BS54"/>
    </row>
    <row r="55" spans="1:71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1181250675.99999</v>
      </c>
      <c r="F55">
        <f>Sheet1!F54</f>
        <v>0</v>
      </c>
      <c r="G55">
        <f>Sheet1!G54</f>
        <v>1181250675.99999</v>
      </c>
      <c r="H55">
        <f>Sheet1!H54</f>
        <v>0</v>
      </c>
      <c r="I55">
        <f>Sheet1!I54</f>
        <v>1168993919.54759</v>
      </c>
      <c r="J55">
        <f>Sheet1!J54</f>
        <v>0</v>
      </c>
      <c r="K55">
        <f>Sheet1!K54</f>
        <v>229799687.69999999</v>
      </c>
      <c r="L55">
        <f>Sheet1!L54</f>
        <v>1.072971648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31.71</v>
      </c>
      <c r="Q55">
        <f>Sheet1!Q54</f>
        <v>80.049944068744793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Sheet1!Y54</f>
        <v>0</v>
      </c>
      <c r="Y55">
        <f>Sheet1!X54</f>
        <v>7731.1158558740399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0</v>
      </c>
      <c r="AO55">
        <f>Sheet1!AO54</f>
        <v>0</v>
      </c>
      <c r="AP55">
        <f>Sheet1!AP54</f>
        <v>0</v>
      </c>
      <c r="AQ55">
        <f>Sheet1!AQ54</f>
        <v>0</v>
      </c>
      <c r="AR55">
        <f>Sheet1!AR54</f>
        <v>1181250675.99999</v>
      </c>
      <c r="AS55">
        <f>Sheet1!AS54</f>
        <v>1181250675.99999</v>
      </c>
      <c r="AT55" s="3"/>
      <c r="AV55" s="3"/>
      <c r="AX55" s="3"/>
      <c r="AZ55" s="3"/>
      <c r="BB55" s="3"/>
      <c r="BD55" s="3"/>
      <c r="BF55" s="3"/>
      <c r="BI55" s="3"/>
      <c r="BK55" s="3"/>
      <c r="BM55" s="3"/>
      <c r="BN55"/>
      <c r="BO55"/>
      <c r="BP55"/>
      <c r="BQ55"/>
      <c r="BR55"/>
      <c r="BS55"/>
    </row>
    <row r="56" spans="1:71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1181250675.99999</v>
      </c>
      <c r="F56">
        <f>Sheet1!F55</f>
        <v>1181250675.99999</v>
      </c>
      <c r="G56">
        <f>Sheet1!G55</f>
        <v>1136637574.99999</v>
      </c>
      <c r="H56">
        <f>Sheet1!H55</f>
        <v>-44613101</v>
      </c>
      <c r="I56">
        <f>Sheet1!I55</f>
        <v>1057944549.11638</v>
      </c>
      <c r="J56">
        <f>Sheet1!J55</f>
        <v>-111049370.431218</v>
      </c>
      <c r="K56">
        <f>Sheet1!K55</f>
        <v>210884103.39999899</v>
      </c>
      <c r="L56">
        <f>Sheet1!L55</f>
        <v>1.22787155099999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77.880399100855897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Sheet1!Y55</f>
        <v>0</v>
      </c>
      <c r="Y56">
        <f>Sheet1!X55</f>
        <v>6423.5182272311804</v>
      </c>
      <c r="Z56">
        <f>Sheet1!Z55</f>
        <v>-81720867.876961499</v>
      </c>
      <c r="AA56">
        <f>Sheet1!AA55</f>
        <v>-48852946.310562298</v>
      </c>
      <c r="AB56">
        <f>Sheet1!AB55</f>
        <v>6344587.8462819401</v>
      </c>
      <c r="AC56">
        <f>Sheet1!AC55</f>
        <v>18158389.853861701</v>
      </c>
      <c r="AD56">
        <f>Sheet1!AD55</f>
        <v>10294248.6695855</v>
      </c>
      <c r="AE56">
        <f>Sheet1!AE55</f>
        <v>-2461392.8886840199</v>
      </c>
      <c r="AF56">
        <f>Sheet1!AF55</f>
        <v>-14518176.617126901</v>
      </c>
      <c r="AG56">
        <f>Sheet1!AG55</f>
        <v>0</v>
      </c>
      <c r="AH56">
        <f>Sheet1!AH55</f>
        <v>0</v>
      </c>
      <c r="AI56">
        <f>Sheet1!AI55</f>
        <v>0</v>
      </c>
      <c r="AJ56">
        <f>Sheet1!AJ55</f>
        <v>0</v>
      </c>
      <c r="AK56">
        <f>Sheet1!AK55</f>
        <v>0</v>
      </c>
      <c r="AL56">
        <f>Sheet1!AL55</f>
        <v>0</v>
      </c>
      <c r="AM56">
        <f>Sheet1!AM55</f>
        <v>-855199.36173226801</v>
      </c>
      <c r="AN56">
        <f>Sheet1!AN55</f>
        <v>0</v>
      </c>
      <c r="AO56">
        <f>Sheet1!AO55</f>
        <v>-113611356.68533701</v>
      </c>
      <c r="AP56">
        <f>Sheet1!AP55</f>
        <v>-112213709.325379</v>
      </c>
      <c r="AQ56">
        <f>Sheet1!AQ55</f>
        <v>67600608.325379893</v>
      </c>
      <c r="AR56">
        <f>Sheet1!AR55</f>
        <v>0</v>
      </c>
      <c r="AS56">
        <f>Sheet1!AS55</f>
        <v>-44613101</v>
      </c>
      <c r="AT56" s="3"/>
      <c r="AV56" s="3"/>
      <c r="AX56" s="3"/>
      <c r="AZ56" s="3"/>
      <c r="BB56" s="3"/>
      <c r="BD56" s="3"/>
      <c r="BF56" s="3"/>
      <c r="BI56" s="3"/>
      <c r="BK56" s="3"/>
      <c r="BM56" s="3"/>
      <c r="BN56"/>
      <c r="BO56"/>
      <c r="BP56"/>
      <c r="BQ56"/>
      <c r="BR56"/>
      <c r="BS56"/>
    </row>
    <row r="57" spans="1:71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1181250675.99999</v>
      </c>
      <c r="F57">
        <f>Sheet1!F56</f>
        <v>1136637574.99999</v>
      </c>
      <c r="G57">
        <f>Sheet1!G56</f>
        <v>1148429422.99999</v>
      </c>
      <c r="H57">
        <f>Sheet1!H56</f>
        <v>11791847.999998501</v>
      </c>
      <c r="I57">
        <f>Sheet1!I56</f>
        <v>1148161535.55268</v>
      </c>
      <c r="J57">
        <f>Sheet1!J56</f>
        <v>90216986.436300203</v>
      </c>
      <c r="K57">
        <f>Sheet1!K56</f>
        <v>231824841.59999901</v>
      </c>
      <c r="L57">
        <f>Sheet1!L56</f>
        <v>1.30056946599999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75.769629990336796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Sheet1!Y56</f>
        <v>0</v>
      </c>
      <c r="Y57">
        <f>Sheet1!X56</f>
        <v>6824.1983338729997</v>
      </c>
      <c r="Z57">
        <f>Sheet1!Z56</f>
        <v>93453669.532617003</v>
      </c>
      <c r="AA57">
        <f>Sheet1!AA56</f>
        <v>-21191165.611261301</v>
      </c>
      <c r="AB57">
        <f>Sheet1!AB56</f>
        <v>9096071.0229509193</v>
      </c>
      <c r="AC57">
        <f>Sheet1!AC56</f>
        <v>18730099.649981201</v>
      </c>
      <c r="AD57">
        <f>Sheet1!AD56</f>
        <v>12877172.658201</v>
      </c>
      <c r="AE57">
        <f>Sheet1!AE56</f>
        <v>-2436028.6966130501</v>
      </c>
      <c r="AF57">
        <f>Sheet1!AF56</f>
        <v>-13593669.001150699</v>
      </c>
      <c r="AG57">
        <f>Sheet1!AG56</f>
        <v>0</v>
      </c>
      <c r="AH57">
        <f>Sheet1!AH56</f>
        <v>0</v>
      </c>
      <c r="AI57">
        <f>Sheet1!AI56</f>
        <v>0</v>
      </c>
      <c r="AJ57">
        <f>Sheet1!AJ56</f>
        <v>0</v>
      </c>
      <c r="AK57">
        <f>Sheet1!AK56</f>
        <v>0</v>
      </c>
      <c r="AL57">
        <f>Sheet1!AL56</f>
        <v>0</v>
      </c>
      <c r="AM57">
        <f>Sheet1!AM56</f>
        <v>268859.742508939</v>
      </c>
      <c r="AN57">
        <f>Sheet1!AN56</f>
        <v>0</v>
      </c>
      <c r="AO57">
        <f>Sheet1!AO56</f>
        <v>97205009.297233894</v>
      </c>
      <c r="AP57">
        <f>Sheet1!AP56</f>
        <v>96927591.122248605</v>
      </c>
      <c r="AQ57">
        <f>Sheet1!AQ56</f>
        <v>-85135743.122250006</v>
      </c>
      <c r="AR57">
        <f>Sheet1!AR56</f>
        <v>0</v>
      </c>
      <c r="AS57">
        <f>Sheet1!AS56</f>
        <v>11791847.999998501</v>
      </c>
      <c r="AT57" s="3"/>
      <c r="AV57" s="3"/>
      <c r="AX57" s="3"/>
      <c r="AZ57" s="3"/>
      <c r="BB57" s="3"/>
      <c r="BD57" s="3"/>
      <c r="BF57" s="3"/>
      <c r="BI57" s="3"/>
      <c r="BK57" s="3"/>
      <c r="BM57" s="3"/>
      <c r="BN57"/>
      <c r="BO57"/>
      <c r="BP57"/>
      <c r="BQ57"/>
      <c r="BR57"/>
      <c r="BS57"/>
    </row>
    <row r="58" spans="1:71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1181250675.99999</v>
      </c>
      <c r="F58">
        <f>Sheet1!F57</f>
        <v>1148429422.99999</v>
      </c>
      <c r="G58">
        <f>Sheet1!G57</f>
        <v>1216262132</v>
      </c>
      <c r="H58">
        <f>Sheet1!H57</f>
        <v>67832709.000002593</v>
      </c>
      <c r="I58">
        <f>Sheet1!I57</f>
        <v>1234822254.4333999</v>
      </c>
      <c r="J58">
        <f>Sheet1!J57</f>
        <v>86660718.880726799</v>
      </c>
      <c r="K58">
        <f>Sheet1!K57</f>
        <v>237636560.59999901</v>
      </c>
      <c r="L58">
        <f>Sheet1!L57</f>
        <v>1.2010509109999901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73.864023075675206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Sheet1!Y57</f>
        <v>0</v>
      </c>
      <c r="Y58">
        <f>Sheet1!X57</f>
        <v>6276.8842441691504</v>
      </c>
      <c r="Z58">
        <f>Sheet1!Z57</f>
        <v>23979055.860320199</v>
      </c>
      <c r="AA58">
        <f>Sheet1!AA57</f>
        <v>30154564.6923673</v>
      </c>
      <c r="AB58">
        <f>Sheet1!AB57</f>
        <v>8939841.2743621692</v>
      </c>
      <c r="AC58">
        <f>Sheet1!AC57</f>
        <v>24704437.325066201</v>
      </c>
      <c r="AD58">
        <f>Sheet1!AD57</f>
        <v>11820511.250644</v>
      </c>
      <c r="AE58">
        <f>Sheet1!AE57</f>
        <v>-2188083.68095164</v>
      </c>
      <c r="AF58">
        <f>Sheet1!AF57</f>
        <v>-12406950.252815999</v>
      </c>
      <c r="AG58">
        <f>Sheet1!AG57</f>
        <v>0</v>
      </c>
      <c r="AH58">
        <f>Sheet1!AH57</f>
        <v>0</v>
      </c>
      <c r="AI58">
        <f>Sheet1!AI57</f>
        <v>0</v>
      </c>
      <c r="AJ58">
        <f>Sheet1!AJ57</f>
        <v>0</v>
      </c>
      <c r="AK58">
        <f>Sheet1!AK57</f>
        <v>0</v>
      </c>
      <c r="AL58">
        <f>Sheet1!AL57</f>
        <v>0</v>
      </c>
      <c r="AM58">
        <f>Sheet1!AM57</f>
        <v>-375213.148961603</v>
      </c>
      <c r="AN58">
        <f>Sheet1!AN57</f>
        <v>0</v>
      </c>
      <c r="AO58">
        <f>Sheet1!AO57</f>
        <v>84628163.320030794</v>
      </c>
      <c r="AP58">
        <f>Sheet1!AP57</f>
        <v>86680938.438728794</v>
      </c>
      <c r="AQ58">
        <f>Sheet1!AQ57</f>
        <v>-18848229.438726101</v>
      </c>
      <c r="AR58">
        <f>Sheet1!AR57</f>
        <v>0</v>
      </c>
      <c r="AS58">
        <f>Sheet1!AS57</f>
        <v>67832709.000002593</v>
      </c>
      <c r="AT58" s="3"/>
      <c r="AV58" s="3"/>
      <c r="AX58" s="3"/>
      <c r="AZ58" s="3"/>
      <c r="BB58" s="3"/>
      <c r="BD58" s="3"/>
      <c r="BF58" s="3"/>
      <c r="BI58" s="3"/>
      <c r="BK58" s="3"/>
      <c r="BM58" s="3"/>
      <c r="BN58"/>
      <c r="BO58"/>
      <c r="BP58"/>
      <c r="BQ58"/>
      <c r="BR58"/>
      <c r="BS58"/>
    </row>
    <row r="59" spans="1:71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1181250675.99999</v>
      </c>
      <c r="F59">
        <f>Sheet1!F58</f>
        <v>1216262132</v>
      </c>
      <c r="G59">
        <f>Sheet1!G58</f>
        <v>1175257656</v>
      </c>
      <c r="H59">
        <f>Sheet1!H58</f>
        <v>-41004476</v>
      </c>
      <c r="I59">
        <f>Sheet1!I58</f>
        <v>892167013.12733996</v>
      </c>
      <c r="J59">
        <f>Sheet1!J58</f>
        <v>-342655241.30606699</v>
      </c>
      <c r="K59">
        <f>Sheet1!K58</f>
        <v>232556806.80000001</v>
      </c>
      <c r="L59">
        <f>Sheet1!L58</f>
        <v>2.8463145299999901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71.580004948312606</v>
      </c>
      <c r="R59">
        <f>Sheet1!R58</f>
        <v>3.69999999999999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Sheet1!Y58</f>
        <v>0</v>
      </c>
      <c r="Y59">
        <f>Sheet1!X58</f>
        <v>4979.1634222583798</v>
      </c>
      <c r="Z59">
        <f>Sheet1!Z58</f>
        <v>-21737317.373577699</v>
      </c>
      <c r="AA59">
        <f>Sheet1!AA58</f>
        <v>-339366995.96254998</v>
      </c>
      <c r="AB59">
        <f>Sheet1!AB58</f>
        <v>10295495.5229757</v>
      </c>
      <c r="AC59">
        <f>Sheet1!AC58</f>
        <v>16182251.8012082</v>
      </c>
      <c r="AD59">
        <f>Sheet1!AD58</f>
        <v>19408872.1340019</v>
      </c>
      <c r="AE59">
        <f>Sheet1!AE58</f>
        <v>-3618878.3065811899</v>
      </c>
      <c r="AF59">
        <f>Sheet1!AF58</f>
        <v>-15732099.691240501</v>
      </c>
      <c r="AG59">
        <f>Sheet1!AG58</f>
        <v>-509302.68759270798</v>
      </c>
      <c r="AH59">
        <f>Sheet1!AH58</f>
        <v>0</v>
      </c>
      <c r="AI59">
        <f>Sheet1!AI58</f>
        <v>0</v>
      </c>
      <c r="AJ59">
        <f>Sheet1!AJ58</f>
        <v>0</v>
      </c>
      <c r="AK59">
        <f>Sheet1!AK58</f>
        <v>0</v>
      </c>
      <c r="AL59">
        <f>Sheet1!AL58</f>
        <v>0</v>
      </c>
      <c r="AM59">
        <f>Sheet1!AM58</f>
        <v>-1100556.36113728</v>
      </c>
      <c r="AN59">
        <f>Sheet1!AN58</f>
        <v>0</v>
      </c>
      <c r="AO59">
        <f>Sheet1!AO58</f>
        <v>-336178530.92449301</v>
      </c>
      <c r="AP59">
        <f>Sheet1!AP58</f>
        <v>-337504926.588094</v>
      </c>
      <c r="AQ59">
        <f>Sheet1!AQ58</f>
        <v>296500450.588094</v>
      </c>
      <c r="AR59">
        <f>Sheet1!AR58</f>
        <v>0</v>
      </c>
      <c r="AS59">
        <f>Sheet1!AS58</f>
        <v>-41004476</v>
      </c>
      <c r="AT59" s="3"/>
      <c r="AV59" s="3"/>
      <c r="AX59" s="3"/>
      <c r="AZ59" s="3"/>
      <c r="BB59" s="3"/>
      <c r="BD59" s="3"/>
      <c r="BF59" s="3"/>
      <c r="BI59" s="3"/>
      <c r="BK59" s="3"/>
      <c r="BM59" s="3"/>
      <c r="BN59"/>
      <c r="BO59"/>
      <c r="BP59"/>
      <c r="BQ59"/>
      <c r="BR59"/>
      <c r="BS59"/>
    </row>
    <row r="60" spans="1:71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1181250675.99999</v>
      </c>
      <c r="F60">
        <f>Sheet1!F59</f>
        <v>1175257656</v>
      </c>
      <c r="G60">
        <f>Sheet1!G59</f>
        <v>1227012502.99999</v>
      </c>
      <c r="H60">
        <f>Sheet1!H59</f>
        <v>51754846.999997303</v>
      </c>
      <c r="I60">
        <f>Sheet1!I59</f>
        <v>1321447561.56598</v>
      </c>
      <c r="J60">
        <f>Sheet1!J59</f>
        <v>429280548.43864101</v>
      </c>
      <c r="K60">
        <f>Sheet1!K59</f>
        <v>259672401.80000001</v>
      </c>
      <c r="L60">
        <f>Sheet1!L59</f>
        <v>1.304104481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71.140340863312602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Sheet1!Y59</f>
        <v>0</v>
      </c>
      <c r="Y60">
        <f>Sheet1!X59</f>
        <v>6600.2186360979103</v>
      </c>
      <c r="Z60">
        <f>Sheet1!Z59</f>
        <v>113310730.371151</v>
      </c>
      <c r="AA60">
        <f>Sheet1!AA59</f>
        <v>411700826.88882899</v>
      </c>
      <c r="AB60">
        <f>Sheet1!AB59</f>
        <v>1009069.281896</v>
      </c>
      <c r="AC60">
        <f>Sheet1!AC59</f>
        <v>5140380.3792005703</v>
      </c>
      <c r="AD60">
        <f>Sheet1!AD59</f>
        <v>-5727285.5661873398</v>
      </c>
      <c r="AE60">
        <f>Sheet1!AE59</f>
        <v>1541928.3859188401</v>
      </c>
      <c r="AF60">
        <f>Sheet1!AF59</f>
        <v>-2941670.0684948801</v>
      </c>
      <c r="AG60">
        <f>Sheet1!AG59</f>
        <v>246143.45703572201</v>
      </c>
      <c r="AH60">
        <f>Sheet1!AH59</f>
        <v>0</v>
      </c>
      <c r="AI60">
        <f>Sheet1!AI59</f>
        <v>0</v>
      </c>
      <c r="AJ60">
        <f>Sheet1!AJ59</f>
        <v>0</v>
      </c>
      <c r="AK60">
        <f>Sheet1!AK59</f>
        <v>0</v>
      </c>
      <c r="AL60">
        <f>Sheet1!AL59</f>
        <v>0</v>
      </c>
      <c r="AM60">
        <f>Sheet1!AM59</f>
        <v>1295385.69754015</v>
      </c>
      <c r="AN60">
        <f>Sheet1!AN59</f>
        <v>0</v>
      </c>
      <c r="AO60">
        <f>Sheet1!AO59</f>
        <v>525575508.82688898</v>
      </c>
      <c r="AP60">
        <f>Sheet1!AP59</f>
        <v>565494177.32437801</v>
      </c>
      <c r="AQ60">
        <f>Sheet1!AQ59</f>
        <v>-513739330.32437998</v>
      </c>
      <c r="AR60">
        <f>Sheet1!AR59</f>
        <v>0</v>
      </c>
      <c r="AS60">
        <f>Sheet1!AS59</f>
        <v>51754846.999997303</v>
      </c>
      <c r="AT60" s="3"/>
      <c r="AV60" s="3"/>
      <c r="AX60" s="3"/>
      <c r="AZ60" s="3"/>
      <c r="BB60" s="3"/>
      <c r="BD60" s="3"/>
      <c r="BF60" s="3"/>
      <c r="BI60" s="3"/>
      <c r="BK60" s="3"/>
      <c r="BM60" s="3"/>
      <c r="BN60"/>
      <c r="BO60"/>
      <c r="BP60"/>
      <c r="BQ60"/>
      <c r="BR60"/>
      <c r="BS60"/>
    </row>
    <row r="61" spans="1:71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1181250675.99999</v>
      </c>
      <c r="F61">
        <f>Sheet1!F60</f>
        <v>1227012502.99999</v>
      </c>
      <c r="G61">
        <f>Sheet1!G60</f>
        <v>1251501816.99999</v>
      </c>
      <c r="H61">
        <f>Sheet1!H60</f>
        <v>24489314.000001099</v>
      </c>
      <c r="I61">
        <f>Sheet1!I60</f>
        <v>1356079984.7455499</v>
      </c>
      <c r="J61">
        <f>Sheet1!J60</f>
        <v>34632423.179574698</v>
      </c>
      <c r="K61">
        <f>Sheet1!K60</f>
        <v>264123690.59999901</v>
      </c>
      <c r="L61">
        <f>Sheet1!L60</f>
        <v>1.309717561</v>
      </c>
      <c r="M61">
        <f>Sheet1!M60</f>
        <v>27956797.669999901</v>
      </c>
      <c r="N61">
        <f>Sheet1!N60</f>
        <v>3.9195000000000002</v>
      </c>
      <c r="O61">
        <f>Sheet1!O60</f>
        <v>36716.94</v>
      </c>
      <c r="P61">
        <f>Sheet1!P60</f>
        <v>30.42</v>
      </c>
      <c r="Q61">
        <f>Sheet1!Q60</f>
        <v>69.981314054055801</v>
      </c>
      <c r="R61">
        <f>Sheet1!R60</f>
        <v>3.69999999999999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Sheet1!Y60</f>
        <v>0</v>
      </c>
      <c r="Y61">
        <f>Sheet1!X60</f>
        <v>6133.5676605824101</v>
      </c>
      <c r="Z61">
        <f>Sheet1!Z60</f>
        <v>17529629.147962999</v>
      </c>
      <c r="AA61">
        <f>Sheet1!AA60</f>
        <v>-1748567.84310247</v>
      </c>
      <c r="AB61">
        <f>Sheet1!AB60</f>
        <v>4307819.1489157705</v>
      </c>
      <c r="AC61">
        <f>Sheet1!AC60</f>
        <v>21064420.745356601</v>
      </c>
      <c r="AD61">
        <f>Sheet1!AD60</f>
        <v>-529540.285019701</v>
      </c>
      <c r="AE61">
        <f>Sheet1!AE60</f>
        <v>146261.007487906</v>
      </c>
      <c r="AF61">
        <f>Sheet1!AF60</f>
        <v>-8079651.4426406203</v>
      </c>
      <c r="AG61">
        <f>Sheet1!AG60</f>
        <v>-256929.071138653</v>
      </c>
      <c r="AH61">
        <f>Sheet1!AH60</f>
        <v>0</v>
      </c>
      <c r="AI61">
        <f>Sheet1!AI60</f>
        <v>0</v>
      </c>
      <c r="AJ61">
        <f>Sheet1!AJ60</f>
        <v>0</v>
      </c>
      <c r="AK61">
        <f>Sheet1!AK60</f>
        <v>0</v>
      </c>
      <c r="AL61">
        <f>Sheet1!AL60</f>
        <v>0</v>
      </c>
      <c r="AM61">
        <f>Sheet1!AM60</f>
        <v>-351622.30358915502</v>
      </c>
      <c r="AN61">
        <f>Sheet1!AN60</f>
        <v>0</v>
      </c>
      <c r="AO61">
        <f>Sheet1!AO60</f>
        <v>32081819.104232699</v>
      </c>
      <c r="AP61">
        <f>Sheet1!AP60</f>
        <v>32157474.489693001</v>
      </c>
      <c r="AQ61">
        <f>Sheet1!AQ60</f>
        <v>-7668160.4896918498</v>
      </c>
      <c r="AR61">
        <f>Sheet1!AR60</f>
        <v>0</v>
      </c>
      <c r="AS61">
        <f>Sheet1!AS60</f>
        <v>24489314.000001099</v>
      </c>
      <c r="AT61" s="3"/>
      <c r="AV61" s="3"/>
      <c r="AX61" s="3"/>
      <c r="AZ61" s="3"/>
      <c r="BB61" s="3"/>
      <c r="BD61" s="3"/>
      <c r="BF61" s="3"/>
      <c r="BI61" s="3"/>
      <c r="BK61" s="3"/>
      <c r="BM61" s="3"/>
      <c r="BN61"/>
      <c r="BO61"/>
      <c r="BP61"/>
      <c r="BQ61"/>
      <c r="BR61"/>
      <c r="BS61"/>
    </row>
    <row r="62" spans="1:71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1181250675.99999</v>
      </c>
      <c r="F62">
        <f>Sheet1!F61</f>
        <v>1251501816.99999</v>
      </c>
      <c r="G62">
        <f>Sheet1!G61</f>
        <v>1217355181.99999</v>
      </c>
      <c r="H62">
        <f>Sheet1!H61</f>
        <v>-34146635.000001401</v>
      </c>
      <c r="I62">
        <f>Sheet1!I61</f>
        <v>1293305598.93313</v>
      </c>
      <c r="J62">
        <f>Sheet1!J61</f>
        <v>-62774385.812424101</v>
      </c>
      <c r="K62">
        <f>Sheet1!K61</f>
        <v>266283654.40000001</v>
      </c>
      <c r="L62">
        <f>Sheet1!L61</f>
        <v>1.3667836019999999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69.306750843060897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Sheet1!Y61</f>
        <v>0</v>
      </c>
      <c r="Y62">
        <f>Sheet1!X61</f>
        <v>5912.4218304542801</v>
      </c>
      <c r="Z62">
        <f>Sheet1!Z61</f>
        <v>8535982.7204610705</v>
      </c>
      <c r="AA62">
        <f>Sheet1!AA61</f>
        <v>-17775004.782512899</v>
      </c>
      <c r="AB62">
        <f>Sheet1!AB61</f>
        <v>-4009159.18116881</v>
      </c>
      <c r="AC62">
        <f>Sheet1!AC61</f>
        <v>-52580614.115136698</v>
      </c>
      <c r="AD62">
        <f>Sheet1!AD61</f>
        <v>11966689.4575697</v>
      </c>
      <c r="AE62">
        <f>Sheet1!AE61</f>
        <v>1417929.66093915</v>
      </c>
      <c r="AF62">
        <f>Sheet1!AF61</f>
        <v>-4802898.6510147499</v>
      </c>
      <c r="AG62">
        <f>Sheet1!AG61</f>
        <v>-524059.10054696701</v>
      </c>
      <c r="AH62">
        <f>Sheet1!AH61</f>
        <v>0</v>
      </c>
      <c r="AI62">
        <f>Sheet1!AI61</f>
        <v>0</v>
      </c>
      <c r="AJ62">
        <f>Sheet1!AJ61</f>
        <v>0</v>
      </c>
      <c r="AK62">
        <f>Sheet1!AK61</f>
        <v>0</v>
      </c>
      <c r="AL62">
        <f>Sheet1!AL61</f>
        <v>0</v>
      </c>
      <c r="AM62">
        <f>Sheet1!AM61</f>
        <v>-179614.772429854</v>
      </c>
      <c r="AN62">
        <f>Sheet1!AN61</f>
        <v>0</v>
      </c>
      <c r="AO62">
        <f>Sheet1!AO61</f>
        <v>-57950748.763840102</v>
      </c>
      <c r="AP62">
        <f>Sheet1!AP61</f>
        <v>-57933351.121651299</v>
      </c>
      <c r="AQ62">
        <f>Sheet1!AQ61</f>
        <v>23786716.121649899</v>
      </c>
      <c r="AR62">
        <f>Sheet1!AR61</f>
        <v>0</v>
      </c>
      <c r="AS62">
        <f>Sheet1!AS61</f>
        <v>-34146635.000001401</v>
      </c>
      <c r="AT62" s="3"/>
      <c r="AV62" s="3"/>
      <c r="AX62" s="3"/>
      <c r="AZ62" s="3"/>
      <c r="BB62" s="3"/>
      <c r="BD62" s="3"/>
      <c r="BF62" s="3"/>
      <c r="BI62" s="3"/>
      <c r="BK62" s="3"/>
      <c r="BM62" s="3"/>
      <c r="BN62"/>
      <c r="BO62"/>
      <c r="BP62"/>
      <c r="BQ62"/>
      <c r="BR62"/>
      <c r="BS62"/>
    </row>
    <row r="63" spans="1:71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1181250675.99999</v>
      </c>
      <c r="F63">
        <f>Sheet1!F62</f>
        <v>1217355181.99999</v>
      </c>
      <c r="G63">
        <f>Sheet1!G62</f>
        <v>1196278265</v>
      </c>
      <c r="H63">
        <f>Sheet1!H62</f>
        <v>-21076916.999997102</v>
      </c>
      <c r="I63">
        <f>Sheet1!I62</f>
        <v>1198605825.4149899</v>
      </c>
      <c r="J63">
        <f>Sheet1!J62</f>
        <v>-94699773.518139601</v>
      </c>
      <c r="K63">
        <f>Sheet1!K62</f>
        <v>239565977.09999901</v>
      </c>
      <c r="L63">
        <f>Sheet1!L62</f>
        <v>1.4022103509999999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69.408651159993099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Sheet1!Y62</f>
        <v>0</v>
      </c>
      <c r="Y63">
        <f>Sheet1!X62</f>
        <v>5526.1926391548004</v>
      </c>
      <c r="Z63">
        <f>Sheet1!Z62</f>
        <v>-102821418.0282</v>
      </c>
      <c r="AA63">
        <f>Sheet1!AA62</f>
        <v>-10554625.281010799</v>
      </c>
      <c r="AB63">
        <f>Sheet1!AB62</f>
        <v>-3198797.1084904098</v>
      </c>
      <c r="AC63">
        <f>Sheet1!AC62</f>
        <v>23451986.574645501</v>
      </c>
      <c r="AD63">
        <f>Sheet1!AD62</f>
        <v>2724774.3538331701</v>
      </c>
      <c r="AE63">
        <f>Sheet1!AE62</f>
        <v>2323834.3586863098</v>
      </c>
      <c r="AF63">
        <f>Sheet1!AF62</f>
        <v>707298.84266316995</v>
      </c>
      <c r="AG63">
        <f>Sheet1!AG62</f>
        <v>0</v>
      </c>
      <c r="AH63">
        <f>Sheet1!AH62</f>
        <v>0</v>
      </c>
      <c r="AI63">
        <f>Sheet1!AI62</f>
        <v>0</v>
      </c>
      <c r="AJ63">
        <f>Sheet1!AJ62</f>
        <v>0</v>
      </c>
      <c r="AK63">
        <f>Sheet1!AK62</f>
        <v>0</v>
      </c>
      <c r="AL63">
        <f>Sheet1!AL62</f>
        <v>0</v>
      </c>
      <c r="AM63">
        <f>Sheet1!AM62</f>
        <v>-321402.73235608102</v>
      </c>
      <c r="AN63">
        <f>Sheet1!AN62</f>
        <v>0</v>
      </c>
      <c r="AO63">
        <f>Sheet1!AO62</f>
        <v>-87688349.020229399</v>
      </c>
      <c r="AP63">
        <f>Sheet1!AP62</f>
        <v>-89138452.753650993</v>
      </c>
      <c r="AQ63">
        <f>Sheet1!AQ62</f>
        <v>68061535.753653899</v>
      </c>
      <c r="AR63">
        <f>Sheet1!AR62</f>
        <v>0</v>
      </c>
      <c r="AS63">
        <f>Sheet1!AS62</f>
        <v>-21076916.999997102</v>
      </c>
      <c r="AT63" s="3"/>
      <c r="AV63" s="3"/>
      <c r="AX63" s="3"/>
      <c r="AZ63" s="3"/>
      <c r="BB63" s="3"/>
      <c r="BD63" s="3"/>
      <c r="BF63" s="3"/>
      <c r="BI63" s="3"/>
      <c r="BK63" s="3"/>
      <c r="BM63" s="3"/>
      <c r="BN63"/>
      <c r="BO63"/>
      <c r="BP63"/>
      <c r="BQ63"/>
      <c r="BR63"/>
      <c r="BS63"/>
    </row>
    <row r="64" spans="1:71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1181250675.99999</v>
      </c>
      <c r="F64">
        <f>Sheet1!F63</f>
        <v>1196278265</v>
      </c>
      <c r="G64">
        <f>Sheet1!G63</f>
        <v>1164230021.99999</v>
      </c>
      <c r="H64">
        <f>Sheet1!H63</f>
        <v>-32048243.000002299</v>
      </c>
      <c r="I64">
        <f>Sheet1!I63</f>
        <v>1175794564.0948</v>
      </c>
      <c r="J64">
        <f>Sheet1!J63</f>
        <v>-22811261.320183001</v>
      </c>
      <c r="K64">
        <f>Sheet1!K63</f>
        <v>232263928.59999901</v>
      </c>
      <c r="L64">
        <f>Sheet1!L63</f>
        <v>1.4707099699999899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31.3</v>
      </c>
      <c r="Q64">
        <f>Sheet1!Q63</f>
        <v>68.613917826660796</v>
      </c>
      <c r="R64">
        <f>Sheet1!R63</f>
        <v>3.8999999999999901</v>
      </c>
      <c r="S64">
        <f>Sheet1!S63</f>
        <v>1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Sheet1!Y63</f>
        <v>0</v>
      </c>
      <c r="Y64">
        <f>Sheet1!X63</f>
        <v>5455.0220442481896</v>
      </c>
      <c r="Z64">
        <f>Sheet1!Z63</f>
        <v>-30509433.672313601</v>
      </c>
      <c r="AA64">
        <f>Sheet1!AA63</f>
        <v>-19551889.8926083</v>
      </c>
      <c r="AB64">
        <f>Sheet1!AB63</f>
        <v>2248866.88408932</v>
      </c>
      <c r="AC64">
        <f>Sheet1!AC63</f>
        <v>35111022.820971303</v>
      </c>
      <c r="AD64">
        <f>Sheet1!AD63</f>
        <v>10371557.8274443</v>
      </c>
      <c r="AE64">
        <f>Sheet1!AE63</f>
        <v>2640806.2942323098</v>
      </c>
      <c r="AF64">
        <f>Sheet1!AF63</f>
        <v>-5406974.0878833598</v>
      </c>
      <c r="AG64">
        <f>Sheet1!AG63</f>
        <v>0</v>
      </c>
      <c r="AH64">
        <f>Sheet1!AH63</f>
        <v>-16588942.526362499</v>
      </c>
      <c r="AI64">
        <f>Sheet1!AI63</f>
        <v>0</v>
      </c>
      <c r="AJ64">
        <f>Sheet1!AJ63</f>
        <v>0</v>
      </c>
      <c r="AK64">
        <f>Sheet1!AK63</f>
        <v>0</v>
      </c>
      <c r="AL64">
        <f>Sheet1!AL63</f>
        <v>0</v>
      </c>
      <c r="AM64">
        <f>Sheet1!AM63</f>
        <v>-60607.614556437999</v>
      </c>
      <c r="AN64">
        <f>Sheet1!AN63</f>
        <v>0</v>
      </c>
      <c r="AO64">
        <f>Sheet1!AO63</f>
        <v>-21745593.966987099</v>
      </c>
      <c r="AP64">
        <f>Sheet1!AP63</f>
        <v>-22766964.364721</v>
      </c>
      <c r="AQ64">
        <f>Sheet1!AQ63</f>
        <v>-9281278.6352813598</v>
      </c>
      <c r="AR64">
        <f>Sheet1!AR63</f>
        <v>0</v>
      </c>
      <c r="AS64">
        <f>Sheet1!AS63</f>
        <v>-32048243.000002299</v>
      </c>
      <c r="AT64" s="3"/>
      <c r="AV64" s="3"/>
      <c r="AX64" s="3"/>
      <c r="AZ64" s="3"/>
      <c r="BB64" s="3"/>
      <c r="BD64" s="3"/>
      <c r="BF64" s="3"/>
      <c r="BI64" s="3"/>
      <c r="BK64" s="3"/>
      <c r="BM64" s="3"/>
      <c r="BN64"/>
      <c r="BO64"/>
      <c r="BP64"/>
      <c r="BQ64"/>
      <c r="BR64"/>
      <c r="BS64"/>
    </row>
    <row r="65" spans="1:71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1181250675.99999</v>
      </c>
      <c r="F65">
        <f>Sheet1!F64</f>
        <v>1164230021.99999</v>
      </c>
      <c r="G65">
        <f>Sheet1!G64</f>
        <v>1177871709.99999</v>
      </c>
      <c r="H65">
        <f>Sheet1!H64</f>
        <v>13641688.0000007</v>
      </c>
      <c r="I65">
        <f>Sheet1!I64</f>
        <v>1205012681.8215899</v>
      </c>
      <c r="J65">
        <f>Sheet1!J64</f>
        <v>29218117.7267868</v>
      </c>
      <c r="K65">
        <f>Sheet1!K64</f>
        <v>239688350.09999901</v>
      </c>
      <c r="L65">
        <f>Sheet1!L64</f>
        <v>1.45326645199999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68.630248062319694</v>
      </c>
      <c r="R65">
        <f>Sheet1!R64</f>
        <v>4.0999999999999996</v>
      </c>
      <c r="S65">
        <f>Sheet1!S64</f>
        <v>2</v>
      </c>
      <c r="T65">
        <f>Sheet1!T64</f>
        <v>0</v>
      </c>
      <c r="U65">
        <f>Sheet1!U64</f>
        <v>0</v>
      </c>
      <c r="V65">
        <f>Sheet1!V64</f>
        <v>0</v>
      </c>
      <c r="W65">
        <f>Sheet1!W64</f>
        <v>0</v>
      </c>
      <c r="X65">
        <f>Sheet1!Y64</f>
        <v>0</v>
      </c>
      <c r="Y65">
        <f>Sheet1!X64</f>
        <v>6834.7643246171801</v>
      </c>
      <c r="Z65">
        <f>Sheet1!Z64</f>
        <v>30978464.6907336</v>
      </c>
      <c r="AA65">
        <f>Sheet1!AA64</f>
        <v>4844659.8603869798</v>
      </c>
      <c r="AB65">
        <f>Sheet1!AB64</f>
        <v>3819420.65535662</v>
      </c>
      <c r="AC65">
        <f>Sheet1!AC64</f>
        <v>1739637.22840819</v>
      </c>
      <c r="AD65">
        <f>Sheet1!AD64</f>
        <v>1772466.73453751</v>
      </c>
      <c r="AE65">
        <f>Sheet1!AE64</f>
        <v>1457986.75503326</v>
      </c>
      <c r="AF65">
        <f>Sheet1!AF64</f>
        <v>108376.576640107</v>
      </c>
      <c r="AG65">
        <f>Sheet1!AG64</f>
        <v>-487514.54442282702</v>
      </c>
      <c r="AH65">
        <f>Sheet1!AH64</f>
        <v>-16144525.47328</v>
      </c>
      <c r="AI65">
        <f>Sheet1!AI64</f>
        <v>0</v>
      </c>
      <c r="AJ65">
        <f>Sheet1!AJ64</f>
        <v>0</v>
      </c>
      <c r="AK65">
        <f>Sheet1!AK64</f>
        <v>0</v>
      </c>
      <c r="AL65">
        <f>Sheet1!AL64</f>
        <v>0</v>
      </c>
      <c r="AM65">
        <f>Sheet1!AM64</f>
        <v>1026540.27160406</v>
      </c>
      <c r="AN65">
        <f>Sheet1!AN64</f>
        <v>0</v>
      </c>
      <c r="AO65">
        <f>Sheet1!AO64</f>
        <v>29115512.754997499</v>
      </c>
      <c r="AP65">
        <f>Sheet1!AP64</f>
        <v>28930742.565597299</v>
      </c>
      <c r="AQ65">
        <f>Sheet1!AQ64</f>
        <v>-15289054.565596599</v>
      </c>
      <c r="AR65">
        <f>Sheet1!AR64</f>
        <v>0</v>
      </c>
      <c r="AS65">
        <f>Sheet1!AS64</f>
        <v>13641688.0000007</v>
      </c>
      <c r="AT65" s="3"/>
      <c r="AV65" s="3"/>
      <c r="AX65" s="3"/>
      <c r="AZ65" s="3"/>
      <c r="BB65" s="3"/>
      <c r="BD65" s="3"/>
      <c r="BF65" s="3"/>
      <c r="BI65" s="3"/>
      <c r="BK65" s="3"/>
      <c r="BM65" s="3"/>
      <c r="BN65"/>
      <c r="BO65"/>
      <c r="BP65"/>
      <c r="BQ65"/>
      <c r="BR65"/>
      <c r="BS65"/>
    </row>
    <row r="66" spans="1:71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1181250675.99999</v>
      </c>
      <c r="F66">
        <f>Sheet1!F65</f>
        <v>1177871709.99999</v>
      </c>
      <c r="G66">
        <f>Sheet1!G65</f>
        <v>1199896222</v>
      </c>
      <c r="H66">
        <f>Sheet1!H65</f>
        <v>22024512.0000026</v>
      </c>
      <c r="I66">
        <f>Sheet1!I65</f>
        <v>1274429500.36991</v>
      </c>
      <c r="J66">
        <f>Sheet1!J65</f>
        <v>69416818.548313797</v>
      </c>
      <c r="K66">
        <f>Sheet1!K65</f>
        <v>276221305.39999902</v>
      </c>
      <c r="L66">
        <f>Sheet1!L65</f>
        <v>1.666110003</v>
      </c>
      <c r="M66">
        <f>Sheet1!M65</f>
        <v>28818049.079999998</v>
      </c>
      <c r="N66">
        <f>Sheet1!N65</f>
        <v>3.94199999999999</v>
      </c>
      <c r="O66">
        <f>Sheet1!O65</f>
        <v>33700.32</v>
      </c>
      <c r="P66">
        <f>Sheet1!P65</f>
        <v>29.93</v>
      </c>
      <c r="Q66">
        <f>Sheet1!Q65</f>
        <v>66.429372522682499</v>
      </c>
      <c r="R66">
        <f>Sheet1!R65</f>
        <v>4.2</v>
      </c>
      <c r="S66">
        <f>Sheet1!S65</f>
        <v>3</v>
      </c>
      <c r="T66">
        <f>Sheet1!T65</f>
        <v>0</v>
      </c>
      <c r="U66">
        <f>Sheet1!U65</f>
        <v>0</v>
      </c>
      <c r="V66">
        <f>Sheet1!V65</f>
        <v>0</v>
      </c>
      <c r="W66">
        <f>Sheet1!W65</f>
        <v>1</v>
      </c>
      <c r="X66">
        <f>Sheet1!Y65</f>
        <v>0</v>
      </c>
      <c r="Y66">
        <f>Sheet1!X65</f>
        <v>8425.7482658695099</v>
      </c>
      <c r="Z66">
        <f>Sheet1!Z65</f>
        <v>148049142.50842801</v>
      </c>
      <c r="AA66">
        <f>Sheet1!AA65</f>
        <v>-56059407.161766797</v>
      </c>
      <c r="AB66">
        <f>Sheet1!AB65</f>
        <v>15273013.418001801</v>
      </c>
      <c r="AC66">
        <f>Sheet1!AC65</f>
        <v>-6796689.80777945</v>
      </c>
      <c r="AD66">
        <f>Sheet1!AD65</f>
        <v>2575687.9011945101</v>
      </c>
      <c r="AE66">
        <f>Sheet1!AE65</f>
        <v>-11039150.407433599</v>
      </c>
      <c r="AF66">
        <f>Sheet1!AF65</f>
        <v>-14684397.2457214</v>
      </c>
      <c r="AG66">
        <f>Sheet1!AG65</f>
        <v>-246639.28332505099</v>
      </c>
      <c r="AH66">
        <f>Sheet1!AH65</f>
        <v>-16333696.492110301</v>
      </c>
      <c r="AI66">
        <f>Sheet1!AI65</f>
        <v>0</v>
      </c>
      <c r="AJ66">
        <f>Sheet1!AJ65</f>
        <v>0</v>
      </c>
      <c r="AK66">
        <f>Sheet1!AK65</f>
        <v>0</v>
      </c>
      <c r="AL66">
        <f>Sheet1!AL65</f>
        <v>14709363.4538217</v>
      </c>
      <c r="AM66">
        <f>Sheet1!AM65</f>
        <v>963883.784197142</v>
      </c>
      <c r="AN66">
        <f>Sheet1!AN65</f>
        <v>0</v>
      </c>
      <c r="AO66">
        <f>Sheet1!AO65</f>
        <v>76411110.667506799</v>
      </c>
      <c r="AP66">
        <f>Sheet1!AP65</f>
        <v>67853316.400505096</v>
      </c>
      <c r="AQ66">
        <f>Sheet1!AQ65</f>
        <v>-45828804.400502503</v>
      </c>
      <c r="AR66">
        <f>Sheet1!AR65</f>
        <v>0</v>
      </c>
      <c r="AS66">
        <f>Sheet1!AS65</f>
        <v>22024512.0000026</v>
      </c>
      <c r="AT66" s="3"/>
      <c r="AV66" s="3"/>
      <c r="AX66" s="3"/>
      <c r="AZ66" s="3"/>
      <c r="BB66" s="3"/>
      <c r="BD66" s="3"/>
      <c r="BF66" s="3"/>
      <c r="BI66" s="3"/>
      <c r="BK66" s="3"/>
      <c r="BM66" s="3"/>
      <c r="BN66"/>
      <c r="BO66"/>
      <c r="BP66"/>
      <c r="BQ66"/>
      <c r="BR66"/>
      <c r="BS66"/>
    </row>
    <row r="67" spans="1:71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1181250675.99999</v>
      </c>
      <c r="F67">
        <f>Sheet1!F66</f>
        <v>1199896222</v>
      </c>
      <c r="G67">
        <f>Sheet1!G66</f>
        <v>1192647739.99999</v>
      </c>
      <c r="H67">
        <f>Sheet1!H66</f>
        <v>-7248482.0000021402</v>
      </c>
      <c r="I67">
        <f>Sheet1!I66</f>
        <v>1272361386.6893599</v>
      </c>
      <c r="J67">
        <f>Sheet1!J66</f>
        <v>-2068113.6805479501</v>
      </c>
      <c r="K67">
        <f>Sheet1!K66</f>
        <v>282626037.69999897</v>
      </c>
      <c r="L67">
        <f>Sheet1!L66</f>
        <v>1.6985871779999999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30.1999999999999</v>
      </c>
      <c r="Q67">
        <f>Sheet1!Q66</f>
        <v>66.590503712184997</v>
      </c>
      <c r="R67">
        <f>Sheet1!R66</f>
        <v>4.2</v>
      </c>
      <c r="S67">
        <f>Sheet1!S66</f>
        <v>4</v>
      </c>
      <c r="T67">
        <f>Sheet1!T66</f>
        <v>0</v>
      </c>
      <c r="U67">
        <f>Sheet1!U66</f>
        <v>0</v>
      </c>
      <c r="V67">
        <f>Sheet1!V66</f>
        <v>0</v>
      </c>
      <c r="W67">
        <f>Sheet1!W66</f>
        <v>1</v>
      </c>
      <c r="X67">
        <f>Sheet1!Y66</f>
        <v>0</v>
      </c>
      <c r="Y67">
        <f>Sheet1!X66</f>
        <v>7451.0568585062301</v>
      </c>
      <c r="Z67">
        <f>Sheet1!Z66</f>
        <v>23175927.812910501</v>
      </c>
      <c r="AA67">
        <f>Sheet1!AA66</f>
        <v>-8484856.20434561</v>
      </c>
      <c r="AB67">
        <f>Sheet1!AB66</f>
        <v>4882006.28832357</v>
      </c>
      <c r="AC67">
        <f>Sheet1!AC66</f>
        <v>-8131718.8698689602</v>
      </c>
      <c r="AD67">
        <f>Sheet1!AD66</f>
        <v>1198513.57172709</v>
      </c>
      <c r="AE67">
        <f>Sheet1!AE66</f>
        <v>1932326.9282923799</v>
      </c>
      <c r="AF67">
        <f>Sheet1!AF66</f>
        <v>1102571.40786068</v>
      </c>
      <c r="AG67">
        <f>Sheet1!AG66</f>
        <v>0</v>
      </c>
      <c r="AH67">
        <f>Sheet1!AH66</f>
        <v>-16639113.1952544</v>
      </c>
      <c r="AI67">
        <f>Sheet1!AI66</f>
        <v>0</v>
      </c>
      <c r="AJ67">
        <f>Sheet1!AJ66</f>
        <v>0</v>
      </c>
      <c r="AK67">
        <f>Sheet1!AK66</f>
        <v>0</v>
      </c>
      <c r="AL67">
        <f>Sheet1!AL66</f>
        <v>0</v>
      </c>
      <c r="AM67">
        <f>Sheet1!AM66</f>
        <v>-576452.85112087999</v>
      </c>
      <c r="AN67">
        <f>Sheet1!AN66</f>
        <v>0</v>
      </c>
      <c r="AO67">
        <f>Sheet1!AO66</f>
        <v>-1540795.11147566</v>
      </c>
      <c r="AP67">
        <f>Sheet1!AP66</f>
        <v>-1947162.8609003201</v>
      </c>
      <c r="AQ67">
        <f>Sheet1!AQ66</f>
        <v>-5301319.1391018201</v>
      </c>
      <c r="AR67">
        <f>Sheet1!AR66</f>
        <v>0</v>
      </c>
      <c r="AS67">
        <f>Sheet1!AS66</f>
        <v>-7248482.0000021402</v>
      </c>
      <c r="AT67" s="3"/>
      <c r="AV67" s="3"/>
      <c r="AX67" s="3"/>
      <c r="AZ67" s="3"/>
      <c r="BB67" s="3"/>
      <c r="BD67" s="3"/>
      <c r="BF67" s="3"/>
      <c r="BI67" s="3"/>
      <c r="BK67" s="3"/>
      <c r="BM67" s="3"/>
      <c r="BN67"/>
      <c r="BO67"/>
      <c r="BP67"/>
      <c r="BQ67"/>
      <c r="BR67"/>
      <c r="BS67"/>
    </row>
    <row r="68" spans="1:71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1181250675.99999</v>
      </c>
      <c r="F68">
        <f>Sheet1!F67</f>
        <v>1192647739.99999</v>
      </c>
      <c r="G68">
        <f>Sheet1!G67</f>
        <v>1160473735.99999</v>
      </c>
      <c r="H68">
        <f>Sheet1!H67</f>
        <v>-32174004.000001401</v>
      </c>
      <c r="I68">
        <f>Sheet1!I67</f>
        <v>1187636945.39377</v>
      </c>
      <c r="J68">
        <f>Sheet1!J67</f>
        <v>-84724441.295583904</v>
      </c>
      <c r="K68">
        <f>Sheet1!K67</f>
        <v>280202617.09999901</v>
      </c>
      <c r="L68">
        <f>Sheet1!L67</f>
        <v>1.721242055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30.17</v>
      </c>
      <c r="Q68">
        <f>Sheet1!Q67</f>
        <v>66.804748020605103</v>
      </c>
      <c r="R68">
        <f>Sheet1!R67</f>
        <v>4.0999999999999996</v>
      </c>
      <c r="S68">
        <f>Sheet1!S67</f>
        <v>5</v>
      </c>
      <c r="T68">
        <f>Sheet1!T67</f>
        <v>0</v>
      </c>
      <c r="U68">
        <f>Sheet1!U67</f>
        <v>0</v>
      </c>
      <c r="V68">
        <f>Sheet1!V67</f>
        <v>0</v>
      </c>
      <c r="W68">
        <f>Sheet1!W67</f>
        <v>1</v>
      </c>
      <c r="X68">
        <f>Sheet1!Y67</f>
        <v>0</v>
      </c>
      <c r="Y68">
        <f>Sheet1!X67</f>
        <v>8459.2023034657595</v>
      </c>
      <c r="Z68">
        <f>Sheet1!Z67</f>
        <v>-8541094.6780281998</v>
      </c>
      <c r="AA68">
        <f>Sheet1!AA67</f>
        <v>-5829479.7547199801</v>
      </c>
      <c r="AB68">
        <f>Sheet1!AB67</f>
        <v>4396849.4580013696</v>
      </c>
      <c r="AC68">
        <f>Sheet1!AC67</f>
        <v>-50619974.359432399</v>
      </c>
      <c r="AD68">
        <f>Sheet1!AD67</f>
        <v>-5847536.8910062704</v>
      </c>
      <c r="AE68">
        <f>Sheet1!AE67</f>
        <v>-213215.27504209001</v>
      </c>
      <c r="AF68">
        <f>Sheet1!AF67</f>
        <v>1457372.8116733599</v>
      </c>
      <c r="AG68">
        <f>Sheet1!AG67</f>
        <v>249785.59914136899</v>
      </c>
      <c r="AH68">
        <f>Sheet1!AH67</f>
        <v>-16538597.575419599</v>
      </c>
      <c r="AI68">
        <f>Sheet1!AI67</f>
        <v>0</v>
      </c>
      <c r="AJ68">
        <f>Sheet1!AJ67</f>
        <v>0</v>
      </c>
      <c r="AK68">
        <f>Sheet1!AK67</f>
        <v>0</v>
      </c>
      <c r="AL68">
        <f>Sheet1!AL67</f>
        <v>0</v>
      </c>
      <c r="AM68">
        <f>Sheet1!AM67</f>
        <v>591728.02376782405</v>
      </c>
      <c r="AN68">
        <f>Sheet1!AN67</f>
        <v>0</v>
      </c>
      <c r="AO68">
        <f>Sheet1!AO67</f>
        <v>-80894162.641064599</v>
      </c>
      <c r="AP68">
        <f>Sheet1!AP67</f>
        <v>-79416441.343649894</v>
      </c>
      <c r="AQ68">
        <f>Sheet1!AQ67</f>
        <v>47242437.343648501</v>
      </c>
      <c r="AR68">
        <f>Sheet1!AR67</f>
        <v>0</v>
      </c>
      <c r="AS68">
        <f>Sheet1!AS67</f>
        <v>-32174004.000001401</v>
      </c>
      <c r="AT68" s="3"/>
      <c r="AV68" s="3"/>
      <c r="AX68" s="3"/>
      <c r="AZ68" s="3"/>
      <c r="BB68" s="3"/>
      <c r="BD68" s="3"/>
      <c r="BF68" s="3"/>
      <c r="BI68" s="3"/>
      <c r="BK68" s="3"/>
      <c r="BM68" s="3"/>
      <c r="BN68"/>
      <c r="BO68"/>
      <c r="BP68"/>
      <c r="BQ68"/>
      <c r="BR68"/>
      <c r="BS68"/>
    </row>
    <row r="69" spans="1:71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1181250675.99999</v>
      </c>
      <c r="F69">
        <f>Sheet1!F68</f>
        <v>1160473735.99999</v>
      </c>
      <c r="G69">
        <f>Sheet1!G68</f>
        <v>1162084608.99999</v>
      </c>
      <c r="H69">
        <f>Sheet1!H68</f>
        <v>1610873.0000004701</v>
      </c>
      <c r="I69">
        <f>Sheet1!I68</f>
        <v>1136598757.2736199</v>
      </c>
      <c r="J69">
        <f>Sheet1!J68</f>
        <v>-51038188.120152399</v>
      </c>
      <c r="K69">
        <f>Sheet1!K68</f>
        <v>279086354.60000002</v>
      </c>
      <c r="L69">
        <f>Sheet1!L68</f>
        <v>1.74351720399999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29.88</v>
      </c>
      <c r="Q69">
        <f>Sheet1!Q68</f>
        <v>67.140437302771304</v>
      </c>
      <c r="R69">
        <f>Sheet1!R68</f>
        <v>4.5</v>
      </c>
      <c r="S69">
        <f>Sheet1!S68</f>
        <v>6</v>
      </c>
      <c r="T69">
        <f>Sheet1!T68</f>
        <v>0</v>
      </c>
      <c r="U69">
        <f>Sheet1!U68</f>
        <v>0</v>
      </c>
      <c r="V69">
        <f>Sheet1!V68</f>
        <v>0</v>
      </c>
      <c r="W69">
        <f>Sheet1!W68</f>
        <v>1</v>
      </c>
      <c r="X69">
        <f>Sheet1!Y68</f>
        <v>0</v>
      </c>
      <c r="Y69">
        <f>Sheet1!X68</f>
        <v>10016.7380159356</v>
      </c>
      <c r="Z69">
        <f>Sheet1!Z68</f>
        <v>-3859655.7479284299</v>
      </c>
      <c r="AA69">
        <f>Sheet1!AA68</f>
        <v>-5531624.5107228104</v>
      </c>
      <c r="AB69">
        <f>Sheet1!AB68</f>
        <v>942316.828030815</v>
      </c>
      <c r="AC69">
        <f>Sheet1!AC68</f>
        <v>-15607179.982737601</v>
      </c>
      <c r="AD69">
        <f>Sheet1!AD68</f>
        <v>-10548207.328843599</v>
      </c>
      <c r="AE69">
        <f>Sheet1!AE68</f>
        <v>-2003926.3874663999</v>
      </c>
      <c r="AF69">
        <f>Sheet1!AF68</f>
        <v>2222656.4041376002</v>
      </c>
      <c r="AG69">
        <f>Sheet1!AG68</f>
        <v>-971679.75782803004</v>
      </c>
      <c r="AH69">
        <f>Sheet1!AH68</f>
        <v>-16092436.5785891</v>
      </c>
      <c r="AI69">
        <f>Sheet1!AI68</f>
        <v>0</v>
      </c>
      <c r="AJ69">
        <f>Sheet1!AJ68</f>
        <v>0</v>
      </c>
      <c r="AK69">
        <f>Sheet1!AK68</f>
        <v>0</v>
      </c>
      <c r="AL69">
        <f>Sheet1!AL68</f>
        <v>0</v>
      </c>
      <c r="AM69">
        <f>Sheet1!AM68</f>
        <v>766873.53630604199</v>
      </c>
      <c r="AN69">
        <f>Sheet1!AN68</f>
        <v>0</v>
      </c>
      <c r="AO69">
        <f>Sheet1!AO68</f>
        <v>-50682863.525641702</v>
      </c>
      <c r="AP69">
        <f>Sheet1!AP68</f>
        <v>-49870860.852030799</v>
      </c>
      <c r="AQ69">
        <f>Sheet1!AQ68</f>
        <v>51481733.852031298</v>
      </c>
      <c r="AR69">
        <f>Sheet1!AR68</f>
        <v>0</v>
      </c>
      <c r="AS69">
        <f>Sheet1!AS68</f>
        <v>1610873.0000004701</v>
      </c>
      <c r="AT69" s="3"/>
      <c r="AV69" s="3"/>
      <c r="AX69" s="3"/>
      <c r="AZ69" s="3"/>
      <c r="BB69" s="3"/>
      <c r="BD69" s="3"/>
      <c r="BF69" s="3"/>
      <c r="BI69" s="3"/>
      <c r="BK69" s="3"/>
      <c r="BM69" s="3"/>
      <c r="BN69"/>
      <c r="BO69"/>
      <c r="BP69"/>
      <c r="BQ69"/>
      <c r="BR69"/>
      <c r="BS69"/>
    </row>
    <row r="70" spans="1:71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1181250675.99999</v>
      </c>
      <c r="F70">
        <f>Sheet1!F69</f>
        <v>1162084608.99999</v>
      </c>
      <c r="G70">
        <f>Sheet1!G69</f>
        <v>1100306571</v>
      </c>
      <c r="H70">
        <f>Sheet1!H69</f>
        <v>-61778037.999998502</v>
      </c>
      <c r="I70">
        <f>Sheet1!I69</f>
        <v>1113760840.3311</v>
      </c>
      <c r="J70">
        <f>Sheet1!J69</f>
        <v>-22837916.942523401</v>
      </c>
      <c r="K70">
        <f>Sheet1!K69</f>
        <v>274821215.5</v>
      </c>
      <c r="L70">
        <f>Sheet1!L69</f>
        <v>1.7724292479999999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67.2815187691711</v>
      </c>
      <c r="R70">
        <f>Sheet1!R69</f>
        <v>4.5</v>
      </c>
      <c r="S70">
        <f>Sheet1!S69</f>
        <v>7</v>
      </c>
      <c r="T70">
        <f>Sheet1!T69</f>
        <v>0</v>
      </c>
      <c r="U70">
        <f>Sheet1!U69</f>
        <v>0</v>
      </c>
      <c r="V70">
        <f>Sheet1!V69</f>
        <v>0</v>
      </c>
      <c r="W70">
        <f>Sheet1!W69</f>
        <v>1</v>
      </c>
      <c r="X70">
        <f>Sheet1!Y69</f>
        <v>0</v>
      </c>
      <c r="Y70">
        <f>Sheet1!X69</f>
        <v>10077.7856802346</v>
      </c>
      <c r="Z70">
        <f>Sheet1!Z69</f>
        <v>-14840892.1410947</v>
      </c>
      <c r="AA70">
        <f>Sheet1!AA69</f>
        <v>-7118188.6374613503</v>
      </c>
      <c r="AB70">
        <f>Sheet1!AB69</f>
        <v>3652368.6051938701</v>
      </c>
      <c r="AC70">
        <f>Sheet1!AC69</f>
        <v>15277262.6525685</v>
      </c>
      <c r="AD70">
        <f>Sheet1!AD69</f>
        <v>-5886288.3054041499</v>
      </c>
      <c r="AE70">
        <f>Sheet1!AE69</f>
        <v>831376.97823702998</v>
      </c>
      <c r="AF70">
        <f>Sheet1!AF69</f>
        <v>934902.499641567</v>
      </c>
      <c r="AG70">
        <f>Sheet1!AG69</f>
        <v>0</v>
      </c>
      <c r="AH70">
        <f>Sheet1!AH69</f>
        <v>-16114774.758924</v>
      </c>
      <c r="AI70">
        <f>Sheet1!AI69</f>
        <v>0</v>
      </c>
      <c r="AJ70">
        <f>Sheet1!AJ69</f>
        <v>0</v>
      </c>
      <c r="AK70">
        <f>Sheet1!AK69</f>
        <v>0</v>
      </c>
      <c r="AL70">
        <f>Sheet1!AL69</f>
        <v>0</v>
      </c>
      <c r="AM70">
        <f>Sheet1!AM69</f>
        <v>27600.7659147985</v>
      </c>
      <c r="AN70">
        <f>Sheet1!AN69</f>
        <v>0</v>
      </c>
      <c r="AO70">
        <f>Sheet1!AO69</f>
        <v>-23236632.341328502</v>
      </c>
      <c r="AP70">
        <f>Sheet1!AP69</f>
        <v>-23350009.500439402</v>
      </c>
      <c r="AQ70">
        <f>Sheet1!AQ69</f>
        <v>-38428028.499559097</v>
      </c>
      <c r="AR70">
        <f>Sheet1!AR69</f>
        <v>0</v>
      </c>
      <c r="AS70">
        <f>Sheet1!AS69</f>
        <v>-61778037.999998502</v>
      </c>
      <c r="AT70" s="3"/>
      <c r="AV70" s="3"/>
      <c r="AX70" s="3"/>
      <c r="AZ70" s="3"/>
      <c r="BB70" s="3"/>
      <c r="BD70" s="3"/>
      <c r="BF70" s="3"/>
      <c r="BI70" s="3"/>
      <c r="BK70" s="3"/>
      <c r="BM70" s="3"/>
      <c r="BN70"/>
      <c r="BO70"/>
      <c r="BP70"/>
      <c r="BQ70"/>
      <c r="BR70"/>
      <c r="BS70"/>
    </row>
    <row r="71" spans="1:71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1181250675.99999</v>
      </c>
      <c r="F71">
        <f>Sheet1!F70</f>
        <v>1100306571</v>
      </c>
      <c r="G71">
        <f>Sheet1!G70</f>
        <v>1107464473.99999</v>
      </c>
      <c r="H71">
        <f>Sheet1!H70</f>
        <v>7157902.9999992801</v>
      </c>
      <c r="I71">
        <f>Sheet1!I70</f>
        <v>1058995631.78622</v>
      </c>
      <c r="J71">
        <f>Sheet1!J70</f>
        <v>-54765208.544878103</v>
      </c>
      <c r="K71">
        <f>Sheet1!K70</f>
        <v>274036302.39999998</v>
      </c>
      <c r="L71">
        <f>Sheet1!L70</f>
        <v>1.7403283429999901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67.468769080655605</v>
      </c>
      <c r="R71">
        <f>Sheet1!R70</f>
        <v>4.5999999999999996</v>
      </c>
      <c r="S71">
        <f>Sheet1!S70</f>
        <v>8</v>
      </c>
      <c r="T71">
        <f>Sheet1!T70</f>
        <v>0</v>
      </c>
      <c r="U71">
        <f>Sheet1!U70</f>
        <v>0</v>
      </c>
      <c r="V71">
        <f>Sheet1!V70</f>
        <v>0</v>
      </c>
      <c r="W71">
        <f>Sheet1!W70</f>
        <v>1</v>
      </c>
      <c r="X71">
        <f>Sheet1!Y70</f>
        <v>1</v>
      </c>
      <c r="Y71">
        <f>Sheet1!X70</f>
        <v>10384.489840463801</v>
      </c>
      <c r="Z71">
        <f>Sheet1!Z70</f>
        <v>-2623394.0850258502</v>
      </c>
      <c r="AA71">
        <f>Sheet1!AA70</f>
        <v>7536202.7589478204</v>
      </c>
      <c r="AB71">
        <f>Sheet1!AB70</f>
        <v>2073931.5171948699</v>
      </c>
      <c r="AC71">
        <f>Sheet1!AC70</f>
        <v>11478995.584793</v>
      </c>
      <c r="AD71">
        <f>Sheet1!AD70</f>
        <v>-7249849.80935359</v>
      </c>
      <c r="AE71">
        <f>Sheet1!AE70</f>
        <v>65576.818371382993</v>
      </c>
      <c r="AF71">
        <f>Sheet1!AF70</f>
        <v>1175038.2851871599</v>
      </c>
      <c r="AG71">
        <f>Sheet1!AG70</f>
        <v>-230397.60765566301</v>
      </c>
      <c r="AH71">
        <f>Sheet1!AH70</f>
        <v>-15258090.8654209</v>
      </c>
      <c r="AI71">
        <f>Sheet1!AI70</f>
        <v>0</v>
      </c>
      <c r="AJ71">
        <f>Sheet1!AJ70</f>
        <v>0</v>
      </c>
      <c r="AK71">
        <f>Sheet1!AK70</f>
        <v>0</v>
      </c>
      <c r="AL71">
        <f>Sheet1!AL70</f>
        <v>0</v>
      </c>
      <c r="AM71">
        <f>Sheet1!AM70</f>
        <v>128950.71217709599</v>
      </c>
      <c r="AN71">
        <f>Sheet1!AN70</f>
        <v>-51128358.189062901</v>
      </c>
      <c r="AO71">
        <f>Sheet1!AO70</f>
        <v>-54031394.879847497</v>
      </c>
      <c r="AP71">
        <f>Sheet1!AP70</f>
        <v>-54103642.938461401</v>
      </c>
      <c r="AQ71">
        <f>Sheet1!AQ70</f>
        <v>61261545.9384607</v>
      </c>
      <c r="AR71">
        <f>Sheet1!AR70</f>
        <v>0</v>
      </c>
      <c r="AS71">
        <f>Sheet1!AS70</f>
        <v>7157902.9999992801</v>
      </c>
      <c r="AT71" s="3"/>
      <c r="AV71" s="3"/>
      <c r="AX71" s="3"/>
      <c r="AZ71" s="3"/>
      <c r="BB71" s="3"/>
      <c r="BD71" s="3"/>
      <c r="BF71" s="3"/>
      <c r="BI71" s="3"/>
      <c r="BK71" s="3"/>
      <c r="BM71" s="3"/>
      <c r="BN71"/>
      <c r="BO71"/>
      <c r="BP71"/>
      <c r="BQ71"/>
      <c r="BR71"/>
      <c r="BS71"/>
    </row>
    <row r="72" spans="1:71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D72"/>
      <c r="AF72"/>
      <c r="AH72"/>
      <c r="AL72"/>
      <c r="AM72"/>
      <c r="AO72"/>
      <c r="AT72" s="3"/>
      <c r="AV72" s="3"/>
      <c r="AX72" s="3"/>
      <c r="AZ72" s="3"/>
      <c r="BB72" s="3"/>
      <c r="BD72" s="3"/>
      <c r="BF72" s="3"/>
      <c r="BI72" s="3"/>
      <c r="BK72" s="3"/>
      <c r="BM72" s="3"/>
      <c r="BN72"/>
      <c r="BO72"/>
      <c r="BP72"/>
      <c r="BQ72"/>
      <c r="BR72"/>
      <c r="BS72"/>
    </row>
    <row r="73" spans="1:71" x14ac:dyDescent="0.2">
      <c r="F73"/>
      <c r="G73"/>
      <c r="H73"/>
      <c r="I73"/>
      <c r="J73"/>
      <c r="K73"/>
      <c r="L73"/>
      <c r="M73"/>
      <c r="N73"/>
      <c r="O73"/>
      <c r="P73"/>
      <c r="Q73"/>
      <c r="AC73" s="3"/>
      <c r="AE73" s="3"/>
      <c r="AG73" s="3"/>
      <c r="AI73" s="3"/>
      <c r="AJ73" s="3"/>
      <c r="AK73" s="3"/>
      <c r="AN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I73" s="3"/>
      <c r="BK73" s="3"/>
      <c r="BM73" s="3"/>
      <c r="BN73"/>
      <c r="BO73"/>
      <c r="BP73"/>
      <c r="BQ73"/>
      <c r="BR73"/>
    </row>
    <row r="74" spans="1:71" x14ac:dyDescent="0.2">
      <c r="C74" s="1" t="s">
        <v>17</v>
      </c>
      <c r="F74"/>
      <c r="G74"/>
      <c r="H74"/>
      <c r="I74"/>
      <c r="J74"/>
      <c r="K74"/>
      <c r="L74"/>
      <c r="M74"/>
      <c r="N74"/>
      <c r="O74"/>
      <c r="P74"/>
      <c r="Q74"/>
      <c r="AC74" s="3"/>
      <c r="AE74" s="3"/>
      <c r="AG74" s="3"/>
      <c r="AI74" s="3"/>
      <c r="AJ74" s="3"/>
      <c r="AK74" s="3"/>
      <c r="AN74" s="3"/>
      <c r="AO74" s="76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I74" s="3"/>
      <c r="BK74" s="3"/>
      <c r="BM74" s="3"/>
      <c r="BN74"/>
      <c r="BO74"/>
      <c r="BP74"/>
      <c r="BQ74"/>
      <c r="BR74"/>
    </row>
    <row r="75" spans="1:71" s="6" customFormat="1" ht="51" x14ac:dyDescent="0.2">
      <c r="B75" s="6" t="s">
        <v>0</v>
      </c>
      <c r="C75" s="6" t="s">
        <v>2</v>
      </c>
      <c r="D75" s="6" t="s">
        <v>1</v>
      </c>
      <c r="E75" s="6" t="s">
        <v>64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20</v>
      </c>
      <c r="M75" s="6" t="s">
        <v>9</v>
      </c>
      <c r="N75" s="6" t="s">
        <v>19</v>
      </c>
      <c r="O75" s="6" t="s">
        <v>18</v>
      </c>
      <c r="P75" s="6" t="s">
        <v>10</v>
      </c>
      <c r="Q75" s="6" t="s">
        <v>11</v>
      </c>
      <c r="R75" s="6" t="s">
        <v>34</v>
      </c>
      <c r="S75" s="6" t="s">
        <v>74</v>
      </c>
      <c r="T75" s="6" t="s">
        <v>75</v>
      </c>
      <c r="U75" s="6" t="s">
        <v>76</v>
      </c>
      <c r="V75" s="6" t="s">
        <v>77</v>
      </c>
      <c r="W75" s="6" t="s">
        <v>51</v>
      </c>
      <c r="X75" s="6" t="s">
        <v>52</v>
      </c>
      <c r="Y75" s="6" t="s">
        <v>90</v>
      </c>
      <c r="Z75" s="6" t="s">
        <v>12</v>
      </c>
      <c r="AA75" s="6" t="s">
        <v>35</v>
      </c>
      <c r="AB75" s="6" t="s">
        <v>13</v>
      </c>
      <c r="AC75" s="6" t="s">
        <v>36</v>
      </c>
      <c r="AD75" s="6" t="s">
        <v>37</v>
      </c>
      <c r="AE75" s="6" t="s">
        <v>14</v>
      </c>
      <c r="AF75" s="6" t="s">
        <v>15</v>
      </c>
      <c r="AG75" s="6" t="s">
        <v>38</v>
      </c>
      <c r="AH75" s="6" t="s">
        <v>78</v>
      </c>
      <c r="AI75" s="6" t="s">
        <v>79</v>
      </c>
      <c r="AJ75" s="6" t="s">
        <v>80</v>
      </c>
      <c r="AK75" s="6" t="s">
        <v>81</v>
      </c>
      <c r="AL75" s="6" t="s">
        <v>53</v>
      </c>
      <c r="AM75" s="6" t="s">
        <v>91</v>
      </c>
      <c r="AN75" s="6" t="s">
        <v>54</v>
      </c>
      <c r="AO75" s="6" t="s">
        <v>46</v>
      </c>
      <c r="AP75" s="6" t="s">
        <v>47</v>
      </c>
      <c r="AQ75" s="6" t="s">
        <v>48</v>
      </c>
      <c r="AR75" s="6" t="s">
        <v>49</v>
      </c>
      <c r="AS75" s="6" t="s">
        <v>50</v>
      </c>
      <c r="BO75" s="8"/>
      <c r="BP75" s="8"/>
      <c r="BQ75" s="8"/>
      <c r="BR75" s="8"/>
      <c r="BS75" s="8"/>
    </row>
    <row r="76" spans="1:71" x14ac:dyDescent="0.2">
      <c r="A76" t="str">
        <f t="shared" ref="A76:A143" si="2">CONCATENATE(B76,"_",C76,"_",D76)</f>
        <v>1_1_2002</v>
      </c>
      <c r="B76">
        <v>1</v>
      </c>
      <c r="C76">
        <v>1</v>
      </c>
      <c r="D76">
        <v>2002</v>
      </c>
      <c r="E76">
        <f>Sheet1!E75</f>
        <v>1317683510.0549901</v>
      </c>
      <c r="F76">
        <f>Sheet1!F75</f>
        <v>0</v>
      </c>
      <c r="G76">
        <f>Sheet1!G75</f>
        <v>1317683510.0549901</v>
      </c>
      <c r="H76">
        <f>Sheet1!H75</f>
        <v>0</v>
      </c>
      <c r="I76">
        <f>Sheet1!I75</f>
        <v>1221722515.7587299</v>
      </c>
      <c r="J76">
        <f>Sheet1!J75</f>
        <v>0</v>
      </c>
      <c r="K76">
        <f>Sheet1!K75</f>
        <v>49076033.1798153</v>
      </c>
      <c r="L76">
        <f>Sheet1!L75</f>
        <v>1.64728462335536</v>
      </c>
      <c r="M76">
        <f>Sheet1!M75</f>
        <v>8356128.0898724897</v>
      </c>
      <c r="N76">
        <f>Sheet1!N75</f>
        <v>1.95688216271768</v>
      </c>
      <c r="O76">
        <f>Sheet1!O75</f>
        <v>43613.880861899197</v>
      </c>
      <c r="P76">
        <f>Sheet1!P75</f>
        <v>11.091194662469</v>
      </c>
      <c r="Q76">
        <f>Sheet1!Q75</f>
        <v>48.647675981644099</v>
      </c>
      <c r="R76">
        <f>Sheet1!R75</f>
        <v>3.9006942547952601</v>
      </c>
      <c r="S76">
        <f>Sheet1!S75</f>
        <v>0</v>
      </c>
      <c r="T76">
        <f>Sheet1!T75</f>
        <v>0</v>
      </c>
      <c r="U76">
        <f>Sheet1!U75</f>
        <v>0</v>
      </c>
      <c r="V76">
        <f>Sheet1!V75</f>
        <v>0</v>
      </c>
      <c r="W76">
        <f>Sheet1!W75</f>
        <v>0</v>
      </c>
      <c r="X76">
        <f>Sheet1!Y75</f>
        <v>0</v>
      </c>
      <c r="Y76">
        <f>Sheet1!X75</f>
        <v>120773.084094205</v>
      </c>
      <c r="Z76">
        <f>Sheet1!Z75</f>
        <v>0</v>
      </c>
      <c r="AA76">
        <f>Sheet1!AA75</f>
        <v>0</v>
      </c>
      <c r="AB76">
        <f>Sheet1!AB75</f>
        <v>0</v>
      </c>
      <c r="AC76">
        <f>Sheet1!AC75</f>
        <v>0</v>
      </c>
      <c r="AD76">
        <f>Sheet1!AD75</f>
        <v>0</v>
      </c>
      <c r="AE76">
        <f>Sheet1!AE75</f>
        <v>0</v>
      </c>
      <c r="AF76">
        <f>Sheet1!AF75</f>
        <v>0</v>
      </c>
      <c r="AG76">
        <f>Sheet1!AG75</f>
        <v>0</v>
      </c>
      <c r="AH76">
        <f>Sheet1!AH75</f>
        <v>0</v>
      </c>
      <c r="AI76">
        <f>Sheet1!AI75</f>
        <v>0</v>
      </c>
      <c r="AJ76">
        <f>Sheet1!AJ75</f>
        <v>0</v>
      </c>
      <c r="AK76">
        <f>Sheet1!AK75</f>
        <v>0</v>
      </c>
      <c r="AL76">
        <f>Sheet1!AL75</f>
        <v>0</v>
      </c>
      <c r="AM76">
        <f>Sheet1!AM75</f>
        <v>0</v>
      </c>
      <c r="AN76">
        <f>Sheet1!AN75</f>
        <v>0</v>
      </c>
      <c r="AO76">
        <f>Sheet1!AO75</f>
        <v>0</v>
      </c>
      <c r="AP76">
        <f>Sheet1!AP75</f>
        <v>0</v>
      </c>
      <c r="AQ76">
        <f>Sheet1!AQ75</f>
        <v>0</v>
      </c>
      <c r="AR76">
        <f>Sheet1!AR75</f>
        <v>1317683510.0549901</v>
      </c>
      <c r="AS76">
        <f>Sheet1!AS75</f>
        <v>1317683510.0549901</v>
      </c>
      <c r="BN76"/>
      <c r="BO76"/>
      <c r="BP76"/>
      <c r="BQ76"/>
      <c r="BR76"/>
      <c r="BS76"/>
    </row>
    <row r="77" spans="1:71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f>Sheet1!E76</f>
        <v>1317683510.0549901</v>
      </c>
      <c r="F77">
        <f>Sheet1!F76</f>
        <v>1317683510.0549901</v>
      </c>
      <c r="G77">
        <f>Sheet1!G76</f>
        <v>1306528047.5409999</v>
      </c>
      <c r="H77">
        <f>Sheet1!H76</f>
        <v>-11155462.513999101</v>
      </c>
      <c r="I77">
        <f>Sheet1!I76</f>
        <v>1312576912.70783</v>
      </c>
      <c r="J77">
        <f>Sheet1!J76</f>
        <v>90854396.949096397</v>
      </c>
      <c r="K77">
        <f>Sheet1!K76</f>
        <v>52668814.150962196</v>
      </c>
      <c r="L77">
        <f>Sheet1!L76</f>
        <v>1.63690220156208</v>
      </c>
      <c r="M77">
        <f>Sheet1!M76</f>
        <v>8497504.1902668308</v>
      </c>
      <c r="N77">
        <f>Sheet1!N76</f>
        <v>2.2348528488288402</v>
      </c>
      <c r="O77">
        <f>Sheet1!O76</f>
        <v>42619.675542905599</v>
      </c>
      <c r="P77">
        <f>Sheet1!P76</f>
        <v>11.003977685074601</v>
      </c>
      <c r="Q77">
        <f>Sheet1!Q76</f>
        <v>47.005125064832797</v>
      </c>
      <c r="R77">
        <f>Sheet1!R76</f>
        <v>3.9006942547952601</v>
      </c>
      <c r="S77">
        <f>Sheet1!S76</f>
        <v>0</v>
      </c>
      <c r="T77">
        <f>Sheet1!T76</f>
        <v>0</v>
      </c>
      <c r="U77">
        <f>Sheet1!U76</f>
        <v>0</v>
      </c>
      <c r="V77">
        <f>Sheet1!V76</f>
        <v>0</v>
      </c>
      <c r="W77">
        <f>Sheet1!W76</f>
        <v>0</v>
      </c>
      <c r="X77">
        <f>Sheet1!Y76</f>
        <v>0</v>
      </c>
      <c r="Y77">
        <f>Sheet1!X76</f>
        <v>297827.65804287803</v>
      </c>
      <c r="Z77">
        <f>Sheet1!Z76</f>
        <v>68489542.257645398</v>
      </c>
      <c r="AA77">
        <f>Sheet1!AA76</f>
        <v>2080024.1343352401</v>
      </c>
      <c r="AB77">
        <f>Sheet1!AB76</f>
        <v>9663595.8474486396</v>
      </c>
      <c r="AC77">
        <f>Sheet1!AC76</f>
        <v>20600910.048886299</v>
      </c>
      <c r="AD77">
        <f>Sheet1!AD76</f>
        <v>8691681.0044802502</v>
      </c>
      <c r="AE77">
        <f>Sheet1!AE76</f>
        <v>-683577.28345119301</v>
      </c>
      <c r="AF77">
        <f>Sheet1!AF76</f>
        <v>-12259960.808981899</v>
      </c>
      <c r="AG77">
        <f>Sheet1!AG76</f>
        <v>0</v>
      </c>
      <c r="AH77">
        <f>Sheet1!AH76</f>
        <v>0</v>
      </c>
      <c r="AI77">
        <f>Sheet1!AI76</f>
        <v>0</v>
      </c>
      <c r="AJ77">
        <f>Sheet1!AJ76</f>
        <v>0</v>
      </c>
      <c r="AK77">
        <f>Sheet1!AK76</f>
        <v>0</v>
      </c>
      <c r="AL77">
        <f>Sheet1!AL76</f>
        <v>0</v>
      </c>
      <c r="AM77">
        <f>Sheet1!AM76</f>
        <v>3470938.5553593198</v>
      </c>
      <c r="AN77">
        <f>Sheet1!AN76</f>
        <v>0</v>
      </c>
      <c r="AO77">
        <f>Sheet1!AO76</f>
        <v>100053153.755722</v>
      </c>
      <c r="AP77">
        <f>Sheet1!AP76</f>
        <v>101470061.150359</v>
      </c>
      <c r="AQ77">
        <f>Sheet1!AQ76</f>
        <v>-112625523.664358</v>
      </c>
      <c r="AR77">
        <f>Sheet1!AR76</f>
        <v>0</v>
      </c>
      <c r="AS77">
        <f>Sheet1!AS76</f>
        <v>-11155462.513999101</v>
      </c>
      <c r="AT77" s="3"/>
      <c r="AV77" s="3"/>
      <c r="AX77" s="3"/>
      <c r="AZ77" s="3"/>
      <c r="BB77" s="3"/>
      <c r="BD77" s="3"/>
      <c r="BF77" s="3"/>
      <c r="BI77" s="3"/>
      <c r="BK77" s="3"/>
      <c r="BM77" s="3"/>
      <c r="BN77"/>
      <c r="BO77"/>
      <c r="BP77"/>
      <c r="BQ77"/>
      <c r="BR77"/>
      <c r="BS77"/>
    </row>
    <row r="78" spans="1:71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f>Sheet1!E77</f>
        <v>1328318204.0549901</v>
      </c>
      <c r="F78">
        <f>Sheet1!F77</f>
        <v>1306528047.5409999</v>
      </c>
      <c r="G78">
        <f>Sheet1!G77</f>
        <v>1357765089.98</v>
      </c>
      <c r="H78">
        <f>Sheet1!H77</f>
        <v>40602348.4390001</v>
      </c>
      <c r="I78">
        <f>Sheet1!I77</f>
        <v>1363137078.51754</v>
      </c>
      <c r="J78">
        <f>Sheet1!J77</f>
        <v>40357740.9202739</v>
      </c>
      <c r="K78">
        <f>Sheet1!K77</f>
        <v>52578912.5685606</v>
      </c>
      <c r="L78">
        <f>Sheet1!L77</f>
        <v>1.68109244672958</v>
      </c>
      <c r="M78">
        <f>Sheet1!M77</f>
        <v>8658596.4775646105</v>
      </c>
      <c r="N78">
        <f>Sheet1!N77</f>
        <v>2.5565354390683499</v>
      </c>
      <c r="O78">
        <f>Sheet1!O77</f>
        <v>41229.446684070899</v>
      </c>
      <c r="P78">
        <f>Sheet1!P77</f>
        <v>10.8873731678654</v>
      </c>
      <c r="Q78">
        <f>Sheet1!Q77</f>
        <v>45.366596186164998</v>
      </c>
      <c r="R78">
        <f>Sheet1!R77</f>
        <v>3.89555871719103</v>
      </c>
      <c r="S78">
        <f>Sheet1!S77</f>
        <v>0</v>
      </c>
      <c r="T78">
        <f>Sheet1!T77</f>
        <v>0</v>
      </c>
      <c r="U78">
        <f>Sheet1!U77</f>
        <v>0</v>
      </c>
      <c r="V78">
        <f>Sheet1!V77</f>
        <v>0</v>
      </c>
      <c r="W78">
        <f>Sheet1!W77</f>
        <v>0</v>
      </c>
      <c r="X78">
        <f>Sheet1!Y77</f>
        <v>0</v>
      </c>
      <c r="Y78">
        <f>Sheet1!X77</f>
        <v>186407.01815376201</v>
      </c>
      <c r="Z78">
        <f>Sheet1!Z77</f>
        <v>3314369.2340614302</v>
      </c>
      <c r="AA78">
        <f>Sheet1!AA77</f>
        <v>-2081468.5115048499</v>
      </c>
      <c r="AB78">
        <f>Sheet1!AB77</f>
        <v>11575535.7771679</v>
      </c>
      <c r="AC78">
        <f>Sheet1!AC77</f>
        <v>21882734.436942101</v>
      </c>
      <c r="AD78">
        <f>Sheet1!AD77</f>
        <v>11871234.3926767</v>
      </c>
      <c r="AE78">
        <f>Sheet1!AE77</f>
        <v>-673024.03813785198</v>
      </c>
      <c r="AF78">
        <f>Sheet1!AF77</f>
        <v>-11696729.7362966</v>
      </c>
      <c r="AG78">
        <f>Sheet1!AG77</f>
        <v>0</v>
      </c>
      <c r="AH78">
        <f>Sheet1!AH77</f>
        <v>0</v>
      </c>
      <c r="AI78">
        <f>Sheet1!AI77</f>
        <v>0</v>
      </c>
      <c r="AJ78">
        <f>Sheet1!AJ77</f>
        <v>0</v>
      </c>
      <c r="AK78">
        <f>Sheet1!AK77</f>
        <v>0</v>
      </c>
      <c r="AL78">
        <f>Sheet1!AL77</f>
        <v>0</v>
      </c>
      <c r="AM78">
        <f>Sheet1!AM77</f>
        <v>-441296.29796802299</v>
      </c>
      <c r="AN78">
        <f>Sheet1!AN77</f>
        <v>0</v>
      </c>
      <c r="AO78">
        <f>Sheet1!AO77</f>
        <v>33751355.256940901</v>
      </c>
      <c r="AP78">
        <f>Sheet1!AP77</f>
        <v>43941437.210939303</v>
      </c>
      <c r="AQ78">
        <f>Sheet1!AQ77</f>
        <v>-3339088.7719392199</v>
      </c>
      <c r="AR78">
        <f>Sheet1!AR77</f>
        <v>10634694</v>
      </c>
      <c r="AS78">
        <f>Sheet1!AS77</f>
        <v>51237042.4390001</v>
      </c>
      <c r="AT78" s="3"/>
      <c r="AV78" s="3"/>
      <c r="AX78" s="3"/>
      <c r="AZ78" s="3"/>
      <c r="BB78" s="3"/>
      <c r="BD78" s="3"/>
      <c r="BF78" s="3"/>
      <c r="BI78" s="3"/>
      <c r="BK78" s="3"/>
      <c r="BM78" s="3"/>
      <c r="BN78"/>
      <c r="BO78"/>
      <c r="BP78"/>
      <c r="BQ78"/>
      <c r="BR78"/>
      <c r="BS78"/>
    </row>
    <row r="79" spans="1:71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f>Sheet1!E78</f>
        <v>1328318204.0549901</v>
      </c>
      <c r="F79">
        <f>Sheet1!F78</f>
        <v>1357765089.98</v>
      </c>
      <c r="G79">
        <f>Sheet1!G78</f>
        <v>1432897189.59899</v>
      </c>
      <c r="H79">
        <f>Sheet1!H78</f>
        <v>75132099.6189982</v>
      </c>
      <c r="I79">
        <f>Sheet1!I78</f>
        <v>1425053610.5090799</v>
      </c>
      <c r="J79">
        <f>Sheet1!J78</f>
        <v>61916531.9915407</v>
      </c>
      <c r="K79">
        <f>Sheet1!K78</f>
        <v>53053303.504828498</v>
      </c>
      <c r="L79">
        <f>Sheet1!L78</f>
        <v>1.6335777771311299</v>
      </c>
      <c r="M79">
        <f>Sheet1!M78</f>
        <v>8844549.0213570409</v>
      </c>
      <c r="N79">
        <f>Sheet1!N78</f>
        <v>3.0164272859276999</v>
      </c>
      <c r="O79">
        <f>Sheet1!O78</f>
        <v>40049.285646500699</v>
      </c>
      <c r="P79">
        <f>Sheet1!P78</f>
        <v>10.7923614133529</v>
      </c>
      <c r="Q79">
        <f>Sheet1!Q78</f>
        <v>43.942955838282998</v>
      </c>
      <c r="R79">
        <f>Sheet1!R78</f>
        <v>3.89555871719103</v>
      </c>
      <c r="S79">
        <f>Sheet1!S78</f>
        <v>0</v>
      </c>
      <c r="T79">
        <f>Sheet1!T78</f>
        <v>0</v>
      </c>
      <c r="U79">
        <f>Sheet1!U78</f>
        <v>0</v>
      </c>
      <c r="V79">
        <f>Sheet1!V78</f>
        <v>0</v>
      </c>
      <c r="W79">
        <f>Sheet1!W78</f>
        <v>0</v>
      </c>
      <c r="X79">
        <f>Sheet1!Y78</f>
        <v>0</v>
      </c>
      <c r="Y79">
        <f>Sheet1!X78</f>
        <v>176820.99575824401</v>
      </c>
      <c r="Z79">
        <f>Sheet1!Z78</f>
        <v>8332511.1423028801</v>
      </c>
      <c r="AA79">
        <f>Sheet1!AA78</f>
        <v>-5587247.3937017396</v>
      </c>
      <c r="AB79">
        <f>Sheet1!AB78</f>
        <v>12271694.423913101</v>
      </c>
      <c r="AC79">
        <f>Sheet1!AC78</f>
        <v>29139137.013278201</v>
      </c>
      <c r="AD79">
        <f>Sheet1!AD78</f>
        <v>11291461.241572499</v>
      </c>
      <c r="AE79">
        <f>Sheet1!AE78</f>
        <v>-802010.00396585697</v>
      </c>
      <c r="AF79">
        <f>Sheet1!AF78</f>
        <v>-10568634.437070601</v>
      </c>
      <c r="AG79">
        <f>Sheet1!AG78</f>
        <v>0</v>
      </c>
      <c r="AH79">
        <f>Sheet1!AH78</f>
        <v>0</v>
      </c>
      <c r="AI79">
        <f>Sheet1!AI78</f>
        <v>0</v>
      </c>
      <c r="AJ79">
        <f>Sheet1!AJ78</f>
        <v>0</v>
      </c>
      <c r="AK79">
        <f>Sheet1!AK78</f>
        <v>0</v>
      </c>
      <c r="AL79">
        <f>Sheet1!AL78</f>
        <v>0</v>
      </c>
      <c r="AM79">
        <f>Sheet1!AM78</f>
        <v>-702296.96956449701</v>
      </c>
      <c r="AN79">
        <f>Sheet1!AN78</f>
        <v>0</v>
      </c>
      <c r="AO79">
        <f>Sheet1!AO78</f>
        <v>43374615.016763903</v>
      </c>
      <c r="AP79">
        <f>Sheet1!AP78</f>
        <v>48793852.191022001</v>
      </c>
      <c r="AQ79">
        <f>Sheet1!AQ78</f>
        <v>26338247.427976102</v>
      </c>
      <c r="AR79">
        <f>Sheet1!AR78</f>
        <v>0</v>
      </c>
      <c r="AS79">
        <f>Sheet1!AS78</f>
        <v>75132099.6189982</v>
      </c>
      <c r="AT79" s="3"/>
      <c r="AV79" s="3"/>
      <c r="AX79" s="3"/>
      <c r="AZ79" s="3"/>
      <c r="BB79" s="3"/>
      <c r="BD79" s="3"/>
      <c r="BF79" s="3"/>
      <c r="BI79" s="3"/>
      <c r="BK79" s="3"/>
      <c r="BM79" s="3"/>
      <c r="BN79"/>
      <c r="BO79"/>
      <c r="BP79"/>
      <c r="BQ79"/>
      <c r="BR79"/>
      <c r="BS79"/>
    </row>
    <row r="80" spans="1:71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f>Sheet1!E79</f>
        <v>1328318204.0549901</v>
      </c>
      <c r="F80">
        <f>Sheet1!F79</f>
        <v>1432897189.59899</v>
      </c>
      <c r="G80">
        <f>Sheet1!G79</f>
        <v>1493101441.316</v>
      </c>
      <c r="H80">
        <f>Sheet1!H79</f>
        <v>60204251.717001699</v>
      </c>
      <c r="I80">
        <f>Sheet1!I79</f>
        <v>1494583306.8622899</v>
      </c>
      <c r="J80">
        <f>Sheet1!J79</f>
        <v>69529696.353212595</v>
      </c>
      <c r="K80">
        <f>Sheet1!K79</f>
        <v>54748118.224494703</v>
      </c>
      <c r="L80">
        <f>Sheet1!L79</f>
        <v>1.69029232384785</v>
      </c>
      <c r="M80">
        <f>Sheet1!M79</f>
        <v>9093401.6927676499</v>
      </c>
      <c r="N80">
        <f>Sheet1!N79</f>
        <v>3.3086353020663499</v>
      </c>
      <c r="O80">
        <f>Sheet1!O79</f>
        <v>38282.5535563374</v>
      </c>
      <c r="P80">
        <f>Sheet1!P79</f>
        <v>10.7268101415409</v>
      </c>
      <c r="Q80">
        <f>Sheet1!Q79</f>
        <v>42.321042012928203</v>
      </c>
      <c r="R80">
        <f>Sheet1!R79</f>
        <v>4.1552927941890596</v>
      </c>
      <c r="S80">
        <f>Sheet1!S79</f>
        <v>0</v>
      </c>
      <c r="T80">
        <f>Sheet1!T79</f>
        <v>0</v>
      </c>
      <c r="U80">
        <f>Sheet1!U79</f>
        <v>0</v>
      </c>
      <c r="V80">
        <f>Sheet1!V79</f>
        <v>0</v>
      </c>
      <c r="W80">
        <f>Sheet1!W79</f>
        <v>0</v>
      </c>
      <c r="X80">
        <f>Sheet1!Y79</f>
        <v>0</v>
      </c>
      <c r="Y80">
        <f>Sheet1!X79</f>
        <v>317413.715349445</v>
      </c>
      <c r="Z80">
        <f>Sheet1!Z79</f>
        <v>50961156.137391299</v>
      </c>
      <c r="AA80">
        <f>Sheet1!AA79</f>
        <v>-17254338.294852</v>
      </c>
      <c r="AB80">
        <f>Sheet1!AB79</f>
        <v>16556116.530486699</v>
      </c>
      <c r="AC80">
        <f>Sheet1!AC79</f>
        <v>17607092.0138794</v>
      </c>
      <c r="AD80">
        <f>Sheet1!AD79</f>
        <v>18490809.7794252</v>
      </c>
      <c r="AE80">
        <f>Sheet1!AE79</f>
        <v>-570587.93106682203</v>
      </c>
      <c r="AF80">
        <f>Sheet1!AF79</f>
        <v>-13215182.6028054</v>
      </c>
      <c r="AG80">
        <f>Sheet1!AG79</f>
        <v>-790625.96781191102</v>
      </c>
      <c r="AH80">
        <f>Sheet1!AH79</f>
        <v>0</v>
      </c>
      <c r="AI80">
        <f>Sheet1!AI79</f>
        <v>0</v>
      </c>
      <c r="AJ80">
        <f>Sheet1!AJ79</f>
        <v>0</v>
      </c>
      <c r="AK80">
        <f>Sheet1!AK79</f>
        <v>0</v>
      </c>
      <c r="AL80">
        <f>Sheet1!AL79</f>
        <v>0</v>
      </c>
      <c r="AM80">
        <f>Sheet1!AM79</f>
        <v>1183450.10782456</v>
      </c>
      <c r="AN80">
        <f>Sheet1!AN79</f>
        <v>0</v>
      </c>
      <c r="AO80">
        <f>Sheet1!AO79</f>
        <v>72967889.7724711</v>
      </c>
      <c r="AP80">
        <f>Sheet1!AP79</f>
        <v>73298835.580403402</v>
      </c>
      <c r="AQ80">
        <f>Sheet1!AQ79</f>
        <v>-13094583.863401599</v>
      </c>
      <c r="AR80">
        <f>Sheet1!AR79</f>
        <v>0</v>
      </c>
      <c r="AS80">
        <f>Sheet1!AS79</f>
        <v>60204251.717001699</v>
      </c>
      <c r="AT80" s="3"/>
      <c r="AV80" s="3"/>
      <c r="AX80" s="3"/>
      <c r="AZ80" s="3"/>
      <c r="BB80" s="3"/>
      <c r="BD80" s="3"/>
      <c r="BF80" s="3"/>
      <c r="BI80" s="3"/>
      <c r="BK80" s="3"/>
      <c r="BM80" s="3"/>
      <c r="BN80"/>
      <c r="BO80"/>
      <c r="BP80"/>
      <c r="BQ80"/>
      <c r="BR80"/>
      <c r="BS80"/>
    </row>
    <row r="81" spans="1:71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f>Sheet1!E80</f>
        <v>1328318204.0549901</v>
      </c>
      <c r="F81">
        <f>Sheet1!F80</f>
        <v>1493101441.316</v>
      </c>
      <c r="G81">
        <f>Sheet1!G80</f>
        <v>1523940913.6889999</v>
      </c>
      <c r="H81">
        <f>Sheet1!H80</f>
        <v>30839472.372999702</v>
      </c>
      <c r="I81">
        <f>Sheet1!I80</f>
        <v>1584965025.89943</v>
      </c>
      <c r="J81">
        <f>Sheet1!J80</f>
        <v>90381719.037135303</v>
      </c>
      <c r="K81">
        <f>Sheet1!K80</f>
        <v>58381758.530055098</v>
      </c>
      <c r="L81">
        <f>Sheet1!L80</f>
        <v>1.6645240571522</v>
      </c>
      <c r="M81">
        <f>Sheet1!M80</f>
        <v>9156923.7821273394</v>
      </c>
      <c r="N81">
        <f>Sheet1!N80</f>
        <v>3.4720381274888599</v>
      </c>
      <c r="O81">
        <f>Sheet1!O80</f>
        <v>38806.253006503001</v>
      </c>
      <c r="P81">
        <f>Sheet1!P80</f>
        <v>10.5667826574035</v>
      </c>
      <c r="Q81">
        <f>Sheet1!Q80</f>
        <v>41.820028840657699</v>
      </c>
      <c r="R81">
        <f>Sheet1!R80</f>
        <v>4.36584146465629</v>
      </c>
      <c r="S81">
        <f>Sheet1!S80</f>
        <v>0</v>
      </c>
      <c r="T81">
        <f>Sheet1!T80</f>
        <v>0</v>
      </c>
      <c r="U81">
        <f>Sheet1!U80</f>
        <v>0</v>
      </c>
      <c r="V81">
        <f>Sheet1!V80</f>
        <v>0</v>
      </c>
      <c r="W81">
        <f>Sheet1!W80</f>
        <v>0</v>
      </c>
      <c r="X81">
        <f>Sheet1!Y80</f>
        <v>0</v>
      </c>
      <c r="Y81">
        <f>Sheet1!X80</f>
        <v>123005.334660956</v>
      </c>
      <c r="Z81">
        <f>Sheet1!Z80</f>
        <v>75611176.909324899</v>
      </c>
      <c r="AA81">
        <f>Sheet1!AA80</f>
        <v>18659813.391404301</v>
      </c>
      <c r="AB81">
        <f>Sheet1!AB80</f>
        <v>4727969.1640502997</v>
      </c>
      <c r="AC81">
        <f>Sheet1!AC80</f>
        <v>9683398.7563620005</v>
      </c>
      <c r="AD81">
        <f>Sheet1!AD80</f>
        <v>-5519302.8365570204</v>
      </c>
      <c r="AE81">
        <f>Sheet1!AE80</f>
        <v>-1346424.5726488701</v>
      </c>
      <c r="AF81">
        <f>Sheet1!AF80</f>
        <v>-4238012.3856739895</v>
      </c>
      <c r="AG81">
        <f>Sheet1!AG80</f>
        <v>-664082.96108368901</v>
      </c>
      <c r="AH81">
        <f>Sheet1!AH80</f>
        <v>0</v>
      </c>
      <c r="AI81">
        <f>Sheet1!AI80</f>
        <v>0</v>
      </c>
      <c r="AJ81">
        <f>Sheet1!AJ80</f>
        <v>0</v>
      </c>
      <c r="AK81">
        <f>Sheet1!AK80</f>
        <v>0</v>
      </c>
      <c r="AL81">
        <f>Sheet1!AL80</f>
        <v>0</v>
      </c>
      <c r="AM81">
        <f>Sheet1!AM80</f>
        <v>354070.45403714897</v>
      </c>
      <c r="AN81">
        <f>Sheet1!AN80</f>
        <v>0</v>
      </c>
      <c r="AO81">
        <f>Sheet1!AO80</f>
        <v>97268605.919215098</v>
      </c>
      <c r="AP81">
        <f>Sheet1!AP80</f>
        <v>96408602.835488394</v>
      </c>
      <c r="AQ81">
        <f>Sheet1!AQ80</f>
        <v>-65569130.462488599</v>
      </c>
      <c r="AR81">
        <f>Sheet1!AR80</f>
        <v>0</v>
      </c>
      <c r="AS81">
        <f>Sheet1!AS80</f>
        <v>30839472.372999702</v>
      </c>
      <c r="AT81" s="3"/>
      <c r="AV81" s="3"/>
      <c r="AX81" s="3"/>
      <c r="AZ81" s="3"/>
      <c r="BB81" s="3"/>
      <c r="BD81" s="3"/>
      <c r="BF81" s="3"/>
      <c r="BI81" s="3"/>
      <c r="BK81" s="3"/>
      <c r="BM81" s="3"/>
      <c r="BN81"/>
      <c r="BO81"/>
      <c r="BP81"/>
      <c r="BQ81"/>
      <c r="BR81"/>
      <c r="BS81"/>
    </row>
    <row r="82" spans="1:71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f>Sheet1!E81</f>
        <v>1328318204.0549901</v>
      </c>
      <c r="F82">
        <f>Sheet1!F81</f>
        <v>1523940913.6889999</v>
      </c>
      <c r="G82">
        <f>Sheet1!G81</f>
        <v>1599558288.8410001</v>
      </c>
      <c r="H82">
        <f>Sheet1!H81</f>
        <v>75617375.152000099</v>
      </c>
      <c r="I82">
        <f>Sheet1!I81</f>
        <v>1619987848.2302101</v>
      </c>
      <c r="J82">
        <f>Sheet1!J81</f>
        <v>35022822.330776602</v>
      </c>
      <c r="K82">
        <f>Sheet1!K81</f>
        <v>59709036.3423362</v>
      </c>
      <c r="L82">
        <f>Sheet1!L81</f>
        <v>1.7324952826505</v>
      </c>
      <c r="M82">
        <f>Sheet1!M81</f>
        <v>9200100.3972007297</v>
      </c>
      <c r="N82">
        <f>Sheet1!N81</f>
        <v>3.90583046948485</v>
      </c>
      <c r="O82">
        <f>Sheet1!O81</f>
        <v>38737.624682201204</v>
      </c>
      <c r="P82">
        <f>Sheet1!P81</f>
        <v>10.7101392791792</v>
      </c>
      <c r="Q82">
        <f>Sheet1!Q81</f>
        <v>41.125325626350602</v>
      </c>
      <c r="R82">
        <f>Sheet1!R81</f>
        <v>4.4552680771049298</v>
      </c>
      <c r="S82">
        <f>Sheet1!S81</f>
        <v>0</v>
      </c>
      <c r="T82">
        <f>Sheet1!T81</f>
        <v>0</v>
      </c>
      <c r="U82">
        <f>Sheet1!U81</f>
        <v>0</v>
      </c>
      <c r="V82">
        <f>Sheet1!V81</f>
        <v>0</v>
      </c>
      <c r="W82">
        <f>Sheet1!W81</f>
        <v>0.18607170453998001</v>
      </c>
      <c r="X82">
        <f>Sheet1!Y81</f>
        <v>0</v>
      </c>
      <c r="Y82">
        <f>Sheet1!X81</f>
        <v>112852.652921492</v>
      </c>
      <c r="Z82">
        <f>Sheet1!Z81</f>
        <v>38083811.956741199</v>
      </c>
      <c r="AA82">
        <f>Sheet1!AA81</f>
        <v>-28278681.8430297</v>
      </c>
      <c r="AB82">
        <f>Sheet1!AB81</f>
        <v>3968072.8380930801</v>
      </c>
      <c r="AC82">
        <f>Sheet1!AC81</f>
        <v>24740514.795115799</v>
      </c>
      <c r="AD82">
        <f>Sheet1!AD81</f>
        <v>399867.91690164601</v>
      </c>
      <c r="AE82">
        <f>Sheet1!AE81</f>
        <v>1304291.22271032</v>
      </c>
      <c r="AF82">
        <f>Sheet1!AF81</f>
        <v>-6108380.2913524797</v>
      </c>
      <c r="AG82">
        <f>Sheet1!AG81</f>
        <v>-264806.09467438399</v>
      </c>
      <c r="AH82">
        <f>Sheet1!AH81</f>
        <v>0</v>
      </c>
      <c r="AI82">
        <f>Sheet1!AI81</f>
        <v>0</v>
      </c>
      <c r="AJ82">
        <f>Sheet1!AJ81</f>
        <v>0</v>
      </c>
      <c r="AK82">
        <f>Sheet1!AK81</f>
        <v>0</v>
      </c>
      <c r="AL82">
        <f>Sheet1!AL81</f>
        <v>3549676.8290797598</v>
      </c>
      <c r="AM82">
        <f>Sheet1!AM81</f>
        <v>189278.14447866601</v>
      </c>
      <c r="AN82">
        <f>Sheet1!AN81</f>
        <v>0</v>
      </c>
      <c r="AO82">
        <f>Sheet1!AO81</f>
        <v>37583645.474064</v>
      </c>
      <c r="AP82">
        <f>Sheet1!AP81</f>
        <v>36589454.102645099</v>
      </c>
      <c r="AQ82">
        <f>Sheet1!AQ81</f>
        <v>39027921.049354903</v>
      </c>
      <c r="AR82">
        <f>Sheet1!AR81</f>
        <v>0</v>
      </c>
      <c r="AS82">
        <f>Sheet1!AS81</f>
        <v>75617375.152000099</v>
      </c>
      <c r="AT82" s="3"/>
      <c r="AV82" s="3"/>
      <c r="AX82" s="3"/>
      <c r="AZ82" s="3"/>
      <c r="BB82" s="3"/>
      <c r="BD82" s="3"/>
      <c r="BF82" s="3"/>
      <c r="BI82" s="3"/>
      <c r="BK82" s="3"/>
      <c r="BM82" s="3"/>
      <c r="BN82"/>
      <c r="BO82"/>
      <c r="BP82"/>
      <c r="BQ82"/>
      <c r="BR82"/>
      <c r="BS82"/>
    </row>
    <row r="83" spans="1:71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f>Sheet1!E82</f>
        <v>1339666545.0549901</v>
      </c>
      <c r="F83">
        <f>Sheet1!F82</f>
        <v>1599558288.8410001</v>
      </c>
      <c r="G83">
        <f>Sheet1!G82</f>
        <v>1580831706.783</v>
      </c>
      <c r="H83">
        <f>Sheet1!H82</f>
        <v>-30074923.057999998</v>
      </c>
      <c r="I83">
        <f>Sheet1!I82</f>
        <v>1549055857.5443299</v>
      </c>
      <c r="J83">
        <f>Sheet1!J82</f>
        <v>-87088773.450684696</v>
      </c>
      <c r="K83">
        <f>Sheet1!K82</f>
        <v>59239959.304188997</v>
      </c>
      <c r="L83">
        <f>Sheet1!L82</f>
        <v>1.8368882601819501</v>
      </c>
      <c r="M83">
        <f>Sheet1!M82</f>
        <v>9133742.5152988397</v>
      </c>
      <c r="N83">
        <f>Sheet1!N82</f>
        <v>2.84710291125191</v>
      </c>
      <c r="O83">
        <f>Sheet1!O82</f>
        <v>37122.536000348802</v>
      </c>
      <c r="P83">
        <f>Sheet1!P82</f>
        <v>10.8181194472273</v>
      </c>
      <c r="Q83">
        <f>Sheet1!Q82</f>
        <v>40.240338014865699</v>
      </c>
      <c r="R83">
        <f>Sheet1!R82</f>
        <v>4.6272095871632004</v>
      </c>
      <c r="S83">
        <f>Sheet1!S82</f>
        <v>0</v>
      </c>
      <c r="T83">
        <f>Sheet1!T82</f>
        <v>0</v>
      </c>
      <c r="U83">
        <f>Sheet1!U82</f>
        <v>0</v>
      </c>
      <c r="V83">
        <f>Sheet1!V82</f>
        <v>0</v>
      </c>
      <c r="W83">
        <f>Sheet1!W82</f>
        <v>0.18449548756168399</v>
      </c>
      <c r="X83">
        <f>Sheet1!Y82</f>
        <v>0</v>
      </c>
      <c r="Y83">
        <f>Sheet1!X82</f>
        <v>107386.961737527</v>
      </c>
      <c r="Z83">
        <f>Sheet1!Z82</f>
        <v>10396744.454449</v>
      </c>
      <c r="AA83">
        <f>Sheet1!AA82</f>
        <v>-39618091.754674599</v>
      </c>
      <c r="AB83">
        <f>Sheet1!AB82</f>
        <v>-1287083.15144105</v>
      </c>
      <c r="AC83">
        <f>Sheet1!AC82</f>
        <v>-66348404.5805775</v>
      </c>
      <c r="AD83">
        <f>Sheet1!AD82</f>
        <v>19654454.5322682</v>
      </c>
      <c r="AE83">
        <f>Sheet1!AE82</f>
        <v>1263665.8379913301</v>
      </c>
      <c r="AF83">
        <f>Sheet1!AF82</f>
        <v>-7849606.8832684401</v>
      </c>
      <c r="AG83">
        <f>Sheet1!AG82</f>
        <v>-583111.74954739201</v>
      </c>
      <c r="AH83">
        <f>Sheet1!AH82</f>
        <v>0</v>
      </c>
      <c r="AI83">
        <f>Sheet1!AI82</f>
        <v>0</v>
      </c>
      <c r="AJ83">
        <f>Sheet1!AJ82</f>
        <v>0</v>
      </c>
      <c r="AK83">
        <f>Sheet1!AK82</f>
        <v>0</v>
      </c>
      <c r="AL83">
        <f>Sheet1!AL82</f>
        <v>0</v>
      </c>
      <c r="AM83">
        <f>Sheet1!AM82</f>
        <v>-1395561.3226035801</v>
      </c>
      <c r="AN83">
        <f>Sheet1!AN82</f>
        <v>0</v>
      </c>
      <c r="AO83">
        <f>Sheet1!AO82</f>
        <v>-85766994.617403999</v>
      </c>
      <c r="AP83">
        <f>Sheet1!AP82</f>
        <v>-85321774.0502204</v>
      </c>
      <c r="AQ83">
        <f>Sheet1!AQ82</f>
        <v>55246850.992220402</v>
      </c>
      <c r="AR83">
        <f>Sheet1!AR82</f>
        <v>11348341</v>
      </c>
      <c r="AS83">
        <f>Sheet1!AS82</f>
        <v>-18726582.057999998</v>
      </c>
      <c r="AT83" s="3"/>
      <c r="AV83" s="3"/>
      <c r="AX83" s="3"/>
      <c r="AZ83" s="3"/>
      <c r="BB83" s="3"/>
      <c r="BD83" s="3"/>
      <c r="BF83" s="3"/>
      <c r="BI83" s="3"/>
      <c r="BK83" s="3"/>
      <c r="BM83" s="3"/>
      <c r="BN83"/>
      <c r="BO83"/>
      <c r="BP83"/>
      <c r="BQ83"/>
      <c r="BR83"/>
      <c r="BS83"/>
    </row>
    <row r="84" spans="1:71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f>Sheet1!E83</f>
        <v>1339666545.0549901</v>
      </c>
      <c r="F84">
        <f>Sheet1!F83</f>
        <v>1580831706.783</v>
      </c>
      <c r="G84">
        <f>Sheet1!G83</f>
        <v>1585298431.9619999</v>
      </c>
      <c r="H84">
        <f>Sheet1!H83</f>
        <v>4466725.17899964</v>
      </c>
      <c r="I84">
        <f>Sheet1!I83</f>
        <v>1611554800.3433199</v>
      </c>
      <c r="J84">
        <f>Sheet1!J83</f>
        <v>62498942.798992097</v>
      </c>
      <c r="K84">
        <f>Sheet1!K83</f>
        <v>59275926.293206804</v>
      </c>
      <c r="L84">
        <f>Sheet1!L83</f>
        <v>1.8415604117144699</v>
      </c>
      <c r="M84">
        <f>Sheet1!M83</f>
        <v>9136577.3772475403</v>
      </c>
      <c r="N84">
        <f>Sheet1!N83</f>
        <v>3.3035988614668002</v>
      </c>
      <c r="O84">
        <f>Sheet1!O83</f>
        <v>36267.570955507697</v>
      </c>
      <c r="P84">
        <f>Sheet1!P83</f>
        <v>11.0934912117132</v>
      </c>
      <c r="Q84">
        <f>Sheet1!Q83</f>
        <v>39.7528945121229</v>
      </c>
      <c r="R84">
        <f>Sheet1!R83</f>
        <v>4.8634255716210397</v>
      </c>
      <c r="S84">
        <f>Sheet1!S83</f>
        <v>0</v>
      </c>
      <c r="T84">
        <f>Sheet1!T83</f>
        <v>0</v>
      </c>
      <c r="U84">
        <f>Sheet1!U83</f>
        <v>0.122493316977071</v>
      </c>
      <c r="V84">
        <f>Sheet1!V83</f>
        <v>0</v>
      </c>
      <c r="W84">
        <f>Sheet1!W83</f>
        <v>0.19446970115186701</v>
      </c>
      <c r="X84">
        <f>Sheet1!Y83</f>
        <v>0</v>
      </c>
      <c r="Y84">
        <f>Sheet1!X83</f>
        <v>114545.19268691</v>
      </c>
      <c r="Z84">
        <f>Sheet1!Z83</f>
        <v>56105122.799716599</v>
      </c>
      <c r="AA84">
        <f>Sheet1!AA83</f>
        <v>-1430713.2653673401</v>
      </c>
      <c r="AB84">
        <f>Sheet1!AB83</f>
        <v>1772892.9448903601</v>
      </c>
      <c r="AC84">
        <f>Sheet1!AC83</f>
        <v>31115913.8232022</v>
      </c>
      <c r="AD84">
        <f>Sheet1!AD83</f>
        <v>10739075.9072756</v>
      </c>
      <c r="AE84">
        <f>Sheet1!AE83</f>
        <v>2622903.8694966799</v>
      </c>
      <c r="AF84">
        <f>Sheet1!AF83</f>
        <v>-4629281.0318094902</v>
      </c>
      <c r="AG84">
        <f>Sheet1!AG83</f>
        <v>-765927.06993872998</v>
      </c>
      <c r="AH84">
        <f>Sheet1!AH83</f>
        <v>0</v>
      </c>
      <c r="AI84">
        <f>Sheet1!AI83</f>
        <v>0</v>
      </c>
      <c r="AJ84">
        <f>Sheet1!AJ83</f>
        <v>-669283.85747101996</v>
      </c>
      <c r="AK84">
        <f>Sheet1!AK83</f>
        <v>0</v>
      </c>
      <c r="AL84">
        <f>Sheet1!AL83</f>
        <v>370806.97502038197</v>
      </c>
      <c r="AM84">
        <f>Sheet1!AM83</f>
        <v>85582.704202638095</v>
      </c>
      <c r="AN84">
        <f>Sheet1!AN83</f>
        <v>0</v>
      </c>
      <c r="AO84">
        <f>Sheet1!AO83</f>
        <v>95317093.799217999</v>
      </c>
      <c r="AP84">
        <f>Sheet1!AP83</f>
        <v>95786934.175739199</v>
      </c>
      <c r="AQ84">
        <f>Sheet1!AQ83</f>
        <v>-91320208.996739596</v>
      </c>
      <c r="AR84">
        <f>Sheet1!AR83</f>
        <v>0</v>
      </c>
      <c r="AS84">
        <f>Sheet1!AS83</f>
        <v>4466725.17899964</v>
      </c>
      <c r="AT84" s="3"/>
      <c r="AV84" s="3"/>
      <c r="AX84" s="3"/>
      <c r="AZ84" s="3"/>
      <c r="BB84" s="3"/>
      <c r="BD84" s="3"/>
      <c r="BF84" s="3"/>
      <c r="BI84" s="3"/>
      <c r="BK84" s="3"/>
      <c r="BM84" s="3"/>
      <c r="BN84"/>
      <c r="BO84"/>
      <c r="BP84"/>
      <c r="BQ84"/>
      <c r="BR84"/>
      <c r="BS84"/>
    </row>
    <row r="85" spans="1:71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f>Sheet1!E84</f>
        <v>1339666545.0549901</v>
      </c>
      <c r="F85">
        <f>Sheet1!F84</f>
        <v>1585298431.9619999</v>
      </c>
      <c r="G85">
        <f>Sheet1!G84</f>
        <v>1649966415.23</v>
      </c>
      <c r="H85">
        <f>Sheet1!H84</f>
        <v>64667983.268000901</v>
      </c>
      <c r="I85">
        <f>Sheet1!I84</f>
        <v>1678923897.0490201</v>
      </c>
      <c r="J85">
        <f>Sheet1!J84</f>
        <v>67369096.705701903</v>
      </c>
      <c r="K85">
        <f>Sheet1!K84</f>
        <v>59373388.850558199</v>
      </c>
      <c r="L85">
        <f>Sheet1!L84</f>
        <v>1.83475214346868</v>
      </c>
      <c r="M85">
        <f>Sheet1!M84</f>
        <v>9221128.5826818701</v>
      </c>
      <c r="N85">
        <f>Sheet1!N84</f>
        <v>4.0550422073179799</v>
      </c>
      <c r="O85">
        <f>Sheet1!O84</f>
        <v>35667.2616141693</v>
      </c>
      <c r="P85">
        <f>Sheet1!P84</f>
        <v>11.3894164153527</v>
      </c>
      <c r="Q85">
        <f>Sheet1!Q84</f>
        <v>39.044335259297597</v>
      </c>
      <c r="R85">
        <f>Sheet1!R84</f>
        <v>4.8286433632405297</v>
      </c>
      <c r="S85">
        <f>Sheet1!S84</f>
        <v>0</v>
      </c>
      <c r="T85">
        <f>Sheet1!T84</f>
        <v>0</v>
      </c>
      <c r="U85">
        <f>Sheet1!U84</f>
        <v>0.62137897636894601</v>
      </c>
      <c r="V85">
        <f>Sheet1!V84</f>
        <v>0</v>
      </c>
      <c r="W85">
        <f>Sheet1!W84</f>
        <v>0.36015855799413898</v>
      </c>
      <c r="X85">
        <f>Sheet1!Y84</f>
        <v>0</v>
      </c>
      <c r="Y85">
        <f>Sheet1!X84</f>
        <v>102726.986142008</v>
      </c>
      <c r="Z85">
        <f>Sheet1!Z84</f>
        <v>4756737.3022335004</v>
      </c>
      <c r="AA85">
        <f>Sheet1!AA84</f>
        <v>3485905.69172314</v>
      </c>
      <c r="AB85">
        <f>Sheet1!AB84</f>
        <v>6583722.0268974397</v>
      </c>
      <c r="AC85">
        <f>Sheet1!AC84</f>
        <v>44851236.520553797</v>
      </c>
      <c r="AD85">
        <f>Sheet1!AD84</f>
        <v>7485635.9130269801</v>
      </c>
      <c r="AE85">
        <f>Sheet1!AE84</f>
        <v>2824496.02885006</v>
      </c>
      <c r="AF85">
        <f>Sheet1!AF84</f>
        <v>-6581813.55328367</v>
      </c>
      <c r="AG85">
        <f>Sheet1!AG84</f>
        <v>128649.968981652</v>
      </c>
      <c r="AH85">
        <f>Sheet1!AH84</f>
        <v>0</v>
      </c>
      <c r="AI85">
        <f>Sheet1!AI84</f>
        <v>0</v>
      </c>
      <c r="AJ85">
        <f>Sheet1!AJ84</f>
        <v>-2680855.2584476098</v>
      </c>
      <c r="AK85">
        <f>Sheet1!AK84</f>
        <v>0</v>
      </c>
      <c r="AL85">
        <f>Sheet1!AL84</f>
        <v>2963848.1059367601</v>
      </c>
      <c r="AM85">
        <f>Sheet1!AM84</f>
        <v>261517.01059590199</v>
      </c>
      <c r="AN85">
        <f>Sheet1!AN84</f>
        <v>0</v>
      </c>
      <c r="AO85">
        <f>Sheet1!AO84</f>
        <v>64079079.757068001</v>
      </c>
      <c r="AP85">
        <f>Sheet1!AP84</f>
        <v>64859487.439255498</v>
      </c>
      <c r="AQ85">
        <f>Sheet1!AQ84</f>
        <v>-191504.17125464999</v>
      </c>
      <c r="AR85">
        <f>Sheet1!AR84</f>
        <v>0</v>
      </c>
      <c r="AS85">
        <f>Sheet1!AS84</f>
        <v>64667983.268000901</v>
      </c>
      <c r="AT85" s="3"/>
      <c r="AV85" s="3"/>
      <c r="AX85" s="3"/>
      <c r="AZ85" s="3"/>
      <c r="BB85" s="3"/>
      <c r="BD85" s="3"/>
      <c r="BF85" s="3"/>
      <c r="BI85" s="3"/>
      <c r="BK85" s="3"/>
      <c r="BM85" s="3"/>
      <c r="BN85"/>
      <c r="BO85"/>
      <c r="BP85"/>
      <c r="BQ85"/>
      <c r="BR85"/>
      <c r="BS85"/>
    </row>
    <row r="86" spans="1:71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f>Sheet1!E85</f>
        <v>1339666545.0549901</v>
      </c>
      <c r="F86">
        <f>Sheet1!F85</f>
        <v>1649966415.23</v>
      </c>
      <c r="G86">
        <f>Sheet1!G85</f>
        <v>1680997951.3099999</v>
      </c>
      <c r="H86">
        <f>Sheet1!H85</f>
        <v>31031536.079999499</v>
      </c>
      <c r="I86">
        <f>Sheet1!I85</f>
        <v>1713389143.8705101</v>
      </c>
      <c r="J86">
        <f>Sheet1!J85</f>
        <v>34465246.8214816</v>
      </c>
      <c r="K86">
        <f>Sheet1!K85</f>
        <v>60951539.957468003</v>
      </c>
      <c r="L86">
        <f>Sheet1!L85</f>
        <v>1.86992807543975</v>
      </c>
      <c r="M86">
        <f>Sheet1!M85</f>
        <v>9327601.2740617003</v>
      </c>
      <c r="N86">
        <f>Sheet1!N85</f>
        <v>4.0834989883245401</v>
      </c>
      <c r="O86">
        <f>Sheet1!O85</f>
        <v>35325.209510277797</v>
      </c>
      <c r="P86">
        <f>Sheet1!P85</f>
        <v>11.2784545069084</v>
      </c>
      <c r="Q86">
        <f>Sheet1!Q85</f>
        <v>39.037954559056502</v>
      </c>
      <c r="R86">
        <f>Sheet1!R85</f>
        <v>4.8841298082991003</v>
      </c>
      <c r="S86">
        <f>Sheet1!S85</f>
        <v>0</v>
      </c>
      <c r="T86">
        <f>Sheet1!T85</f>
        <v>0</v>
      </c>
      <c r="U86">
        <f>Sheet1!U85</f>
        <v>1.5474365259691401</v>
      </c>
      <c r="V86">
        <f>Sheet1!V85</f>
        <v>0</v>
      </c>
      <c r="W86">
        <f>Sheet1!W85</f>
        <v>0.36590318678136002</v>
      </c>
      <c r="X86">
        <f>Sheet1!Y85</f>
        <v>0</v>
      </c>
      <c r="Y86">
        <f>Sheet1!X85</f>
        <v>107037.854023459</v>
      </c>
      <c r="Z86">
        <f>Sheet1!Z85</f>
        <v>37681837.307342403</v>
      </c>
      <c r="AA86">
        <f>Sheet1!AA85</f>
        <v>-9660186.5832359102</v>
      </c>
      <c r="AB86">
        <f>Sheet1!AB85</f>
        <v>8341350.3719144603</v>
      </c>
      <c r="AC86">
        <f>Sheet1!AC85</f>
        <v>1660240.8424549</v>
      </c>
      <c r="AD86">
        <f>Sheet1!AD85</f>
        <v>4253139.0066308295</v>
      </c>
      <c r="AE86">
        <f>Sheet1!AE85</f>
        <v>-1110577.82197004</v>
      </c>
      <c r="AF86">
        <f>Sheet1!AF85</f>
        <v>-64697.332093528399</v>
      </c>
      <c r="AG86">
        <f>Sheet1!AG85</f>
        <v>-208011.002119351</v>
      </c>
      <c r="AH86">
        <f>Sheet1!AH85</f>
        <v>0</v>
      </c>
      <c r="AI86">
        <f>Sheet1!AI85</f>
        <v>0</v>
      </c>
      <c r="AJ86">
        <f>Sheet1!AJ85</f>
        <v>-5207548.6178554399</v>
      </c>
      <c r="AK86">
        <f>Sheet1!AK85</f>
        <v>0</v>
      </c>
      <c r="AL86">
        <f>Sheet1!AL85</f>
        <v>134720.17522691801</v>
      </c>
      <c r="AM86">
        <f>Sheet1!AM85</f>
        <v>551855.39567865501</v>
      </c>
      <c r="AN86">
        <f>Sheet1!AN85</f>
        <v>0</v>
      </c>
      <c r="AO86">
        <f>Sheet1!AO85</f>
        <v>36372121.741973899</v>
      </c>
      <c r="AP86">
        <f>Sheet1!AP85</f>
        <v>36996927.607953496</v>
      </c>
      <c r="AQ86">
        <f>Sheet1!AQ85</f>
        <v>-5965391.5279540904</v>
      </c>
      <c r="AR86">
        <f>Sheet1!AR85</f>
        <v>0</v>
      </c>
      <c r="AS86">
        <f>Sheet1!AS85</f>
        <v>31031536.079999499</v>
      </c>
      <c r="AT86" s="3"/>
      <c r="AV86" s="3"/>
      <c r="AX86" s="3"/>
      <c r="AZ86" s="3"/>
      <c r="BB86" s="3"/>
      <c r="BD86" s="3"/>
      <c r="BF86" s="3"/>
      <c r="BI86" s="3"/>
      <c r="BK86" s="3"/>
      <c r="BM86" s="3"/>
      <c r="BN86"/>
      <c r="BO86"/>
      <c r="BP86"/>
      <c r="BQ86"/>
      <c r="BR86"/>
      <c r="BS86"/>
    </row>
    <row r="87" spans="1:71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f>Sheet1!E86</f>
        <v>1339666545.0549901</v>
      </c>
      <c r="F87">
        <f>Sheet1!F86</f>
        <v>1680997951.3099999</v>
      </c>
      <c r="G87">
        <f>Sheet1!G86</f>
        <v>1690378561.7</v>
      </c>
      <c r="H87">
        <f>Sheet1!H86</f>
        <v>9380610.3900002595</v>
      </c>
      <c r="I87">
        <f>Sheet1!I86</f>
        <v>1693842894.73611</v>
      </c>
      <c r="J87">
        <f>Sheet1!J86</f>
        <v>-19546249.134398699</v>
      </c>
      <c r="K87">
        <f>Sheet1!K86</f>
        <v>62256426.175232701</v>
      </c>
      <c r="L87">
        <f>Sheet1!L86</f>
        <v>2.00241012404621</v>
      </c>
      <c r="M87">
        <f>Sheet1!M86</f>
        <v>9422446.1921959408</v>
      </c>
      <c r="N87">
        <f>Sheet1!N86</f>
        <v>3.9251784187761301</v>
      </c>
      <c r="O87">
        <f>Sheet1!O86</f>
        <v>35620.153123628697</v>
      </c>
      <c r="P87">
        <f>Sheet1!P86</f>
        <v>10.939467008093199</v>
      </c>
      <c r="Q87">
        <f>Sheet1!Q86</f>
        <v>39.025769460527101</v>
      </c>
      <c r="R87">
        <f>Sheet1!R86</f>
        <v>4.8869841113357904</v>
      </c>
      <c r="S87">
        <f>Sheet1!S86</f>
        <v>0</v>
      </c>
      <c r="T87">
        <f>Sheet1!T86</f>
        <v>0</v>
      </c>
      <c r="U87">
        <f>Sheet1!U86</f>
        <v>2.50067526692954</v>
      </c>
      <c r="V87">
        <f>Sheet1!V86</f>
        <v>0</v>
      </c>
      <c r="W87">
        <f>Sheet1!W86</f>
        <v>0.36590318678136002</v>
      </c>
      <c r="X87">
        <f>Sheet1!Y86</f>
        <v>0</v>
      </c>
      <c r="Y87">
        <f>Sheet1!X86</f>
        <v>104799.13744496999</v>
      </c>
      <c r="Z87">
        <f>Sheet1!Z86</f>
        <v>39828354.405245103</v>
      </c>
      <c r="AA87">
        <f>Sheet1!AA86</f>
        <v>-42134630.174850598</v>
      </c>
      <c r="AB87">
        <f>Sheet1!AB86</f>
        <v>7540605.3763120603</v>
      </c>
      <c r="AC87">
        <f>Sheet1!AC86</f>
        <v>-9295362.4812930301</v>
      </c>
      <c r="AD87">
        <f>Sheet1!AD86</f>
        <v>-4062054.21620607</v>
      </c>
      <c r="AE87">
        <f>Sheet1!AE86</f>
        <v>-3343413.17754369</v>
      </c>
      <c r="AF87">
        <f>Sheet1!AF86</f>
        <v>-123889.61434229799</v>
      </c>
      <c r="AG87">
        <f>Sheet1!AG86</f>
        <v>-11218.0915731937</v>
      </c>
      <c r="AH87">
        <f>Sheet1!AH86</f>
        <v>0</v>
      </c>
      <c r="AI87">
        <f>Sheet1!AI86</f>
        <v>0</v>
      </c>
      <c r="AJ87">
        <f>Sheet1!AJ86</f>
        <v>-5490272.5815046905</v>
      </c>
      <c r="AK87">
        <f>Sheet1!AK86</f>
        <v>0</v>
      </c>
      <c r="AL87">
        <f>Sheet1!AL86</f>
        <v>0</v>
      </c>
      <c r="AM87">
        <f>Sheet1!AM86</f>
        <v>376362.68820689799</v>
      </c>
      <c r="AN87">
        <f>Sheet1!AN86</f>
        <v>0</v>
      </c>
      <c r="AO87">
        <f>Sheet1!AO86</f>
        <v>-16715517.867549499</v>
      </c>
      <c r="AP87">
        <f>Sheet1!AP86</f>
        <v>-17401150.230930202</v>
      </c>
      <c r="AQ87">
        <f>Sheet1!AQ86</f>
        <v>26781760.6209304</v>
      </c>
      <c r="AR87">
        <f>Sheet1!AR86</f>
        <v>0</v>
      </c>
      <c r="AS87">
        <f>Sheet1!AS86</f>
        <v>9380610.3900002595</v>
      </c>
      <c r="AT87" s="3"/>
      <c r="AV87" s="3"/>
      <c r="AX87" s="3"/>
      <c r="AZ87" s="3"/>
      <c r="BB87" s="3"/>
      <c r="BD87" s="3"/>
      <c r="BF87" s="3"/>
      <c r="BI87" s="3"/>
      <c r="BK87" s="3"/>
      <c r="BM87" s="3"/>
      <c r="BN87"/>
      <c r="BO87"/>
      <c r="BP87"/>
      <c r="BQ87"/>
      <c r="BR87"/>
      <c r="BS87"/>
    </row>
    <row r="88" spans="1:71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f>Sheet1!E87</f>
        <v>1339666545.0549901</v>
      </c>
      <c r="F88">
        <f>Sheet1!F87</f>
        <v>1690378561.7</v>
      </c>
      <c r="G88">
        <f>Sheet1!G87</f>
        <v>1737789677.51</v>
      </c>
      <c r="H88">
        <f>Sheet1!H87</f>
        <v>47411115.8100003</v>
      </c>
      <c r="I88">
        <f>Sheet1!I87</f>
        <v>1746877541.3098199</v>
      </c>
      <c r="J88">
        <f>Sheet1!J87</f>
        <v>53034646.573709302</v>
      </c>
      <c r="K88">
        <f>Sheet1!K87</f>
        <v>64154842.290728703</v>
      </c>
      <c r="L88">
        <f>Sheet1!L87</f>
        <v>1.9746469036959999</v>
      </c>
      <c r="M88">
        <f>Sheet1!M87</f>
        <v>9534683.6805202402</v>
      </c>
      <c r="N88">
        <f>Sheet1!N87</f>
        <v>3.7147173810170901</v>
      </c>
      <c r="O88">
        <f>Sheet1!O87</f>
        <v>35749.3973495889</v>
      </c>
      <c r="P88">
        <f>Sheet1!P87</f>
        <v>10.9072441253474</v>
      </c>
      <c r="Q88">
        <f>Sheet1!Q87</f>
        <v>39.050987479878103</v>
      </c>
      <c r="R88">
        <f>Sheet1!R87</f>
        <v>5.14072635434548</v>
      </c>
      <c r="S88">
        <f>Sheet1!S87</f>
        <v>0</v>
      </c>
      <c r="T88">
        <f>Sheet1!T87</f>
        <v>0</v>
      </c>
      <c r="U88">
        <f>Sheet1!U87</f>
        <v>3.50067526692954</v>
      </c>
      <c r="V88">
        <f>Sheet1!V87</f>
        <v>0</v>
      </c>
      <c r="W88">
        <f>Sheet1!W87</f>
        <v>0.59677992218218501</v>
      </c>
      <c r="X88">
        <f>Sheet1!Y87</f>
        <v>0</v>
      </c>
      <c r="Y88">
        <f>Sheet1!X87</f>
        <v>97464.837746440302</v>
      </c>
      <c r="Z88">
        <f>Sheet1!Z87</f>
        <v>53672143.544437498</v>
      </c>
      <c r="AA88">
        <f>Sheet1!AA87</f>
        <v>8248042.3526705997</v>
      </c>
      <c r="AB88">
        <f>Sheet1!AB87</f>
        <v>8901474.58296654</v>
      </c>
      <c r="AC88">
        <f>Sheet1!AC87</f>
        <v>-12765710.737982901</v>
      </c>
      <c r="AD88">
        <f>Sheet1!AD87</f>
        <v>-2454945.3139425102</v>
      </c>
      <c r="AE88">
        <f>Sheet1!AE87</f>
        <v>-373178.933304045</v>
      </c>
      <c r="AF88">
        <f>Sheet1!AF87</f>
        <v>183147.03010544099</v>
      </c>
      <c r="AG88">
        <f>Sheet1!AG87</f>
        <v>-857726.141283356</v>
      </c>
      <c r="AH88">
        <f>Sheet1!AH87</f>
        <v>0</v>
      </c>
      <c r="AI88">
        <f>Sheet1!AI87</f>
        <v>0</v>
      </c>
      <c r="AJ88">
        <f>Sheet1!AJ87</f>
        <v>-5860944.1509517096</v>
      </c>
      <c r="AK88">
        <f>Sheet1!AK87</f>
        <v>0</v>
      </c>
      <c r="AL88">
        <f>Sheet1!AL87</f>
        <v>5044399.48813897</v>
      </c>
      <c r="AM88">
        <f>Sheet1!AM87</f>
        <v>-173919.24029093399</v>
      </c>
      <c r="AN88">
        <f>Sheet1!AN87</f>
        <v>0</v>
      </c>
      <c r="AO88">
        <f>Sheet1!AO87</f>
        <v>53562782.480563499</v>
      </c>
      <c r="AP88">
        <f>Sheet1!AP87</f>
        <v>53925722.726872399</v>
      </c>
      <c r="AQ88">
        <f>Sheet1!AQ87</f>
        <v>-6514606.9168721102</v>
      </c>
      <c r="AR88">
        <f>Sheet1!AR87</f>
        <v>0</v>
      </c>
      <c r="AS88">
        <f>Sheet1!AS87</f>
        <v>47411115.8100003</v>
      </c>
      <c r="AT88" s="3"/>
      <c r="AV88" s="3"/>
      <c r="AX88" s="3"/>
      <c r="AZ88" s="3"/>
      <c r="BB88" s="3"/>
      <c r="BD88" s="3"/>
      <c r="BF88" s="3"/>
      <c r="BI88" s="3"/>
      <c r="BK88" s="3"/>
      <c r="BM88" s="3"/>
      <c r="BN88"/>
      <c r="BO88"/>
      <c r="BP88"/>
      <c r="BQ88"/>
      <c r="BR88"/>
      <c r="BS88"/>
    </row>
    <row r="89" spans="1:71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f>Sheet1!E88</f>
        <v>1339666545.0549901</v>
      </c>
      <c r="F89">
        <f>Sheet1!F88</f>
        <v>1737789677.51</v>
      </c>
      <c r="G89">
        <f>Sheet1!G88</f>
        <v>1719848502.6199999</v>
      </c>
      <c r="H89">
        <f>Sheet1!H88</f>
        <v>-17941174.8900012</v>
      </c>
      <c r="I89">
        <f>Sheet1!I88</f>
        <v>1660998220.1226499</v>
      </c>
      <c r="J89">
        <f>Sheet1!J88</f>
        <v>-85879321.187162802</v>
      </c>
      <c r="K89">
        <f>Sheet1!K88</f>
        <v>64821920.854830898</v>
      </c>
      <c r="L89">
        <f>Sheet1!L88</f>
        <v>2.11708370316282</v>
      </c>
      <c r="M89">
        <f>Sheet1!M88</f>
        <v>9633070.1504391003</v>
      </c>
      <c r="N89">
        <f>Sheet1!N88</f>
        <v>2.7333381143659401</v>
      </c>
      <c r="O89">
        <f>Sheet1!O88</f>
        <v>36765.994528491101</v>
      </c>
      <c r="P89">
        <f>Sheet1!P88</f>
        <v>10.914585578741899</v>
      </c>
      <c r="Q89">
        <f>Sheet1!Q88</f>
        <v>39.132617627180302</v>
      </c>
      <c r="R89">
        <f>Sheet1!R88</f>
        <v>5.1611721053461297</v>
      </c>
      <c r="S89">
        <f>Sheet1!S88</f>
        <v>0</v>
      </c>
      <c r="T89">
        <f>Sheet1!T88</f>
        <v>0</v>
      </c>
      <c r="U89">
        <f>Sheet1!U88</f>
        <v>4.50067526692954</v>
      </c>
      <c r="V89">
        <f>Sheet1!V88</f>
        <v>0</v>
      </c>
      <c r="W89">
        <f>Sheet1!W88</f>
        <v>0.902163673377676</v>
      </c>
      <c r="X89">
        <f>Sheet1!Y88</f>
        <v>0</v>
      </c>
      <c r="Y89">
        <f>Sheet1!X88</f>
        <v>109899.69145698599</v>
      </c>
      <c r="Z89">
        <f>Sheet1!Z88</f>
        <v>27268668.968339201</v>
      </c>
      <c r="AA89">
        <f>Sheet1!AA88</f>
        <v>-41466699.417855203</v>
      </c>
      <c r="AB89">
        <f>Sheet1!AB88</f>
        <v>8238326.7500909604</v>
      </c>
      <c r="AC89">
        <f>Sheet1!AC88</f>
        <v>-68302036.194289893</v>
      </c>
      <c r="AD89">
        <f>Sheet1!AD88</f>
        <v>-14266427.502917601</v>
      </c>
      <c r="AE89">
        <f>Sheet1!AE88</f>
        <v>-127168.82579123401</v>
      </c>
      <c r="AF89">
        <f>Sheet1!AF88</f>
        <v>709518.52328589803</v>
      </c>
      <c r="AG89">
        <f>Sheet1!AG88</f>
        <v>-117216.20634397</v>
      </c>
      <c r="AH89">
        <f>Sheet1!AH88</f>
        <v>0</v>
      </c>
      <c r="AI89">
        <f>Sheet1!AI88</f>
        <v>0</v>
      </c>
      <c r="AJ89">
        <f>Sheet1!AJ88</f>
        <v>-6025329.75556874</v>
      </c>
      <c r="AK89">
        <f>Sheet1!AK88</f>
        <v>0</v>
      </c>
      <c r="AL89">
        <f>Sheet1!AL88</f>
        <v>6424448.8561119596</v>
      </c>
      <c r="AM89">
        <f>Sheet1!AM88</f>
        <v>-127357.297085065</v>
      </c>
      <c r="AN89">
        <f>Sheet1!AN88</f>
        <v>0</v>
      </c>
      <c r="AO89">
        <f>Sheet1!AO88</f>
        <v>-87791272.102023795</v>
      </c>
      <c r="AP89">
        <f>Sheet1!AP88</f>
        <v>-87206900.581774697</v>
      </c>
      <c r="AQ89">
        <f>Sheet1!AQ88</f>
        <v>69265725.691773504</v>
      </c>
      <c r="AR89">
        <f>Sheet1!AR88</f>
        <v>0</v>
      </c>
      <c r="AS89">
        <f>Sheet1!AS88</f>
        <v>-17941174.8900012</v>
      </c>
      <c r="AT89" s="3"/>
      <c r="AV89" s="3"/>
      <c r="AX89" s="3"/>
      <c r="AZ89" s="3"/>
      <c r="BB89" s="3"/>
      <c r="BD89" s="3"/>
      <c r="BF89" s="3"/>
      <c r="BI89" s="3"/>
      <c r="BK89" s="3"/>
      <c r="BM89" s="3"/>
      <c r="BN89"/>
      <c r="BO89"/>
      <c r="BP89"/>
      <c r="BQ89"/>
      <c r="BR89"/>
      <c r="BS89"/>
    </row>
    <row r="90" spans="1:71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f>Sheet1!E89</f>
        <v>1339666545.0549901</v>
      </c>
      <c r="F90">
        <f>Sheet1!F89</f>
        <v>1719848502.6199999</v>
      </c>
      <c r="G90">
        <f>Sheet1!G89</f>
        <v>1695089098.7749901</v>
      </c>
      <c r="H90">
        <f>Sheet1!H89</f>
        <v>-24759403.844999898</v>
      </c>
      <c r="I90">
        <f>Sheet1!I89</f>
        <v>1647643293.8399999</v>
      </c>
      <c r="J90">
        <f>Sheet1!J89</f>
        <v>-13354926.2826498</v>
      </c>
      <c r="K90">
        <f>Sheet1!K89</f>
        <v>65322966.2962754</v>
      </c>
      <c r="L90">
        <f>Sheet1!L89</f>
        <v>2.16606739247612</v>
      </c>
      <c r="M90">
        <f>Sheet1!M89</f>
        <v>9706797.0262770504</v>
      </c>
      <c r="N90">
        <f>Sheet1!N89</f>
        <v>2.4314267111421399</v>
      </c>
      <c r="O90">
        <f>Sheet1!O89</f>
        <v>37582.517715338101</v>
      </c>
      <c r="P90">
        <f>Sheet1!P89</f>
        <v>10.832100919739499</v>
      </c>
      <c r="Q90">
        <f>Sheet1!Q89</f>
        <v>39.254866119057702</v>
      </c>
      <c r="R90">
        <f>Sheet1!R89</f>
        <v>5.6700979393599997</v>
      </c>
      <c r="S90">
        <f>Sheet1!S89</f>
        <v>0</v>
      </c>
      <c r="T90">
        <f>Sheet1!T89</f>
        <v>0</v>
      </c>
      <c r="U90">
        <f>Sheet1!U89</f>
        <v>5.50067526692954</v>
      </c>
      <c r="V90">
        <f>Sheet1!V89</f>
        <v>0</v>
      </c>
      <c r="W90">
        <f>Sheet1!W89</f>
        <v>0.99485851402916303</v>
      </c>
      <c r="X90">
        <f>Sheet1!Y89</f>
        <v>0</v>
      </c>
      <c r="Y90">
        <f>Sheet1!X89</f>
        <v>113682.88222911701</v>
      </c>
      <c r="Z90">
        <f>Sheet1!Z89</f>
        <v>34714018.9419709</v>
      </c>
      <c r="AA90">
        <f>Sheet1!AA89</f>
        <v>-12683468.102716699</v>
      </c>
      <c r="AB90">
        <f>Sheet1!AB89</f>
        <v>6207836.2292402396</v>
      </c>
      <c r="AC90">
        <f>Sheet1!AC89</f>
        <v>-25303663.7592986</v>
      </c>
      <c r="AD90">
        <f>Sheet1!AD89</f>
        <v>-10401594.167883201</v>
      </c>
      <c r="AE90">
        <f>Sheet1!AE89</f>
        <v>-1008642.88136612</v>
      </c>
      <c r="AF90">
        <f>Sheet1!AF89</f>
        <v>1207761.2858138301</v>
      </c>
      <c r="AG90">
        <f>Sheet1!AG89</f>
        <v>-1798913.1799613801</v>
      </c>
      <c r="AH90">
        <f>Sheet1!AH89</f>
        <v>0</v>
      </c>
      <c r="AI90">
        <f>Sheet1!AI89</f>
        <v>0</v>
      </c>
      <c r="AJ90">
        <f>Sheet1!AJ89</f>
        <v>-5963123.4389392901</v>
      </c>
      <c r="AK90">
        <f>Sheet1!AK89</f>
        <v>0</v>
      </c>
      <c r="AL90">
        <f>Sheet1!AL89</f>
        <v>2321133.26088282</v>
      </c>
      <c r="AM90">
        <f>Sheet1!AM89</f>
        <v>447821.48914823798</v>
      </c>
      <c r="AN90">
        <f>Sheet1!AN89</f>
        <v>0</v>
      </c>
      <c r="AO90">
        <f>Sheet1!AO89</f>
        <v>-12260834.323109301</v>
      </c>
      <c r="AP90">
        <f>Sheet1!AP89</f>
        <v>-12949296.917701401</v>
      </c>
      <c r="AQ90">
        <f>Sheet1!AQ89</f>
        <v>-11810106.927298401</v>
      </c>
      <c r="AR90">
        <f>Sheet1!AR89</f>
        <v>0</v>
      </c>
      <c r="AS90">
        <f>Sheet1!AS89</f>
        <v>-24759403.844999898</v>
      </c>
      <c r="AT90" s="3"/>
      <c r="AV90" s="3"/>
      <c r="AX90" s="3"/>
      <c r="AZ90" s="3"/>
      <c r="BB90" s="3"/>
      <c r="BD90" s="3"/>
      <c r="BF90" s="3"/>
      <c r="BI90" s="3"/>
      <c r="BK90" s="3"/>
      <c r="BM90" s="3"/>
      <c r="BN90"/>
      <c r="BO90"/>
      <c r="BP90"/>
      <c r="BQ90"/>
      <c r="BR90"/>
      <c r="BS90"/>
    </row>
    <row r="91" spans="1:71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f>Sheet1!E90</f>
        <v>1339666545.0549901</v>
      </c>
      <c r="F91">
        <f>Sheet1!F90</f>
        <v>1695089098.7749901</v>
      </c>
      <c r="G91">
        <f>Sheet1!G90</f>
        <v>1663471717.06199</v>
      </c>
      <c r="H91">
        <f>Sheet1!H90</f>
        <v>-31617381.7130001</v>
      </c>
      <c r="I91">
        <f>Sheet1!I90</f>
        <v>1708093666.35864</v>
      </c>
      <c r="J91">
        <f>Sheet1!J90</f>
        <v>60450372.518638603</v>
      </c>
      <c r="K91">
        <f>Sheet1!K90</f>
        <v>67237793.576031506</v>
      </c>
      <c r="L91">
        <f>Sheet1!L90</f>
        <v>2.1248335896113</v>
      </c>
      <c r="M91">
        <f>Sheet1!M90</f>
        <v>9803516.8647358604</v>
      </c>
      <c r="N91">
        <f>Sheet1!N90</f>
        <v>2.6451605630056001</v>
      </c>
      <c r="O91">
        <f>Sheet1!O90</f>
        <v>38435.523347644099</v>
      </c>
      <c r="P91">
        <f>Sheet1!P90</f>
        <v>10.639730298328701</v>
      </c>
      <c r="Q91">
        <f>Sheet1!Q90</f>
        <v>39.291888575028104</v>
      </c>
      <c r="R91">
        <f>Sheet1!R90</f>
        <v>5.8226791017883803</v>
      </c>
      <c r="S91">
        <f>Sheet1!S90</f>
        <v>0</v>
      </c>
      <c r="T91">
        <f>Sheet1!T90</f>
        <v>0</v>
      </c>
      <c r="U91">
        <f>Sheet1!U90</f>
        <v>6.50067526692954</v>
      </c>
      <c r="V91">
        <f>Sheet1!V90</f>
        <v>0</v>
      </c>
      <c r="W91">
        <f>Sheet1!W90</f>
        <v>0.99485851402916303</v>
      </c>
      <c r="X91">
        <f>Sheet1!Y90</f>
        <v>0</v>
      </c>
      <c r="Y91">
        <f>Sheet1!X90</f>
        <v>106433.181355226</v>
      </c>
      <c r="Z91">
        <f>Sheet1!Z90</f>
        <v>43558121.508801699</v>
      </c>
      <c r="AA91">
        <f>Sheet1!AA90</f>
        <v>9966206.5361040793</v>
      </c>
      <c r="AB91">
        <f>Sheet1!AB90</f>
        <v>7599787.1820732001</v>
      </c>
      <c r="AC91">
        <f>Sheet1!AC90</f>
        <v>17943345.561648399</v>
      </c>
      <c r="AD91">
        <f>Sheet1!AD90</f>
        <v>-10531263.249629799</v>
      </c>
      <c r="AE91">
        <f>Sheet1!AE90</f>
        <v>-1688192.86871192</v>
      </c>
      <c r="AF91">
        <f>Sheet1!AF90</f>
        <v>422956.743004405</v>
      </c>
      <c r="AG91">
        <f>Sheet1!AG90</f>
        <v>-533366.19465052697</v>
      </c>
      <c r="AH91">
        <f>Sheet1!AH90</f>
        <v>0</v>
      </c>
      <c r="AI91">
        <f>Sheet1!AI90</f>
        <v>0</v>
      </c>
      <c r="AJ91">
        <f>Sheet1!AJ90</f>
        <v>-5877276.7023358196</v>
      </c>
      <c r="AK91">
        <f>Sheet1!AK90</f>
        <v>0</v>
      </c>
      <c r="AL91">
        <f>Sheet1!AL90</f>
        <v>0</v>
      </c>
      <c r="AM91">
        <f>Sheet1!AM90</f>
        <v>138121.595677267</v>
      </c>
      <c r="AN91">
        <f>Sheet1!AN90</f>
        <v>0</v>
      </c>
      <c r="AO91">
        <f>Sheet1!AO90</f>
        <v>60998440.111980997</v>
      </c>
      <c r="AP91">
        <f>Sheet1!AP90</f>
        <v>61437987.184648</v>
      </c>
      <c r="AQ91">
        <f>Sheet1!AQ90</f>
        <v>-93055368.8976482</v>
      </c>
      <c r="AR91">
        <f>Sheet1!AR90</f>
        <v>0</v>
      </c>
      <c r="AS91">
        <f>Sheet1!AS90</f>
        <v>-31617381.7130001</v>
      </c>
      <c r="AT91" s="3"/>
      <c r="AV91" s="3"/>
      <c r="AX91" s="3"/>
      <c r="AZ91" s="3"/>
      <c r="BB91" s="3"/>
      <c r="BD91" s="3"/>
      <c r="BF91" s="3"/>
      <c r="BI91" s="3"/>
      <c r="BK91" s="3"/>
      <c r="BM91" s="3"/>
      <c r="BN91"/>
      <c r="BO91"/>
      <c r="BP91"/>
      <c r="BQ91"/>
      <c r="BR91"/>
      <c r="BS91"/>
    </row>
    <row r="92" spans="1:71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f>Sheet1!E91</f>
        <v>1339666545.0549901</v>
      </c>
      <c r="F92">
        <f>Sheet1!F91</f>
        <v>1663471717.06199</v>
      </c>
      <c r="G92">
        <f>Sheet1!G91</f>
        <v>1631366025.10799</v>
      </c>
      <c r="H92">
        <f>Sheet1!H91</f>
        <v>-32105691.953999601</v>
      </c>
      <c r="I92">
        <f>Sheet1!I91</f>
        <v>1685240524.4420199</v>
      </c>
      <c r="J92">
        <f>Sheet1!J91</f>
        <v>-22853141.916622899</v>
      </c>
      <c r="K92">
        <f>Sheet1!K91</f>
        <v>67947642.782895699</v>
      </c>
      <c r="L92">
        <f>Sheet1!L91</f>
        <v>2.1146786948809999</v>
      </c>
      <c r="M92">
        <f>Sheet1!M91</f>
        <v>9887005.8791353591</v>
      </c>
      <c r="N92">
        <f>Sheet1!N91</f>
        <v>2.9172027743343798</v>
      </c>
      <c r="O92">
        <f>Sheet1!O91</f>
        <v>39375.637729206101</v>
      </c>
      <c r="P92">
        <f>Sheet1!P91</f>
        <v>10.4802051078287</v>
      </c>
      <c r="Q92">
        <f>Sheet1!Q91</f>
        <v>39.353033672518798</v>
      </c>
      <c r="R92">
        <f>Sheet1!R91</f>
        <v>6.0643464321131297</v>
      </c>
      <c r="S92">
        <f>Sheet1!S91</f>
        <v>0</v>
      </c>
      <c r="T92">
        <f>Sheet1!T91</f>
        <v>0</v>
      </c>
      <c r="U92">
        <f>Sheet1!U91</f>
        <v>7.50067526692954</v>
      </c>
      <c r="V92">
        <f>Sheet1!V91</f>
        <v>0</v>
      </c>
      <c r="W92">
        <f>Sheet1!W91</f>
        <v>1</v>
      </c>
      <c r="X92">
        <f>Sheet1!Y91</f>
        <v>0.63986491145810198</v>
      </c>
      <c r="Y92">
        <f>Sheet1!X91</f>
        <v>98737.836474827607</v>
      </c>
      <c r="Z92">
        <f>Sheet1!Z91</f>
        <v>14661588.143059401</v>
      </c>
      <c r="AA92">
        <f>Sheet1!AA91</f>
        <v>246051.55454092199</v>
      </c>
      <c r="AB92">
        <f>Sheet1!AB91</f>
        <v>6632561.1847066097</v>
      </c>
      <c r="AC92">
        <f>Sheet1!AC91</f>
        <v>21455182.638046101</v>
      </c>
      <c r="AD92">
        <f>Sheet1!AD91</f>
        <v>-11124866.977566799</v>
      </c>
      <c r="AE92">
        <f>Sheet1!AE91</f>
        <v>-1445283.7043781199</v>
      </c>
      <c r="AF92">
        <f>Sheet1!AF91</f>
        <v>635636.80668115802</v>
      </c>
      <c r="AG92">
        <f>Sheet1!AG91</f>
        <v>-827770.25991517794</v>
      </c>
      <c r="AH92">
        <f>Sheet1!AH91</f>
        <v>0</v>
      </c>
      <c r="AI92">
        <f>Sheet1!AI91</f>
        <v>0</v>
      </c>
      <c r="AJ92">
        <f>Sheet1!AJ91</f>
        <v>-5767651.7268316001</v>
      </c>
      <c r="AK92">
        <f>Sheet1!AK91</f>
        <v>0</v>
      </c>
      <c r="AL92">
        <f>Sheet1!AL91</f>
        <v>108101.021265818</v>
      </c>
      <c r="AM92">
        <f>Sheet1!AM91</f>
        <v>113860.21383424</v>
      </c>
      <c r="AN92">
        <f>Sheet1!AN91</f>
        <v>-48677967.245889902</v>
      </c>
      <c r="AO92">
        <f>Sheet1!AO91</f>
        <v>-23990558.352447301</v>
      </c>
      <c r="AP92">
        <f>Sheet1!AP91</f>
        <v>-24669706.7074003</v>
      </c>
      <c r="AQ92">
        <f>Sheet1!AQ91</f>
        <v>-7435985.2465992896</v>
      </c>
      <c r="AR92">
        <f>Sheet1!AR91</f>
        <v>0</v>
      </c>
      <c r="AS92">
        <f>Sheet1!AS91</f>
        <v>-32105691.953999601</v>
      </c>
      <c r="AT92" s="3"/>
      <c r="AV92" s="3"/>
      <c r="AX92" s="3"/>
      <c r="AZ92" s="3"/>
      <c r="BB92" s="3"/>
      <c r="BD92" s="3"/>
      <c r="BF92" s="3"/>
      <c r="BI92" s="3"/>
      <c r="BK92" s="3"/>
      <c r="BM92" s="3"/>
      <c r="BN92"/>
      <c r="BO92"/>
      <c r="BP92"/>
      <c r="BQ92"/>
      <c r="BR92"/>
      <c r="BS92"/>
    </row>
    <row r="93" spans="1:71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f>Sheet1!E92</f>
        <v>47275493.026399903</v>
      </c>
      <c r="F93">
        <f>Sheet1!F92</f>
        <v>0</v>
      </c>
      <c r="G93">
        <f>Sheet1!G92</f>
        <v>47275493.026399903</v>
      </c>
      <c r="H93">
        <f>Sheet1!H92</f>
        <v>0</v>
      </c>
      <c r="I93">
        <f>Sheet1!I92</f>
        <v>41117502.498575598</v>
      </c>
      <c r="J93">
        <f>Sheet1!J92</f>
        <v>0</v>
      </c>
      <c r="K93">
        <f>Sheet1!K92</f>
        <v>2977747.89348927</v>
      </c>
      <c r="L93">
        <f>Sheet1!L92</f>
        <v>1.2296739838616899</v>
      </c>
      <c r="M93">
        <f>Sheet1!M92</f>
        <v>2747170.4190500998</v>
      </c>
      <c r="N93">
        <f>Sheet1!N92</f>
        <v>1.9582856739004399</v>
      </c>
      <c r="O93">
        <f>Sheet1!O92</f>
        <v>35510.509281670697</v>
      </c>
      <c r="P93">
        <f>Sheet1!P92</f>
        <v>7.6746089750929096</v>
      </c>
      <c r="Q93">
        <f>Sheet1!Q92</f>
        <v>37.251863925021098</v>
      </c>
      <c r="R93">
        <f>Sheet1!R92</f>
        <v>3.5499778434902902</v>
      </c>
      <c r="S93">
        <f>Sheet1!S92</f>
        <v>0</v>
      </c>
      <c r="T93">
        <f>Sheet1!T92</f>
        <v>0</v>
      </c>
      <c r="U93">
        <f>Sheet1!U92</f>
        <v>0</v>
      </c>
      <c r="V93">
        <f>Sheet1!V92</f>
        <v>0</v>
      </c>
      <c r="W93">
        <f>Sheet1!W92</f>
        <v>0.31608954330006001</v>
      </c>
      <c r="X93">
        <f>Sheet1!Y92</f>
        <v>0</v>
      </c>
      <c r="Y93">
        <f>Sheet1!X92</f>
        <v>1780712.9493515999</v>
      </c>
      <c r="Z93">
        <f>Sheet1!Z92</f>
        <v>0</v>
      </c>
      <c r="AA93">
        <f>Sheet1!AA92</f>
        <v>0</v>
      </c>
      <c r="AB93">
        <f>Sheet1!AB92</f>
        <v>0</v>
      </c>
      <c r="AC93">
        <f>Sheet1!AC92</f>
        <v>0</v>
      </c>
      <c r="AD93">
        <f>Sheet1!AD92</f>
        <v>0</v>
      </c>
      <c r="AE93">
        <f>Sheet1!AE92</f>
        <v>0</v>
      </c>
      <c r="AF93">
        <f>Sheet1!AF92</f>
        <v>0</v>
      </c>
      <c r="AG93">
        <f>Sheet1!AG92</f>
        <v>0</v>
      </c>
      <c r="AH93">
        <f>Sheet1!AH92</f>
        <v>0</v>
      </c>
      <c r="AI93">
        <f>Sheet1!AI92</f>
        <v>0</v>
      </c>
      <c r="AJ93">
        <f>Sheet1!AJ92</f>
        <v>0</v>
      </c>
      <c r="AK93">
        <f>Sheet1!AK92</f>
        <v>0</v>
      </c>
      <c r="AL93">
        <f>Sheet1!AL92</f>
        <v>0</v>
      </c>
      <c r="AM93">
        <f>Sheet1!AM92</f>
        <v>0</v>
      </c>
      <c r="AN93">
        <f>Sheet1!AN92</f>
        <v>0</v>
      </c>
      <c r="AO93">
        <f>Sheet1!AO92</f>
        <v>0</v>
      </c>
      <c r="AP93">
        <f>Sheet1!AP92</f>
        <v>0</v>
      </c>
      <c r="AQ93">
        <f>Sheet1!AQ92</f>
        <v>0</v>
      </c>
      <c r="AR93">
        <f>Sheet1!AR92</f>
        <v>47275493.026399903</v>
      </c>
      <c r="AS93">
        <f>Sheet1!AS92</f>
        <v>47275493.026399903</v>
      </c>
      <c r="AT93" s="3"/>
      <c r="AV93" s="3"/>
      <c r="AX93" s="3"/>
      <c r="AZ93" s="3"/>
      <c r="BB93" s="3"/>
      <c r="BD93" s="3"/>
      <c r="BF93" s="3"/>
      <c r="BI93" s="3"/>
      <c r="BK93" s="3"/>
      <c r="BM93" s="3"/>
      <c r="BN93"/>
      <c r="BO93"/>
      <c r="BP93"/>
      <c r="BQ93"/>
      <c r="BR93"/>
      <c r="BS93"/>
    </row>
    <row r="94" spans="1:71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f>Sheet1!E93</f>
        <v>47275493.026399903</v>
      </c>
      <c r="F94">
        <f>Sheet1!F93</f>
        <v>47275493.026399903</v>
      </c>
      <c r="G94">
        <f>Sheet1!G93</f>
        <v>47686990.312599897</v>
      </c>
      <c r="H94">
        <f>Sheet1!H93</f>
        <v>411497.28619997902</v>
      </c>
      <c r="I94">
        <f>Sheet1!I93</f>
        <v>45318171.036290698</v>
      </c>
      <c r="J94">
        <f>Sheet1!J93</f>
        <v>4200668.5377151296</v>
      </c>
      <c r="K94">
        <f>Sheet1!K93</f>
        <v>3085729.0769604798</v>
      </c>
      <c r="L94">
        <f>Sheet1!L93</f>
        <v>0.96132516220931397</v>
      </c>
      <c r="M94">
        <f>Sheet1!M93</f>
        <v>2791745.8783973702</v>
      </c>
      <c r="N94">
        <f>Sheet1!N93</f>
        <v>2.2256135150778298</v>
      </c>
      <c r="O94">
        <f>Sheet1!O93</f>
        <v>34822.732198878803</v>
      </c>
      <c r="P94">
        <f>Sheet1!P93</f>
        <v>7.7178328399487004</v>
      </c>
      <c r="Q94">
        <f>Sheet1!Q93</f>
        <v>35.9190364504257</v>
      </c>
      <c r="R94">
        <f>Sheet1!R93</f>
        <v>3.5499778434902902</v>
      </c>
      <c r="S94">
        <f>Sheet1!S93</f>
        <v>0</v>
      </c>
      <c r="T94">
        <f>Sheet1!T93</f>
        <v>0</v>
      </c>
      <c r="U94">
        <f>Sheet1!U93</f>
        <v>0</v>
      </c>
      <c r="V94">
        <f>Sheet1!V93</f>
        <v>0</v>
      </c>
      <c r="W94">
        <f>Sheet1!W93</f>
        <v>0.31608954330006001</v>
      </c>
      <c r="X94">
        <f>Sheet1!Y93</f>
        <v>0</v>
      </c>
      <c r="Y94">
        <f>Sheet1!X93</f>
        <v>769817.18386425101</v>
      </c>
      <c r="Z94">
        <f>Sheet1!Z93</f>
        <v>1122488.18058823</v>
      </c>
      <c r="AA94">
        <f>Sheet1!AA93</f>
        <v>3453700.15469098</v>
      </c>
      <c r="AB94">
        <f>Sheet1!AB93</f>
        <v>348938.64202844701</v>
      </c>
      <c r="AC94">
        <f>Sheet1!AC93</f>
        <v>711745.23660815496</v>
      </c>
      <c r="AD94">
        <f>Sheet1!AD93</f>
        <v>255074.77018886301</v>
      </c>
      <c r="AE94">
        <f>Sheet1!AE93</f>
        <v>12246.222330446601</v>
      </c>
      <c r="AF94">
        <f>Sheet1!AF93</f>
        <v>-356428.42108240101</v>
      </c>
      <c r="AG94">
        <f>Sheet1!AG93</f>
        <v>0</v>
      </c>
      <c r="AH94">
        <f>Sheet1!AH93</f>
        <v>0</v>
      </c>
      <c r="AI94">
        <f>Sheet1!AI93</f>
        <v>0</v>
      </c>
      <c r="AJ94">
        <f>Sheet1!AJ93</f>
        <v>0</v>
      </c>
      <c r="AK94">
        <f>Sheet1!AK93</f>
        <v>0</v>
      </c>
      <c r="AL94">
        <f>Sheet1!AL93</f>
        <v>0</v>
      </c>
      <c r="AM94">
        <f>Sheet1!AM93</f>
        <v>-64263.843052179996</v>
      </c>
      <c r="AN94">
        <f>Sheet1!AN93</f>
        <v>0</v>
      </c>
      <c r="AO94">
        <f>Sheet1!AO93</f>
        <v>5483500.9423005497</v>
      </c>
      <c r="AP94">
        <f>Sheet1!AP93</f>
        <v>5742281.7405399699</v>
      </c>
      <c r="AQ94">
        <f>Sheet1!AQ93</f>
        <v>-5330784.4543399904</v>
      </c>
      <c r="AR94">
        <f>Sheet1!AR93</f>
        <v>0</v>
      </c>
      <c r="AS94">
        <f>Sheet1!AS93</f>
        <v>411497.28619997902</v>
      </c>
      <c r="AT94" s="3"/>
      <c r="AV94" s="3"/>
      <c r="AX94" s="3"/>
      <c r="AZ94" s="3"/>
      <c r="BB94" s="3"/>
      <c r="BD94" s="3"/>
      <c r="BF94" s="3"/>
      <c r="BI94" s="3"/>
      <c r="BK94" s="3"/>
      <c r="BM94" s="3"/>
      <c r="BN94"/>
      <c r="BO94"/>
      <c r="BP94"/>
      <c r="BQ94"/>
      <c r="BR94"/>
      <c r="BS94"/>
    </row>
    <row r="95" spans="1:71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f>Sheet1!E94</f>
        <v>47275493.026399903</v>
      </c>
      <c r="F95">
        <f>Sheet1!F94</f>
        <v>47686990.312599897</v>
      </c>
      <c r="G95">
        <f>Sheet1!G94</f>
        <v>52362988.175399899</v>
      </c>
      <c r="H95">
        <f>Sheet1!H94</f>
        <v>4675997.8628000198</v>
      </c>
      <c r="I95">
        <f>Sheet1!I94</f>
        <v>48168477.031600296</v>
      </c>
      <c r="J95">
        <f>Sheet1!J94</f>
        <v>2850305.9953095401</v>
      </c>
      <c r="K95">
        <f>Sheet1!K94</f>
        <v>2981166.3867089599</v>
      </c>
      <c r="L95">
        <f>Sheet1!L94</f>
        <v>0.89172370577078297</v>
      </c>
      <c r="M95">
        <f>Sheet1!M94</f>
        <v>2837606.9663203899</v>
      </c>
      <c r="N95">
        <f>Sheet1!N94</f>
        <v>2.5321155781568701</v>
      </c>
      <c r="O95">
        <f>Sheet1!O94</f>
        <v>33845.840910640603</v>
      </c>
      <c r="P95">
        <f>Sheet1!P94</f>
        <v>7.7647477147870401</v>
      </c>
      <c r="Q95">
        <f>Sheet1!Q94</f>
        <v>34.673548613750498</v>
      </c>
      <c r="R95">
        <f>Sheet1!R94</f>
        <v>3.5499778434902902</v>
      </c>
      <c r="S95">
        <f>Sheet1!S94</f>
        <v>0</v>
      </c>
      <c r="T95">
        <f>Sheet1!T94</f>
        <v>0</v>
      </c>
      <c r="U95">
        <f>Sheet1!U94</f>
        <v>0</v>
      </c>
      <c r="V95">
        <f>Sheet1!V94</f>
        <v>0</v>
      </c>
      <c r="W95">
        <f>Sheet1!W94</f>
        <v>0.31608954330006001</v>
      </c>
      <c r="X95">
        <f>Sheet1!Y94</f>
        <v>0</v>
      </c>
      <c r="Y95">
        <f>Sheet1!X94</f>
        <v>773025.76132996695</v>
      </c>
      <c r="Z95">
        <f>Sheet1!Z94</f>
        <v>1300275.9013713601</v>
      </c>
      <c r="AA95">
        <f>Sheet1!AA94</f>
        <v>1005488.7592702199</v>
      </c>
      <c r="AB95">
        <f>Sheet1!AB94</f>
        <v>378307.13972185599</v>
      </c>
      <c r="AC95">
        <f>Sheet1!AC94</f>
        <v>759084.72177634097</v>
      </c>
      <c r="AD95">
        <f>Sheet1!AD94</f>
        <v>369370.35253150301</v>
      </c>
      <c r="AE95">
        <f>Sheet1!AE94</f>
        <v>13042.210763332399</v>
      </c>
      <c r="AF95">
        <f>Sheet1!AF94</f>
        <v>-348958.83201941202</v>
      </c>
      <c r="AG95">
        <f>Sheet1!AG94</f>
        <v>0</v>
      </c>
      <c r="AH95">
        <f>Sheet1!AH94</f>
        <v>0</v>
      </c>
      <c r="AI95">
        <f>Sheet1!AI94</f>
        <v>0</v>
      </c>
      <c r="AJ95">
        <f>Sheet1!AJ94</f>
        <v>0</v>
      </c>
      <c r="AK95">
        <f>Sheet1!AK94</f>
        <v>0</v>
      </c>
      <c r="AL95">
        <f>Sheet1!AL94</f>
        <v>0</v>
      </c>
      <c r="AM95">
        <f>Sheet1!AM94</f>
        <v>-69847.048089785705</v>
      </c>
      <c r="AN95">
        <f>Sheet1!AN94</f>
        <v>0</v>
      </c>
      <c r="AO95">
        <f>Sheet1!AO94</f>
        <v>3406763.20532542</v>
      </c>
      <c r="AP95">
        <f>Sheet1!AP94</f>
        <v>3455289.8820097898</v>
      </c>
      <c r="AQ95">
        <f>Sheet1!AQ94</f>
        <v>1220707.98079023</v>
      </c>
      <c r="AR95">
        <f>Sheet1!AR94</f>
        <v>0</v>
      </c>
      <c r="AS95">
        <f>Sheet1!AS94</f>
        <v>4675997.8628000198</v>
      </c>
      <c r="AT95" s="3"/>
      <c r="AV95" s="3"/>
      <c r="AX95" s="3"/>
      <c r="AZ95" s="3"/>
      <c r="BB95" s="3"/>
      <c r="BD95" s="3"/>
      <c r="BF95" s="3"/>
      <c r="BI95" s="3"/>
      <c r="BK95" s="3"/>
      <c r="BM95" s="3"/>
      <c r="BN95"/>
      <c r="BO95"/>
      <c r="BP95"/>
      <c r="BQ95"/>
      <c r="BR95"/>
      <c r="BS95"/>
    </row>
    <row r="96" spans="1:71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f>Sheet1!E95</f>
        <v>47275493.026399903</v>
      </c>
      <c r="F96">
        <f>Sheet1!F95</f>
        <v>52362988.175399899</v>
      </c>
      <c r="G96">
        <f>Sheet1!G95</f>
        <v>58795934.232999898</v>
      </c>
      <c r="H96">
        <f>Sheet1!H95</f>
        <v>6432946.0575999701</v>
      </c>
      <c r="I96">
        <f>Sheet1!I95</f>
        <v>52726807.902806997</v>
      </c>
      <c r="J96">
        <f>Sheet1!J95</f>
        <v>4558330.8712067399</v>
      </c>
      <c r="K96">
        <f>Sheet1!K95</f>
        <v>3130410.6072175698</v>
      </c>
      <c r="L96">
        <f>Sheet1!L95</f>
        <v>0.84791846093886902</v>
      </c>
      <c r="M96">
        <f>Sheet1!M95</f>
        <v>2890850.1411843598</v>
      </c>
      <c r="N96">
        <f>Sheet1!N95</f>
        <v>2.9879994119830902</v>
      </c>
      <c r="O96">
        <f>Sheet1!O95</f>
        <v>32987.582756732103</v>
      </c>
      <c r="P96">
        <f>Sheet1!P95</f>
        <v>7.7866725559360299</v>
      </c>
      <c r="Q96">
        <f>Sheet1!Q95</f>
        <v>33.5643506416043</v>
      </c>
      <c r="R96">
        <f>Sheet1!R95</f>
        <v>3.5499778434902902</v>
      </c>
      <c r="S96">
        <f>Sheet1!S95</f>
        <v>0</v>
      </c>
      <c r="T96">
        <f>Sheet1!T95</f>
        <v>0</v>
      </c>
      <c r="U96">
        <f>Sheet1!U95</f>
        <v>0</v>
      </c>
      <c r="V96">
        <f>Sheet1!V95</f>
        <v>0</v>
      </c>
      <c r="W96">
        <f>Sheet1!W95</f>
        <v>0.31608954330006001</v>
      </c>
      <c r="X96">
        <f>Sheet1!Y95</f>
        <v>0</v>
      </c>
      <c r="Y96">
        <f>Sheet1!X95</f>
        <v>489074.72090815101</v>
      </c>
      <c r="Z96">
        <f>Sheet1!Z95</f>
        <v>2645080.2554581198</v>
      </c>
      <c r="AA96">
        <f>Sheet1!AA95</f>
        <v>634885.38484597404</v>
      </c>
      <c r="AB96">
        <f>Sheet1!AB95</f>
        <v>476522.978320405</v>
      </c>
      <c r="AC96">
        <f>Sheet1!AC95</f>
        <v>1109444.21323603</v>
      </c>
      <c r="AD96">
        <f>Sheet1!AD95</f>
        <v>351004.22300948302</v>
      </c>
      <c r="AE96">
        <f>Sheet1!AE95</f>
        <v>6598.8347496317301</v>
      </c>
      <c r="AF96">
        <f>Sheet1!AF95</f>
        <v>-358079.56806246599</v>
      </c>
      <c r="AG96">
        <f>Sheet1!AG95</f>
        <v>0</v>
      </c>
      <c r="AH96">
        <f>Sheet1!AH95</f>
        <v>0</v>
      </c>
      <c r="AI96">
        <f>Sheet1!AI95</f>
        <v>0</v>
      </c>
      <c r="AJ96">
        <f>Sheet1!AJ95</f>
        <v>0</v>
      </c>
      <c r="AK96">
        <f>Sheet1!AK95</f>
        <v>0</v>
      </c>
      <c r="AL96">
        <f>Sheet1!AL95</f>
        <v>0</v>
      </c>
      <c r="AM96">
        <f>Sheet1!AM95</f>
        <v>-171303.04924522099</v>
      </c>
      <c r="AN96">
        <f>Sheet1!AN95</f>
        <v>0</v>
      </c>
      <c r="AO96">
        <f>Sheet1!AO95</f>
        <v>4694153.2723119697</v>
      </c>
      <c r="AP96">
        <f>Sheet1!AP95</f>
        <v>4802103.7453928804</v>
      </c>
      <c r="AQ96">
        <f>Sheet1!AQ95</f>
        <v>1630842.31220708</v>
      </c>
      <c r="AR96">
        <f>Sheet1!AR95</f>
        <v>0</v>
      </c>
      <c r="AS96">
        <f>Sheet1!AS95</f>
        <v>6432946.0575999701</v>
      </c>
      <c r="AT96" s="3"/>
      <c r="AV96" s="3"/>
      <c r="AX96" s="3"/>
      <c r="AZ96" s="3"/>
      <c r="BB96" s="3"/>
      <c r="BD96" s="3"/>
      <c r="BF96" s="3"/>
      <c r="BI96" s="3"/>
      <c r="BK96" s="3"/>
      <c r="BM96" s="3"/>
      <c r="BN96"/>
      <c r="BO96"/>
      <c r="BP96"/>
      <c r="BQ96"/>
      <c r="BR96"/>
      <c r="BS96"/>
    </row>
    <row r="97" spans="1:71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f>Sheet1!E96</f>
        <v>47971939.384399898</v>
      </c>
      <c r="F97">
        <f>Sheet1!F96</f>
        <v>58795934.232999898</v>
      </c>
      <c r="G97">
        <f>Sheet1!G96</f>
        <v>65262246.075999901</v>
      </c>
      <c r="H97">
        <f>Sheet1!H96</f>
        <v>5769865.4849999901</v>
      </c>
      <c r="I97">
        <f>Sheet1!I96</f>
        <v>57745032.3800148</v>
      </c>
      <c r="J97">
        <f>Sheet1!J96</f>
        <v>4683267.1339359097</v>
      </c>
      <c r="K97">
        <f>Sheet1!K96</f>
        <v>3345818.5682414901</v>
      </c>
      <c r="L97">
        <f>Sheet1!L96</f>
        <v>0.94282458921071399</v>
      </c>
      <c r="M97">
        <f>Sheet1!M96</f>
        <v>2929761.3381049801</v>
      </c>
      <c r="N97">
        <f>Sheet1!N96</f>
        <v>3.2770056591921102</v>
      </c>
      <c r="O97">
        <f>Sheet1!O96</f>
        <v>31631.556776921701</v>
      </c>
      <c r="P97">
        <f>Sheet1!P96</f>
        <v>7.8635420796925901</v>
      </c>
      <c r="Q97">
        <f>Sheet1!Q96</f>
        <v>32.592196800520902</v>
      </c>
      <c r="R97">
        <f>Sheet1!R96</f>
        <v>3.5973446350163298</v>
      </c>
      <c r="S97">
        <f>Sheet1!S96</f>
        <v>0</v>
      </c>
      <c r="T97">
        <f>Sheet1!T96</f>
        <v>0</v>
      </c>
      <c r="U97">
        <f>Sheet1!U96</f>
        <v>0</v>
      </c>
      <c r="V97">
        <f>Sheet1!V96</f>
        <v>0</v>
      </c>
      <c r="W97">
        <f>Sheet1!W96</f>
        <v>0.311500622900799</v>
      </c>
      <c r="X97">
        <f>Sheet1!Y96</f>
        <v>0</v>
      </c>
      <c r="Y97">
        <f>Sheet1!X96</f>
        <v>267890.78981611802</v>
      </c>
      <c r="Z97">
        <f>Sheet1!Z96</f>
        <v>3336767.0139343999</v>
      </c>
      <c r="AA97">
        <f>Sheet1!AA96</f>
        <v>412231.670421282</v>
      </c>
      <c r="AB97">
        <f>Sheet1!AB96</f>
        <v>620238.23067821597</v>
      </c>
      <c r="AC97">
        <f>Sheet1!AC96</f>
        <v>709777.48512740503</v>
      </c>
      <c r="AD97">
        <f>Sheet1!AD96</f>
        <v>663511.92071213399</v>
      </c>
      <c r="AE97">
        <f>Sheet1!AE96</f>
        <v>38681.203838331603</v>
      </c>
      <c r="AF97">
        <f>Sheet1!AF96</f>
        <v>-433049.02375614399</v>
      </c>
      <c r="AG97">
        <f>Sheet1!AG96</f>
        <v>-8441.1465236776294</v>
      </c>
      <c r="AH97">
        <f>Sheet1!AH96</f>
        <v>0</v>
      </c>
      <c r="AI97">
        <f>Sheet1!AI96</f>
        <v>0</v>
      </c>
      <c r="AJ97">
        <f>Sheet1!AJ96</f>
        <v>0</v>
      </c>
      <c r="AK97">
        <f>Sheet1!AK96</f>
        <v>0</v>
      </c>
      <c r="AL97">
        <f>Sheet1!AL96</f>
        <v>0</v>
      </c>
      <c r="AM97">
        <f>Sheet1!AM96</f>
        <v>-13500.619548788</v>
      </c>
      <c r="AN97">
        <f>Sheet1!AN96</f>
        <v>0</v>
      </c>
      <c r="AO97">
        <f>Sheet1!AO96</f>
        <v>5326216.7348831696</v>
      </c>
      <c r="AP97">
        <f>Sheet1!AP96</f>
        <v>5435676.7771090604</v>
      </c>
      <c r="AQ97">
        <f>Sheet1!AQ96</f>
        <v>334188.70789093099</v>
      </c>
      <c r="AR97">
        <f>Sheet1!AR96</f>
        <v>696446.35799999896</v>
      </c>
      <c r="AS97">
        <f>Sheet1!AS96</f>
        <v>6466311.8429999901</v>
      </c>
      <c r="AT97" s="3"/>
      <c r="AV97" s="3"/>
      <c r="AX97" s="3"/>
      <c r="AZ97" s="3"/>
      <c r="BB97" s="3"/>
      <c r="BD97" s="3"/>
      <c r="BF97" s="3"/>
      <c r="BI97" s="3"/>
      <c r="BK97" s="3"/>
      <c r="BM97" s="3"/>
      <c r="BN97"/>
      <c r="BO97"/>
      <c r="BP97"/>
      <c r="BQ97"/>
      <c r="BR97"/>
      <c r="BS97"/>
    </row>
    <row r="98" spans="1:71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f>Sheet1!E97</f>
        <v>49789915.873399898</v>
      </c>
      <c r="F98">
        <f>Sheet1!F97</f>
        <v>65262246.075999901</v>
      </c>
      <c r="G98">
        <f>Sheet1!G97</f>
        <v>71464040.983899996</v>
      </c>
      <c r="H98">
        <f>Sheet1!H97</f>
        <v>4383818.4189001098</v>
      </c>
      <c r="I98">
        <f>Sheet1!I97</f>
        <v>63877092.740696199</v>
      </c>
      <c r="J98">
        <f>Sheet1!J97</f>
        <v>3863396.8846814502</v>
      </c>
      <c r="K98">
        <f>Sheet1!K97</f>
        <v>3703781.05629498</v>
      </c>
      <c r="L98">
        <f>Sheet1!L97</f>
        <v>1.0493048244126899</v>
      </c>
      <c r="M98">
        <f>Sheet1!M97</f>
        <v>2890271.4552398198</v>
      </c>
      <c r="N98">
        <f>Sheet1!N97</f>
        <v>3.4748369338642102</v>
      </c>
      <c r="O98">
        <f>Sheet1!O97</f>
        <v>31980.5411952588</v>
      </c>
      <c r="P98">
        <f>Sheet1!P97</f>
        <v>7.6474177917704704</v>
      </c>
      <c r="Q98">
        <f>Sheet1!Q97</f>
        <v>32.336239891902601</v>
      </c>
      <c r="R98">
        <f>Sheet1!R97</f>
        <v>3.9513259985298599</v>
      </c>
      <c r="S98">
        <f>Sheet1!S97</f>
        <v>0</v>
      </c>
      <c r="T98">
        <f>Sheet1!T97</f>
        <v>0</v>
      </c>
      <c r="U98">
        <f>Sheet1!U97</f>
        <v>0</v>
      </c>
      <c r="V98">
        <f>Sheet1!V97</f>
        <v>0</v>
      </c>
      <c r="W98">
        <f>Sheet1!W97</f>
        <v>0.300126817606923</v>
      </c>
      <c r="X98">
        <f>Sheet1!Y97</f>
        <v>0</v>
      </c>
      <c r="Y98">
        <f>Sheet1!X97</f>
        <v>287317.279837462</v>
      </c>
      <c r="Z98">
        <f>Sheet1!Z97</f>
        <v>5090296.8839630997</v>
      </c>
      <c r="AA98">
        <f>Sheet1!AA97</f>
        <v>-1189640.25007594</v>
      </c>
      <c r="AB98">
        <f>Sheet1!AB97</f>
        <v>198604.03336251201</v>
      </c>
      <c r="AC98">
        <f>Sheet1!AC97</f>
        <v>534041.86411018099</v>
      </c>
      <c r="AD98">
        <f>Sheet1!AD97</f>
        <v>-304253.19932655198</v>
      </c>
      <c r="AE98">
        <f>Sheet1!AE97</f>
        <v>-104747.029695552</v>
      </c>
      <c r="AF98">
        <f>Sheet1!AF97</f>
        <v>-194957.305382872</v>
      </c>
      <c r="AG98">
        <f>Sheet1!AG97</f>
        <v>-48661.367396014903</v>
      </c>
      <c r="AH98">
        <f>Sheet1!AH97</f>
        <v>0</v>
      </c>
      <c r="AI98">
        <f>Sheet1!AI97</f>
        <v>0</v>
      </c>
      <c r="AJ98">
        <f>Sheet1!AJ97</f>
        <v>0</v>
      </c>
      <c r="AK98">
        <f>Sheet1!AK97</f>
        <v>0</v>
      </c>
      <c r="AL98">
        <f>Sheet1!AL97</f>
        <v>0</v>
      </c>
      <c r="AM98">
        <f>Sheet1!AM97</f>
        <v>13790.5231099473</v>
      </c>
      <c r="AN98">
        <f>Sheet1!AN97</f>
        <v>0</v>
      </c>
      <c r="AO98">
        <f>Sheet1!AO97</f>
        <v>3994474.1526688002</v>
      </c>
      <c r="AP98">
        <f>Sheet1!AP97</f>
        <v>4828303.9845229397</v>
      </c>
      <c r="AQ98">
        <f>Sheet1!AQ97</f>
        <v>-444485.56562282698</v>
      </c>
      <c r="AR98">
        <f>Sheet1!AR97</f>
        <v>1817976.4890000001</v>
      </c>
      <c r="AS98">
        <f>Sheet1!AS97</f>
        <v>6201794.9079001099</v>
      </c>
      <c r="AT98" s="3"/>
      <c r="AV98" s="3"/>
      <c r="AX98" s="3"/>
      <c r="AZ98" s="3"/>
      <c r="BB98" s="3"/>
      <c r="BD98" s="3"/>
      <c r="BF98" s="3"/>
      <c r="BI98" s="3"/>
      <c r="BK98" s="3"/>
      <c r="BM98" s="3"/>
      <c r="BN98"/>
      <c r="BO98"/>
      <c r="BP98"/>
      <c r="BQ98"/>
      <c r="BR98"/>
      <c r="BS98"/>
    </row>
    <row r="99" spans="1:71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f>Sheet1!E98</f>
        <v>49789915.873399898</v>
      </c>
      <c r="F99">
        <f>Sheet1!F98</f>
        <v>71464040.983899996</v>
      </c>
      <c r="G99">
        <f>Sheet1!G98</f>
        <v>85122306.734200001</v>
      </c>
      <c r="H99">
        <f>Sheet1!H98</f>
        <v>13658265.750299901</v>
      </c>
      <c r="I99">
        <f>Sheet1!I98</f>
        <v>77370021.630007401</v>
      </c>
      <c r="J99">
        <f>Sheet1!J98</f>
        <v>13492928.8893112</v>
      </c>
      <c r="K99">
        <f>Sheet1!K98</f>
        <v>4160242.1765519902</v>
      </c>
      <c r="L99">
        <f>Sheet1!L98</f>
        <v>1.05933339902747</v>
      </c>
      <c r="M99">
        <f>Sheet1!M98</f>
        <v>2891626.9356864099</v>
      </c>
      <c r="N99">
        <f>Sheet1!N98</f>
        <v>3.8672040258056999</v>
      </c>
      <c r="O99">
        <f>Sheet1!O98</f>
        <v>31731.406985687201</v>
      </c>
      <c r="P99">
        <f>Sheet1!P98</f>
        <v>7.8069598180196804</v>
      </c>
      <c r="Q99">
        <f>Sheet1!Q98</f>
        <v>31.855037744535299</v>
      </c>
      <c r="R99">
        <f>Sheet1!R98</f>
        <v>3.9188750527494198</v>
      </c>
      <c r="S99">
        <f>Sheet1!S98</f>
        <v>0</v>
      </c>
      <c r="T99">
        <f>Sheet1!T98</f>
        <v>0</v>
      </c>
      <c r="U99">
        <f>Sheet1!U98</f>
        <v>0</v>
      </c>
      <c r="V99">
        <f>Sheet1!V98</f>
        <v>0</v>
      </c>
      <c r="W99">
        <f>Sheet1!W98</f>
        <v>0.300126817606923</v>
      </c>
      <c r="X99">
        <f>Sheet1!Y98</f>
        <v>0</v>
      </c>
      <c r="Y99">
        <f>Sheet1!X98</f>
        <v>311509.55506309198</v>
      </c>
      <c r="Z99">
        <f>Sheet1!Z98</f>
        <v>12389233.160512701</v>
      </c>
      <c r="AA99">
        <f>Sheet1!AA98</f>
        <v>-587175.03896500298</v>
      </c>
      <c r="AB99">
        <f>Sheet1!AB98</f>
        <v>61512.230540738099</v>
      </c>
      <c r="AC99">
        <f>Sheet1!AC98</f>
        <v>1045706.38648375</v>
      </c>
      <c r="AD99">
        <f>Sheet1!AD98</f>
        <v>181693.91162232499</v>
      </c>
      <c r="AE99">
        <f>Sheet1!AE98</f>
        <v>64267.087619281803</v>
      </c>
      <c r="AF99">
        <f>Sheet1!AF98</f>
        <v>-185579.895738491</v>
      </c>
      <c r="AG99">
        <f>Sheet1!AG98</f>
        <v>2964.3836499434101</v>
      </c>
      <c r="AH99">
        <f>Sheet1!AH98</f>
        <v>0</v>
      </c>
      <c r="AI99">
        <f>Sheet1!AI98</f>
        <v>0</v>
      </c>
      <c r="AJ99">
        <f>Sheet1!AJ98</f>
        <v>0</v>
      </c>
      <c r="AK99">
        <f>Sheet1!AK98</f>
        <v>0</v>
      </c>
      <c r="AL99">
        <f>Sheet1!AL98</f>
        <v>0</v>
      </c>
      <c r="AM99">
        <f>Sheet1!AM98</f>
        <v>43452.8844891025</v>
      </c>
      <c r="AN99">
        <f>Sheet1!AN98</f>
        <v>0</v>
      </c>
      <c r="AO99">
        <f>Sheet1!AO98</f>
        <v>13016075.1102143</v>
      </c>
      <c r="AP99">
        <f>Sheet1!AP98</f>
        <v>12508446.354592299</v>
      </c>
      <c r="AQ99">
        <f>Sheet1!AQ98</f>
        <v>1149819.39570757</v>
      </c>
      <c r="AR99">
        <f>Sheet1!AR98</f>
        <v>0</v>
      </c>
      <c r="AS99">
        <f>Sheet1!AS98</f>
        <v>13658265.750299901</v>
      </c>
      <c r="AT99" s="3"/>
      <c r="AV99" s="3"/>
      <c r="AX99" s="3"/>
      <c r="AZ99" s="3"/>
      <c r="BB99" s="3"/>
      <c r="BD99" s="3"/>
      <c r="BF99" s="3"/>
      <c r="BI99" s="3"/>
      <c r="BK99" s="3"/>
      <c r="BM99" s="3"/>
      <c r="BN99"/>
      <c r="BO99"/>
      <c r="BP99"/>
      <c r="BQ99"/>
      <c r="BR99"/>
      <c r="BS99"/>
    </row>
    <row r="100" spans="1:71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f>Sheet1!E99</f>
        <v>51141002.873399898</v>
      </c>
      <c r="F100">
        <f>Sheet1!F99</f>
        <v>85122306.734200001</v>
      </c>
      <c r="G100">
        <f>Sheet1!G99</f>
        <v>76318423.597000003</v>
      </c>
      <c r="H100">
        <f>Sheet1!H99</f>
        <v>-10154970.137199899</v>
      </c>
      <c r="I100">
        <f>Sheet1!I99</f>
        <v>72183255.144921407</v>
      </c>
      <c r="J100">
        <f>Sheet1!J99</f>
        <v>-5916383.1910522403</v>
      </c>
      <c r="K100">
        <f>Sheet1!K99</f>
        <v>4039779.5208572</v>
      </c>
      <c r="L100">
        <f>Sheet1!L99</f>
        <v>1.28038310924412</v>
      </c>
      <c r="M100">
        <f>Sheet1!M99</f>
        <v>2824785.4675455699</v>
      </c>
      <c r="N100">
        <f>Sheet1!N99</f>
        <v>2.80416219001828</v>
      </c>
      <c r="O100">
        <f>Sheet1!O99</f>
        <v>30579.755649902101</v>
      </c>
      <c r="P100">
        <f>Sheet1!P99</f>
        <v>8.0704076727234995</v>
      </c>
      <c r="Q100">
        <f>Sheet1!Q99</f>
        <v>31.3589602633058</v>
      </c>
      <c r="R100">
        <f>Sheet1!R99</f>
        <v>3.9496369464444001</v>
      </c>
      <c r="S100">
        <f>Sheet1!S99</f>
        <v>0</v>
      </c>
      <c r="T100">
        <f>Sheet1!T99</f>
        <v>0</v>
      </c>
      <c r="U100">
        <f>Sheet1!U99</f>
        <v>0</v>
      </c>
      <c r="V100">
        <f>Sheet1!V99</f>
        <v>0</v>
      </c>
      <c r="W100">
        <f>Sheet1!W99</f>
        <v>0.29219780920198601</v>
      </c>
      <c r="X100">
        <f>Sheet1!Y99</f>
        <v>0</v>
      </c>
      <c r="Y100">
        <f>Sheet1!X99</f>
        <v>191594.09918704099</v>
      </c>
      <c r="Z100">
        <f>Sheet1!Z99</f>
        <v>441603.01248723298</v>
      </c>
      <c r="AA100">
        <f>Sheet1!AA99</f>
        <v>-4412490.2009703396</v>
      </c>
      <c r="AB100">
        <f>Sheet1!AB99</f>
        <v>-197553.78254015199</v>
      </c>
      <c r="AC100">
        <f>Sheet1!AC99</f>
        <v>-3561344.8816033201</v>
      </c>
      <c r="AD100">
        <f>Sheet1!AD99</f>
        <v>909910.25344193401</v>
      </c>
      <c r="AE100">
        <f>Sheet1!AE99</f>
        <v>167472.085760797</v>
      </c>
      <c r="AF100">
        <f>Sheet1!AF99</f>
        <v>-254501.26622964299</v>
      </c>
      <c r="AG100">
        <f>Sheet1!AG99</f>
        <v>-13375.0831070525</v>
      </c>
      <c r="AH100">
        <f>Sheet1!AH99</f>
        <v>0</v>
      </c>
      <c r="AI100">
        <f>Sheet1!AI99</f>
        <v>0</v>
      </c>
      <c r="AJ100">
        <f>Sheet1!AJ99</f>
        <v>0</v>
      </c>
      <c r="AK100">
        <f>Sheet1!AK99</f>
        <v>0</v>
      </c>
      <c r="AL100">
        <f>Sheet1!AL99</f>
        <v>0</v>
      </c>
      <c r="AM100">
        <f>Sheet1!AM99</f>
        <v>-67607.655030255104</v>
      </c>
      <c r="AN100">
        <f>Sheet1!AN99</f>
        <v>0</v>
      </c>
      <c r="AO100">
        <f>Sheet1!AO99</f>
        <v>-6987887.5177908102</v>
      </c>
      <c r="AP100">
        <f>Sheet1!AP99</f>
        <v>-6744316.3392896</v>
      </c>
      <c r="AQ100">
        <f>Sheet1!AQ99</f>
        <v>-3410653.7979103802</v>
      </c>
      <c r="AR100">
        <f>Sheet1!AR99</f>
        <v>1351087</v>
      </c>
      <c r="AS100">
        <f>Sheet1!AS99</f>
        <v>-8803883.1371999905</v>
      </c>
      <c r="AT100" s="3"/>
      <c r="AV100" s="3"/>
      <c r="AX100" s="3"/>
      <c r="AZ100" s="3"/>
      <c r="BB100" s="3"/>
      <c r="BD100" s="3"/>
      <c r="BF100" s="3"/>
      <c r="BI100" s="3"/>
      <c r="BK100" s="3"/>
      <c r="BM100" s="3"/>
      <c r="BN100"/>
      <c r="BO100"/>
      <c r="BP100"/>
      <c r="BQ100"/>
      <c r="BR100"/>
      <c r="BS100"/>
    </row>
    <row r="101" spans="1:71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f>Sheet1!E100</f>
        <v>51141002.873399898</v>
      </c>
      <c r="F101">
        <f>Sheet1!F100</f>
        <v>76318423.597000003</v>
      </c>
      <c r="G101">
        <f>Sheet1!G100</f>
        <v>72283794.898399904</v>
      </c>
      <c r="H101">
        <f>Sheet1!H100</f>
        <v>-4034628.6986000398</v>
      </c>
      <c r="I101">
        <f>Sheet1!I100</f>
        <v>73413693.478918195</v>
      </c>
      <c r="J101">
        <f>Sheet1!J100</f>
        <v>1230438.33399679</v>
      </c>
      <c r="K101">
        <f>Sheet1!K100</f>
        <v>3877239.6609135098</v>
      </c>
      <c r="L101">
        <f>Sheet1!L100</f>
        <v>1.28297772492894</v>
      </c>
      <c r="M101">
        <f>Sheet1!M100</f>
        <v>2833160.1823960799</v>
      </c>
      <c r="N101">
        <f>Sheet1!N100</f>
        <v>3.2742902943496199</v>
      </c>
      <c r="O101">
        <f>Sheet1!O100</f>
        <v>29878.0320390866</v>
      </c>
      <c r="P101">
        <f>Sheet1!P100</f>
        <v>8.0343764180762705</v>
      </c>
      <c r="Q101">
        <f>Sheet1!Q100</f>
        <v>31.1001248426229</v>
      </c>
      <c r="R101">
        <f>Sheet1!R100</f>
        <v>3.9259890825705899</v>
      </c>
      <c r="S101">
        <f>Sheet1!S100</f>
        <v>0</v>
      </c>
      <c r="T101">
        <f>Sheet1!T100</f>
        <v>0</v>
      </c>
      <c r="U101">
        <f>Sheet1!U100</f>
        <v>0</v>
      </c>
      <c r="V101">
        <f>Sheet1!V100</f>
        <v>0</v>
      </c>
      <c r="W101">
        <f>Sheet1!W100</f>
        <v>0.29219780920198601</v>
      </c>
      <c r="X101">
        <f>Sheet1!Y100</f>
        <v>0</v>
      </c>
      <c r="Y101">
        <f>Sheet1!X100</f>
        <v>71028.140227038602</v>
      </c>
      <c r="Z101">
        <f>Sheet1!Z100</f>
        <v>805115.03760121297</v>
      </c>
      <c r="AA101">
        <f>Sheet1!AA100</f>
        <v>-427061.30212659697</v>
      </c>
      <c r="AB101">
        <f>Sheet1!AB100</f>
        <v>105493.114493609</v>
      </c>
      <c r="AC101">
        <f>Sheet1!AC100</f>
        <v>1552849.12410886</v>
      </c>
      <c r="AD101">
        <f>Sheet1!AD100</f>
        <v>559482.65031053498</v>
      </c>
      <c r="AE101">
        <f>Sheet1!AE100</f>
        <v>17686.015073556599</v>
      </c>
      <c r="AF101">
        <f>Sheet1!AF100</f>
        <v>-135787.068917803</v>
      </c>
      <c r="AG101">
        <f>Sheet1!AG100</f>
        <v>12309.980118888299</v>
      </c>
      <c r="AH101">
        <f>Sheet1!AH100</f>
        <v>0</v>
      </c>
      <c r="AI101">
        <f>Sheet1!AI100</f>
        <v>0</v>
      </c>
      <c r="AJ101">
        <f>Sheet1!AJ100</f>
        <v>0</v>
      </c>
      <c r="AK101">
        <f>Sheet1!AK100</f>
        <v>0</v>
      </c>
      <c r="AL101">
        <f>Sheet1!AL100</f>
        <v>0</v>
      </c>
      <c r="AM101">
        <f>Sheet1!AM100</f>
        <v>-194244.673222199</v>
      </c>
      <c r="AN101">
        <f>Sheet1!AN100</f>
        <v>0</v>
      </c>
      <c r="AO101">
        <f>Sheet1!AO100</f>
        <v>2295842.87744006</v>
      </c>
      <c r="AP101">
        <f>Sheet1!AP100</f>
        <v>2560674.4851853698</v>
      </c>
      <c r="AQ101">
        <f>Sheet1!AQ100</f>
        <v>-6595303.1837854199</v>
      </c>
      <c r="AR101">
        <f>Sheet1!AR100</f>
        <v>0</v>
      </c>
      <c r="AS101">
        <f>Sheet1!AS100</f>
        <v>-4034628.6986000398</v>
      </c>
      <c r="AT101" s="3"/>
      <c r="AV101" s="3"/>
      <c r="AX101" s="3"/>
      <c r="AZ101" s="3"/>
      <c r="BB101" s="3"/>
      <c r="BD101" s="3"/>
      <c r="BF101" s="3"/>
      <c r="BI101" s="3"/>
      <c r="BK101" s="3"/>
      <c r="BM101" s="3"/>
      <c r="BN101"/>
      <c r="BO101"/>
      <c r="BP101"/>
      <c r="BQ101"/>
      <c r="BR101"/>
      <c r="BS101"/>
    </row>
    <row r="102" spans="1:71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f>Sheet1!E101</f>
        <v>51780033.873399898</v>
      </c>
      <c r="F102">
        <f>Sheet1!F101</f>
        <v>72283794.898399904</v>
      </c>
      <c r="G102">
        <f>Sheet1!G101</f>
        <v>76972755.993599907</v>
      </c>
      <c r="H102">
        <f>Sheet1!H101</f>
        <v>4049930.0952000101</v>
      </c>
      <c r="I102">
        <f>Sheet1!I101</f>
        <v>85599867.524357602</v>
      </c>
      <c r="J102">
        <f>Sheet1!J101</f>
        <v>11143579.314777501</v>
      </c>
      <c r="K102">
        <f>Sheet1!K101</f>
        <v>4093330.1931166402</v>
      </c>
      <c r="L102">
        <f>Sheet1!L101</f>
        <v>1.2370255658285501</v>
      </c>
      <c r="M102">
        <f>Sheet1!M101</f>
        <v>2839383.9774093898</v>
      </c>
      <c r="N102">
        <f>Sheet1!N101</f>
        <v>3.99994010439007</v>
      </c>
      <c r="O102">
        <f>Sheet1!O101</f>
        <v>29350.598302221901</v>
      </c>
      <c r="P102">
        <f>Sheet1!P101</f>
        <v>8.5242541991361893</v>
      </c>
      <c r="Q102">
        <f>Sheet1!Q101</f>
        <v>30.657686599840599</v>
      </c>
      <c r="R102">
        <f>Sheet1!R101</f>
        <v>3.9690755588214701</v>
      </c>
      <c r="S102">
        <f>Sheet1!S101</f>
        <v>0</v>
      </c>
      <c r="T102">
        <f>Sheet1!T101</f>
        <v>0</v>
      </c>
      <c r="U102">
        <f>Sheet1!U101</f>
        <v>0</v>
      </c>
      <c r="V102">
        <f>Sheet1!V101</f>
        <v>0</v>
      </c>
      <c r="W102">
        <f>Sheet1!W101</f>
        <v>0.28859171928190902</v>
      </c>
      <c r="X102">
        <f>Sheet1!Y101</f>
        <v>0</v>
      </c>
      <c r="Y102">
        <f>Sheet1!X101</f>
        <v>99678.840269630906</v>
      </c>
      <c r="Z102">
        <f>Sheet1!Z101</f>
        <v>4866434.9036683301</v>
      </c>
      <c r="AA102">
        <f>Sheet1!AA101</f>
        <v>3457131.5643615699</v>
      </c>
      <c r="AB102">
        <f>Sheet1!AB101</f>
        <v>193004.93021675799</v>
      </c>
      <c r="AC102">
        <f>Sheet1!AC101</f>
        <v>1987052.1681472601</v>
      </c>
      <c r="AD102">
        <f>Sheet1!AD101</f>
        <v>419990.37397853902</v>
      </c>
      <c r="AE102">
        <f>Sheet1!AE101</f>
        <v>207942.327502017</v>
      </c>
      <c r="AF102">
        <f>Sheet1!AF101</f>
        <v>-200193.64722535599</v>
      </c>
      <c r="AG102">
        <f>Sheet1!AG101</f>
        <v>-14328.7941280577</v>
      </c>
      <c r="AH102">
        <f>Sheet1!AH101</f>
        <v>0</v>
      </c>
      <c r="AI102">
        <f>Sheet1!AI101</f>
        <v>0</v>
      </c>
      <c r="AJ102">
        <f>Sheet1!AJ101</f>
        <v>0</v>
      </c>
      <c r="AK102">
        <f>Sheet1!AK101</f>
        <v>0</v>
      </c>
      <c r="AL102">
        <f>Sheet1!AL101</f>
        <v>0</v>
      </c>
      <c r="AM102">
        <f>Sheet1!AM101</f>
        <v>112655.35319383899</v>
      </c>
      <c r="AN102">
        <f>Sheet1!AN101</f>
        <v>0</v>
      </c>
      <c r="AO102">
        <f>Sheet1!AO101</f>
        <v>11029689.1797149</v>
      </c>
      <c r="AP102">
        <f>Sheet1!AP101</f>
        <v>11233011.4485201</v>
      </c>
      <c r="AQ102">
        <f>Sheet1!AQ101</f>
        <v>-7183081.3533201599</v>
      </c>
      <c r="AR102">
        <f>Sheet1!AR101</f>
        <v>639030.99999999895</v>
      </c>
      <c r="AS102">
        <f>Sheet1!AS101</f>
        <v>4688961.0952000096</v>
      </c>
      <c r="AT102" s="3"/>
      <c r="AV102" s="3"/>
      <c r="AX102" s="3"/>
      <c r="AZ102" s="3"/>
      <c r="BB102" s="3"/>
      <c r="BD102" s="3"/>
      <c r="BF102" s="3"/>
      <c r="BI102" s="3"/>
      <c r="BK102" s="3"/>
      <c r="BM102" s="3"/>
      <c r="BN102"/>
      <c r="BO102"/>
      <c r="BP102"/>
      <c r="BQ102"/>
      <c r="BR102"/>
      <c r="BS102"/>
    </row>
    <row r="103" spans="1:71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f>Sheet1!E102</f>
        <v>54073127.7713999</v>
      </c>
      <c r="F103">
        <f>Sheet1!F102</f>
        <v>76972755.993599907</v>
      </c>
      <c r="G103">
        <f>Sheet1!G102</f>
        <v>85426704.231399998</v>
      </c>
      <c r="H103">
        <f>Sheet1!H102</f>
        <v>6160854.3398000496</v>
      </c>
      <c r="I103">
        <f>Sheet1!I102</f>
        <v>92302712.677355498</v>
      </c>
      <c r="J103">
        <f>Sheet1!J102</f>
        <v>3723386.1923944699</v>
      </c>
      <c r="K103">
        <f>Sheet1!K102</f>
        <v>4332729.1135261599</v>
      </c>
      <c r="L103">
        <f>Sheet1!L102</f>
        <v>1.2133849446182301</v>
      </c>
      <c r="M103">
        <f>Sheet1!M102</f>
        <v>2992531.8530987999</v>
      </c>
      <c r="N103">
        <f>Sheet1!N102</f>
        <v>4.0121762756840997</v>
      </c>
      <c r="O103">
        <f>Sheet1!O102</f>
        <v>28920.409617227298</v>
      </c>
      <c r="P103">
        <f>Sheet1!P102</f>
        <v>8.6426271311501797</v>
      </c>
      <c r="Q103">
        <f>Sheet1!Q102</f>
        <v>30.4074532164787</v>
      </c>
      <c r="R103">
        <f>Sheet1!R102</f>
        <v>4.2275376729527299</v>
      </c>
      <c r="S103">
        <f>Sheet1!S102</f>
        <v>0</v>
      </c>
      <c r="T103">
        <f>Sheet1!T102</f>
        <v>0</v>
      </c>
      <c r="U103">
        <f>Sheet1!U102</f>
        <v>0</v>
      </c>
      <c r="V103">
        <f>Sheet1!V102</f>
        <v>0</v>
      </c>
      <c r="W103">
        <f>Sheet1!W102</f>
        <v>0.276784920252311</v>
      </c>
      <c r="X103">
        <f>Sheet1!Y102</f>
        <v>0</v>
      </c>
      <c r="Y103">
        <f>Sheet1!X102</f>
        <v>116979.09970879801</v>
      </c>
      <c r="Z103">
        <f>Sheet1!Z102</f>
        <v>5907998.7209688397</v>
      </c>
      <c r="AA103">
        <f>Sheet1!AA102</f>
        <v>-2210243.26111985</v>
      </c>
      <c r="AB103">
        <f>Sheet1!AB102</f>
        <v>298294.84122025297</v>
      </c>
      <c r="AC103">
        <f>Sheet1!AC102</f>
        <v>36032.578602303598</v>
      </c>
      <c r="AD103">
        <f>Sheet1!AD102</f>
        <v>313078.048753521</v>
      </c>
      <c r="AE103">
        <f>Sheet1!AE102</f>
        <v>-4224.8563305955804</v>
      </c>
      <c r="AF103">
        <f>Sheet1!AF102</f>
        <v>-38439.105710523203</v>
      </c>
      <c r="AG103">
        <f>Sheet1!AG102</f>
        <v>-45856.492842178202</v>
      </c>
      <c r="AH103">
        <f>Sheet1!AH102</f>
        <v>0</v>
      </c>
      <c r="AI103">
        <f>Sheet1!AI102</f>
        <v>0</v>
      </c>
      <c r="AJ103">
        <f>Sheet1!AJ102</f>
        <v>0</v>
      </c>
      <c r="AK103">
        <f>Sheet1!AK102</f>
        <v>0</v>
      </c>
      <c r="AL103">
        <f>Sheet1!AL102</f>
        <v>53935.793324690901</v>
      </c>
      <c r="AM103">
        <f>Sheet1!AM102</f>
        <v>48612.729462008399</v>
      </c>
      <c r="AN103">
        <f>Sheet1!AN102</f>
        <v>0</v>
      </c>
      <c r="AO103">
        <f>Sheet1!AO102</f>
        <v>4359188.9963284703</v>
      </c>
      <c r="AP103">
        <f>Sheet1!AP102</f>
        <v>4378115.8275225498</v>
      </c>
      <c r="AQ103">
        <f>Sheet1!AQ102</f>
        <v>1782738.5122775</v>
      </c>
      <c r="AR103">
        <f>Sheet1!AR102</f>
        <v>2293093.898</v>
      </c>
      <c r="AS103">
        <f>Sheet1!AS102</f>
        <v>8453948.2378000505</v>
      </c>
      <c r="AT103" s="3"/>
      <c r="AV103" s="3"/>
      <c r="AX103" s="3"/>
      <c r="AZ103" s="3"/>
      <c r="BB103" s="3"/>
      <c r="BD103" s="3"/>
      <c r="BF103" s="3"/>
      <c r="BI103" s="3"/>
      <c r="BK103" s="3"/>
      <c r="BM103" s="3"/>
      <c r="BN103"/>
      <c r="BO103"/>
      <c r="BP103"/>
      <c r="BQ103"/>
      <c r="BR103"/>
      <c r="BS103"/>
    </row>
    <row r="104" spans="1:71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f>Sheet1!E103</f>
        <v>54073127.7713999</v>
      </c>
      <c r="F104">
        <f>Sheet1!F103</f>
        <v>85426704.231399998</v>
      </c>
      <c r="G104">
        <f>Sheet1!G103</f>
        <v>89532577.020399898</v>
      </c>
      <c r="H104">
        <f>Sheet1!H103</f>
        <v>4105872.7889999398</v>
      </c>
      <c r="I104">
        <f>Sheet1!I103</f>
        <v>99992773.923663393</v>
      </c>
      <c r="J104">
        <f>Sheet1!J103</f>
        <v>7690061.2463079402</v>
      </c>
      <c r="K104">
        <f>Sheet1!K103</f>
        <v>5093480.9257774297</v>
      </c>
      <c r="L104">
        <f>Sheet1!L103</f>
        <v>1.30737700079534</v>
      </c>
      <c r="M104">
        <f>Sheet1!M103</f>
        <v>2995520.0317080598</v>
      </c>
      <c r="N104">
        <f>Sheet1!N103</f>
        <v>3.8614805821472298</v>
      </c>
      <c r="O104">
        <f>Sheet1!O103</f>
        <v>29649.635531707401</v>
      </c>
      <c r="P104">
        <f>Sheet1!P103</f>
        <v>8.4527083732367991</v>
      </c>
      <c r="Q104">
        <f>Sheet1!Q103</f>
        <v>30.6491411526581</v>
      </c>
      <c r="R104">
        <f>Sheet1!R103</f>
        <v>4.2599671717609597</v>
      </c>
      <c r="S104">
        <f>Sheet1!S103</f>
        <v>0</v>
      </c>
      <c r="T104">
        <f>Sheet1!T103</f>
        <v>0</v>
      </c>
      <c r="U104">
        <f>Sheet1!U103</f>
        <v>0</v>
      </c>
      <c r="V104">
        <f>Sheet1!V103</f>
        <v>0.210186126166929</v>
      </c>
      <c r="W104">
        <f>Sheet1!W103</f>
        <v>0.457882566284531</v>
      </c>
      <c r="X104">
        <f>Sheet1!Y103</f>
        <v>0</v>
      </c>
      <c r="Y104">
        <f>Sheet1!X103</f>
        <v>176657.54201565799</v>
      </c>
      <c r="Z104">
        <f>Sheet1!Z103</f>
        <v>9469897.0659040697</v>
      </c>
      <c r="AA104">
        <f>Sheet1!AA103</f>
        <v>-1702566.49957302</v>
      </c>
      <c r="AB104">
        <f>Sheet1!AB103</f>
        <v>456044.14083639998</v>
      </c>
      <c r="AC104">
        <f>Sheet1!AC103</f>
        <v>-449246.47311602603</v>
      </c>
      <c r="AD104">
        <f>Sheet1!AD103</f>
        <v>-499897.022615013</v>
      </c>
      <c r="AE104">
        <f>Sheet1!AE103</f>
        <v>-85390.158582077696</v>
      </c>
      <c r="AF104">
        <f>Sheet1!AF103</f>
        <v>116093.96190969599</v>
      </c>
      <c r="AG104">
        <f>Sheet1!AG103</f>
        <v>-2481.5073815170199</v>
      </c>
      <c r="AH104">
        <f>Sheet1!AH103</f>
        <v>0</v>
      </c>
      <c r="AI104">
        <f>Sheet1!AI103</f>
        <v>0</v>
      </c>
      <c r="AJ104">
        <f>Sheet1!AJ103</f>
        <v>0</v>
      </c>
      <c r="AK104">
        <f>Sheet1!AK103</f>
        <v>-532575.39047465799</v>
      </c>
      <c r="AL104">
        <f>Sheet1!AL103</f>
        <v>245628.199425978</v>
      </c>
      <c r="AM104">
        <f>Sheet1!AM103</f>
        <v>16891.769609094699</v>
      </c>
      <c r="AN104">
        <f>Sheet1!AN103</f>
        <v>0</v>
      </c>
      <c r="AO104">
        <f>Sheet1!AO103</f>
        <v>7032398.0859429296</v>
      </c>
      <c r="AP104">
        <f>Sheet1!AP103</f>
        <v>6901208.2170040105</v>
      </c>
      <c r="AQ104">
        <f>Sheet1!AQ103</f>
        <v>-2795335.4280040599</v>
      </c>
      <c r="AR104">
        <f>Sheet1!AR103</f>
        <v>0</v>
      </c>
      <c r="AS104">
        <f>Sheet1!AS103</f>
        <v>4105872.7889999398</v>
      </c>
      <c r="AT104" s="3"/>
      <c r="AV104" s="3"/>
      <c r="AX104" s="3"/>
      <c r="AZ104" s="3"/>
      <c r="BB104" s="3"/>
      <c r="BD104" s="3"/>
      <c r="BF104" s="3"/>
      <c r="BI104" s="3"/>
      <c r="BK104" s="3"/>
      <c r="BM104" s="3"/>
      <c r="BN104"/>
      <c r="BO104"/>
      <c r="BP104"/>
      <c r="BQ104"/>
      <c r="BR104"/>
      <c r="BS104"/>
    </row>
    <row r="105" spans="1:71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f>Sheet1!E104</f>
        <v>55267150.4544999</v>
      </c>
      <c r="F105">
        <f>Sheet1!F104</f>
        <v>89532577.020399898</v>
      </c>
      <c r="G105">
        <f>Sheet1!G104</f>
        <v>89518730.763899893</v>
      </c>
      <c r="H105">
        <f>Sheet1!H104</f>
        <v>-1207868.9396000199</v>
      </c>
      <c r="I105">
        <f>Sheet1!I104</f>
        <v>100912723.291223</v>
      </c>
      <c r="J105">
        <f>Sheet1!J104</f>
        <v>-681447.294383751</v>
      </c>
      <c r="K105">
        <f>Sheet1!K104</f>
        <v>5021191.7786635896</v>
      </c>
      <c r="L105">
        <f>Sheet1!L104</f>
        <v>1.2909042838908</v>
      </c>
      <c r="M105">
        <f>Sheet1!M104</f>
        <v>3006277.4823498498</v>
      </c>
      <c r="N105">
        <f>Sheet1!N104</f>
        <v>3.6525822465844899</v>
      </c>
      <c r="O105">
        <f>Sheet1!O104</f>
        <v>29495.463123630499</v>
      </c>
      <c r="P105">
        <f>Sheet1!P104</f>
        <v>8.4535643622960599</v>
      </c>
      <c r="Q105">
        <f>Sheet1!Q104</f>
        <v>30.311105149002099</v>
      </c>
      <c r="R105">
        <f>Sheet1!R104</f>
        <v>4.3315592642941798</v>
      </c>
      <c r="S105">
        <f>Sheet1!S104</f>
        <v>0</v>
      </c>
      <c r="T105">
        <f>Sheet1!T104</f>
        <v>0</v>
      </c>
      <c r="U105">
        <f>Sheet1!U104</f>
        <v>0</v>
      </c>
      <c r="V105">
        <f>Sheet1!V104</f>
        <v>1.1892765659903499</v>
      </c>
      <c r="W105">
        <f>Sheet1!W104</f>
        <v>0.44934812645072603</v>
      </c>
      <c r="X105">
        <f>Sheet1!Y104</f>
        <v>0</v>
      </c>
      <c r="Y105">
        <f>Sheet1!X104</f>
        <v>141766.10474443101</v>
      </c>
      <c r="Z105">
        <f>Sheet1!Z104</f>
        <v>2021712.3633069501</v>
      </c>
      <c r="AA105">
        <f>Sheet1!AA104</f>
        <v>95264.743495333401</v>
      </c>
      <c r="AB105">
        <f>Sheet1!AB104</f>
        <v>379637.78573731898</v>
      </c>
      <c r="AC105">
        <f>Sheet1!AC104</f>
        <v>-669593.59487903502</v>
      </c>
      <c r="AD105">
        <f>Sheet1!AD104</f>
        <v>-55718.332272218999</v>
      </c>
      <c r="AE105">
        <f>Sheet1!AE104</f>
        <v>-1843.7674402579501</v>
      </c>
      <c r="AF105">
        <f>Sheet1!AF104</f>
        <v>-36099.432227571</v>
      </c>
      <c r="AG105">
        <f>Sheet1!AG104</f>
        <v>-12676.405794181001</v>
      </c>
      <c r="AH105">
        <f>Sheet1!AH104</f>
        <v>0</v>
      </c>
      <c r="AI105">
        <f>Sheet1!AI104</f>
        <v>0</v>
      </c>
      <c r="AJ105">
        <f>Sheet1!AJ104</f>
        <v>0</v>
      </c>
      <c r="AK105">
        <f>Sheet1!AK104</f>
        <v>-2089325.47530457</v>
      </c>
      <c r="AL105">
        <f>Sheet1!AL104</f>
        <v>3705.5898198391601</v>
      </c>
      <c r="AM105">
        <f>Sheet1!AM104</f>
        <v>26146.195032056501</v>
      </c>
      <c r="AN105">
        <f>Sheet1!AN104</f>
        <v>0</v>
      </c>
      <c r="AO105">
        <f>Sheet1!AO104</f>
        <v>-338790.33052632998</v>
      </c>
      <c r="AP105">
        <f>Sheet1!AP104</f>
        <v>-375947.91369247402</v>
      </c>
      <c r="AQ105">
        <f>Sheet1!AQ104</f>
        <v>-831921.02590754698</v>
      </c>
      <c r="AR105">
        <f>Sheet1!AR104</f>
        <v>1194022.68309999</v>
      </c>
      <c r="AS105">
        <f>Sheet1!AS104</f>
        <v>-13846.2565000216</v>
      </c>
      <c r="AT105" s="3"/>
      <c r="AV105" s="3"/>
      <c r="AX105" s="3"/>
      <c r="AZ105" s="3"/>
      <c r="BB105" s="3"/>
      <c r="BD105" s="3"/>
      <c r="BF105" s="3"/>
      <c r="BI105" s="3"/>
      <c r="BK105" s="3"/>
      <c r="BM105" s="3"/>
      <c r="BN105"/>
      <c r="BO105"/>
      <c r="BP105"/>
      <c r="BQ105"/>
      <c r="BR105"/>
      <c r="BS105"/>
    </row>
    <row r="106" spans="1:71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f>Sheet1!E105</f>
        <v>55267150.4544999</v>
      </c>
      <c r="F106">
        <f>Sheet1!F105</f>
        <v>89518730.763899893</v>
      </c>
      <c r="G106">
        <f>Sheet1!G105</f>
        <v>89090788.186599895</v>
      </c>
      <c r="H106">
        <f>Sheet1!H105</f>
        <v>-427942.57729999599</v>
      </c>
      <c r="I106">
        <f>Sheet1!I105</f>
        <v>93801557.763805002</v>
      </c>
      <c r="J106">
        <f>Sheet1!J105</f>
        <v>-7111165.5274181804</v>
      </c>
      <c r="K106">
        <f>Sheet1!K105</f>
        <v>5099319.3061875999</v>
      </c>
      <c r="L106">
        <f>Sheet1!L105</f>
        <v>1.3321148399307601</v>
      </c>
      <c r="M106">
        <f>Sheet1!M105</f>
        <v>3033871.01361296</v>
      </c>
      <c r="N106">
        <f>Sheet1!N105</f>
        <v>2.6892344314130798</v>
      </c>
      <c r="O106">
        <f>Sheet1!O105</f>
        <v>30995.4303112569</v>
      </c>
      <c r="P106">
        <f>Sheet1!P105</f>
        <v>8.2388008845768006</v>
      </c>
      <c r="Q106">
        <f>Sheet1!Q105</f>
        <v>30.206832945019801</v>
      </c>
      <c r="R106">
        <f>Sheet1!R105</f>
        <v>4.4691791165809702</v>
      </c>
      <c r="S106">
        <f>Sheet1!S105</f>
        <v>0</v>
      </c>
      <c r="T106">
        <f>Sheet1!T105</f>
        <v>0</v>
      </c>
      <c r="U106">
        <f>Sheet1!U105</f>
        <v>0</v>
      </c>
      <c r="V106">
        <f>Sheet1!V105</f>
        <v>2.1892765659903501</v>
      </c>
      <c r="W106">
        <f>Sheet1!W105</f>
        <v>0.62184893962090704</v>
      </c>
      <c r="X106">
        <f>Sheet1!Y105</f>
        <v>0</v>
      </c>
      <c r="Y106">
        <f>Sheet1!X105</f>
        <v>70974.9855263996</v>
      </c>
      <c r="Z106">
        <f>Sheet1!Z105</f>
        <v>1864127.43483166</v>
      </c>
      <c r="AA106">
        <f>Sheet1!AA105</f>
        <v>-1159768.1690133701</v>
      </c>
      <c r="AB106">
        <f>Sheet1!AB105</f>
        <v>429750.84184713999</v>
      </c>
      <c r="AC106">
        <f>Sheet1!AC105</f>
        <v>-3598945.47942793</v>
      </c>
      <c r="AD106">
        <f>Sheet1!AD105</f>
        <v>-1271243.54722986</v>
      </c>
      <c r="AE106">
        <f>Sheet1!AE105</f>
        <v>-116992.945570247</v>
      </c>
      <c r="AF106">
        <f>Sheet1!AF105</f>
        <v>-42044.597828861602</v>
      </c>
      <c r="AG106">
        <f>Sheet1!AG105</f>
        <v>-31475.122149958501</v>
      </c>
      <c r="AH106">
        <f>Sheet1!AH105</f>
        <v>0</v>
      </c>
      <c r="AI106">
        <f>Sheet1!AI105</f>
        <v>0</v>
      </c>
      <c r="AJ106">
        <f>Sheet1!AJ105</f>
        <v>0</v>
      </c>
      <c r="AK106">
        <f>Sheet1!AK105</f>
        <v>-2312372.3361238101</v>
      </c>
      <c r="AL106">
        <f>Sheet1!AL105</f>
        <v>126335.174187831</v>
      </c>
      <c r="AM106">
        <f>Sheet1!AM105</f>
        <v>-151712.472856504</v>
      </c>
      <c r="AN106">
        <f>Sheet1!AN105</f>
        <v>0</v>
      </c>
      <c r="AO106">
        <f>Sheet1!AO105</f>
        <v>-6264341.2193339104</v>
      </c>
      <c r="AP106">
        <f>Sheet1!AP105</f>
        <v>-6407686.2035566596</v>
      </c>
      <c r="AQ106">
        <f>Sheet1!AQ105</f>
        <v>5979743.6262566596</v>
      </c>
      <c r="AR106">
        <f>Sheet1!AR105</f>
        <v>0</v>
      </c>
      <c r="AS106">
        <f>Sheet1!AS105</f>
        <v>-427942.57729999599</v>
      </c>
      <c r="AT106" s="3"/>
      <c r="AV106" s="3"/>
      <c r="AX106" s="3"/>
      <c r="AZ106" s="3"/>
      <c r="BB106" s="3"/>
      <c r="BD106" s="3"/>
      <c r="BF106" s="3"/>
      <c r="BI106" s="3"/>
      <c r="BK106" s="3"/>
      <c r="BM106" s="3"/>
      <c r="BN106"/>
      <c r="BO106"/>
      <c r="BP106"/>
      <c r="BQ106"/>
      <c r="BR106"/>
      <c r="BS106"/>
    </row>
    <row r="107" spans="1:71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f>Sheet1!E106</f>
        <v>56666494.4544999</v>
      </c>
      <c r="F107">
        <f>Sheet1!F106</f>
        <v>89090788.186599895</v>
      </c>
      <c r="G107">
        <f>Sheet1!G106</f>
        <v>88962782.039000005</v>
      </c>
      <c r="H107">
        <f>Sheet1!H106</f>
        <v>-1527350.14759994</v>
      </c>
      <c r="I107">
        <f>Sheet1!I106</f>
        <v>94369633.862039596</v>
      </c>
      <c r="J107">
        <f>Sheet1!J106</f>
        <v>-865071.67742326402</v>
      </c>
      <c r="K107">
        <f>Sheet1!K106</f>
        <v>5046611.9241673304</v>
      </c>
      <c r="L107">
        <f>Sheet1!L106</f>
        <v>1.2806845070024999</v>
      </c>
      <c r="M107">
        <f>Sheet1!M106</f>
        <v>3056276.2452354701</v>
      </c>
      <c r="N107">
        <f>Sheet1!N106</f>
        <v>2.3756301623102201</v>
      </c>
      <c r="O107">
        <f>Sheet1!O106</f>
        <v>31780.070854884099</v>
      </c>
      <c r="P107">
        <f>Sheet1!P106</f>
        <v>7.7292028243605699</v>
      </c>
      <c r="Q107">
        <f>Sheet1!Q106</f>
        <v>29.656129579107901</v>
      </c>
      <c r="R107">
        <f>Sheet1!R106</f>
        <v>5.1055461392986299</v>
      </c>
      <c r="S107">
        <f>Sheet1!S106</f>
        <v>0</v>
      </c>
      <c r="T107">
        <f>Sheet1!T106</f>
        <v>0</v>
      </c>
      <c r="U107">
        <f>Sheet1!U106</f>
        <v>0</v>
      </c>
      <c r="V107">
        <f>Sheet1!V106</f>
        <v>3.1846024983687502</v>
      </c>
      <c r="W107">
        <f>Sheet1!W106</f>
        <v>0.77231809070420698</v>
      </c>
      <c r="X107">
        <f>Sheet1!Y106</f>
        <v>0</v>
      </c>
      <c r="Y107">
        <f>Sheet1!X106</f>
        <v>58708.518090230202</v>
      </c>
      <c r="Z107">
        <f>Sheet1!Z106</f>
        <v>2434277.3291388899</v>
      </c>
      <c r="AA107">
        <f>Sheet1!AA106</f>
        <v>1142552.6117096499</v>
      </c>
      <c r="AB107">
        <f>Sheet1!AB106</f>
        <v>367075.81808710902</v>
      </c>
      <c r="AC107">
        <f>Sheet1!AC106</f>
        <v>-1318846.9163305699</v>
      </c>
      <c r="AD107">
        <f>Sheet1!AD106</f>
        <v>-491385.653234008</v>
      </c>
      <c r="AE107">
        <f>Sheet1!AE106</f>
        <v>-163273.69268577499</v>
      </c>
      <c r="AF107">
        <f>Sheet1!AF106</f>
        <v>-44671.592407717602</v>
      </c>
      <c r="AG107">
        <f>Sheet1!AG106</f>
        <v>-123668.186625375</v>
      </c>
      <c r="AH107">
        <f>Sheet1!AH106</f>
        <v>0</v>
      </c>
      <c r="AI107">
        <f>Sheet1!AI106</f>
        <v>0</v>
      </c>
      <c r="AJ107">
        <f>Sheet1!AJ106</f>
        <v>0</v>
      </c>
      <c r="AK107">
        <f>Sheet1!AK106</f>
        <v>-2301318.0844744202</v>
      </c>
      <c r="AL107">
        <f>Sheet1!AL106</f>
        <v>95188.617152264997</v>
      </c>
      <c r="AM107">
        <f>Sheet1!AM106</f>
        <v>-106865.9494023</v>
      </c>
      <c r="AN107">
        <f>Sheet1!AN106</f>
        <v>0</v>
      </c>
      <c r="AO107">
        <f>Sheet1!AO106</f>
        <v>-510935.699072249</v>
      </c>
      <c r="AP107">
        <f>Sheet1!AP106</f>
        <v>-562765.38954046799</v>
      </c>
      <c r="AQ107">
        <f>Sheet1!AQ106</f>
        <v>-964584.75805947406</v>
      </c>
      <c r="AR107">
        <f>Sheet1!AR106</f>
        <v>1399344</v>
      </c>
      <c r="AS107">
        <f>Sheet1!AS106</f>
        <v>-128006.14759994201</v>
      </c>
      <c r="AT107" s="3"/>
      <c r="AV107" s="3"/>
      <c r="AX107" s="3"/>
      <c r="AZ107" s="3"/>
      <c r="BB107" s="3"/>
      <c r="BD107" s="3"/>
      <c r="BF107" s="3"/>
      <c r="BI107" s="3"/>
      <c r="BK107" s="3"/>
      <c r="BM107" s="3"/>
      <c r="BN107"/>
      <c r="BO107"/>
      <c r="BP107"/>
      <c r="BQ107"/>
      <c r="BR107"/>
      <c r="BS107"/>
    </row>
    <row r="108" spans="1:71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f>Sheet1!E107</f>
        <v>56666494.4544999</v>
      </c>
      <c r="F108">
        <f>Sheet1!F107</f>
        <v>88962782.039000005</v>
      </c>
      <c r="G108">
        <f>Sheet1!G107</f>
        <v>87159118.085199997</v>
      </c>
      <c r="H108">
        <f>Sheet1!H107</f>
        <v>-1803663.95380002</v>
      </c>
      <c r="I108">
        <f>Sheet1!I107</f>
        <v>94189756.554218993</v>
      </c>
      <c r="J108">
        <f>Sheet1!J107</f>
        <v>-179877.307820583</v>
      </c>
      <c r="K108">
        <f>Sheet1!K107</f>
        <v>5041719.7545106001</v>
      </c>
      <c r="L108">
        <f>Sheet1!L107</f>
        <v>1.30929664673721</v>
      </c>
      <c r="M108">
        <f>Sheet1!M107</f>
        <v>3076137.9778522099</v>
      </c>
      <c r="N108">
        <f>Sheet1!N107</f>
        <v>2.5930103447086998</v>
      </c>
      <c r="O108">
        <f>Sheet1!O107</f>
        <v>31600.376715161601</v>
      </c>
      <c r="P108">
        <f>Sheet1!P107</f>
        <v>7.5930788540837799</v>
      </c>
      <c r="Q108">
        <f>Sheet1!Q107</f>
        <v>29.5358396074129</v>
      </c>
      <c r="R108">
        <f>Sheet1!R107</f>
        <v>5.3288758792339497</v>
      </c>
      <c r="S108">
        <f>Sheet1!S107</f>
        <v>0</v>
      </c>
      <c r="T108">
        <f>Sheet1!T107</f>
        <v>0</v>
      </c>
      <c r="U108">
        <f>Sheet1!U107</f>
        <v>0</v>
      </c>
      <c r="V108">
        <f>Sheet1!V107</f>
        <v>4.1846024983687498</v>
      </c>
      <c r="W108">
        <f>Sheet1!W107</f>
        <v>0.810379332940248</v>
      </c>
      <c r="X108">
        <f>Sheet1!Y107</f>
        <v>0</v>
      </c>
      <c r="Y108">
        <f>Sheet1!X107</f>
        <v>54631.610446633902</v>
      </c>
      <c r="Z108">
        <f>Sheet1!Z107</f>
        <v>1245451.1869256999</v>
      </c>
      <c r="AA108">
        <f>Sheet1!AA107</f>
        <v>-201822.49832708199</v>
      </c>
      <c r="AB108">
        <f>Sheet1!AB107</f>
        <v>388786.04256358702</v>
      </c>
      <c r="AC108">
        <f>Sheet1!AC107</f>
        <v>971335.90566154395</v>
      </c>
      <c r="AD108">
        <f>Sheet1!AD107</f>
        <v>94338.537557568503</v>
      </c>
      <c r="AE108">
        <f>Sheet1!AE107</f>
        <v>-136554.63365309499</v>
      </c>
      <c r="AF108">
        <f>Sheet1!AF107</f>
        <v>-69486.367648344196</v>
      </c>
      <c r="AG108">
        <f>Sheet1!AG107</f>
        <v>-59459.229896741897</v>
      </c>
      <c r="AH108">
        <f>Sheet1!AH107</f>
        <v>0</v>
      </c>
      <c r="AI108">
        <f>Sheet1!AI107</f>
        <v>0</v>
      </c>
      <c r="AJ108">
        <f>Sheet1!AJ107</f>
        <v>0</v>
      </c>
      <c r="AK108">
        <f>Sheet1!AK107</f>
        <v>-2298011.5376541298</v>
      </c>
      <c r="AL108">
        <f>Sheet1!AL107</f>
        <v>127006.15232359301</v>
      </c>
      <c r="AM108">
        <f>Sheet1!AM107</f>
        <v>-1652.87866688073</v>
      </c>
      <c r="AN108">
        <f>Sheet1!AN107</f>
        <v>0</v>
      </c>
      <c r="AO108">
        <f>Sheet1!AO107</f>
        <v>59930.679185722802</v>
      </c>
      <c r="AP108">
        <f>Sheet1!AP107</f>
        <v>70420.597373442506</v>
      </c>
      <c r="AQ108">
        <f>Sheet1!AQ107</f>
        <v>-1874084.55117346</v>
      </c>
      <c r="AR108">
        <f>Sheet1!AR107</f>
        <v>0</v>
      </c>
      <c r="AS108">
        <f>Sheet1!AS107</f>
        <v>-1803663.95380002</v>
      </c>
      <c r="AT108" s="3"/>
      <c r="AV108" s="3"/>
      <c r="AX108" s="3"/>
      <c r="AZ108" s="3"/>
      <c r="BB108" s="3"/>
      <c r="BD108" s="3"/>
      <c r="BF108" s="3"/>
      <c r="BI108" s="3"/>
      <c r="BK108" s="3"/>
      <c r="BM108" s="3"/>
      <c r="BN108"/>
      <c r="BO108"/>
      <c r="BP108"/>
      <c r="BQ108"/>
      <c r="BR108"/>
      <c r="BS108"/>
    </row>
    <row r="109" spans="1:71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f>Sheet1!E108</f>
        <v>56666494.4544999</v>
      </c>
      <c r="F109">
        <f>Sheet1!F108</f>
        <v>87159118.085199997</v>
      </c>
      <c r="G109">
        <f>Sheet1!G108</f>
        <v>85921106.483399898</v>
      </c>
      <c r="H109">
        <f>Sheet1!H108</f>
        <v>-1238011.6018000101</v>
      </c>
      <c r="I109">
        <f>Sheet1!I108</f>
        <v>94560954.040595993</v>
      </c>
      <c r="J109">
        <f>Sheet1!J108</f>
        <v>371197.48637696297</v>
      </c>
      <c r="K109">
        <f>Sheet1!K108</f>
        <v>5016670.6256997101</v>
      </c>
      <c r="L109">
        <f>Sheet1!L108</f>
        <v>1.3252516185851999</v>
      </c>
      <c r="M109">
        <f>Sheet1!M108</f>
        <v>3096393.3580632801</v>
      </c>
      <c r="N109">
        <f>Sheet1!N108</f>
        <v>2.8849218669803798</v>
      </c>
      <c r="O109">
        <f>Sheet1!O108</f>
        <v>31757.714344928201</v>
      </c>
      <c r="P109">
        <f>Sheet1!P108</f>
        <v>7.3799953649811796</v>
      </c>
      <c r="Q109">
        <f>Sheet1!Q108</f>
        <v>29.429281646957801</v>
      </c>
      <c r="R109">
        <f>Sheet1!R108</f>
        <v>5.6497184284967901</v>
      </c>
      <c r="S109">
        <f>Sheet1!S108</f>
        <v>0</v>
      </c>
      <c r="T109">
        <f>Sheet1!T108</f>
        <v>0</v>
      </c>
      <c r="U109">
        <f>Sheet1!U108</f>
        <v>0</v>
      </c>
      <c r="V109">
        <f>Sheet1!V108</f>
        <v>5.1846024983687498</v>
      </c>
      <c r="W109">
        <f>Sheet1!W108</f>
        <v>0.82753761117432301</v>
      </c>
      <c r="X109">
        <f>Sheet1!Y108</f>
        <v>0.513365290883806</v>
      </c>
      <c r="Y109">
        <f>Sheet1!X108</f>
        <v>43186.7429190521</v>
      </c>
      <c r="Z109">
        <f>Sheet1!Z108</f>
        <v>3072902.3644238301</v>
      </c>
      <c r="AA109">
        <f>Sheet1!AA108</f>
        <v>490275.74358898803</v>
      </c>
      <c r="AB109">
        <f>Sheet1!AB108</f>
        <v>340804.17980103398</v>
      </c>
      <c r="AC109">
        <f>Sheet1!AC108</f>
        <v>1192738.35623649</v>
      </c>
      <c r="AD109">
        <f>Sheet1!AD108</f>
        <v>-141706.37446608199</v>
      </c>
      <c r="AE109">
        <f>Sheet1!AE108</f>
        <v>-138690.45623990599</v>
      </c>
      <c r="AF109">
        <f>Sheet1!AF108</f>
        <v>-60296.424339679899</v>
      </c>
      <c r="AG109">
        <f>Sheet1!AG108</f>
        <v>-73569.308364613593</v>
      </c>
      <c r="AH109">
        <f>Sheet1!AH108</f>
        <v>0</v>
      </c>
      <c r="AI109">
        <f>Sheet1!AI108</f>
        <v>0</v>
      </c>
      <c r="AJ109">
        <f>Sheet1!AJ108</f>
        <v>0</v>
      </c>
      <c r="AK109">
        <f>Sheet1!AK108</f>
        <v>-2251420.8119496801</v>
      </c>
      <c r="AL109">
        <f>Sheet1!AL108</f>
        <v>27126.491079989199</v>
      </c>
      <c r="AM109">
        <f>Sheet1!AM108</f>
        <v>-59267.090034131499</v>
      </c>
      <c r="AN109">
        <f>Sheet1!AN108</f>
        <v>-2294769.7817505598</v>
      </c>
      <c r="AO109">
        <f>Sheet1!AO108</f>
        <v>104126.88798566</v>
      </c>
      <c r="AP109">
        <f>Sheet1!AP108</f>
        <v>312584.65330216702</v>
      </c>
      <c r="AQ109">
        <f>Sheet1!AQ108</f>
        <v>-1550596.2551021799</v>
      </c>
      <c r="AR109">
        <f>Sheet1!AR108</f>
        <v>0</v>
      </c>
      <c r="AS109">
        <f>Sheet1!AS108</f>
        <v>-1238011.6018000101</v>
      </c>
      <c r="AT109" s="3"/>
      <c r="AV109" s="3"/>
      <c r="AX109" s="3"/>
      <c r="AZ109" s="3"/>
      <c r="BB109" s="3"/>
      <c r="BD109" s="3"/>
      <c r="BF109" s="3"/>
      <c r="BI109" s="3"/>
      <c r="BK109" s="3"/>
      <c r="BM109" s="3"/>
      <c r="BN109"/>
      <c r="BO109"/>
      <c r="BP109"/>
      <c r="BQ109"/>
      <c r="BR109"/>
      <c r="BS109"/>
    </row>
    <row r="110" spans="1:71" x14ac:dyDescent="0.2">
      <c r="A110" t="str">
        <f t="shared" ref="A110:A126" si="3">CONCATENATE(B110,"_",C110,"_",D110)</f>
        <v>1_3_2002</v>
      </c>
      <c r="B110">
        <v>1</v>
      </c>
      <c r="C110">
        <v>3</v>
      </c>
      <c r="D110">
        <v>2002</v>
      </c>
      <c r="E110">
        <f>Sheet1!E109</f>
        <v>506671.00099999999</v>
      </c>
      <c r="F110">
        <f>Sheet1!F109</f>
        <v>0</v>
      </c>
      <c r="G110">
        <f>Sheet1!G109</f>
        <v>506671.00099999999</v>
      </c>
      <c r="H110">
        <f>Sheet1!H109</f>
        <v>0</v>
      </c>
      <c r="I110">
        <f>Sheet1!I109</f>
        <v>431615.27972346201</v>
      </c>
      <c r="J110">
        <f>Sheet1!J109</f>
        <v>0</v>
      </c>
      <c r="K110">
        <f>Sheet1!K109</f>
        <v>13624.4009482081</v>
      </c>
      <c r="L110">
        <f>Sheet1!L109</f>
        <v>4.1241436058516499</v>
      </c>
      <c r="M110">
        <f>Sheet1!M109</f>
        <v>582204.38510840503</v>
      </c>
      <c r="N110">
        <f>Sheet1!N109</f>
        <v>1.87878283559788</v>
      </c>
      <c r="O110">
        <f>Sheet1!O109</f>
        <v>33117.002644253596</v>
      </c>
      <c r="P110">
        <f>Sheet1!P109</f>
        <v>7.2110091952154098</v>
      </c>
      <c r="Q110">
        <f>Sheet1!Q109</f>
        <v>6.4423311678397104</v>
      </c>
      <c r="R110">
        <f>Sheet1!R109</f>
        <v>2.08501532535902</v>
      </c>
      <c r="S110">
        <f>Sheet1!S109</f>
        <v>0</v>
      </c>
      <c r="T110">
        <f>Sheet1!T109</f>
        <v>0</v>
      </c>
      <c r="U110">
        <f>Sheet1!U109</f>
        <v>0</v>
      </c>
      <c r="V110">
        <f>Sheet1!V109</f>
        <v>0</v>
      </c>
      <c r="W110">
        <f>Sheet1!W109</f>
        <v>0</v>
      </c>
      <c r="X110">
        <f>Sheet1!Y109</f>
        <v>0</v>
      </c>
      <c r="Y110">
        <f>Sheet1!X109</f>
        <v>13624.4009482081</v>
      </c>
      <c r="Z110">
        <f>Sheet1!Z109</f>
        <v>0</v>
      </c>
      <c r="AA110">
        <f>Sheet1!AA109</f>
        <v>0</v>
      </c>
      <c r="AB110">
        <f>Sheet1!AB109</f>
        <v>0</v>
      </c>
      <c r="AC110">
        <f>Sheet1!AC109</f>
        <v>0</v>
      </c>
      <c r="AD110">
        <f>Sheet1!AD109</f>
        <v>0</v>
      </c>
      <c r="AE110">
        <f>Sheet1!AE109</f>
        <v>0</v>
      </c>
      <c r="AF110">
        <f>Sheet1!AF109</f>
        <v>0</v>
      </c>
      <c r="AG110">
        <f>Sheet1!AG109</f>
        <v>0</v>
      </c>
      <c r="AH110">
        <f>Sheet1!AH109</f>
        <v>0</v>
      </c>
      <c r="AI110">
        <f>Sheet1!AI109</f>
        <v>0</v>
      </c>
      <c r="AJ110">
        <f>Sheet1!AJ109</f>
        <v>0</v>
      </c>
      <c r="AK110">
        <f>Sheet1!AK109</f>
        <v>0</v>
      </c>
      <c r="AL110">
        <f>Sheet1!AL109</f>
        <v>0</v>
      </c>
      <c r="AM110">
        <f>Sheet1!AM109</f>
        <v>0</v>
      </c>
      <c r="AN110">
        <f>Sheet1!AN109</f>
        <v>0</v>
      </c>
      <c r="AO110">
        <f>Sheet1!AO109</f>
        <v>0</v>
      </c>
      <c r="AP110">
        <f>Sheet1!AP109</f>
        <v>0</v>
      </c>
      <c r="AQ110">
        <f>Sheet1!AQ109</f>
        <v>0</v>
      </c>
      <c r="AR110">
        <f>Sheet1!AR109</f>
        <v>506671.00099999999</v>
      </c>
      <c r="AS110">
        <f>Sheet1!AS109</f>
        <v>506671.00099999999</v>
      </c>
      <c r="AT110" s="3"/>
      <c r="AV110" s="3"/>
      <c r="AX110" s="3"/>
      <c r="AZ110" s="3"/>
      <c r="BB110" s="3"/>
      <c r="BD110" s="3"/>
      <c r="BF110" s="3"/>
      <c r="BI110" s="3"/>
      <c r="BK110" s="3"/>
      <c r="BM110" s="3"/>
      <c r="BN110"/>
      <c r="BO110"/>
      <c r="BP110"/>
      <c r="BQ110"/>
      <c r="BR110"/>
      <c r="BS110"/>
    </row>
    <row r="111" spans="1:71" x14ac:dyDescent="0.2">
      <c r="A111" t="str">
        <f t="shared" si="3"/>
        <v>1_3_2003</v>
      </c>
      <c r="B111">
        <v>1</v>
      </c>
      <c r="C111">
        <v>3</v>
      </c>
      <c r="D111">
        <v>2003</v>
      </c>
      <c r="E111">
        <f>Sheet1!E110</f>
        <v>506671.00099999999</v>
      </c>
      <c r="F111">
        <f>Sheet1!F110</f>
        <v>506671.00099999999</v>
      </c>
      <c r="G111">
        <f>Sheet1!G110</f>
        <v>449077.99199999898</v>
      </c>
      <c r="H111">
        <f>Sheet1!H110</f>
        <v>-57593.009000000202</v>
      </c>
      <c r="I111">
        <f>Sheet1!I110</f>
        <v>428241.74165234301</v>
      </c>
      <c r="J111">
        <f>Sheet1!J110</f>
        <v>-3373.5380711194798</v>
      </c>
      <c r="K111">
        <f>Sheet1!K110</f>
        <v>13684.2622407044</v>
      </c>
      <c r="L111">
        <f>Sheet1!L110</f>
        <v>4.3582081568023101</v>
      </c>
      <c r="M111">
        <f>Sheet1!M110</f>
        <v>600939.24151891505</v>
      </c>
      <c r="N111">
        <f>Sheet1!N110</f>
        <v>2.1186819046839398</v>
      </c>
      <c r="O111">
        <f>Sheet1!O110</f>
        <v>31686.883293831001</v>
      </c>
      <c r="P111">
        <f>Sheet1!P110</f>
        <v>7.1813758645918604</v>
      </c>
      <c r="Q111">
        <f>Sheet1!Q110</f>
        <v>5.8558874549533204</v>
      </c>
      <c r="R111">
        <f>Sheet1!R110</f>
        <v>2.08501532535902</v>
      </c>
      <c r="S111">
        <f>Sheet1!S110</f>
        <v>0</v>
      </c>
      <c r="T111">
        <f>Sheet1!T110</f>
        <v>0</v>
      </c>
      <c r="U111">
        <f>Sheet1!U110</f>
        <v>0</v>
      </c>
      <c r="V111">
        <f>Sheet1!V110</f>
        <v>0</v>
      </c>
      <c r="W111">
        <f>Sheet1!W110</f>
        <v>0</v>
      </c>
      <c r="X111">
        <f>Sheet1!Y110</f>
        <v>0</v>
      </c>
      <c r="Y111">
        <f>Sheet1!X110</f>
        <v>13684.2622407044</v>
      </c>
      <c r="Z111">
        <f>Sheet1!Z110</f>
        <v>-11367.5877064837</v>
      </c>
      <c r="AA111">
        <f>Sheet1!AA110</f>
        <v>-15666.9234026997</v>
      </c>
      <c r="AB111">
        <f>Sheet1!AB110</f>
        <v>6570.6269728083298</v>
      </c>
      <c r="AC111">
        <f>Sheet1!AC110</f>
        <v>7094.3514097965399</v>
      </c>
      <c r="AD111">
        <f>Sheet1!AD110</f>
        <v>6319.6905033310504</v>
      </c>
      <c r="AE111">
        <f>Sheet1!AE110</f>
        <v>-88.604459535985598</v>
      </c>
      <c r="AF111">
        <f>Sheet1!AF110</f>
        <v>-1690.7836180701099</v>
      </c>
      <c r="AG111">
        <f>Sheet1!AG110</f>
        <v>0</v>
      </c>
      <c r="AH111">
        <f>Sheet1!AH110</f>
        <v>0</v>
      </c>
      <c r="AI111">
        <f>Sheet1!AI110</f>
        <v>0</v>
      </c>
      <c r="AJ111">
        <f>Sheet1!AJ110</f>
        <v>0</v>
      </c>
      <c r="AK111">
        <f>Sheet1!AK110</f>
        <v>0</v>
      </c>
      <c r="AL111">
        <f>Sheet1!AL110</f>
        <v>0</v>
      </c>
      <c r="AM111">
        <f>Sheet1!AM110</f>
        <v>-60.709132081662403</v>
      </c>
      <c r="AN111">
        <f>Sheet1!AN110</f>
        <v>0</v>
      </c>
      <c r="AO111">
        <f>Sheet1!AO110</f>
        <v>-8889.9394329352708</v>
      </c>
      <c r="AP111">
        <f>Sheet1!AP110</f>
        <v>-8466.5063714345397</v>
      </c>
      <c r="AQ111">
        <f>Sheet1!AQ110</f>
        <v>-49126.502628565599</v>
      </c>
      <c r="AR111">
        <f>Sheet1!AR110</f>
        <v>0</v>
      </c>
      <c r="AS111">
        <f>Sheet1!AS110</f>
        <v>-57593.009000000202</v>
      </c>
      <c r="AT111" s="3"/>
      <c r="AV111" s="3"/>
      <c r="AX111" s="3"/>
      <c r="AZ111" s="3"/>
      <c r="BB111" s="3"/>
      <c r="BD111" s="3"/>
      <c r="BF111" s="3"/>
      <c r="BI111" s="3"/>
      <c r="BK111" s="3"/>
      <c r="BM111" s="3"/>
      <c r="BN111"/>
      <c r="BO111"/>
      <c r="BP111"/>
      <c r="BQ111"/>
      <c r="BR111"/>
      <c r="BS111"/>
    </row>
    <row r="112" spans="1:71" x14ac:dyDescent="0.2">
      <c r="A112" t="str">
        <f t="shared" si="3"/>
        <v>1_3_2004</v>
      </c>
      <c r="B112">
        <v>1</v>
      </c>
      <c r="C112">
        <v>3</v>
      </c>
      <c r="D112">
        <v>2004</v>
      </c>
      <c r="E112">
        <f>Sheet1!E111</f>
        <v>506671.00099999999</v>
      </c>
      <c r="F112">
        <f>Sheet1!F111</f>
        <v>449077.99199999898</v>
      </c>
      <c r="G112">
        <f>Sheet1!G111</f>
        <v>503256.14500000002</v>
      </c>
      <c r="H112">
        <f>Sheet1!H111</f>
        <v>54178.153000000297</v>
      </c>
      <c r="I112">
        <f>Sheet1!I111</f>
        <v>511986.62362559099</v>
      </c>
      <c r="J112">
        <f>Sheet1!J111</f>
        <v>83744.881973248499</v>
      </c>
      <c r="K112">
        <f>Sheet1!K111</f>
        <v>16594.307203603399</v>
      </c>
      <c r="L112">
        <f>Sheet1!L111</f>
        <v>4.45523214173285</v>
      </c>
      <c r="M112">
        <f>Sheet1!M111</f>
        <v>618990.97058617102</v>
      </c>
      <c r="N112">
        <f>Sheet1!N111</f>
        <v>2.4764436938179899</v>
      </c>
      <c r="O112">
        <f>Sheet1!O111</f>
        <v>30048.273672892101</v>
      </c>
      <c r="P112">
        <f>Sheet1!P111</f>
        <v>7.1507333387528904</v>
      </c>
      <c r="Q112">
        <f>Sheet1!Q111</f>
        <v>5.3217783774161003</v>
      </c>
      <c r="R112">
        <f>Sheet1!R111</f>
        <v>2.08501532535902</v>
      </c>
      <c r="S112">
        <f>Sheet1!S111</f>
        <v>0</v>
      </c>
      <c r="T112">
        <f>Sheet1!T111</f>
        <v>0</v>
      </c>
      <c r="U112">
        <f>Sheet1!U111</f>
        <v>0</v>
      </c>
      <c r="V112">
        <f>Sheet1!V111</f>
        <v>0</v>
      </c>
      <c r="W112">
        <f>Sheet1!W111</f>
        <v>0</v>
      </c>
      <c r="X112">
        <f>Sheet1!Y111</f>
        <v>0</v>
      </c>
      <c r="Y112">
        <f>Sheet1!X111</f>
        <v>16594.307203603399</v>
      </c>
      <c r="Z112">
        <f>Sheet1!Z111</f>
        <v>65711.566248827294</v>
      </c>
      <c r="AA112">
        <f>Sheet1!AA111</f>
        <v>-2811.08940195376</v>
      </c>
      <c r="AB112">
        <f>Sheet1!AB111</f>
        <v>5443.4584201369298</v>
      </c>
      <c r="AC112">
        <f>Sheet1!AC111</f>
        <v>8579.2122412826793</v>
      </c>
      <c r="AD112">
        <f>Sheet1!AD111</f>
        <v>6749.49871806585</v>
      </c>
      <c r="AE112">
        <f>Sheet1!AE111</f>
        <v>-106.913082818585</v>
      </c>
      <c r="AF112">
        <f>Sheet1!AF111</f>
        <v>-1371.7749308401001</v>
      </c>
      <c r="AG112">
        <f>Sheet1!AG111</f>
        <v>0</v>
      </c>
      <c r="AH112">
        <f>Sheet1!AH111</f>
        <v>0</v>
      </c>
      <c r="AI112">
        <f>Sheet1!AI111</f>
        <v>0</v>
      </c>
      <c r="AJ112">
        <f>Sheet1!AJ111</f>
        <v>0</v>
      </c>
      <c r="AK112">
        <f>Sheet1!AK111</f>
        <v>0</v>
      </c>
      <c r="AL112">
        <f>Sheet1!AL111</f>
        <v>0</v>
      </c>
      <c r="AM112">
        <f>Sheet1!AM111</f>
        <v>281.972490807177</v>
      </c>
      <c r="AN112">
        <f>Sheet1!AN111</f>
        <v>0</v>
      </c>
      <c r="AO112">
        <f>Sheet1!AO111</f>
        <v>82475.930703507503</v>
      </c>
      <c r="AP112">
        <f>Sheet1!AP111</f>
        <v>84188.453917822</v>
      </c>
      <c r="AQ112">
        <f>Sheet1!AQ111</f>
        <v>-30010.3009178217</v>
      </c>
      <c r="AR112">
        <f>Sheet1!AR111</f>
        <v>0</v>
      </c>
      <c r="AS112">
        <f>Sheet1!AS111</f>
        <v>54178.153000000297</v>
      </c>
      <c r="AT112" s="3"/>
      <c r="AV112" s="3"/>
      <c r="AX112" s="3"/>
      <c r="AZ112" s="3"/>
      <c r="BB112" s="3"/>
      <c r="BD112" s="3"/>
      <c r="BF112" s="3"/>
      <c r="BI112" s="3"/>
      <c r="BK112" s="3"/>
      <c r="BM112" s="3"/>
      <c r="BN112"/>
      <c r="BO112"/>
      <c r="BP112"/>
      <c r="BQ112"/>
      <c r="BR112"/>
      <c r="BS112"/>
    </row>
    <row r="113" spans="1:71" x14ac:dyDescent="0.2">
      <c r="A113" t="str">
        <f t="shared" si="3"/>
        <v>1_3_2005</v>
      </c>
      <c r="B113">
        <v>1</v>
      </c>
      <c r="C113">
        <v>3</v>
      </c>
      <c r="D113">
        <v>2005</v>
      </c>
      <c r="E113">
        <f>Sheet1!E112</f>
        <v>666133.000999999</v>
      </c>
      <c r="F113">
        <f>Sheet1!F112</f>
        <v>503256.14500000002</v>
      </c>
      <c r="G113">
        <f>Sheet1!G112</f>
        <v>677557.55599999905</v>
      </c>
      <c r="H113">
        <f>Sheet1!H112</f>
        <v>14839.4109999998</v>
      </c>
      <c r="I113">
        <f>Sheet1!I112</f>
        <v>615506.64611004898</v>
      </c>
      <c r="J113">
        <f>Sheet1!J112</f>
        <v>21412.031306286401</v>
      </c>
      <c r="K113">
        <f>Sheet1!K112</f>
        <v>20756.0478972647</v>
      </c>
      <c r="L113">
        <f>Sheet1!L112</f>
        <v>3.6476116277033501</v>
      </c>
      <c r="M113">
        <f>Sheet1!M112</f>
        <v>711732.44760436297</v>
      </c>
      <c r="N113">
        <f>Sheet1!N112</f>
        <v>2.9527350033383102</v>
      </c>
      <c r="O113">
        <f>Sheet1!O112</f>
        <v>28991.948688136399</v>
      </c>
      <c r="P113">
        <f>Sheet1!P112</f>
        <v>6.9801257443781797</v>
      </c>
      <c r="Q113">
        <f>Sheet1!Q112</f>
        <v>4.9125313855003299</v>
      </c>
      <c r="R113">
        <f>Sheet1!R112</f>
        <v>2.1604178142196502</v>
      </c>
      <c r="S113">
        <f>Sheet1!S112</f>
        <v>0</v>
      </c>
      <c r="T113">
        <f>Sheet1!T112</f>
        <v>0</v>
      </c>
      <c r="U113">
        <f>Sheet1!U112</f>
        <v>0</v>
      </c>
      <c r="V113">
        <f>Sheet1!V112</f>
        <v>0</v>
      </c>
      <c r="W113">
        <f>Sheet1!W112</f>
        <v>0</v>
      </c>
      <c r="X113">
        <f>Sheet1!Y112</f>
        <v>0</v>
      </c>
      <c r="Y113">
        <f>Sheet1!X112</f>
        <v>13943.9593606093</v>
      </c>
      <c r="Z113">
        <f>Sheet1!Z112</f>
        <v>11549.691785077301</v>
      </c>
      <c r="AA113">
        <f>Sheet1!AA112</f>
        <v>-7809.3959954934098</v>
      </c>
      <c r="AB113">
        <f>Sheet1!AB112</f>
        <v>6476.3922595467302</v>
      </c>
      <c r="AC113">
        <f>Sheet1!AC112</f>
        <v>11918.291485561</v>
      </c>
      <c r="AD113">
        <f>Sheet1!AD112</f>
        <v>7498.3890644261101</v>
      </c>
      <c r="AE113">
        <f>Sheet1!AE112</f>
        <v>58.336724833275902</v>
      </c>
      <c r="AF113">
        <f>Sheet1!AF112</f>
        <v>-1384.4707105064199</v>
      </c>
      <c r="AG113">
        <f>Sheet1!AG112</f>
        <v>0</v>
      </c>
      <c r="AH113">
        <f>Sheet1!AH112</f>
        <v>0</v>
      </c>
      <c r="AI113">
        <f>Sheet1!AI112</f>
        <v>0</v>
      </c>
      <c r="AJ113">
        <f>Sheet1!AJ112</f>
        <v>0</v>
      </c>
      <c r="AK113">
        <f>Sheet1!AK112</f>
        <v>0</v>
      </c>
      <c r="AL113">
        <f>Sheet1!AL112</f>
        <v>0</v>
      </c>
      <c r="AM113">
        <f>Sheet1!AM112</f>
        <v>48.466077251642403</v>
      </c>
      <c r="AN113">
        <f>Sheet1!AN112</f>
        <v>0</v>
      </c>
      <c r="AO113">
        <f>Sheet1!AO112</f>
        <v>28355.7006906963</v>
      </c>
      <c r="AP113">
        <f>Sheet1!AP112</f>
        <v>29477.121823610501</v>
      </c>
      <c r="AQ113">
        <f>Sheet1!AQ112</f>
        <v>-14637.7108236107</v>
      </c>
      <c r="AR113">
        <f>Sheet1!AR112</f>
        <v>159461.99999999901</v>
      </c>
      <c r="AS113">
        <f>Sheet1!AS112</f>
        <v>174301.410999999</v>
      </c>
      <c r="AT113" s="3"/>
      <c r="AV113" s="3"/>
      <c r="AX113" s="3"/>
      <c r="AZ113" s="3"/>
      <c r="BB113" s="3"/>
      <c r="BD113" s="3"/>
      <c r="BF113" s="3"/>
      <c r="BI113" s="3"/>
      <c r="BK113" s="3"/>
      <c r="BM113" s="3"/>
      <c r="BN113"/>
      <c r="BO113"/>
      <c r="BP113"/>
      <c r="BQ113"/>
      <c r="BR113"/>
      <c r="BS113"/>
    </row>
    <row r="114" spans="1:71" x14ac:dyDescent="0.2">
      <c r="A114" t="str">
        <f t="shared" si="3"/>
        <v>1_3_2006</v>
      </c>
      <c r="B114">
        <v>1</v>
      </c>
      <c r="C114">
        <v>3</v>
      </c>
      <c r="D114">
        <v>2006</v>
      </c>
      <c r="E114">
        <f>Sheet1!E113</f>
        <v>666133.000999999</v>
      </c>
      <c r="F114">
        <f>Sheet1!F113</f>
        <v>677557.55599999905</v>
      </c>
      <c r="G114">
        <f>Sheet1!G113</f>
        <v>606866.41</v>
      </c>
      <c r="H114">
        <f>Sheet1!H113</f>
        <v>-70691.1459999996</v>
      </c>
      <c r="I114">
        <f>Sheet1!I113</f>
        <v>586067.53675937001</v>
      </c>
      <c r="J114">
        <f>Sheet1!J113</f>
        <v>-29439.109350678998</v>
      </c>
      <c r="K114">
        <f>Sheet1!K113</f>
        <v>18167.845810797498</v>
      </c>
      <c r="L114">
        <f>Sheet1!L113</f>
        <v>3.8721048754930401</v>
      </c>
      <c r="M114">
        <f>Sheet1!M113</f>
        <v>742045.95943859406</v>
      </c>
      <c r="N114">
        <f>Sheet1!N113</f>
        <v>3.2293761157616001</v>
      </c>
      <c r="O114">
        <f>Sheet1!O113</f>
        <v>27431.941071965801</v>
      </c>
      <c r="P114">
        <f>Sheet1!P113</f>
        <v>6.7180665025632003</v>
      </c>
      <c r="Q114">
        <f>Sheet1!Q113</f>
        <v>4.4945173307544097</v>
      </c>
      <c r="R114">
        <f>Sheet1!R113</f>
        <v>2.7339951629269299</v>
      </c>
      <c r="S114">
        <f>Sheet1!S113</f>
        <v>0</v>
      </c>
      <c r="T114">
        <f>Sheet1!T113</f>
        <v>0</v>
      </c>
      <c r="U114">
        <f>Sheet1!U113</f>
        <v>0</v>
      </c>
      <c r="V114">
        <f>Sheet1!V113</f>
        <v>0</v>
      </c>
      <c r="W114">
        <f>Sheet1!W113</f>
        <v>0</v>
      </c>
      <c r="X114">
        <f>Sheet1!Y113</f>
        <v>0</v>
      </c>
      <c r="Y114">
        <f>Sheet1!X113</f>
        <v>12372.463682596899</v>
      </c>
      <c r="Z114">
        <f>Sheet1!Z113</f>
        <v>-38654.076829692996</v>
      </c>
      <c r="AA114">
        <f>Sheet1!AA113</f>
        <v>-16586.408387791798</v>
      </c>
      <c r="AB114">
        <f>Sheet1!AB113</f>
        <v>11672.293655018</v>
      </c>
      <c r="AC114">
        <f>Sheet1!AC113</f>
        <v>8024.7832088124997</v>
      </c>
      <c r="AD114">
        <f>Sheet1!AD113</f>
        <v>10748.853403930099</v>
      </c>
      <c r="AE114">
        <f>Sheet1!AE113</f>
        <v>-998.27377130073103</v>
      </c>
      <c r="AF114">
        <f>Sheet1!AF113</f>
        <v>-1610.4585006351799</v>
      </c>
      <c r="AG114">
        <f>Sheet1!AG113</f>
        <v>-812.22495107363898</v>
      </c>
      <c r="AH114">
        <f>Sheet1!AH113</f>
        <v>0</v>
      </c>
      <c r="AI114">
        <f>Sheet1!AI113</f>
        <v>0</v>
      </c>
      <c r="AJ114">
        <f>Sheet1!AJ113</f>
        <v>0</v>
      </c>
      <c r="AK114">
        <f>Sheet1!AK113</f>
        <v>0</v>
      </c>
      <c r="AL114">
        <f>Sheet1!AL113</f>
        <v>0</v>
      </c>
      <c r="AM114">
        <f>Sheet1!AM113</f>
        <v>-385.16050284269897</v>
      </c>
      <c r="AN114">
        <f>Sheet1!AN113</f>
        <v>0</v>
      </c>
      <c r="AO114">
        <f>Sheet1!AO113</f>
        <v>-28600.672675576301</v>
      </c>
      <c r="AP114">
        <f>Sheet1!AP113</f>
        <v>-29974.760298416299</v>
      </c>
      <c r="AQ114">
        <f>Sheet1!AQ113</f>
        <v>-40716.385701583204</v>
      </c>
      <c r="AR114">
        <f>Sheet1!AR113</f>
        <v>0</v>
      </c>
      <c r="AS114">
        <f>Sheet1!AS113</f>
        <v>-70691.1459999996</v>
      </c>
      <c r="AT114" s="3"/>
      <c r="AV114" s="3"/>
      <c r="AX114" s="3"/>
      <c r="AZ114" s="3"/>
      <c r="BB114" s="3"/>
      <c r="BD114" s="3"/>
      <c r="BF114" s="3"/>
      <c r="BI114" s="3"/>
      <c r="BK114" s="3"/>
      <c r="BM114" s="3"/>
      <c r="BN114"/>
      <c r="BO114"/>
      <c r="BP114"/>
      <c r="BQ114"/>
      <c r="BR114"/>
      <c r="BS114"/>
    </row>
    <row r="115" spans="1:71" x14ac:dyDescent="0.2">
      <c r="A115" t="str">
        <f t="shared" si="3"/>
        <v>1_3_2007</v>
      </c>
      <c r="B115">
        <v>1</v>
      </c>
      <c r="C115">
        <v>3</v>
      </c>
      <c r="D115">
        <v>2007</v>
      </c>
      <c r="E115">
        <f>Sheet1!E114</f>
        <v>666133.000999999</v>
      </c>
      <c r="F115">
        <f>Sheet1!F114</f>
        <v>606866.41</v>
      </c>
      <c r="G115">
        <f>Sheet1!G114</f>
        <v>600250.92200000002</v>
      </c>
      <c r="H115">
        <f>Sheet1!H114</f>
        <v>-6615.4879999999603</v>
      </c>
      <c r="I115">
        <f>Sheet1!I114</f>
        <v>630503.32882134803</v>
      </c>
      <c r="J115">
        <f>Sheet1!J114</f>
        <v>44435.792061977503</v>
      </c>
      <c r="K115">
        <f>Sheet1!K114</f>
        <v>19705.3262800144</v>
      </c>
      <c r="L115">
        <f>Sheet1!L114</f>
        <v>3.8717883134665301</v>
      </c>
      <c r="M115">
        <f>Sheet1!M114</f>
        <v>761612.14286297897</v>
      </c>
      <c r="N115">
        <f>Sheet1!N114</f>
        <v>3.3652778671756498</v>
      </c>
      <c r="O115">
        <f>Sheet1!O114</f>
        <v>26682.202869713601</v>
      </c>
      <c r="P115">
        <f>Sheet1!P114</f>
        <v>7.12560691982591</v>
      </c>
      <c r="Q115">
        <f>Sheet1!Q114</f>
        <v>4.2022428730663401</v>
      </c>
      <c r="R115">
        <f>Sheet1!R114</f>
        <v>3.03390118649894</v>
      </c>
      <c r="S115">
        <f>Sheet1!S114</f>
        <v>0</v>
      </c>
      <c r="T115">
        <f>Sheet1!T114</f>
        <v>0</v>
      </c>
      <c r="U115">
        <f>Sheet1!U114</f>
        <v>0</v>
      </c>
      <c r="V115">
        <f>Sheet1!V114</f>
        <v>0</v>
      </c>
      <c r="W115">
        <f>Sheet1!W114</f>
        <v>0</v>
      </c>
      <c r="X115">
        <f>Sheet1!Y114</f>
        <v>0</v>
      </c>
      <c r="Y115">
        <f>Sheet1!X114</f>
        <v>6367.4557726800804</v>
      </c>
      <c r="Z115">
        <f>Sheet1!Z114</f>
        <v>93486.105794560193</v>
      </c>
      <c r="AA115">
        <f>Sheet1!AA114</f>
        <v>-3791.4245054000799</v>
      </c>
      <c r="AB115">
        <f>Sheet1!AB114</f>
        <v>5509.18525822211</v>
      </c>
      <c r="AC115">
        <f>Sheet1!AC114</f>
        <v>3309.6340044805302</v>
      </c>
      <c r="AD115">
        <f>Sheet1!AD114</f>
        <v>4636.1896797025502</v>
      </c>
      <c r="AE115">
        <f>Sheet1!AE114</f>
        <v>1711.9428495244299</v>
      </c>
      <c r="AF115">
        <f>Sheet1!AF114</f>
        <v>-971.08744197349301</v>
      </c>
      <c r="AG115">
        <f>Sheet1!AG114</f>
        <v>-386.45175012333902</v>
      </c>
      <c r="AH115">
        <f>Sheet1!AH114</f>
        <v>0</v>
      </c>
      <c r="AI115">
        <f>Sheet1!AI114</f>
        <v>0</v>
      </c>
      <c r="AJ115">
        <f>Sheet1!AJ114</f>
        <v>0</v>
      </c>
      <c r="AK115">
        <f>Sheet1!AK114</f>
        <v>0</v>
      </c>
      <c r="AL115">
        <f>Sheet1!AL114</f>
        <v>0</v>
      </c>
      <c r="AM115">
        <f>Sheet1!AM114</f>
        <v>-897.82230726451701</v>
      </c>
      <c r="AN115">
        <f>Sheet1!AN114</f>
        <v>0</v>
      </c>
      <c r="AO115">
        <f>Sheet1!AO114</f>
        <v>102606.271581728</v>
      </c>
      <c r="AP115">
        <f>Sheet1!AP114</f>
        <v>100060.05417483801</v>
      </c>
      <c r="AQ115">
        <f>Sheet1!AQ114</f>
        <v>-106675.542174838</v>
      </c>
      <c r="AR115">
        <f>Sheet1!AR114</f>
        <v>0</v>
      </c>
      <c r="AS115">
        <f>Sheet1!AS114</f>
        <v>-6615.4879999999603</v>
      </c>
      <c r="AT115" s="3"/>
      <c r="AV115" s="3"/>
      <c r="AX115" s="3"/>
      <c r="AZ115" s="3"/>
      <c r="BB115" s="3"/>
      <c r="BD115" s="3"/>
      <c r="BF115" s="3"/>
      <c r="BI115" s="3"/>
      <c r="BK115" s="3"/>
      <c r="BM115" s="3"/>
      <c r="BN115"/>
      <c r="BO115"/>
      <c r="BP115"/>
      <c r="BQ115"/>
      <c r="BR115"/>
      <c r="BS115"/>
    </row>
    <row r="116" spans="1:71" x14ac:dyDescent="0.2">
      <c r="A116" t="str">
        <f t="shared" si="3"/>
        <v>1_3_2008</v>
      </c>
      <c r="B116">
        <v>1</v>
      </c>
      <c r="C116">
        <v>3</v>
      </c>
      <c r="D116">
        <v>2008</v>
      </c>
      <c r="E116">
        <f>Sheet1!E115</f>
        <v>666133.000999999</v>
      </c>
      <c r="F116">
        <f>Sheet1!F115</f>
        <v>600250.92200000002</v>
      </c>
      <c r="G116">
        <f>Sheet1!G115</f>
        <v>588532.076999999</v>
      </c>
      <c r="H116">
        <f>Sheet1!H115</f>
        <v>-11718.8450000005</v>
      </c>
      <c r="I116">
        <f>Sheet1!I115</f>
        <v>658759.21720581304</v>
      </c>
      <c r="J116">
        <f>Sheet1!J115</f>
        <v>28255.888384465499</v>
      </c>
      <c r="K116">
        <f>Sheet1!K115</f>
        <v>21919.351213021298</v>
      </c>
      <c r="L116">
        <f>Sheet1!L115</f>
        <v>4.5811697335476396</v>
      </c>
      <c r="M116">
        <f>Sheet1!M115</f>
        <v>761007.41646343097</v>
      </c>
      <c r="N116">
        <f>Sheet1!N115</f>
        <v>3.8368587792267301</v>
      </c>
      <c r="O116">
        <f>Sheet1!O115</f>
        <v>27123.6905040569</v>
      </c>
      <c r="P116">
        <f>Sheet1!P115</f>
        <v>7.1306310661825298</v>
      </c>
      <c r="Q116">
        <f>Sheet1!Q115</f>
        <v>4.0109693555103503</v>
      </c>
      <c r="R116">
        <f>Sheet1!R115</f>
        <v>2.7222704785346599</v>
      </c>
      <c r="S116">
        <f>Sheet1!S115</f>
        <v>0</v>
      </c>
      <c r="T116">
        <f>Sheet1!T115</f>
        <v>0</v>
      </c>
      <c r="U116">
        <f>Sheet1!U115</f>
        <v>0</v>
      </c>
      <c r="V116">
        <f>Sheet1!V115</f>
        <v>0</v>
      </c>
      <c r="W116">
        <f>Sheet1!W115</f>
        <v>0</v>
      </c>
      <c r="X116">
        <f>Sheet1!Y115</f>
        <v>0</v>
      </c>
      <c r="Y116">
        <f>Sheet1!X115</f>
        <v>8866.3327926053498</v>
      </c>
      <c r="Z116">
        <f>Sheet1!Z115</f>
        <v>65686.026353700101</v>
      </c>
      <c r="AA116">
        <f>Sheet1!AA115</f>
        <v>-34295.176203018702</v>
      </c>
      <c r="AB116">
        <f>Sheet1!AB115</f>
        <v>-330.714915128239</v>
      </c>
      <c r="AC116">
        <f>Sheet1!AC115</f>
        <v>10780.6196505397</v>
      </c>
      <c r="AD116">
        <f>Sheet1!AD115</f>
        <v>-3012.95330576983</v>
      </c>
      <c r="AE116">
        <f>Sheet1!AE115</f>
        <v>-61.541363834683203</v>
      </c>
      <c r="AF116">
        <f>Sheet1!AF115</f>
        <v>-615.977176459887</v>
      </c>
      <c r="AG116">
        <f>Sheet1!AG115</f>
        <v>304.04045595459598</v>
      </c>
      <c r="AH116">
        <f>Sheet1!AH115</f>
        <v>0</v>
      </c>
      <c r="AI116">
        <f>Sheet1!AI115</f>
        <v>0</v>
      </c>
      <c r="AJ116">
        <f>Sheet1!AJ115</f>
        <v>0</v>
      </c>
      <c r="AK116">
        <f>Sheet1!AK115</f>
        <v>0</v>
      </c>
      <c r="AL116">
        <f>Sheet1!AL115</f>
        <v>0</v>
      </c>
      <c r="AM116">
        <f>Sheet1!AM115</f>
        <v>674.75116618891195</v>
      </c>
      <c r="AN116">
        <f>Sheet1!AN115</f>
        <v>0</v>
      </c>
      <c r="AO116">
        <f>Sheet1!AO115</f>
        <v>39129.074662172003</v>
      </c>
      <c r="AP116">
        <f>Sheet1!AP115</f>
        <v>30781.805763368298</v>
      </c>
      <c r="AQ116">
        <f>Sheet1!AQ115</f>
        <v>-42500.650763368802</v>
      </c>
      <c r="AR116">
        <f>Sheet1!AR115</f>
        <v>0</v>
      </c>
      <c r="AS116">
        <f>Sheet1!AS115</f>
        <v>-11718.8450000005</v>
      </c>
      <c r="AT116" s="3"/>
      <c r="AV116" s="3"/>
      <c r="AX116" s="3"/>
      <c r="AZ116" s="3"/>
      <c r="BB116" s="3"/>
      <c r="BD116" s="3"/>
      <c r="BF116" s="3"/>
      <c r="BI116" s="3"/>
      <c r="BK116" s="3"/>
      <c r="BM116" s="3"/>
      <c r="BN116"/>
      <c r="BO116"/>
      <c r="BP116"/>
      <c r="BQ116"/>
      <c r="BR116"/>
      <c r="BS116"/>
    </row>
    <row r="117" spans="1:71" x14ac:dyDescent="0.2">
      <c r="A117" t="str">
        <f t="shared" si="3"/>
        <v>1_3_2009</v>
      </c>
      <c r="B117">
        <v>1</v>
      </c>
      <c r="C117">
        <v>3</v>
      </c>
      <c r="D117">
        <v>2009</v>
      </c>
      <c r="E117">
        <f>Sheet1!E116</f>
        <v>666133.000999999</v>
      </c>
      <c r="F117">
        <f>Sheet1!F116</f>
        <v>588532.076999999</v>
      </c>
      <c r="G117">
        <f>Sheet1!G116</f>
        <v>573519.96600000001</v>
      </c>
      <c r="H117">
        <f>Sheet1!H116</f>
        <v>-15012.110999999601</v>
      </c>
      <c r="I117">
        <f>Sheet1!I116</f>
        <v>501640.90297124803</v>
      </c>
      <c r="J117">
        <f>Sheet1!J116</f>
        <v>-157118.31423456501</v>
      </c>
      <c r="K117">
        <f>Sheet1!K116</f>
        <v>18035.541422484199</v>
      </c>
      <c r="L117">
        <f>Sheet1!L116</f>
        <v>4.8171877966958201</v>
      </c>
      <c r="M117">
        <f>Sheet1!M116</f>
        <v>754305.73685663997</v>
      </c>
      <c r="N117">
        <f>Sheet1!N116</f>
        <v>2.7453274117897899</v>
      </c>
      <c r="O117">
        <f>Sheet1!O116</f>
        <v>26653.020082180399</v>
      </c>
      <c r="P117">
        <f>Sheet1!P116</f>
        <v>7.2710498409911297</v>
      </c>
      <c r="Q117">
        <f>Sheet1!Q116</f>
        <v>3.7954855206118001</v>
      </c>
      <c r="R117">
        <f>Sheet1!R116</f>
        <v>2.8854995918450199</v>
      </c>
      <c r="S117">
        <f>Sheet1!S116</f>
        <v>0</v>
      </c>
      <c r="T117">
        <f>Sheet1!T116</f>
        <v>0</v>
      </c>
      <c r="U117">
        <f>Sheet1!U116</f>
        <v>0</v>
      </c>
      <c r="V117">
        <f>Sheet1!V116</f>
        <v>0</v>
      </c>
      <c r="W117">
        <f>Sheet1!W116</f>
        <v>0</v>
      </c>
      <c r="X117">
        <f>Sheet1!Y116</f>
        <v>0</v>
      </c>
      <c r="Y117">
        <f>Sheet1!X116</f>
        <v>12019.6461553467</v>
      </c>
      <c r="Z117">
        <f>Sheet1!Z116</f>
        <v>-104014.38123341301</v>
      </c>
      <c r="AA117">
        <f>Sheet1!AA116</f>
        <v>-13044.4504458638</v>
      </c>
      <c r="AB117">
        <f>Sheet1!AB116</f>
        <v>-2436.1403642005698</v>
      </c>
      <c r="AC117">
        <f>Sheet1!AC116</f>
        <v>-25550.020692867602</v>
      </c>
      <c r="AD117">
        <f>Sheet1!AD116</f>
        <v>3083.6648597537001</v>
      </c>
      <c r="AE117">
        <f>Sheet1!AE116</f>
        <v>455.77264853228297</v>
      </c>
      <c r="AF117">
        <f>Sheet1!AF116</f>
        <v>-707.39013328454496</v>
      </c>
      <c r="AG117">
        <f>Sheet1!AG116</f>
        <v>-142.78569423713901</v>
      </c>
      <c r="AH117">
        <f>Sheet1!AH116</f>
        <v>0</v>
      </c>
      <c r="AI117">
        <f>Sheet1!AI116</f>
        <v>0</v>
      </c>
      <c r="AJ117">
        <f>Sheet1!AJ116</f>
        <v>0</v>
      </c>
      <c r="AK117">
        <f>Sheet1!AK116</f>
        <v>0</v>
      </c>
      <c r="AL117">
        <f>Sheet1!AL116</f>
        <v>0</v>
      </c>
      <c r="AM117">
        <f>Sheet1!AM116</f>
        <v>611.69930708645097</v>
      </c>
      <c r="AN117">
        <f>Sheet1!AN116</f>
        <v>0</v>
      </c>
      <c r="AO117">
        <f>Sheet1!AO116</f>
        <v>-141744.03174849399</v>
      </c>
      <c r="AP117">
        <f>Sheet1!AP116</f>
        <v>-134448.03203738801</v>
      </c>
      <c r="AQ117">
        <f>Sheet1!AQ116</f>
        <v>119435.92103738801</v>
      </c>
      <c r="AR117">
        <f>Sheet1!AR116</f>
        <v>0</v>
      </c>
      <c r="AS117">
        <f>Sheet1!AS116</f>
        <v>-15012.110999999601</v>
      </c>
      <c r="AT117" s="3"/>
      <c r="AV117" s="3"/>
      <c r="AX117" s="3"/>
      <c r="AZ117" s="3"/>
      <c r="BB117" s="3"/>
      <c r="BD117" s="3"/>
      <c r="BF117" s="3"/>
      <c r="BI117" s="3"/>
      <c r="BK117" s="3"/>
      <c r="BM117" s="3"/>
      <c r="BN117"/>
      <c r="BO117"/>
      <c r="BP117"/>
      <c r="BQ117"/>
      <c r="BR117"/>
      <c r="BS117"/>
    </row>
    <row r="118" spans="1:71" x14ac:dyDescent="0.2">
      <c r="A118" t="str">
        <f t="shared" si="3"/>
        <v>1_3_2010</v>
      </c>
      <c r="B118">
        <v>1</v>
      </c>
      <c r="C118">
        <v>3</v>
      </c>
      <c r="D118">
        <v>2010</v>
      </c>
      <c r="E118">
        <f>Sheet1!E117</f>
        <v>666133.000999999</v>
      </c>
      <c r="F118">
        <f>Sheet1!F117</f>
        <v>573519.96600000001</v>
      </c>
      <c r="G118">
        <f>Sheet1!G117</f>
        <v>541144.78500000003</v>
      </c>
      <c r="H118">
        <f>Sheet1!H117</f>
        <v>-32375.1809999998</v>
      </c>
      <c r="I118">
        <f>Sheet1!I117</f>
        <v>549090.88130633999</v>
      </c>
      <c r="J118">
        <f>Sheet1!J117</f>
        <v>47449.978335092303</v>
      </c>
      <c r="K118">
        <f>Sheet1!K117</f>
        <v>22180.532098128901</v>
      </c>
      <c r="L118">
        <f>Sheet1!L117</f>
        <v>4.8639573088428003</v>
      </c>
      <c r="M118">
        <f>Sheet1!M117</f>
        <v>763701.65676194604</v>
      </c>
      <c r="N118">
        <f>Sheet1!N117</f>
        <v>3.1928987380839802</v>
      </c>
      <c r="O118">
        <f>Sheet1!O117</f>
        <v>26325.394659116399</v>
      </c>
      <c r="P118">
        <f>Sheet1!P117</f>
        <v>7.2816651669236201</v>
      </c>
      <c r="Q118">
        <f>Sheet1!Q117</f>
        <v>3.57550617054835</v>
      </c>
      <c r="R118">
        <f>Sheet1!R117</f>
        <v>3.2759675608685201</v>
      </c>
      <c r="S118">
        <f>Sheet1!S117</f>
        <v>0</v>
      </c>
      <c r="T118">
        <f>Sheet1!T117</f>
        <v>0</v>
      </c>
      <c r="U118">
        <f>Sheet1!U117</f>
        <v>0</v>
      </c>
      <c r="V118">
        <f>Sheet1!V117</f>
        <v>0</v>
      </c>
      <c r="W118">
        <f>Sheet1!W117</f>
        <v>0</v>
      </c>
      <c r="X118">
        <f>Sheet1!Y117</f>
        <v>0</v>
      </c>
      <c r="Y118">
        <f>Sheet1!X117</f>
        <v>5545.17994718515</v>
      </c>
      <c r="Z118">
        <f>Sheet1!Z117</f>
        <v>56826.691096379604</v>
      </c>
      <c r="AA118">
        <f>Sheet1!AA117</f>
        <v>-5836.58865801518</v>
      </c>
      <c r="AB118">
        <f>Sheet1!AB117</f>
        <v>1931.85072942179</v>
      </c>
      <c r="AC118">
        <f>Sheet1!AC117</f>
        <v>11347.894078732301</v>
      </c>
      <c r="AD118">
        <f>Sheet1!AD117</f>
        <v>1689.97385350785</v>
      </c>
      <c r="AE118">
        <f>Sheet1!AE117</f>
        <v>-23.177601329660199</v>
      </c>
      <c r="AF118">
        <f>Sheet1!AF117</f>
        <v>-693.70433506242</v>
      </c>
      <c r="AG118">
        <f>Sheet1!AG117</f>
        <v>-493.46113899341702</v>
      </c>
      <c r="AH118">
        <f>Sheet1!AH117</f>
        <v>0</v>
      </c>
      <c r="AI118">
        <f>Sheet1!AI117</f>
        <v>0</v>
      </c>
      <c r="AJ118">
        <f>Sheet1!AJ117</f>
        <v>0</v>
      </c>
      <c r="AK118">
        <f>Sheet1!AK117</f>
        <v>0</v>
      </c>
      <c r="AL118">
        <f>Sheet1!AL117</f>
        <v>0</v>
      </c>
      <c r="AM118">
        <f>Sheet1!AM117</f>
        <v>-1667.21361460359</v>
      </c>
      <c r="AN118">
        <f>Sheet1!AN117</f>
        <v>0</v>
      </c>
      <c r="AO118">
        <f>Sheet1!AO117</f>
        <v>63082.2644100373</v>
      </c>
      <c r="AP118">
        <f>Sheet1!AP117</f>
        <v>63317.9264158437</v>
      </c>
      <c r="AQ118">
        <f>Sheet1!AQ117</f>
        <v>-95693.107415843493</v>
      </c>
      <c r="AR118">
        <f>Sheet1!AR117</f>
        <v>0</v>
      </c>
      <c r="AS118">
        <f>Sheet1!AS117</f>
        <v>-32375.1809999998</v>
      </c>
      <c r="AT118" s="3"/>
      <c r="AV118" s="3"/>
      <c r="AX118" s="3"/>
      <c r="AZ118" s="3"/>
      <c r="BB118" s="3"/>
      <c r="BD118" s="3"/>
      <c r="BF118" s="3"/>
      <c r="BI118" s="3"/>
      <c r="BK118" s="3"/>
      <c r="BM118" s="3"/>
      <c r="BN118"/>
      <c r="BO118"/>
      <c r="BP118"/>
      <c r="BQ118"/>
      <c r="BR118"/>
      <c r="BS118"/>
    </row>
    <row r="119" spans="1:71" x14ac:dyDescent="0.2">
      <c r="A119" t="str">
        <f t="shared" si="3"/>
        <v>1_3_2011</v>
      </c>
      <c r="B119">
        <v>1</v>
      </c>
      <c r="C119">
        <v>3</v>
      </c>
      <c r="D119">
        <v>2011</v>
      </c>
      <c r="E119">
        <f>Sheet1!E118</f>
        <v>666133.000999999</v>
      </c>
      <c r="F119">
        <f>Sheet1!F118</f>
        <v>541144.78500000003</v>
      </c>
      <c r="G119">
        <f>Sheet1!G118</f>
        <v>535075.86</v>
      </c>
      <c r="H119">
        <f>Sheet1!H118</f>
        <v>-6068.9250000000402</v>
      </c>
      <c r="I119">
        <f>Sheet1!I118</f>
        <v>572245.72665538394</v>
      </c>
      <c r="J119">
        <f>Sheet1!J118</f>
        <v>23154.845349043699</v>
      </c>
      <c r="K119">
        <f>Sheet1!K118</f>
        <v>19965.890512696002</v>
      </c>
      <c r="L119">
        <f>Sheet1!L118</f>
        <v>4.6937424226325097</v>
      </c>
      <c r="M119">
        <f>Sheet1!M118</f>
        <v>768024.464054732</v>
      </c>
      <c r="N119">
        <f>Sheet1!N118</f>
        <v>3.936873096707</v>
      </c>
      <c r="O119">
        <f>Sheet1!O118</f>
        <v>25333.263027429999</v>
      </c>
      <c r="P119">
        <f>Sheet1!P118</f>
        <v>7.6065555107365102</v>
      </c>
      <c r="Q119">
        <f>Sheet1!Q118</f>
        <v>3.3894722486000299</v>
      </c>
      <c r="R119">
        <f>Sheet1!R118</f>
        <v>3.0119222431377399</v>
      </c>
      <c r="S119">
        <f>Sheet1!S118</f>
        <v>0</v>
      </c>
      <c r="T119">
        <f>Sheet1!T118</f>
        <v>0</v>
      </c>
      <c r="U119">
        <f>Sheet1!U118</f>
        <v>0</v>
      </c>
      <c r="V119">
        <f>Sheet1!V118</f>
        <v>0</v>
      </c>
      <c r="W119">
        <f>Sheet1!W118</f>
        <v>0</v>
      </c>
      <c r="X119">
        <f>Sheet1!Y118</f>
        <v>0</v>
      </c>
      <c r="Y119">
        <f>Sheet1!X118</f>
        <v>4238.0370586335903</v>
      </c>
      <c r="Z119">
        <f>Sheet1!Z118</f>
        <v>-10689.0399838294</v>
      </c>
      <c r="AA119">
        <f>Sheet1!AA118</f>
        <v>11837.1475466508</v>
      </c>
      <c r="AB119">
        <f>Sheet1!AB118</f>
        <v>1051.0097238194301</v>
      </c>
      <c r="AC119">
        <f>Sheet1!AC118</f>
        <v>15593.126112010301</v>
      </c>
      <c r="AD119">
        <f>Sheet1!AD118</f>
        <v>6127.7779820020496</v>
      </c>
      <c r="AE119">
        <f>Sheet1!AE118</f>
        <v>992.24357973354802</v>
      </c>
      <c r="AF119">
        <f>Sheet1!AF118</f>
        <v>-574.84429043894704</v>
      </c>
      <c r="AG119">
        <f>Sheet1!AG118</f>
        <v>315.10902797335399</v>
      </c>
      <c r="AH119">
        <f>Sheet1!AH118</f>
        <v>0</v>
      </c>
      <c r="AI119">
        <f>Sheet1!AI118</f>
        <v>0</v>
      </c>
      <c r="AJ119">
        <f>Sheet1!AJ118</f>
        <v>0</v>
      </c>
      <c r="AK119">
        <f>Sheet1!AK118</f>
        <v>0</v>
      </c>
      <c r="AL119">
        <f>Sheet1!AL118</f>
        <v>0</v>
      </c>
      <c r="AM119">
        <f>Sheet1!AM118</f>
        <v>-1075.7547625534301</v>
      </c>
      <c r="AN119">
        <f>Sheet1!AN118</f>
        <v>0</v>
      </c>
      <c r="AO119">
        <f>Sheet1!AO118</f>
        <v>23576.774935367699</v>
      </c>
      <c r="AP119">
        <f>Sheet1!AP118</f>
        <v>23638.982178590599</v>
      </c>
      <c r="AQ119">
        <f>Sheet1!AQ118</f>
        <v>-29707.9071785907</v>
      </c>
      <c r="AR119">
        <f>Sheet1!AR118</f>
        <v>0</v>
      </c>
      <c r="AS119">
        <f>Sheet1!AS118</f>
        <v>-6068.9250000000502</v>
      </c>
      <c r="AT119" s="3"/>
      <c r="AV119" s="3"/>
      <c r="AX119" s="3"/>
      <c r="AZ119" s="3"/>
      <c r="BB119" s="3"/>
      <c r="BD119" s="3"/>
      <c r="BF119" s="3"/>
      <c r="BI119" s="3"/>
      <c r="BK119" s="3"/>
      <c r="BM119" s="3"/>
      <c r="BN119"/>
      <c r="BO119"/>
      <c r="BP119"/>
      <c r="BQ119"/>
      <c r="BR119"/>
      <c r="BS119"/>
    </row>
    <row r="120" spans="1:71" x14ac:dyDescent="0.2">
      <c r="A120" t="str">
        <f t="shared" si="3"/>
        <v>1_3_2012</v>
      </c>
      <c r="B120">
        <v>1</v>
      </c>
      <c r="C120">
        <v>3</v>
      </c>
      <c r="D120">
        <v>2012</v>
      </c>
      <c r="E120">
        <f>Sheet1!E119</f>
        <v>666133.000999999</v>
      </c>
      <c r="F120">
        <f>Sheet1!F119</f>
        <v>535075.86</v>
      </c>
      <c r="G120">
        <f>Sheet1!G119</f>
        <v>562428.34400000004</v>
      </c>
      <c r="H120">
        <f>Sheet1!H119</f>
        <v>27352.483999999899</v>
      </c>
      <c r="I120">
        <f>Sheet1!I119</f>
        <v>653273.00769156602</v>
      </c>
      <c r="J120">
        <f>Sheet1!J119</f>
        <v>81027.281036181899</v>
      </c>
      <c r="K120">
        <f>Sheet1!K119</f>
        <v>23893.9934768577</v>
      </c>
      <c r="L120">
        <f>Sheet1!L119</f>
        <v>4.2334004323775396</v>
      </c>
      <c r="M120">
        <f>Sheet1!M119</f>
        <v>776885.71285653603</v>
      </c>
      <c r="N120">
        <f>Sheet1!N119</f>
        <v>3.9305142316606201</v>
      </c>
      <c r="O120">
        <f>Sheet1!O119</f>
        <v>25251.2568444272</v>
      </c>
      <c r="P120">
        <f>Sheet1!P119</f>
        <v>7.3568172461703298</v>
      </c>
      <c r="Q120">
        <f>Sheet1!Q119</f>
        <v>3.5007754765511301</v>
      </c>
      <c r="R120">
        <f>Sheet1!R119</f>
        <v>3.2896517646030801</v>
      </c>
      <c r="S120">
        <f>Sheet1!S119</f>
        <v>0</v>
      </c>
      <c r="T120">
        <f>Sheet1!T119</f>
        <v>0</v>
      </c>
      <c r="U120">
        <f>Sheet1!U119</f>
        <v>0</v>
      </c>
      <c r="V120">
        <f>Sheet1!V119</f>
        <v>0</v>
      </c>
      <c r="W120">
        <f>Sheet1!W119</f>
        <v>0.64663963405710301</v>
      </c>
      <c r="X120">
        <f>Sheet1!Y119</f>
        <v>0</v>
      </c>
      <c r="Y120">
        <f>Sheet1!X119</f>
        <v>6986.8964157004702</v>
      </c>
      <c r="Z120">
        <f>Sheet1!Z119</f>
        <v>54335.038991999798</v>
      </c>
      <c r="AA120">
        <f>Sheet1!AA119</f>
        <v>19693.286754926401</v>
      </c>
      <c r="AB120">
        <f>Sheet1!AB119</f>
        <v>2020.94164308017</v>
      </c>
      <c r="AC120">
        <f>Sheet1!AC119</f>
        <v>-74.927875462874695</v>
      </c>
      <c r="AD120">
        <f>Sheet1!AD119</f>
        <v>782.280256615594</v>
      </c>
      <c r="AE120">
        <f>Sheet1!AE119</f>
        <v>-818.06649110701505</v>
      </c>
      <c r="AF120">
        <f>Sheet1!AF119</f>
        <v>347.14402341405503</v>
      </c>
      <c r="AG120">
        <f>Sheet1!AG119</f>
        <v>-306.36405814281898</v>
      </c>
      <c r="AH120">
        <f>Sheet1!AH119</f>
        <v>0</v>
      </c>
      <c r="AI120">
        <f>Sheet1!AI119</f>
        <v>0</v>
      </c>
      <c r="AJ120">
        <f>Sheet1!AJ119</f>
        <v>0</v>
      </c>
      <c r="AK120">
        <f>Sheet1!AK119</f>
        <v>0</v>
      </c>
      <c r="AL120">
        <f>Sheet1!AL119</f>
        <v>4443.9604048417204</v>
      </c>
      <c r="AM120">
        <f>Sheet1!AM119</f>
        <v>-3378.33989081359</v>
      </c>
      <c r="AN120">
        <f>Sheet1!AN119</f>
        <v>0</v>
      </c>
      <c r="AO120">
        <f>Sheet1!AO119</f>
        <v>77044.953759351498</v>
      </c>
      <c r="AP120">
        <f>Sheet1!AP119</f>
        <v>79017.381220531199</v>
      </c>
      <c r="AQ120">
        <f>Sheet1!AQ119</f>
        <v>-51664.897220531202</v>
      </c>
      <c r="AR120">
        <f>Sheet1!AR119</f>
        <v>0</v>
      </c>
      <c r="AS120">
        <f>Sheet1!AS119</f>
        <v>27352.483999999899</v>
      </c>
      <c r="AT120" s="3"/>
      <c r="AV120" s="3"/>
      <c r="AX120" s="3"/>
      <c r="AZ120" s="3"/>
      <c r="BB120" s="3"/>
      <c r="BD120" s="3"/>
      <c r="BF120" s="3"/>
      <c r="BI120" s="3"/>
      <c r="BK120" s="3"/>
      <c r="BM120" s="3"/>
      <c r="BN120"/>
      <c r="BO120"/>
      <c r="BP120"/>
      <c r="BQ120"/>
      <c r="BR120"/>
      <c r="BS120"/>
    </row>
    <row r="121" spans="1:71" x14ac:dyDescent="0.2">
      <c r="A121" t="str">
        <f t="shared" si="3"/>
        <v>1_3_2013</v>
      </c>
      <c r="B121">
        <v>1</v>
      </c>
      <c r="C121">
        <v>3</v>
      </c>
      <c r="D121">
        <v>2013</v>
      </c>
      <c r="E121">
        <f>Sheet1!E120</f>
        <v>666133.000999999</v>
      </c>
      <c r="F121">
        <f>Sheet1!F120</f>
        <v>562428.34400000004</v>
      </c>
      <c r="G121">
        <f>Sheet1!G120</f>
        <v>544517.005</v>
      </c>
      <c r="H121">
        <f>Sheet1!H120</f>
        <v>-17911.3389999998</v>
      </c>
      <c r="I121">
        <f>Sheet1!I120</f>
        <v>648810.135140909</v>
      </c>
      <c r="J121">
        <f>Sheet1!J120</f>
        <v>-4462.87255065726</v>
      </c>
      <c r="K121">
        <f>Sheet1!K120</f>
        <v>24076.116653215999</v>
      </c>
      <c r="L121">
        <f>Sheet1!L120</f>
        <v>4.5331588718634004</v>
      </c>
      <c r="M121">
        <f>Sheet1!M120</f>
        <v>776442.48566450097</v>
      </c>
      <c r="N121">
        <f>Sheet1!N120</f>
        <v>3.78580559221085</v>
      </c>
      <c r="O121">
        <f>Sheet1!O120</f>
        <v>25205.7035161485</v>
      </c>
      <c r="P121">
        <f>Sheet1!P120</f>
        <v>6.9461623789451004</v>
      </c>
      <c r="Q121">
        <f>Sheet1!Q120</f>
        <v>3.54101316135691</v>
      </c>
      <c r="R121">
        <f>Sheet1!R120</f>
        <v>3.8232258406005601</v>
      </c>
      <c r="S121">
        <f>Sheet1!S120</f>
        <v>0</v>
      </c>
      <c r="T121">
        <f>Sheet1!T120</f>
        <v>0</v>
      </c>
      <c r="U121">
        <f>Sheet1!U120</f>
        <v>0</v>
      </c>
      <c r="V121">
        <f>Sheet1!V120</f>
        <v>0</v>
      </c>
      <c r="W121">
        <f>Sheet1!W120</f>
        <v>0.64663963405710301</v>
      </c>
      <c r="X121">
        <f>Sheet1!Y120</f>
        <v>0</v>
      </c>
      <c r="Y121">
        <f>Sheet1!X120</f>
        <v>17623.2433688692</v>
      </c>
      <c r="Z121">
        <f>Sheet1!Z120</f>
        <v>13385.7955521235</v>
      </c>
      <c r="AA121">
        <f>Sheet1!AA120</f>
        <v>-17878.135200232198</v>
      </c>
      <c r="AB121">
        <f>Sheet1!AB120</f>
        <v>-668.26010344487599</v>
      </c>
      <c r="AC121">
        <f>Sheet1!AC120</f>
        <v>-2890.3026174191</v>
      </c>
      <c r="AD121">
        <f>Sheet1!AD120</f>
        <v>-423.80066319405603</v>
      </c>
      <c r="AE121">
        <f>Sheet1!AE120</f>
        <v>-1081.3277545961901</v>
      </c>
      <c r="AF121">
        <f>Sheet1!AF120</f>
        <v>142.69129853748601</v>
      </c>
      <c r="AG121">
        <f>Sheet1!AG120</f>
        <v>-656.64794985100605</v>
      </c>
      <c r="AH121">
        <f>Sheet1!AH120</f>
        <v>0</v>
      </c>
      <c r="AI121">
        <f>Sheet1!AI120</f>
        <v>0</v>
      </c>
      <c r="AJ121">
        <f>Sheet1!AJ120</f>
        <v>0</v>
      </c>
      <c r="AK121">
        <f>Sheet1!AK120</f>
        <v>0</v>
      </c>
      <c r="AL121">
        <f>Sheet1!AL120</f>
        <v>0</v>
      </c>
      <c r="AM121">
        <f>Sheet1!AM120</f>
        <v>6587.0240298970102</v>
      </c>
      <c r="AN121">
        <f>Sheet1!AN120</f>
        <v>0</v>
      </c>
      <c r="AO121">
        <f>Sheet1!AO120</f>
        <v>-3482.9634081794502</v>
      </c>
      <c r="AP121">
        <f>Sheet1!AP120</f>
        <v>-3702.0178481584198</v>
      </c>
      <c r="AQ121">
        <f>Sheet1!AQ120</f>
        <v>-14209.321151841301</v>
      </c>
      <c r="AR121">
        <f>Sheet1!AR120</f>
        <v>0</v>
      </c>
      <c r="AS121">
        <f>Sheet1!AS120</f>
        <v>-17911.3389999998</v>
      </c>
      <c r="AT121" s="3"/>
      <c r="AV121" s="3"/>
      <c r="AX121" s="3"/>
      <c r="AZ121" s="3"/>
      <c r="BB121" s="3"/>
      <c r="BD121" s="3"/>
      <c r="BF121" s="3"/>
      <c r="BI121" s="3"/>
      <c r="BK121" s="3"/>
      <c r="BM121" s="3"/>
      <c r="BN121"/>
      <c r="BO121"/>
      <c r="BP121"/>
      <c r="BQ121"/>
      <c r="BR121"/>
      <c r="BS121"/>
    </row>
    <row r="122" spans="1:71" x14ac:dyDescent="0.2">
      <c r="A122" t="str">
        <f t="shared" si="3"/>
        <v>1_3_2014</v>
      </c>
      <c r="B122">
        <v>1</v>
      </c>
      <c r="C122">
        <v>3</v>
      </c>
      <c r="D122">
        <v>2014</v>
      </c>
      <c r="E122">
        <f>Sheet1!E121</f>
        <v>666133.000999999</v>
      </c>
      <c r="F122">
        <f>Sheet1!F121</f>
        <v>544517.005</v>
      </c>
      <c r="G122">
        <f>Sheet1!G121</f>
        <v>555022.66699999897</v>
      </c>
      <c r="H122">
        <f>Sheet1!H121</f>
        <v>10505.6619999994</v>
      </c>
      <c r="I122">
        <f>Sheet1!I121</f>
        <v>597110.95690936898</v>
      </c>
      <c r="J122">
        <f>Sheet1!J121</f>
        <v>-51699.178231539699</v>
      </c>
      <c r="K122">
        <f>Sheet1!K121</f>
        <v>24073.784434311801</v>
      </c>
      <c r="L122">
        <f>Sheet1!L121</f>
        <v>4.5979227858210097</v>
      </c>
      <c r="M122">
        <f>Sheet1!M121</f>
        <v>776616.07821912796</v>
      </c>
      <c r="N122">
        <f>Sheet1!N121</f>
        <v>3.5820937929366998</v>
      </c>
      <c r="O122">
        <f>Sheet1!O121</f>
        <v>25292.825836116801</v>
      </c>
      <c r="P122">
        <f>Sheet1!P121</f>
        <v>6.8598281017607103</v>
      </c>
      <c r="Q122">
        <f>Sheet1!Q121</f>
        <v>3.6553556118924302</v>
      </c>
      <c r="R122">
        <f>Sheet1!R121</f>
        <v>3.5512128937446201</v>
      </c>
      <c r="S122">
        <f>Sheet1!S121</f>
        <v>0</v>
      </c>
      <c r="T122">
        <f>Sheet1!T121</f>
        <v>0</v>
      </c>
      <c r="U122">
        <f>Sheet1!U121</f>
        <v>0</v>
      </c>
      <c r="V122">
        <f>Sheet1!V121</f>
        <v>0.88602426109196697</v>
      </c>
      <c r="W122">
        <f>Sheet1!W121</f>
        <v>0.64663963405710301</v>
      </c>
      <c r="X122">
        <f>Sheet1!Y121</f>
        <v>0</v>
      </c>
      <c r="Y122">
        <f>Sheet1!X121</f>
        <v>9759.8022627354203</v>
      </c>
      <c r="Z122">
        <f>Sheet1!Z121</f>
        <v>-22156.870309281101</v>
      </c>
      <c r="AA122">
        <f>Sheet1!AA121</f>
        <v>-3553.2491699215302</v>
      </c>
      <c r="AB122">
        <f>Sheet1!AB121</f>
        <v>-442.61522324166299</v>
      </c>
      <c r="AC122">
        <f>Sheet1!AC121</f>
        <v>-4054.2148375587199</v>
      </c>
      <c r="AD122">
        <f>Sheet1!AD121</f>
        <v>-687.99108834332606</v>
      </c>
      <c r="AE122">
        <f>Sheet1!AE121</f>
        <v>-420.19614786937399</v>
      </c>
      <c r="AF122">
        <f>Sheet1!AF121</f>
        <v>365.35527144604799</v>
      </c>
      <c r="AG122">
        <f>Sheet1!AG121</f>
        <v>390.48528962655701</v>
      </c>
      <c r="AH122">
        <f>Sheet1!AH121</f>
        <v>0</v>
      </c>
      <c r="AI122">
        <f>Sheet1!AI121</f>
        <v>0</v>
      </c>
      <c r="AJ122">
        <f>Sheet1!AJ121</f>
        <v>0</v>
      </c>
      <c r="AK122">
        <f>Sheet1!AK121</f>
        <v>-12361.0866022344</v>
      </c>
      <c r="AL122">
        <f>Sheet1!AL121</f>
        <v>0</v>
      </c>
      <c r="AM122">
        <f>Sheet1!AM121</f>
        <v>-1403.7869021784099</v>
      </c>
      <c r="AN122">
        <f>Sheet1!AN121</f>
        <v>0</v>
      </c>
      <c r="AO122">
        <f>Sheet1!AO121</f>
        <v>-44324.169719555903</v>
      </c>
      <c r="AP122">
        <f>Sheet1!AP121</f>
        <v>-43220.340589714797</v>
      </c>
      <c r="AQ122">
        <f>Sheet1!AQ121</f>
        <v>53726.002589714197</v>
      </c>
      <c r="AR122">
        <f>Sheet1!AR121</f>
        <v>0</v>
      </c>
      <c r="AS122">
        <f>Sheet1!AS121</f>
        <v>10505.6619999994</v>
      </c>
      <c r="AT122" s="3"/>
      <c r="AV122" s="3"/>
      <c r="AX122" s="3"/>
      <c r="AZ122" s="3"/>
      <c r="BB122" s="3"/>
      <c r="BD122" s="3"/>
      <c r="BF122" s="3"/>
      <c r="BI122" s="3"/>
      <c r="BK122" s="3"/>
      <c r="BM122" s="3"/>
      <c r="BN122"/>
      <c r="BO122"/>
      <c r="BP122"/>
      <c r="BQ122"/>
      <c r="BR122"/>
      <c r="BS122"/>
    </row>
    <row r="123" spans="1:71" x14ac:dyDescent="0.2">
      <c r="A123" t="str">
        <f t="shared" si="3"/>
        <v>1_3_2015</v>
      </c>
      <c r="B123">
        <v>1</v>
      </c>
      <c r="C123">
        <v>3</v>
      </c>
      <c r="D123">
        <v>2015</v>
      </c>
      <c r="E123">
        <f>Sheet1!E122</f>
        <v>666133.000999999</v>
      </c>
      <c r="F123">
        <f>Sheet1!F122</f>
        <v>555022.66699999897</v>
      </c>
      <c r="G123">
        <f>Sheet1!G122</f>
        <v>585323.97099999897</v>
      </c>
      <c r="H123">
        <f>Sheet1!H122</f>
        <v>30301.303999999898</v>
      </c>
      <c r="I123">
        <f>Sheet1!I122</f>
        <v>584976.48032347101</v>
      </c>
      <c r="J123">
        <f>Sheet1!J122</f>
        <v>-12134.476585898001</v>
      </c>
      <c r="K123">
        <f>Sheet1!K122</f>
        <v>24576.348443185801</v>
      </c>
      <c r="L123">
        <f>Sheet1!L122</f>
        <v>4.2342595157218401</v>
      </c>
      <c r="M123">
        <f>Sheet1!M122</f>
        <v>784468.66196500405</v>
      </c>
      <c r="N123">
        <f>Sheet1!N122</f>
        <v>2.5309143669088301</v>
      </c>
      <c r="O123">
        <f>Sheet1!O122</f>
        <v>26264.015030682898</v>
      </c>
      <c r="P123">
        <f>Sheet1!P122</f>
        <v>6.9934083792674899</v>
      </c>
      <c r="Q123">
        <f>Sheet1!Q122</f>
        <v>3.7546445182438002</v>
      </c>
      <c r="R123">
        <f>Sheet1!R122</f>
        <v>3.8323367846476</v>
      </c>
      <c r="S123">
        <f>Sheet1!S122</f>
        <v>0</v>
      </c>
      <c r="T123">
        <f>Sheet1!T122</f>
        <v>0</v>
      </c>
      <c r="U123">
        <f>Sheet1!U122</f>
        <v>0</v>
      </c>
      <c r="V123">
        <f>Sheet1!V122</f>
        <v>1.7720485221839299</v>
      </c>
      <c r="W123">
        <f>Sheet1!W122</f>
        <v>0.64663963405710301</v>
      </c>
      <c r="X123">
        <f>Sheet1!Y122</f>
        <v>0</v>
      </c>
      <c r="Y123">
        <f>Sheet1!X122</f>
        <v>14090.656700432801</v>
      </c>
      <c r="Z123">
        <f>Sheet1!Z122</f>
        <v>11964.1336331902</v>
      </c>
      <c r="AA123">
        <f>Sheet1!AA122</f>
        <v>22423.626487672798</v>
      </c>
      <c r="AB123">
        <f>Sheet1!AB122</f>
        <v>2008.80991585675</v>
      </c>
      <c r="AC123">
        <f>Sheet1!AC122</f>
        <v>-24579.934616501501</v>
      </c>
      <c r="AD123">
        <f>Sheet1!AD122</f>
        <v>-6115.7008184171</v>
      </c>
      <c r="AE123">
        <f>Sheet1!AE122</f>
        <v>389.57770390316603</v>
      </c>
      <c r="AF123">
        <f>Sheet1!AF122</f>
        <v>347.18892688279101</v>
      </c>
      <c r="AG123">
        <f>Sheet1!AG122</f>
        <v>-400.87261270012903</v>
      </c>
      <c r="AH123">
        <f>Sheet1!AH122</f>
        <v>0</v>
      </c>
      <c r="AI123">
        <f>Sheet1!AI122</f>
        <v>0</v>
      </c>
      <c r="AJ123">
        <f>Sheet1!AJ122</f>
        <v>0</v>
      </c>
      <c r="AK123">
        <f>Sheet1!AK122</f>
        <v>-12892.9501127477</v>
      </c>
      <c r="AL123">
        <f>Sheet1!AL122</f>
        <v>0</v>
      </c>
      <c r="AM123">
        <f>Sheet1!AM122</f>
        <v>844.28562937988397</v>
      </c>
      <c r="AN123">
        <f>Sheet1!AN122</f>
        <v>0</v>
      </c>
      <c r="AO123">
        <f>Sheet1!AO122</f>
        <v>-6011.8358634808501</v>
      </c>
      <c r="AP123">
        <f>Sheet1!AP122</f>
        <v>-8481.2841712407098</v>
      </c>
      <c r="AQ123">
        <f>Sheet1!AQ122</f>
        <v>38782.588171240597</v>
      </c>
      <c r="AR123">
        <f>Sheet1!AR122</f>
        <v>0</v>
      </c>
      <c r="AS123">
        <f>Sheet1!AS122</f>
        <v>30301.303999999898</v>
      </c>
      <c r="AT123" s="3"/>
      <c r="AV123" s="3"/>
      <c r="AX123" s="3"/>
      <c r="AZ123" s="3"/>
      <c r="BB123" s="3"/>
      <c r="BD123" s="3"/>
      <c r="BF123" s="3"/>
      <c r="BI123" s="3"/>
      <c r="BK123" s="3"/>
      <c r="BM123" s="3"/>
      <c r="BN123"/>
      <c r="BO123"/>
      <c r="BP123"/>
      <c r="BQ123"/>
      <c r="BR123"/>
      <c r="BS123"/>
    </row>
    <row r="124" spans="1:71" x14ac:dyDescent="0.2">
      <c r="A124" t="str">
        <f t="shared" si="3"/>
        <v>1_3_2016</v>
      </c>
      <c r="B124">
        <v>1</v>
      </c>
      <c r="C124">
        <v>3</v>
      </c>
      <c r="D124">
        <v>2016</v>
      </c>
      <c r="E124">
        <f>Sheet1!E123</f>
        <v>666133.000999999</v>
      </c>
      <c r="F124">
        <f>Sheet1!F123</f>
        <v>585323.97099999897</v>
      </c>
      <c r="G124">
        <f>Sheet1!G123</f>
        <v>597725.02099999995</v>
      </c>
      <c r="H124">
        <f>Sheet1!H123</f>
        <v>12401.050000000499</v>
      </c>
      <c r="I124">
        <f>Sheet1!I123</f>
        <v>540908.79089385597</v>
      </c>
      <c r="J124">
        <f>Sheet1!J123</f>
        <v>-44067.689429614897</v>
      </c>
      <c r="K124">
        <f>Sheet1!K123</f>
        <v>24429.409498038</v>
      </c>
      <c r="L124">
        <f>Sheet1!L123</f>
        <v>4.6282966443421696</v>
      </c>
      <c r="M124">
        <f>Sheet1!M123</f>
        <v>795147.06632548803</v>
      </c>
      <c r="N124">
        <f>Sheet1!N123</f>
        <v>2.2872237580757502</v>
      </c>
      <c r="O124">
        <f>Sheet1!O123</f>
        <v>27014.838447886399</v>
      </c>
      <c r="P124">
        <f>Sheet1!P123</f>
        <v>6.5258974298887704</v>
      </c>
      <c r="Q124">
        <f>Sheet1!Q123</f>
        <v>3.7764767410823499</v>
      </c>
      <c r="R124">
        <f>Sheet1!R123</f>
        <v>3.8261311161192499</v>
      </c>
      <c r="S124">
        <f>Sheet1!S123</f>
        <v>0</v>
      </c>
      <c r="T124">
        <f>Sheet1!T123</f>
        <v>0</v>
      </c>
      <c r="U124">
        <f>Sheet1!U123</f>
        <v>0</v>
      </c>
      <c r="V124">
        <f>Sheet1!V123</f>
        <v>2.7720485221839302</v>
      </c>
      <c r="W124">
        <f>Sheet1!W123</f>
        <v>0.64663963405710301</v>
      </c>
      <c r="X124">
        <f>Sheet1!Y123</f>
        <v>0</v>
      </c>
      <c r="Y124">
        <f>Sheet1!X123</f>
        <v>14245.7191292917</v>
      </c>
      <c r="Z124">
        <f>Sheet1!Z123</f>
        <v>8981.9627720853496</v>
      </c>
      <c r="AA124">
        <f>Sheet1!AA123</f>
        <v>-27659.2136977763</v>
      </c>
      <c r="AB124">
        <f>Sheet1!AB123</f>
        <v>3019.5327581760298</v>
      </c>
      <c r="AC124">
        <f>Sheet1!AC123</f>
        <v>-7131.38733533907</v>
      </c>
      <c r="AD124">
        <f>Sheet1!AD123</f>
        <v>-4116.4343581126104</v>
      </c>
      <c r="AE124">
        <f>Sheet1!AE123</f>
        <v>-1840.03828068193</v>
      </c>
      <c r="AF124">
        <f>Sheet1!AF123</f>
        <v>102.30726043064899</v>
      </c>
      <c r="AG124">
        <f>Sheet1!AG123</f>
        <v>86.918249852303106</v>
      </c>
      <c r="AH124">
        <f>Sheet1!AH123</f>
        <v>0</v>
      </c>
      <c r="AI124">
        <f>Sheet1!AI123</f>
        <v>0</v>
      </c>
      <c r="AJ124">
        <f>Sheet1!AJ123</f>
        <v>0</v>
      </c>
      <c r="AK124">
        <f>Sheet1!AK123</f>
        <v>-15119.5950463179</v>
      </c>
      <c r="AL124">
        <f>Sheet1!AL123</f>
        <v>0</v>
      </c>
      <c r="AM124">
        <f>Sheet1!AM123</f>
        <v>63.2358480329884</v>
      </c>
      <c r="AN124">
        <f>Sheet1!AN123</f>
        <v>0</v>
      </c>
      <c r="AO124">
        <f>Sheet1!AO123</f>
        <v>-43612.711829650601</v>
      </c>
      <c r="AP124">
        <f>Sheet1!AP123</f>
        <v>-42955.007110538099</v>
      </c>
      <c r="AQ124">
        <f>Sheet1!AQ123</f>
        <v>55356.057110538597</v>
      </c>
      <c r="AR124">
        <f>Sheet1!AR123</f>
        <v>0</v>
      </c>
      <c r="AS124">
        <f>Sheet1!AS123</f>
        <v>12401.050000000499</v>
      </c>
      <c r="AT124" s="3"/>
      <c r="AV124" s="3"/>
      <c r="AX124" s="3"/>
      <c r="AZ124" s="3"/>
      <c r="BB124" s="3"/>
      <c r="BD124" s="3"/>
      <c r="BF124" s="3"/>
      <c r="BI124" s="3"/>
      <c r="BK124" s="3"/>
      <c r="BM124" s="3"/>
      <c r="BN124"/>
      <c r="BO124"/>
      <c r="BP124"/>
      <c r="BQ124"/>
      <c r="BR124"/>
      <c r="BS124"/>
    </row>
    <row r="125" spans="1:71" x14ac:dyDescent="0.2">
      <c r="A125" t="str">
        <f t="shared" si="3"/>
        <v>1_3_2017</v>
      </c>
      <c r="B125">
        <v>1</v>
      </c>
      <c r="C125">
        <v>3</v>
      </c>
      <c r="D125">
        <v>2017</v>
      </c>
      <c r="E125">
        <f>Sheet1!E124</f>
        <v>666133.000999999</v>
      </c>
      <c r="F125">
        <f>Sheet1!F124</f>
        <v>597725.02099999995</v>
      </c>
      <c r="G125">
        <f>Sheet1!G124</f>
        <v>644457.18299999903</v>
      </c>
      <c r="H125">
        <f>Sheet1!H124</f>
        <v>46732.161999999596</v>
      </c>
      <c r="I125">
        <f>Sheet1!I124</f>
        <v>586383.23749435495</v>
      </c>
      <c r="J125">
        <f>Sheet1!J124</f>
        <v>45474.446600499301</v>
      </c>
      <c r="K125">
        <f>Sheet1!K124</f>
        <v>24685.176631135899</v>
      </c>
      <c r="L125">
        <f>Sheet1!L124</f>
        <v>4.32587637890507</v>
      </c>
      <c r="M125">
        <f>Sheet1!M124</f>
        <v>805251.42143171094</v>
      </c>
      <c r="N125">
        <f>Sheet1!N124</f>
        <v>2.4910583745314199</v>
      </c>
      <c r="O125">
        <f>Sheet1!O124</f>
        <v>27652.259777774401</v>
      </c>
      <c r="P125">
        <f>Sheet1!P124</f>
        <v>6.1395333704537398</v>
      </c>
      <c r="Q125">
        <f>Sheet1!Q124</f>
        <v>3.7199828561588602</v>
      </c>
      <c r="R125">
        <f>Sheet1!R124</f>
        <v>4.9064388026018202</v>
      </c>
      <c r="S125">
        <f>Sheet1!S124</f>
        <v>0</v>
      </c>
      <c r="T125">
        <f>Sheet1!T124</f>
        <v>0</v>
      </c>
      <c r="U125">
        <f>Sheet1!U124</f>
        <v>0</v>
      </c>
      <c r="V125">
        <f>Sheet1!V124</f>
        <v>3.7720485221839302</v>
      </c>
      <c r="W125">
        <f>Sheet1!W124</f>
        <v>0.64663963405710301</v>
      </c>
      <c r="X125">
        <f>Sheet1!Y124</f>
        <v>0</v>
      </c>
      <c r="Y125">
        <f>Sheet1!X124</f>
        <v>14005.232002774501</v>
      </c>
      <c r="Z125">
        <f>Sheet1!Z124</f>
        <v>28427.966004874699</v>
      </c>
      <c r="AA125">
        <f>Sheet1!AA124</f>
        <v>29023.8901370276</v>
      </c>
      <c r="AB125">
        <f>Sheet1!AB124</f>
        <v>3007.9592762019602</v>
      </c>
      <c r="AC125">
        <f>Sheet1!AC124</f>
        <v>6076.8539661267896</v>
      </c>
      <c r="AD125">
        <f>Sheet1!AD124</f>
        <v>-4675.2293476790001</v>
      </c>
      <c r="AE125">
        <f>Sheet1!AE124</f>
        <v>-1107.9547947139699</v>
      </c>
      <c r="AF125">
        <f>Sheet1!AF124</f>
        <v>-126.437057431759</v>
      </c>
      <c r="AG125">
        <f>Sheet1!AG124</f>
        <v>-1432.71641334434</v>
      </c>
      <c r="AH125">
        <f>Sheet1!AH124</f>
        <v>0</v>
      </c>
      <c r="AI125">
        <f>Sheet1!AI124</f>
        <v>0</v>
      </c>
      <c r="AJ125">
        <f>Sheet1!AJ124</f>
        <v>0</v>
      </c>
      <c r="AK125">
        <f>Sheet1!AK124</f>
        <v>-15439.9285085351</v>
      </c>
      <c r="AL125">
        <f>Sheet1!AL124</f>
        <v>0</v>
      </c>
      <c r="AM125">
        <f>Sheet1!AM124</f>
        <v>-71.821599504837494</v>
      </c>
      <c r="AN125">
        <f>Sheet1!AN124</f>
        <v>0</v>
      </c>
      <c r="AO125">
        <f>Sheet1!AO124</f>
        <v>43682.581663021898</v>
      </c>
      <c r="AP125">
        <f>Sheet1!AP124</f>
        <v>41762.323868342603</v>
      </c>
      <c r="AQ125">
        <f>Sheet1!AQ124</f>
        <v>4969.8381316570003</v>
      </c>
      <c r="AR125">
        <f>Sheet1!AR124</f>
        <v>0</v>
      </c>
      <c r="AS125">
        <f>Sheet1!AS124</f>
        <v>46732.161999999596</v>
      </c>
      <c r="AT125" s="3"/>
      <c r="AV125" s="3"/>
      <c r="AX125" s="3"/>
      <c r="AZ125" s="3"/>
      <c r="BB125" s="3"/>
      <c r="BD125" s="3"/>
      <c r="BF125" s="3"/>
      <c r="BI125" s="3"/>
      <c r="BK125" s="3"/>
      <c r="BM125" s="3"/>
      <c r="BN125"/>
      <c r="BO125"/>
      <c r="BP125"/>
      <c r="BQ125"/>
      <c r="BR125"/>
      <c r="BS125"/>
    </row>
    <row r="126" spans="1:71" x14ac:dyDescent="0.2">
      <c r="A126" t="str">
        <f t="shared" si="3"/>
        <v>1_3_2018</v>
      </c>
      <c r="B126">
        <v>1</v>
      </c>
      <c r="C126">
        <v>3</v>
      </c>
      <c r="D126">
        <v>2018</v>
      </c>
      <c r="E126">
        <f>Sheet1!E125</f>
        <v>666133.000999999</v>
      </c>
      <c r="F126">
        <f>Sheet1!F125</f>
        <v>644457.18299999903</v>
      </c>
      <c r="G126">
        <f>Sheet1!G125</f>
        <v>581062.38399999996</v>
      </c>
      <c r="H126">
        <f>Sheet1!H125</f>
        <v>-63394.798999999701</v>
      </c>
      <c r="I126">
        <f>Sheet1!I125</f>
        <v>566279.98159082094</v>
      </c>
      <c r="J126">
        <f>Sheet1!J125</f>
        <v>-20103.255903534598</v>
      </c>
      <c r="K126">
        <f>Sheet1!K125</f>
        <v>25700.075049190898</v>
      </c>
      <c r="L126">
        <f>Sheet1!L125</f>
        <v>4.63398847896757</v>
      </c>
      <c r="M126">
        <f>Sheet1!M125</f>
        <v>813487.90422204102</v>
      </c>
      <c r="N126">
        <f>Sheet1!N125</f>
        <v>2.70281490365615</v>
      </c>
      <c r="O126">
        <f>Sheet1!O125</f>
        <v>28384.050607585399</v>
      </c>
      <c r="P126">
        <f>Sheet1!P125</f>
        <v>5.74293740486819</v>
      </c>
      <c r="Q126">
        <f>Sheet1!Q125</f>
        <v>3.6834481166480901</v>
      </c>
      <c r="R126">
        <f>Sheet1!R125</f>
        <v>5.7151181503316604</v>
      </c>
      <c r="S126">
        <f>Sheet1!S125</f>
        <v>0</v>
      </c>
      <c r="T126">
        <f>Sheet1!T125</f>
        <v>0</v>
      </c>
      <c r="U126">
        <f>Sheet1!U125</f>
        <v>0</v>
      </c>
      <c r="V126">
        <f>Sheet1!V125</f>
        <v>4.7720485221839297</v>
      </c>
      <c r="W126">
        <f>Sheet1!W125</f>
        <v>0.64663963405710301</v>
      </c>
      <c r="X126">
        <f>Sheet1!Y125</f>
        <v>0.23938462703486399</v>
      </c>
      <c r="Y126">
        <f>Sheet1!X125</f>
        <v>15104.9114566278</v>
      </c>
      <c r="Z126">
        <f>Sheet1!Z125</f>
        <v>6471.4753910558002</v>
      </c>
      <c r="AA126">
        <f>Sheet1!AA125</f>
        <v>-11702.1196067769</v>
      </c>
      <c r="AB126">
        <f>Sheet1!AB125</f>
        <v>2746.0444088121699</v>
      </c>
      <c r="AC126">
        <f>Sheet1!AC125</f>
        <v>6503.8020757863296</v>
      </c>
      <c r="AD126">
        <f>Sheet1!AD125</f>
        <v>-4988.2680779675902</v>
      </c>
      <c r="AE126">
        <f>Sheet1!AE125</f>
        <v>-1437.1692266697501</v>
      </c>
      <c r="AF126">
        <f>Sheet1!AF125</f>
        <v>-85.703641272307095</v>
      </c>
      <c r="AG126">
        <f>Sheet1!AG125</f>
        <v>-1109.4286050762501</v>
      </c>
      <c r="AH126">
        <f>Sheet1!AH125</f>
        <v>0</v>
      </c>
      <c r="AI126">
        <f>Sheet1!AI125</f>
        <v>0</v>
      </c>
      <c r="AJ126">
        <f>Sheet1!AJ125</f>
        <v>0</v>
      </c>
      <c r="AK126">
        <f>Sheet1!AK125</f>
        <v>-16647.074294606002</v>
      </c>
      <c r="AL126">
        <f>Sheet1!AL125</f>
        <v>0</v>
      </c>
      <c r="AM126">
        <f>Sheet1!AM125</f>
        <v>685.36061762090003</v>
      </c>
      <c r="AN126">
        <f>Sheet1!AN125</f>
        <v>-4419.8837873042903</v>
      </c>
      <c r="AO126">
        <f>Sheet1!AO125</f>
        <v>-23982.964746397902</v>
      </c>
      <c r="AP126">
        <f>Sheet1!AP125</f>
        <v>-23515.852111964399</v>
      </c>
      <c r="AQ126">
        <f>Sheet1!AQ125</f>
        <v>-39878.9468880352</v>
      </c>
      <c r="AR126">
        <f>Sheet1!AR125</f>
        <v>0</v>
      </c>
      <c r="AS126">
        <f>Sheet1!AS125</f>
        <v>-63394.798999999701</v>
      </c>
      <c r="AT126" s="3"/>
      <c r="AV126" s="3"/>
      <c r="AX126" s="3"/>
      <c r="AZ126" s="3"/>
      <c r="BB126" s="3"/>
      <c r="BD126" s="3"/>
      <c r="BF126" s="3"/>
      <c r="BI126" s="3"/>
      <c r="BK126" s="3"/>
      <c r="BM126" s="3"/>
      <c r="BN126"/>
      <c r="BO126"/>
      <c r="BP126"/>
      <c r="BQ126"/>
      <c r="BR126"/>
      <c r="BS126"/>
    </row>
    <row r="127" spans="1:71" x14ac:dyDescent="0.2">
      <c r="A127" t="str">
        <f t="shared" si="2"/>
        <v>1_10_2002</v>
      </c>
      <c r="B127">
        <v>1</v>
      </c>
      <c r="C127">
        <v>10</v>
      </c>
      <c r="D127">
        <v>2002</v>
      </c>
      <c r="E127">
        <f>Sheet1!E126</f>
        <v>2028458449</v>
      </c>
      <c r="F127">
        <f>Sheet1!F126</f>
        <v>0</v>
      </c>
      <c r="G127">
        <f>Sheet1!G126</f>
        <v>2028458449</v>
      </c>
      <c r="H127">
        <f>Sheet1!H126</f>
        <v>0</v>
      </c>
      <c r="I127">
        <f>Sheet1!I126</f>
        <v>2261467728.6206002</v>
      </c>
      <c r="J127">
        <f>Sheet1!J126</f>
        <v>0</v>
      </c>
      <c r="K127">
        <f>Sheet1!K126</f>
        <v>474570591.5</v>
      </c>
      <c r="L127">
        <f>Sheet1!L126</f>
        <v>1.7610024580000001</v>
      </c>
      <c r="M127">
        <f>Sheet1!M126</f>
        <v>25697520.3899999</v>
      </c>
      <c r="N127">
        <f>Sheet1!N126</f>
        <v>1.974</v>
      </c>
      <c r="O127">
        <f>Sheet1!O126</f>
        <v>42439.074999999903</v>
      </c>
      <c r="P127">
        <f>Sheet1!P126</f>
        <v>31.71</v>
      </c>
      <c r="Q127">
        <f>Sheet1!Q126</f>
        <v>80.049944068744793</v>
      </c>
      <c r="R127">
        <f>Sheet1!R126</f>
        <v>3.5</v>
      </c>
      <c r="S127">
        <f>Sheet1!S126</f>
        <v>0</v>
      </c>
      <c r="T127">
        <f>Sheet1!T126</f>
        <v>0</v>
      </c>
      <c r="U127">
        <f>Sheet1!U126</f>
        <v>0</v>
      </c>
      <c r="V127">
        <f>Sheet1!V126</f>
        <v>0</v>
      </c>
      <c r="W127">
        <f>Sheet1!W126</f>
        <v>0</v>
      </c>
      <c r="X127">
        <f>Sheet1!Y126</f>
        <v>0</v>
      </c>
      <c r="Y127">
        <f>Sheet1!X126</f>
        <v>100120.37795358599</v>
      </c>
      <c r="Z127">
        <f>Sheet1!Z126</f>
        <v>0</v>
      </c>
      <c r="AA127">
        <f>Sheet1!AA126</f>
        <v>0</v>
      </c>
      <c r="AB127">
        <f>Sheet1!AB126</f>
        <v>0</v>
      </c>
      <c r="AC127">
        <f>Sheet1!AC126</f>
        <v>0</v>
      </c>
      <c r="AD127">
        <f>Sheet1!AD126</f>
        <v>0</v>
      </c>
      <c r="AE127">
        <f>Sheet1!AE126</f>
        <v>0</v>
      </c>
      <c r="AF127">
        <f>Sheet1!AF126</f>
        <v>0</v>
      </c>
      <c r="AG127">
        <f>Sheet1!AG126</f>
        <v>0</v>
      </c>
      <c r="AH127">
        <f>Sheet1!AH126</f>
        <v>0</v>
      </c>
      <c r="AI127">
        <f>Sheet1!AI126</f>
        <v>0</v>
      </c>
      <c r="AJ127">
        <f>Sheet1!AJ126</f>
        <v>0</v>
      </c>
      <c r="AK127">
        <f>Sheet1!AK126</f>
        <v>0</v>
      </c>
      <c r="AL127">
        <f>Sheet1!AL126</f>
        <v>0</v>
      </c>
      <c r="AM127">
        <f>Sheet1!AM126</f>
        <v>0</v>
      </c>
      <c r="AN127">
        <f>Sheet1!AN126</f>
        <v>0</v>
      </c>
      <c r="AO127">
        <f>Sheet1!AO126</f>
        <v>0</v>
      </c>
      <c r="AP127">
        <f>Sheet1!AP126</f>
        <v>0</v>
      </c>
      <c r="AQ127">
        <f>Sheet1!AQ126</f>
        <v>0</v>
      </c>
      <c r="AR127">
        <f>Sheet1!AR126</f>
        <v>2028458449</v>
      </c>
      <c r="AS127">
        <f>Sheet1!AS126</f>
        <v>2028458449</v>
      </c>
      <c r="AT127" s="3"/>
      <c r="AV127" s="3"/>
      <c r="AX127" s="3"/>
      <c r="AZ127" s="3"/>
      <c r="BB127" s="3"/>
      <c r="BD127" s="3"/>
      <c r="BF127" s="3"/>
      <c r="BI127" s="3"/>
      <c r="BK127" s="3"/>
      <c r="BM127" s="3"/>
      <c r="BN127"/>
      <c r="BO127"/>
      <c r="BP127"/>
      <c r="BQ127"/>
      <c r="BR127"/>
      <c r="BS127"/>
    </row>
    <row r="128" spans="1:71" x14ac:dyDescent="0.2">
      <c r="A128" t="str">
        <f t="shared" si="2"/>
        <v>1_10_2003</v>
      </c>
      <c r="B128">
        <v>1</v>
      </c>
      <c r="C128">
        <v>10</v>
      </c>
      <c r="D128">
        <v>2003</v>
      </c>
      <c r="E128">
        <f>Sheet1!E127</f>
        <v>2028458449</v>
      </c>
      <c r="F128">
        <f>Sheet1!F127</f>
        <v>2028458449</v>
      </c>
      <c r="G128">
        <f>Sheet1!G127</f>
        <v>1999850729.99999</v>
      </c>
      <c r="H128">
        <f>Sheet1!H127</f>
        <v>-28607719.0000019</v>
      </c>
      <c r="I128">
        <f>Sheet1!I127</f>
        <v>2332858082.4274602</v>
      </c>
      <c r="J128">
        <f>Sheet1!J127</f>
        <v>71390353.806861401</v>
      </c>
      <c r="K128">
        <f>Sheet1!K127</f>
        <v>503552796.69999999</v>
      </c>
      <c r="L128">
        <f>Sheet1!L127</f>
        <v>1.9292153139999999</v>
      </c>
      <c r="M128">
        <f>Sheet1!M127</f>
        <v>26042245.269999899</v>
      </c>
      <c r="N128">
        <f>Sheet1!N127</f>
        <v>2.2467999999999901</v>
      </c>
      <c r="O128">
        <f>Sheet1!O127</f>
        <v>41148.635000000002</v>
      </c>
      <c r="P128">
        <f>Sheet1!P127</f>
        <v>31.36</v>
      </c>
      <c r="Q128">
        <f>Sheet1!Q127</f>
        <v>77.880399100855897</v>
      </c>
      <c r="R128">
        <f>Sheet1!R127</f>
        <v>3.5</v>
      </c>
      <c r="S128">
        <f>Sheet1!S127</f>
        <v>0</v>
      </c>
      <c r="T128">
        <f>Sheet1!T127</f>
        <v>0</v>
      </c>
      <c r="U128">
        <f>Sheet1!U127</f>
        <v>0</v>
      </c>
      <c r="V128">
        <f>Sheet1!V127</f>
        <v>0</v>
      </c>
      <c r="W128">
        <f>Sheet1!W127</f>
        <v>0</v>
      </c>
      <c r="X128">
        <f>Sheet1!Y127</f>
        <v>0</v>
      </c>
      <c r="Y128">
        <f>Sheet1!X127</f>
        <v>144450.027739529</v>
      </c>
      <c r="Z128">
        <f>Sheet1!Z127</f>
        <v>102878385.980865</v>
      </c>
      <c r="AA128">
        <f>Sheet1!AA127</f>
        <v>-69106735.606221199</v>
      </c>
      <c r="AB128">
        <f>Sheet1!AB127</f>
        <v>10895005.678044001</v>
      </c>
      <c r="AC128">
        <f>Sheet1!AC127</f>
        <v>31181814.383403301</v>
      </c>
      <c r="AD128">
        <f>Sheet1!AD127</f>
        <v>17677412.689944301</v>
      </c>
      <c r="AE128">
        <f>Sheet1!AE127</f>
        <v>-4226734.68282496</v>
      </c>
      <c r="AF128">
        <f>Sheet1!AF127</f>
        <v>-24930794.641158201</v>
      </c>
      <c r="AG128">
        <f>Sheet1!AG127</f>
        <v>0</v>
      </c>
      <c r="AH128">
        <f>Sheet1!AH127</f>
        <v>0</v>
      </c>
      <c r="AI128">
        <f>Sheet1!AI127</f>
        <v>0</v>
      </c>
      <c r="AJ128">
        <f>Sheet1!AJ127</f>
        <v>0</v>
      </c>
      <c r="AK128">
        <f>Sheet1!AK127</f>
        <v>0</v>
      </c>
      <c r="AL128">
        <f>Sheet1!AL127</f>
        <v>0</v>
      </c>
      <c r="AM128">
        <f>Sheet1!AM127</f>
        <v>2908827.66052467</v>
      </c>
      <c r="AN128">
        <f>Sheet1!AN127</f>
        <v>0</v>
      </c>
      <c r="AO128">
        <f>Sheet1!AO127</f>
        <v>67277181.462577298</v>
      </c>
      <c r="AP128">
        <f>Sheet1!AP127</f>
        <v>64034681.7794111</v>
      </c>
      <c r="AQ128">
        <f>Sheet1!AQ127</f>
        <v>-92642400.779413</v>
      </c>
      <c r="AR128">
        <f>Sheet1!AR127</f>
        <v>0</v>
      </c>
      <c r="AS128">
        <f>Sheet1!AS127</f>
        <v>-28607719.0000019</v>
      </c>
      <c r="AT128" s="3"/>
      <c r="AV128" s="3"/>
      <c r="AX128" s="3"/>
      <c r="AZ128" s="3"/>
      <c r="BB128" s="3"/>
      <c r="BD128" s="3"/>
      <c r="BF128" s="3"/>
      <c r="BI128" s="3"/>
      <c r="BK128" s="3"/>
      <c r="BM128" s="3"/>
      <c r="BN128"/>
      <c r="BO128"/>
      <c r="BP128"/>
      <c r="BQ128"/>
      <c r="BR128"/>
      <c r="BS128"/>
    </row>
    <row r="129" spans="1:71" x14ac:dyDescent="0.2">
      <c r="A129" t="str">
        <f t="shared" si="2"/>
        <v>1_10_2004</v>
      </c>
      <c r="B129">
        <v>1</v>
      </c>
      <c r="C129">
        <v>10</v>
      </c>
      <c r="D129">
        <v>2004</v>
      </c>
      <c r="E129">
        <f>Sheet1!E128</f>
        <v>2028458449</v>
      </c>
      <c r="F129">
        <f>Sheet1!F128</f>
        <v>1999850729.99999</v>
      </c>
      <c r="G129">
        <f>Sheet1!G128</f>
        <v>2115153451.99999</v>
      </c>
      <c r="H129">
        <f>Sheet1!H128</f>
        <v>115302722</v>
      </c>
      <c r="I129">
        <f>Sheet1!I128</f>
        <v>2469726888.7222199</v>
      </c>
      <c r="J129">
        <f>Sheet1!J128</f>
        <v>136868806.29476401</v>
      </c>
      <c r="K129">
        <f>Sheet1!K128</f>
        <v>521860484</v>
      </c>
      <c r="L129">
        <f>Sheet1!L128</f>
        <v>1.9019918869999899</v>
      </c>
      <c r="M129">
        <f>Sheet1!M128</f>
        <v>26563773.749999899</v>
      </c>
      <c r="N129">
        <f>Sheet1!N128</f>
        <v>2.5669</v>
      </c>
      <c r="O129">
        <f>Sheet1!O128</f>
        <v>39531.589999999997</v>
      </c>
      <c r="P129">
        <f>Sheet1!P128</f>
        <v>31</v>
      </c>
      <c r="Q129">
        <f>Sheet1!Q128</f>
        <v>75.769629990336796</v>
      </c>
      <c r="R129">
        <f>Sheet1!R128</f>
        <v>3.5</v>
      </c>
      <c r="S129">
        <f>Sheet1!S128</f>
        <v>0</v>
      </c>
      <c r="T129">
        <f>Sheet1!T128</f>
        <v>0</v>
      </c>
      <c r="U129">
        <f>Sheet1!U128</f>
        <v>0</v>
      </c>
      <c r="V129">
        <f>Sheet1!V128</f>
        <v>0</v>
      </c>
      <c r="W129">
        <f>Sheet1!W128</f>
        <v>0</v>
      </c>
      <c r="X129">
        <f>Sheet1!Y128</f>
        <v>0</v>
      </c>
      <c r="Y129">
        <f>Sheet1!X128</f>
        <v>157281.64074743801</v>
      </c>
      <c r="Z129">
        <f>Sheet1!Z128</f>
        <v>60502345.242503099</v>
      </c>
      <c r="AA129">
        <f>Sheet1!AA128</f>
        <v>10974291.048562801</v>
      </c>
      <c r="AB129">
        <f>Sheet1!AB128</f>
        <v>16004032.1343241</v>
      </c>
      <c r="AC129">
        <f>Sheet1!AC128</f>
        <v>32954570.816460598</v>
      </c>
      <c r="AD129">
        <f>Sheet1!AD128</f>
        <v>22656670.610981099</v>
      </c>
      <c r="AE129">
        <f>Sheet1!AE128</f>
        <v>-4286057.2924685804</v>
      </c>
      <c r="AF129">
        <f>Sheet1!AF128</f>
        <v>-23917306.1609632</v>
      </c>
      <c r="AG129">
        <f>Sheet1!AG128</f>
        <v>0</v>
      </c>
      <c r="AH129">
        <f>Sheet1!AH128</f>
        <v>0</v>
      </c>
      <c r="AI129">
        <f>Sheet1!AI128</f>
        <v>0</v>
      </c>
      <c r="AJ129">
        <f>Sheet1!AJ128</f>
        <v>0</v>
      </c>
      <c r="AK129">
        <f>Sheet1!AK128</f>
        <v>0</v>
      </c>
      <c r="AL129">
        <f>Sheet1!AL128</f>
        <v>0</v>
      </c>
      <c r="AM129">
        <f>Sheet1!AM128</f>
        <v>665454.08591507503</v>
      </c>
      <c r="AN129">
        <f>Sheet1!AN128</f>
        <v>0</v>
      </c>
      <c r="AO129">
        <f>Sheet1!AO128</f>
        <v>115554000.485315</v>
      </c>
      <c r="AP129">
        <f>Sheet1!AP128</f>
        <v>117331261.701952</v>
      </c>
      <c r="AQ129">
        <f>Sheet1!AQ128</f>
        <v>-2028539.7019523201</v>
      </c>
      <c r="AR129">
        <f>Sheet1!AR128</f>
        <v>0</v>
      </c>
      <c r="AS129">
        <f>Sheet1!AS128</f>
        <v>115302722</v>
      </c>
      <c r="AT129" s="3"/>
      <c r="AV129" s="3"/>
      <c r="AX129" s="3"/>
      <c r="AZ129" s="3"/>
      <c r="BB129" s="3"/>
      <c r="BD129" s="3"/>
      <c r="BF129" s="3"/>
      <c r="BI129" s="3"/>
      <c r="BK129" s="3"/>
      <c r="BM129" s="3"/>
      <c r="BN129"/>
      <c r="BO129"/>
      <c r="BP129"/>
      <c r="BQ129"/>
      <c r="BR129"/>
      <c r="BS129"/>
    </row>
    <row r="130" spans="1:71" x14ac:dyDescent="0.2">
      <c r="A130" t="str">
        <f t="shared" si="2"/>
        <v>1_10_2005</v>
      </c>
      <c r="B130">
        <v>1</v>
      </c>
      <c r="C130">
        <v>10</v>
      </c>
      <c r="D130">
        <v>2005</v>
      </c>
      <c r="E130">
        <f>Sheet1!E129</f>
        <v>2028458449</v>
      </c>
      <c r="F130">
        <f>Sheet1!F129</f>
        <v>2115153451.99999</v>
      </c>
      <c r="G130">
        <f>Sheet1!G129</f>
        <v>2507212522.99999</v>
      </c>
      <c r="H130">
        <f>Sheet1!H129</f>
        <v>392059070.99999601</v>
      </c>
      <c r="I130">
        <f>Sheet1!I129</f>
        <v>2727338503.9924698</v>
      </c>
      <c r="J130">
        <f>Sheet1!J129</f>
        <v>257611615.27024499</v>
      </c>
      <c r="K130">
        <f>Sheet1!K129</f>
        <v>527998936.69999999</v>
      </c>
      <c r="L130">
        <f>Sheet1!L129</f>
        <v>1.608699594</v>
      </c>
      <c r="M130">
        <f>Sheet1!M129</f>
        <v>27081157.499999899</v>
      </c>
      <c r="N130">
        <f>Sheet1!N129</f>
        <v>3.0314999999999901</v>
      </c>
      <c r="O130">
        <f>Sheet1!O129</f>
        <v>38116.919999999896</v>
      </c>
      <c r="P130">
        <f>Sheet1!P129</f>
        <v>30.68</v>
      </c>
      <c r="Q130">
        <f>Sheet1!Q129</f>
        <v>73.864023075675206</v>
      </c>
      <c r="R130">
        <f>Sheet1!R129</f>
        <v>3.5</v>
      </c>
      <c r="S130">
        <f>Sheet1!S129</f>
        <v>0</v>
      </c>
      <c r="T130">
        <f>Sheet1!T129</f>
        <v>0</v>
      </c>
      <c r="U130">
        <f>Sheet1!U129</f>
        <v>0</v>
      </c>
      <c r="V130">
        <f>Sheet1!V129</f>
        <v>0</v>
      </c>
      <c r="W130">
        <f>Sheet1!W129</f>
        <v>0</v>
      </c>
      <c r="X130">
        <f>Sheet1!Y129</f>
        <v>0</v>
      </c>
      <c r="Y130">
        <f>Sheet1!X129</f>
        <v>178922.03886818001</v>
      </c>
      <c r="Z130">
        <f>Sheet1!Z129</f>
        <v>20744426.760384001</v>
      </c>
      <c r="AA130">
        <f>Sheet1!AA129</f>
        <v>136295074.213835</v>
      </c>
      <c r="AB130">
        <f>Sheet1!AB129</f>
        <v>16465213.928779</v>
      </c>
      <c r="AC130">
        <f>Sheet1!AC129</f>
        <v>45500119.416421004</v>
      </c>
      <c r="AD130">
        <f>Sheet1!AD129</f>
        <v>21770772.043520398</v>
      </c>
      <c r="AE130">
        <f>Sheet1!AE129</f>
        <v>-4029967.0648805099</v>
      </c>
      <c r="AF130">
        <f>Sheet1!AF129</f>
        <v>-22850863.214113399</v>
      </c>
      <c r="AG130">
        <f>Sheet1!AG129</f>
        <v>0</v>
      </c>
      <c r="AH130">
        <f>Sheet1!AH129</f>
        <v>0</v>
      </c>
      <c r="AI130">
        <f>Sheet1!AI129</f>
        <v>0</v>
      </c>
      <c r="AJ130">
        <f>Sheet1!AJ129</f>
        <v>0</v>
      </c>
      <c r="AK130">
        <f>Sheet1!AK129</f>
        <v>0</v>
      </c>
      <c r="AL130">
        <f>Sheet1!AL129</f>
        <v>0</v>
      </c>
      <c r="AM130">
        <f>Sheet1!AM129</f>
        <v>1066206.0524578199</v>
      </c>
      <c r="AN130">
        <f>Sheet1!AN129</f>
        <v>0</v>
      </c>
      <c r="AO130">
        <f>Sheet1!AO129</f>
        <v>214960982.13640401</v>
      </c>
      <c r="AP130">
        <f>Sheet1!AP129</f>
        <v>220626863.56225601</v>
      </c>
      <c r="AQ130">
        <f>Sheet1!AQ129</f>
        <v>171432207.43773901</v>
      </c>
      <c r="AR130">
        <f>Sheet1!AR129</f>
        <v>0</v>
      </c>
      <c r="AS130">
        <f>Sheet1!AS129</f>
        <v>392059070.99999601</v>
      </c>
      <c r="AT130" s="3"/>
      <c r="AV130" s="3"/>
      <c r="AX130" s="3"/>
      <c r="AZ130" s="3"/>
      <c r="BB130" s="3"/>
      <c r="BD130" s="3"/>
      <c r="BF130" s="3"/>
      <c r="BI130" s="3"/>
      <c r="BK130" s="3"/>
      <c r="BM130" s="3"/>
      <c r="BN130"/>
      <c r="BO130"/>
      <c r="BP130"/>
      <c r="BQ130"/>
      <c r="BR130"/>
      <c r="BS130"/>
    </row>
    <row r="131" spans="1:71" x14ac:dyDescent="0.2">
      <c r="A131" t="str">
        <f t="shared" si="2"/>
        <v>1_10_2006</v>
      </c>
      <c r="B131">
        <v>1</v>
      </c>
      <c r="C131">
        <v>10</v>
      </c>
      <c r="D131">
        <v>2006</v>
      </c>
      <c r="E131">
        <f>Sheet1!E130</f>
        <v>2028458449</v>
      </c>
      <c r="F131">
        <f>Sheet1!F130</f>
        <v>2507212522.99999</v>
      </c>
      <c r="G131">
        <f>Sheet1!G130</f>
        <v>2603647774.99999</v>
      </c>
      <c r="H131">
        <f>Sheet1!H130</f>
        <v>96435252.000002801</v>
      </c>
      <c r="I131">
        <f>Sheet1!I130</f>
        <v>2851627830.6259198</v>
      </c>
      <c r="J131">
        <f>Sheet1!J130</f>
        <v>124289326.63345601</v>
      </c>
      <c r="K131">
        <f>Sheet1!K130</f>
        <v>539962610.09999895</v>
      </c>
      <c r="L131">
        <f>Sheet1!L130</f>
        <v>1.587646779</v>
      </c>
      <c r="M131">
        <f>Sheet1!M130</f>
        <v>27655014.75</v>
      </c>
      <c r="N131">
        <f>Sheet1!N130</f>
        <v>3.3499999999999899</v>
      </c>
      <c r="O131">
        <f>Sheet1!O130</f>
        <v>36028.75</v>
      </c>
      <c r="P131">
        <f>Sheet1!P130</f>
        <v>30.18</v>
      </c>
      <c r="Q131">
        <f>Sheet1!Q130</f>
        <v>71.580004948312606</v>
      </c>
      <c r="R131">
        <f>Sheet1!R130</f>
        <v>3.7</v>
      </c>
      <c r="S131">
        <f>Sheet1!S130</f>
        <v>0</v>
      </c>
      <c r="T131">
        <f>Sheet1!T130</f>
        <v>0</v>
      </c>
      <c r="U131">
        <f>Sheet1!U130</f>
        <v>0</v>
      </c>
      <c r="V131">
        <f>Sheet1!V130</f>
        <v>0</v>
      </c>
      <c r="W131">
        <f>Sheet1!W130</f>
        <v>0</v>
      </c>
      <c r="X131">
        <f>Sheet1!Y130</f>
        <v>0</v>
      </c>
      <c r="Y131">
        <f>Sheet1!X130</f>
        <v>181439.049092742</v>
      </c>
      <c r="Z131">
        <f>Sheet1!Z130</f>
        <v>47325037.6268581</v>
      </c>
      <c r="AA131">
        <f>Sheet1!AA130</f>
        <v>11935477.7225662</v>
      </c>
      <c r="AB131">
        <f>Sheet1!AB130</f>
        <v>21223217.122816101</v>
      </c>
      <c r="AC131">
        <f>Sheet1!AC130</f>
        <v>33358223.773367099</v>
      </c>
      <c r="AD131">
        <f>Sheet1!AD130</f>
        <v>40009604.8305443</v>
      </c>
      <c r="AE131">
        <f>Sheet1!AE130</f>
        <v>-7459984.7933713198</v>
      </c>
      <c r="AF131">
        <f>Sheet1!AF130</f>
        <v>-32430276.6000796</v>
      </c>
      <c r="AG131">
        <f>Sheet1!AG130</f>
        <v>-1049880.6488616299</v>
      </c>
      <c r="AH131">
        <f>Sheet1!AH130</f>
        <v>0</v>
      </c>
      <c r="AI131">
        <f>Sheet1!AI130</f>
        <v>0</v>
      </c>
      <c r="AJ131">
        <f>Sheet1!AJ130</f>
        <v>0</v>
      </c>
      <c r="AK131">
        <f>Sheet1!AK130</f>
        <v>0</v>
      </c>
      <c r="AL131">
        <f>Sheet1!AL130</f>
        <v>0</v>
      </c>
      <c r="AM131">
        <f>Sheet1!AM130</f>
        <v>136925.24539178199</v>
      </c>
      <c r="AN131">
        <f>Sheet1!AN130</f>
        <v>0</v>
      </c>
      <c r="AO131">
        <f>Sheet1!AO130</f>
        <v>113048344.279231</v>
      </c>
      <c r="AP131">
        <f>Sheet1!AP130</f>
        <v>114257821.59217399</v>
      </c>
      <c r="AQ131">
        <f>Sheet1!AQ130</f>
        <v>-17822569.592171501</v>
      </c>
      <c r="AR131">
        <f>Sheet1!AR130</f>
        <v>0</v>
      </c>
      <c r="AS131">
        <f>Sheet1!AS130</f>
        <v>96435252.000002801</v>
      </c>
      <c r="AT131" s="3"/>
      <c r="AV131" s="3"/>
      <c r="AX131" s="3"/>
      <c r="AZ131" s="3"/>
      <c r="BB131" s="3"/>
      <c r="BD131" s="3"/>
      <c r="BF131" s="3"/>
      <c r="BI131" s="3"/>
      <c r="BK131" s="3"/>
      <c r="BM131" s="3"/>
      <c r="BN131"/>
      <c r="BO131"/>
      <c r="BP131"/>
      <c r="BQ131"/>
      <c r="BR131"/>
      <c r="BS131"/>
    </row>
    <row r="132" spans="1:71" x14ac:dyDescent="0.2">
      <c r="A132" t="str">
        <f t="shared" si="2"/>
        <v>1_10_2007</v>
      </c>
      <c r="B132">
        <v>1</v>
      </c>
      <c r="C132">
        <v>10</v>
      </c>
      <c r="D132">
        <v>2007</v>
      </c>
      <c r="E132">
        <f>Sheet1!E131</f>
        <v>2028458449</v>
      </c>
      <c r="F132">
        <f>Sheet1!F131</f>
        <v>2603647774.99999</v>
      </c>
      <c r="G132">
        <f>Sheet1!G131</f>
        <v>2751026060</v>
      </c>
      <c r="H132">
        <f>Sheet1!H131</f>
        <v>147378285.00000399</v>
      </c>
      <c r="I132">
        <f>Sheet1!I131</f>
        <v>2905379439.0736599</v>
      </c>
      <c r="J132">
        <f>Sheet1!J131</f>
        <v>53751608.447731398</v>
      </c>
      <c r="K132">
        <f>Sheet1!K131</f>
        <v>543107372.799999</v>
      </c>
      <c r="L132">
        <f>Sheet1!L131</f>
        <v>1.5239354949999999</v>
      </c>
      <c r="M132">
        <f>Sheet1!M131</f>
        <v>27714120</v>
      </c>
      <c r="N132">
        <f>Sheet1!N131</f>
        <v>3.4605999999999901</v>
      </c>
      <c r="O132">
        <f>Sheet1!O131</f>
        <v>36660.58</v>
      </c>
      <c r="P132">
        <f>Sheet1!P131</f>
        <v>30.4</v>
      </c>
      <c r="Q132">
        <f>Sheet1!Q131</f>
        <v>71.140340863312602</v>
      </c>
      <c r="R132">
        <f>Sheet1!R131</f>
        <v>3.6</v>
      </c>
      <c r="S132">
        <f>Sheet1!S131</f>
        <v>0</v>
      </c>
      <c r="T132">
        <f>Sheet1!T131</f>
        <v>0</v>
      </c>
      <c r="U132">
        <f>Sheet1!U131</f>
        <v>0</v>
      </c>
      <c r="V132">
        <f>Sheet1!V131</f>
        <v>0</v>
      </c>
      <c r="W132">
        <f>Sheet1!W131</f>
        <v>0</v>
      </c>
      <c r="X132">
        <f>Sheet1!Y131</f>
        <v>0</v>
      </c>
      <c r="Y132">
        <f>Sheet1!X131</f>
        <v>175252.45976121299</v>
      </c>
      <c r="Z132">
        <f>Sheet1!Z131</f>
        <v>12649503.6694913</v>
      </c>
      <c r="AA132">
        <f>Sheet1!AA131</f>
        <v>38321711.388121001</v>
      </c>
      <c r="AB132">
        <f>Sheet1!AB131</f>
        <v>2235476.6014214102</v>
      </c>
      <c r="AC132">
        <f>Sheet1!AC131</f>
        <v>11387919.805186201</v>
      </c>
      <c r="AD132">
        <f>Sheet1!AD131</f>
        <v>-12688140.549490901</v>
      </c>
      <c r="AE132">
        <f>Sheet1!AE131</f>
        <v>3415964.4829464802</v>
      </c>
      <c r="AF132">
        <f>Sheet1!AF131</f>
        <v>-6516930.7253768696</v>
      </c>
      <c r="AG132">
        <f>Sheet1!AG131</f>
        <v>545302.43727411795</v>
      </c>
      <c r="AH132">
        <f>Sheet1!AH131</f>
        <v>0</v>
      </c>
      <c r="AI132">
        <f>Sheet1!AI131</f>
        <v>0</v>
      </c>
      <c r="AJ132">
        <f>Sheet1!AJ131</f>
        <v>0</v>
      </c>
      <c r="AK132">
        <f>Sheet1!AK131</f>
        <v>0</v>
      </c>
      <c r="AL132">
        <f>Sheet1!AL131</f>
        <v>0</v>
      </c>
      <c r="AM132">
        <f>Sheet1!AM131</f>
        <v>-353086.56866389699</v>
      </c>
      <c r="AN132">
        <f>Sheet1!AN131</f>
        <v>0</v>
      </c>
      <c r="AO132">
        <f>Sheet1!AO131</f>
        <v>48997720.540908903</v>
      </c>
      <c r="AP132">
        <f>Sheet1!AP131</f>
        <v>49077321.463400401</v>
      </c>
      <c r="AQ132">
        <f>Sheet1!AQ131</f>
        <v>98300963.5366043</v>
      </c>
      <c r="AR132">
        <f>Sheet1!AR131</f>
        <v>0</v>
      </c>
      <c r="AS132">
        <f>Sheet1!AS131</f>
        <v>147378285.00000399</v>
      </c>
      <c r="AT132" s="3"/>
      <c r="AV132" s="3"/>
      <c r="AX132" s="3"/>
      <c r="AZ132" s="3"/>
      <c r="BB132" s="3"/>
      <c r="BD132" s="3"/>
      <c r="BF132" s="3"/>
      <c r="BI132" s="3"/>
      <c r="BK132" s="3"/>
      <c r="BM132" s="3"/>
      <c r="BN132"/>
      <c r="BO132"/>
      <c r="BP132"/>
      <c r="BQ132"/>
      <c r="BR132"/>
      <c r="BS132"/>
    </row>
    <row r="133" spans="1:71" x14ac:dyDescent="0.2">
      <c r="A133" t="str">
        <f t="shared" si="2"/>
        <v>1_10_2008</v>
      </c>
      <c r="B133">
        <v>1</v>
      </c>
      <c r="C133">
        <v>10</v>
      </c>
      <c r="D133">
        <v>2008</v>
      </c>
      <c r="E133">
        <f>Sheet1!E132</f>
        <v>2028458449</v>
      </c>
      <c r="F133">
        <f>Sheet1!F132</f>
        <v>2751026060</v>
      </c>
      <c r="G133">
        <f>Sheet1!G132</f>
        <v>2818659238.99999</v>
      </c>
      <c r="H133">
        <f>Sheet1!H132</f>
        <v>67633178.999994695</v>
      </c>
      <c r="I133">
        <f>Sheet1!I132</f>
        <v>2995351098.4360399</v>
      </c>
      <c r="J133">
        <f>Sheet1!J132</f>
        <v>89971659.362388998</v>
      </c>
      <c r="K133">
        <f>Sheet1!K132</f>
        <v>558408346.89999902</v>
      </c>
      <c r="L133">
        <f>Sheet1!L132</f>
        <v>1.54893287999999</v>
      </c>
      <c r="M133">
        <f>Sheet1!M132</f>
        <v>27956797.669999901</v>
      </c>
      <c r="N133">
        <f>Sheet1!N132</f>
        <v>3.9195000000000002</v>
      </c>
      <c r="O133">
        <f>Sheet1!O132</f>
        <v>36716.94</v>
      </c>
      <c r="P133">
        <f>Sheet1!P132</f>
        <v>30.42</v>
      </c>
      <c r="Q133">
        <f>Sheet1!Q132</f>
        <v>69.981314054055801</v>
      </c>
      <c r="R133">
        <f>Sheet1!R132</f>
        <v>3.7</v>
      </c>
      <c r="S133">
        <f>Sheet1!S132</f>
        <v>0</v>
      </c>
      <c r="T133">
        <f>Sheet1!T132</f>
        <v>0</v>
      </c>
      <c r="U133">
        <f>Sheet1!U132</f>
        <v>0</v>
      </c>
      <c r="V133">
        <f>Sheet1!V132</f>
        <v>0</v>
      </c>
      <c r="W133">
        <f>Sheet1!W132</f>
        <v>0</v>
      </c>
      <c r="X133">
        <f>Sheet1!Y132</f>
        <v>0</v>
      </c>
      <c r="Y133">
        <f>Sheet1!X132</f>
        <v>161810.59023471401</v>
      </c>
      <c r="Z133">
        <f>Sheet1!Z132</f>
        <v>64535958.708853602</v>
      </c>
      <c r="AA133">
        <f>Sheet1!AA132</f>
        <v>-15844846.388481</v>
      </c>
      <c r="AB133">
        <f>Sheet1!AB132</f>
        <v>9658355.3235678393</v>
      </c>
      <c r="AC133">
        <f>Sheet1!AC132</f>
        <v>47227530.499973103</v>
      </c>
      <c r="AD133">
        <f>Sheet1!AD132</f>
        <v>-1187256.95161806</v>
      </c>
      <c r="AE133">
        <f>Sheet1!AE132</f>
        <v>327924.81101644097</v>
      </c>
      <c r="AF133">
        <f>Sheet1!AF132</f>
        <v>-18115000.148797099</v>
      </c>
      <c r="AG133">
        <f>Sheet1!AG132</f>
        <v>-576048.38463005505</v>
      </c>
      <c r="AH133">
        <f>Sheet1!AH132</f>
        <v>0</v>
      </c>
      <c r="AI133">
        <f>Sheet1!AI132</f>
        <v>0</v>
      </c>
      <c r="AJ133">
        <f>Sheet1!AJ132</f>
        <v>0</v>
      </c>
      <c r="AK133">
        <f>Sheet1!AK132</f>
        <v>0</v>
      </c>
      <c r="AL133">
        <f>Sheet1!AL132</f>
        <v>0</v>
      </c>
      <c r="AM133">
        <f>Sheet1!AM132</f>
        <v>-858088.49639563402</v>
      </c>
      <c r="AN133">
        <f>Sheet1!AN132</f>
        <v>0</v>
      </c>
      <c r="AO133">
        <f>Sheet1!AO132</f>
        <v>85168528.973489001</v>
      </c>
      <c r="AP133">
        <f>Sheet1!AP132</f>
        <v>85191757.138025105</v>
      </c>
      <c r="AQ133">
        <f>Sheet1!AQ132</f>
        <v>-17558578.138030302</v>
      </c>
      <c r="AR133">
        <f>Sheet1!AR132</f>
        <v>0</v>
      </c>
      <c r="AS133">
        <f>Sheet1!AS132</f>
        <v>67633178.999994695</v>
      </c>
      <c r="AT133" s="3"/>
      <c r="AV133" s="3"/>
      <c r="AX133" s="3"/>
      <c r="AZ133" s="3"/>
      <c r="BB133" s="3"/>
      <c r="BD133" s="3"/>
      <c r="BF133" s="3"/>
      <c r="BI133" s="3"/>
      <c r="BK133" s="3"/>
      <c r="BM133" s="3"/>
      <c r="BN133"/>
      <c r="BO133"/>
      <c r="BP133"/>
      <c r="BQ133"/>
      <c r="BR133"/>
      <c r="BS133"/>
    </row>
    <row r="134" spans="1:71" x14ac:dyDescent="0.2">
      <c r="A134" t="str">
        <f t="shared" si="2"/>
        <v>1_10_2009</v>
      </c>
      <c r="B134">
        <v>1</v>
      </c>
      <c r="C134">
        <v>10</v>
      </c>
      <c r="D134">
        <v>2009</v>
      </c>
      <c r="E134">
        <f>Sheet1!E133</f>
        <v>2028458449</v>
      </c>
      <c r="F134">
        <f>Sheet1!F133</f>
        <v>2818659238.99999</v>
      </c>
      <c r="G134">
        <f>Sheet1!G133</f>
        <v>2717269399.99999</v>
      </c>
      <c r="H134">
        <f>Sheet1!H133</f>
        <v>-101389838.999999</v>
      </c>
      <c r="I134">
        <f>Sheet1!I133</f>
        <v>2840016400.5236902</v>
      </c>
      <c r="J134">
        <f>Sheet1!J133</f>
        <v>-155334697.91235799</v>
      </c>
      <c r="K134">
        <f>Sheet1!K133</f>
        <v>562176551.29999995</v>
      </c>
      <c r="L134">
        <f>Sheet1!L133</f>
        <v>1.632493051</v>
      </c>
      <c r="M134">
        <f>Sheet1!M133</f>
        <v>27734538</v>
      </c>
      <c r="N134">
        <f>Sheet1!N133</f>
        <v>2.84309999999999</v>
      </c>
      <c r="O134">
        <f>Sheet1!O133</f>
        <v>35494.29</v>
      </c>
      <c r="P134">
        <f>Sheet1!P133</f>
        <v>30.61</v>
      </c>
      <c r="Q134">
        <f>Sheet1!Q133</f>
        <v>69.306750843060897</v>
      </c>
      <c r="R134">
        <f>Sheet1!R133</f>
        <v>3.9</v>
      </c>
      <c r="S134">
        <f>Sheet1!S133</f>
        <v>0</v>
      </c>
      <c r="T134">
        <f>Sheet1!T133</f>
        <v>0</v>
      </c>
      <c r="U134">
        <f>Sheet1!U133</f>
        <v>0</v>
      </c>
      <c r="V134">
        <f>Sheet1!V133</f>
        <v>0</v>
      </c>
      <c r="W134">
        <f>Sheet1!W133</f>
        <v>0</v>
      </c>
      <c r="X134">
        <f>Sheet1!Y133</f>
        <v>0</v>
      </c>
      <c r="Y134">
        <f>Sheet1!X133</f>
        <v>153223.37184518899</v>
      </c>
      <c r="Z134">
        <f>Sheet1!Z133</f>
        <v>15865696.4799945</v>
      </c>
      <c r="AA134">
        <f>Sheet1!AA133</f>
        <v>-52787847.176121101</v>
      </c>
      <c r="AB134">
        <f>Sheet1!AB133</f>
        <v>-9029514.3108235206</v>
      </c>
      <c r="AC134">
        <f>Sheet1!AC133</f>
        <v>-118423187.049934</v>
      </c>
      <c r="AD134">
        <f>Sheet1!AD133</f>
        <v>26951634.701320399</v>
      </c>
      <c r="AE134">
        <f>Sheet1!AE133</f>
        <v>3193491.5992681198</v>
      </c>
      <c r="AF134">
        <f>Sheet1!AF133</f>
        <v>-10817191.3718151</v>
      </c>
      <c r="AG134">
        <f>Sheet1!AG133</f>
        <v>-1180297.14817324</v>
      </c>
      <c r="AH134">
        <f>Sheet1!AH133</f>
        <v>0</v>
      </c>
      <c r="AI134">
        <f>Sheet1!AI133</f>
        <v>0</v>
      </c>
      <c r="AJ134">
        <f>Sheet1!AJ133</f>
        <v>0</v>
      </c>
      <c r="AK134">
        <f>Sheet1!AK133</f>
        <v>0</v>
      </c>
      <c r="AL134">
        <f>Sheet1!AL133</f>
        <v>0</v>
      </c>
      <c r="AM134">
        <f>Sheet1!AM133</f>
        <v>-600793.23567760398</v>
      </c>
      <c r="AN134">
        <f>Sheet1!AN133</f>
        <v>0</v>
      </c>
      <c r="AO134">
        <f>Sheet1!AO133</f>
        <v>-146828007.511962</v>
      </c>
      <c r="AP134">
        <f>Sheet1!AP133</f>
        <v>-146171706.42751899</v>
      </c>
      <c r="AQ134">
        <f>Sheet1!AQ133</f>
        <v>44781867.427520297</v>
      </c>
      <c r="AR134">
        <f>Sheet1!AR133</f>
        <v>0</v>
      </c>
      <c r="AS134">
        <f>Sheet1!AS133</f>
        <v>-101389838.999999</v>
      </c>
      <c r="AT134" s="3"/>
      <c r="AV134" s="3"/>
      <c r="AX134" s="3"/>
      <c r="AZ134" s="3"/>
      <c r="BB134" s="3"/>
      <c r="BD134" s="3"/>
      <c r="BF134" s="3"/>
      <c r="BI134" s="3"/>
      <c r="BK134" s="3"/>
      <c r="BM134" s="3"/>
      <c r="BN134"/>
      <c r="BO134"/>
      <c r="BP134"/>
      <c r="BQ134"/>
      <c r="BR134"/>
      <c r="BS134"/>
    </row>
    <row r="135" spans="1:71" x14ac:dyDescent="0.2">
      <c r="A135" t="str">
        <f t="shared" si="2"/>
        <v>1_10_2010</v>
      </c>
      <c r="B135">
        <v>1</v>
      </c>
      <c r="C135">
        <v>10</v>
      </c>
      <c r="D135">
        <v>2010</v>
      </c>
      <c r="E135">
        <f>Sheet1!E134</f>
        <v>2028458449</v>
      </c>
      <c r="F135">
        <f>Sheet1!F134</f>
        <v>2717269399.99999</v>
      </c>
      <c r="G135">
        <f>Sheet1!G134</f>
        <v>2812782058</v>
      </c>
      <c r="H135">
        <f>Sheet1!H134</f>
        <v>95512658.000002801</v>
      </c>
      <c r="I135">
        <f>Sheet1!I134</f>
        <v>2857839839.2144198</v>
      </c>
      <c r="J135">
        <f>Sheet1!J134</f>
        <v>17823438.6907329</v>
      </c>
      <c r="K135">
        <f>Sheet1!K134</f>
        <v>552453534.09999895</v>
      </c>
      <c r="L135">
        <f>Sheet1!L134</f>
        <v>1.6339541179999999</v>
      </c>
      <c r="M135">
        <f>Sheet1!M134</f>
        <v>27553600.749999899</v>
      </c>
      <c r="N135">
        <f>Sheet1!N134</f>
        <v>3.2889999999999899</v>
      </c>
      <c r="O135">
        <f>Sheet1!O134</f>
        <v>35213</v>
      </c>
      <c r="P135">
        <f>Sheet1!P134</f>
        <v>30.93</v>
      </c>
      <c r="Q135">
        <f>Sheet1!Q134</f>
        <v>69.408651159993099</v>
      </c>
      <c r="R135">
        <f>Sheet1!R134</f>
        <v>3.9</v>
      </c>
      <c r="S135">
        <f>Sheet1!S134</f>
        <v>0</v>
      </c>
      <c r="T135">
        <f>Sheet1!T134</f>
        <v>0</v>
      </c>
      <c r="U135">
        <f>Sheet1!U134</f>
        <v>0</v>
      </c>
      <c r="V135">
        <f>Sheet1!V134</f>
        <v>0</v>
      </c>
      <c r="W135">
        <f>Sheet1!W134</f>
        <v>0</v>
      </c>
      <c r="X135">
        <f>Sheet1!Y134</f>
        <v>0</v>
      </c>
      <c r="Y135">
        <f>Sheet1!X134</f>
        <v>151981.71502063199</v>
      </c>
      <c r="Z135">
        <f>Sheet1!Z134</f>
        <v>-39279125.593668103</v>
      </c>
      <c r="AA135">
        <f>Sheet1!AA134</f>
        <v>-883521.28874359897</v>
      </c>
      <c r="AB135">
        <f>Sheet1!AB134</f>
        <v>-7140063.6627917802</v>
      </c>
      <c r="AC135">
        <f>Sheet1!AC134</f>
        <v>52347389.184971102</v>
      </c>
      <c r="AD135">
        <f>Sheet1!AD134</f>
        <v>6081993.2284772303</v>
      </c>
      <c r="AE135">
        <f>Sheet1!AE134</f>
        <v>5187051.4759323103</v>
      </c>
      <c r="AF135">
        <f>Sheet1!AF134</f>
        <v>1578768.07873484</v>
      </c>
      <c r="AG135">
        <f>Sheet1!AG134</f>
        <v>0</v>
      </c>
      <c r="AH135">
        <f>Sheet1!AH134</f>
        <v>0</v>
      </c>
      <c r="AI135">
        <f>Sheet1!AI134</f>
        <v>0</v>
      </c>
      <c r="AJ135">
        <f>Sheet1!AJ134</f>
        <v>0</v>
      </c>
      <c r="AK135">
        <f>Sheet1!AK134</f>
        <v>0</v>
      </c>
      <c r="AL135">
        <f>Sheet1!AL134</f>
        <v>0</v>
      </c>
      <c r="AM135">
        <f>Sheet1!AM134</f>
        <v>-86429.884298437493</v>
      </c>
      <c r="AN135">
        <f>Sheet1!AN134</f>
        <v>0</v>
      </c>
      <c r="AO135">
        <f>Sheet1!AO134</f>
        <v>17806061.538613498</v>
      </c>
      <c r="AP135">
        <f>Sheet1!AP134</f>
        <v>17053100.3089188</v>
      </c>
      <c r="AQ135">
        <f>Sheet1!AQ134</f>
        <v>78459557.691083893</v>
      </c>
      <c r="AR135">
        <f>Sheet1!AR134</f>
        <v>0</v>
      </c>
      <c r="AS135">
        <f>Sheet1!AS134</f>
        <v>95512658.000002801</v>
      </c>
      <c r="AT135" s="3"/>
      <c r="AV135" s="3"/>
      <c r="AX135" s="3"/>
      <c r="AZ135" s="3"/>
      <c r="BB135" s="3"/>
      <c r="BD135" s="3"/>
      <c r="BF135" s="3"/>
      <c r="BI135" s="3"/>
      <c r="BK135" s="3"/>
      <c r="BM135" s="3"/>
      <c r="BN135"/>
      <c r="BO135"/>
      <c r="BP135"/>
      <c r="BQ135"/>
      <c r="BR135"/>
      <c r="BS135"/>
    </row>
    <row r="136" spans="1:71" x14ac:dyDescent="0.2">
      <c r="A136" t="str">
        <f t="shared" si="2"/>
        <v>1_10_2011</v>
      </c>
      <c r="B136">
        <v>1</v>
      </c>
      <c r="C136">
        <v>10</v>
      </c>
      <c r="D136">
        <v>2011</v>
      </c>
      <c r="E136">
        <f>Sheet1!E135</f>
        <v>2028458449</v>
      </c>
      <c r="F136">
        <f>Sheet1!F135</f>
        <v>2812782058</v>
      </c>
      <c r="G136">
        <f>Sheet1!G135</f>
        <v>2875478446.99999</v>
      </c>
      <c r="H136">
        <f>Sheet1!H135</f>
        <v>62696388.999994203</v>
      </c>
      <c r="I136">
        <f>Sheet1!I135</f>
        <v>2849187776.6380401</v>
      </c>
      <c r="J136">
        <f>Sheet1!J135</f>
        <v>-8652062.5763816796</v>
      </c>
      <c r="K136">
        <f>Sheet1!K135</f>
        <v>542784230.60000002</v>
      </c>
      <c r="L136">
        <f>Sheet1!L135</f>
        <v>1.7383207569999899</v>
      </c>
      <c r="M136">
        <f>Sheet1!M135</f>
        <v>27682634.670000002</v>
      </c>
      <c r="N136">
        <f>Sheet1!N135</f>
        <v>4.0655999999999999</v>
      </c>
      <c r="O136">
        <f>Sheet1!O135</f>
        <v>34147.68</v>
      </c>
      <c r="P136">
        <f>Sheet1!P135</f>
        <v>31.299999999999901</v>
      </c>
      <c r="Q136">
        <f>Sheet1!Q135</f>
        <v>68.613917826660796</v>
      </c>
      <c r="R136">
        <f>Sheet1!R135</f>
        <v>3.9</v>
      </c>
      <c r="S136">
        <f>Sheet1!S135</f>
        <v>0</v>
      </c>
      <c r="T136">
        <f>Sheet1!T135</f>
        <v>0</v>
      </c>
      <c r="U136">
        <f>Sheet1!U135</f>
        <v>1</v>
      </c>
      <c r="V136">
        <f>Sheet1!V135</f>
        <v>0</v>
      </c>
      <c r="W136">
        <f>Sheet1!W135</f>
        <v>0</v>
      </c>
      <c r="X136">
        <f>Sheet1!Y135</f>
        <v>0</v>
      </c>
      <c r="Y136">
        <f>Sheet1!X135</f>
        <v>188401.329607775</v>
      </c>
      <c r="Z136">
        <f>Sheet1!Z135</f>
        <v>-41147536.303969897</v>
      </c>
      <c r="AA136">
        <f>Sheet1!AA135</f>
        <v>-63337447.282926098</v>
      </c>
      <c r="AB136">
        <f>Sheet1!AB135</f>
        <v>5287709.8978278404</v>
      </c>
      <c r="AC136">
        <f>Sheet1!AC135</f>
        <v>82555754.7255584</v>
      </c>
      <c r="AD136">
        <f>Sheet1!AD135</f>
        <v>24386409.603909999</v>
      </c>
      <c r="AE136">
        <f>Sheet1!AE135</f>
        <v>6209268.1781442398</v>
      </c>
      <c r="AF136">
        <f>Sheet1!AF135</f>
        <v>-12713296.0176863</v>
      </c>
      <c r="AG136">
        <f>Sheet1!AG135</f>
        <v>0</v>
      </c>
      <c r="AH136">
        <f>Sheet1!AH135</f>
        <v>0</v>
      </c>
      <c r="AI136">
        <f>Sheet1!AI135</f>
        <v>0</v>
      </c>
      <c r="AJ136">
        <f>Sheet1!AJ135</f>
        <v>-9752583.7846391294</v>
      </c>
      <c r="AK136">
        <f>Sheet1!AK135</f>
        <v>0</v>
      </c>
      <c r="AL136">
        <f>Sheet1!AL135</f>
        <v>0</v>
      </c>
      <c r="AM136">
        <f>Sheet1!AM135</f>
        <v>2363075.7879350898</v>
      </c>
      <c r="AN136">
        <f>Sheet1!AN135</f>
        <v>0</v>
      </c>
      <c r="AO136">
        <f>Sheet1!AO135</f>
        <v>-6148645.1958458899</v>
      </c>
      <c r="AP136">
        <f>Sheet1!AP135</f>
        <v>-8515650.8932388797</v>
      </c>
      <c r="AQ136">
        <f>Sheet1!AQ135</f>
        <v>71212039.893233106</v>
      </c>
      <c r="AR136">
        <f>Sheet1!AR135</f>
        <v>0</v>
      </c>
      <c r="AS136">
        <f>Sheet1!AS135</f>
        <v>62696388.999994203</v>
      </c>
      <c r="AT136" s="3"/>
      <c r="AV136" s="3"/>
      <c r="AX136" s="3"/>
      <c r="AZ136" s="3"/>
      <c r="BB136" s="3"/>
      <c r="BD136" s="3"/>
      <c r="BF136" s="3"/>
      <c r="BI136" s="3"/>
      <c r="BK136" s="3"/>
      <c r="BM136" s="3"/>
      <c r="BN136"/>
      <c r="BO136"/>
      <c r="BP136"/>
      <c r="BQ136"/>
      <c r="BR136"/>
      <c r="BS136"/>
    </row>
    <row r="137" spans="1:71" x14ac:dyDescent="0.2">
      <c r="A137" t="str">
        <f t="shared" si="2"/>
        <v>1_10_2012</v>
      </c>
      <c r="B137">
        <v>1</v>
      </c>
      <c r="C137">
        <v>10</v>
      </c>
      <c r="D137">
        <v>2012</v>
      </c>
      <c r="E137">
        <f>Sheet1!E136</f>
        <v>2028458449</v>
      </c>
      <c r="F137">
        <f>Sheet1!F136</f>
        <v>2875478446.99999</v>
      </c>
      <c r="G137">
        <f>Sheet1!G136</f>
        <v>2926682201</v>
      </c>
      <c r="H137">
        <f>Sheet1!H136</f>
        <v>51203754.0000076</v>
      </c>
      <c r="I137">
        <f>Sheet1!I136</f>
        <v>2878746291.5581899</v>
      </c>
      <c r="J137">
        <f>Sheet1!J136</f>
        <v>29558514.920151699</v>
      </c>
      <c r="K137">
        <f>Sheet1!K136</f>
        <v>541132314.10000002</v>
      </c>
      <c r="L137">
        <f>Sheet1!L136</f>
        <v>1.69722137399999</v>
      </c>
      <c r="M137">
        <f>Sheet1!M136</f>
        <v>27909105.420000002</v>
      </c>
      <c r="N137">
        <f>Sheet1!N136</f>
        <v>4.1093000000000002</v>
      </c>
      <c r="O137">
        <f>Sheet1!O136</f>
        <v>33963.31</v>
      </c>
      <c r="P137">
        <f>Sheet1!P136</f>
        <v>31.51</v>
      </c>
      <c r="Q137">
        <f>Sheet1!Q136</f>
        <v>68.630248062319694</v>
      </c>
      <c r="R137">
        <f>Sheet1!R136</f>
        <v>4.0999999999999996</v>
      </c>
      <c r="S137">
        <f>Sheet1!S136</f>
        <v>0</v>
      </c>
      <c r="T137">
        <f>Sheet1!T136</f>
        <v>0</v>
      </c>
      <c r="U137">
        <f>Sheet1!U136</f>
        <v>2</v>
      </c>
      <c r="V137">
        <f>Sheet1!V136</f>
        <v>0</v>
      </c>
      <c r="W137">
        <f>Sheet1!W136</f>
        <v>0</v>
      </c>
      <c r="X137">
        <f>Sheet1!Y136</f>
        <v>0</v>
      </c>
      <c r="Y137">
        <f>Sheet1!X136</f>
        <v>201314.104947916</v>
      </c>
      <c r="Z137">
        <f>Sheet1!Z136</f>
        <v>-7305605.82527937</v>
      </c>
      <c r="AA137">
        <f>Sheet1!AA136</f>
        <v>25599969.676137999</v>
      </c>
      <c r="AB137">
        <f>Sheet1!AB136</f>
        <v>9433412.2698861007</v>
      </c>
      <c r="AC137">
        <f>Sheet1!AC136</f>
        <v>4296650.3709406704</v>
      </c>
      <c r="AD137">
        <f>Sheet1!AD136</f>
        <v>4377734.4655926405</v>
      </c>
      <c r="AE137">
        <f>Sheet1!AE136</f>
        <v>3601014.75729649</v>
      </c>
      <c r="AF137">
        <f>Sheet1!AF136</f>
        <v>267674.34647744498</v>
      </c>
      <c r="AG137">
        <f>Sheet1!AG136</f>
        <v>-1204089.8607636599</v>
      </c>
      <c r="AH137">
        <f>Sheet1!AH136</f>
        <v>0</v>
      </c>
      <c r="AI137">
        <f>Sheet1!AI136</f>
        <v>0</v>
      </c>
      <c r="AJ137">
        <f>Sheet1!AJ136</f>
        <v>-9969967.0635809507</v>
      </c>
      <c r="AK137">
        <f>Sheet1!AK136</f>
        <v>0</v>
      </c>
      <c r="AL137">
        <f>Sheet1!AL136</f>
        <v>0</v>
      </c>
      <c r="AM137">
        <f>Sheet1!AM136</f>
        <v>745287.66834245506</v>
      </c>
      <c r="AN137">
        <f>Sheet1!AN136</f>
        <v>0</v>
      </c>
      <c r="AO137">
        <f>Sheet1!AO136</f>
        <v>29842080.805049799</v>
      </c>
      <c r="AP137">
        <f>Sheet1!AP136</f>
        <v>29831263.939548399</v>
      </c>
      <c r="AQ137">
        <f>Sheet1!AQ136</f>
        <v>21372490.0604591</v>
      </c>
      <c r="AR137">
        <f>Sheet1!AR136</f>
        <v>0</v>
      </c>
      <c r="AS137">
        <f>Sheet1!AS136</f>
        <v>51203754.0000076</v>
      </c>
      <c r="AT137" s="3"/>
      <c r="AV137" s="3"/>
      <c r="AX137" s="3"/>
      <c r="AZ137" s="3"/>
      <c r="BB137" s="3"/>
      <c r="BD137" s="3"/>
      <c r="BF137" s="3"/>
      <c r="BI137" s="3"/>
      <c r="BK137" s="3"/>
      <c r="BM137" s="3"/>
      <c r="BN137"/>
      <c r="BO137"/>
      <c r="BP137"/>
      <c r="BQ137"/>
      <c r="BR137"/>
      <c r="BS137"/>
    </row>
    <row r="138" spans="1:71" x14ac:dyDescent="0.2">
      <c r="A138" t="str">
        <f t="shared" si="2"/>
        <v>1_10_2013</v>
      </c>
      <c r="B138">
        <v>1</v>
      </c>
      <c r="C138">
        <v>10</v>
      </c>
      <c r="D138">
        <v>2013</v>
      </c>
      <c r="E138">
        <f>Sheet1!E137</f>
        <v>2028458449</v>
      </c>
      <c r="F138">
        <f>Sheet1!F137</f>
        <v>2926682201</v>
      </c>
      <c r="G138">
        <f>Sheet1!G137</f>
        <v>3025842522</v>
      </c>
      <c r="H138">
        <f>Sheet1!H137</f>
        <v>99160321.000001401</v>
      </c>
      <c r="I138">
        <f>Sheet1!I137</f>
        <v>2881644572.0799799</v>
      </c>
      <c r="J138">
        <f>Sheet1!J137</f>
        <v>2898280.5217862101</v>
      </c>
      <c r="K138">
        <f>Sheet1!K137</f>
        <v>553170967.49999905</v>
      </c>
      <c r="L138">
        <f>Sheet1!L137</f>
        <v>1.7585519999999999</v>
      </c>
      <c r="M138">
        <f>Sheet1!M137</f>
        <v>28818049.079999998</v>
      </c>
      <c r="N138">
        <f>Sheet1!N137</f>
        <v>3.9420000000000002</v>
      </c>
      <c r="O138">
        <f>Sheet1!O137</f>
        <v>33700.32</v>
      </c>
      <c r="P138">
        <f>Sheet1!P137</f>
        <v>29.93</v>
      </c>
      <c r="Q138">
        <f>Sheet1!Q137</f>
        <v>66.429372522682499</v>
      </c>
      <c r="R138">
        <f>Sheet1!R137</f>
        <v>4.2</v>
      </c>
      <c r="S138">
        <f>Sheet1!S137</f>
        <v>0</v>
      </c>
      <c r="T138">
        <f>Sheet1!T137</f>
        <v>0</v>
      </c>
      <c r="U138">
        <f>Sheet1!U137</f>
        <v>3</v>
      </c>
      <c r="V138">
        <f>Sheet1!V137</f>
        <v>0</v>
      </c>
      <c r="W138">
        <f>Sheet1!W137</f>
        <v>1</v>
      </c>
      <c r="X138">
        <f>Sheet1!Y137</f>
        <v>0</v>
      </c>
      <c r="Y138">
        <f>Sheet1!X137</f>
        <v>189962.55752060399</v>
      </c>
      <c r="Z138">
        <f>Sheet1!Z137</f>
        <v>54241648.018828899</v>
      </c>
      <c r="AA138">
        <f>Sheet1!AA137</f>
        <v>-38314140.483425297</v>
      </c>
      <c r="AB138">
        <f>Sheet1!AB137</f>
        <v>37949172.347555898</v>
      </c>
      <c r="AC138">
        <f>Sheet1!AC137</f>
        <v>-16887875.7484941</v>
      </c>
      <c r="AD138">
        <f>Sheet1!AD137</f>
        <v>6399865.0037677204</v>
      </c>
      <c r="AE138">
        <f>Sheet1!AE137</f>
        <v>-27429205.351742402</v>
      </c>
      <c r="AF138">
        <f>Sheet1!AF137</f>
        <v>-36486625.569321498</v>
      </c>
      <c r="AG138">
        <f>Sheet1!AG137</f>
        <v>-612829.72877820896</v>
      </c>
      <c r="AH138">
        <f>Sheet1!AH137</f>
        <v>0</v>
      </c>
      <c r="AI138">
        <f>Sheet1!AI137</f>
        <v>0</v>
      </c>
      <c r="AJ138">
        <f>Sheet1!AJ137</f>
        <v>-10147502.6460313</v>
      </c>
      <c r="AK138">
        <f>Sheet1!AK137</f>
        <v>0</v>
      </c>
      <c r="AL138">
        <f>Sheet1!AL137</f>
        <v>36548659.622990802</v>
      </c>
      <c r="AM138">
        <f>Sheet1!AM137</f>
        <v>-663966.03987505799</v>
      </c>
      <c r="AN138">
        <f>Sheet1!AN137</f>
        <v>0</v>
      </c>
      <c r="AO138">
        <f>Sheet1!AO137</f>
        <v>4597199.4254753804</v>
      </c>
      <c r="AP138">
        <f>Sheet1!AP137</f>
        <v>2946541.7086216402</v>
      </c>
      <c r="AQ138">
        <f>Sheet1!AQ137</f>
        <v>96213779.291379794</v>
      </c>
      <c r="AR138">
        <f>Sheet1!AR137</f>
        <v>0</v>
      </c>
      <c r="AS138">
        <f>Sheet1!AS137</f>
        <v>99160321.000001401</v>
      </c>
      <c r="AT138" s="3"/>
      <c r="AV138" s="3"/>
      <c r="AX138" s="3"/>
      <c r="AZ138" s="3"/>
      <c r="BB138" s="3"/>
      <c r="BD138" s="3"/>
      <c r="BF138" s="3"/>
      <c r="BI138" s="3"/>
      <c r="BK138" s="3"/>
      <c r="BM138" s="3"/>
      <c r="BN138"/>
      <c r="BO138"/>
      <c r="BP138"/>
      <c r="BQ138"/>
      <c r="BR138"/>
      <c r="BS138"/>
    </row>
    <row r="139" spans="1:71" x14ac:dyDescent="0.2">
      <c r="A139" t="str">
        <f t="shared" si="2"/>
        <v>1_10_2014</v>
      </c>
      <c r="B139">
        <v>1</v>
      </c>
      <c r="C139">
        <v>10</v>
      </c>
      <c r="D139">
        <v>2014</v>
      </c>
      <c r="E139">
        <f>Sheet1!E138</f>
        <v>2028458449</v>
      </c>
      <c r="F139">
        <f>Sheet1!F138</f>
        <v>3025842522</v>
      </c>
      <c r="G139">
        <f>Sheet1!G138</f>
        <v>3134495495.99999</v>
      </c>
      <c r="H139">
        <f>Sheet1!H138</f>
        <v>108652973.99999399</v>
      </c>
      <c r="I139">
        <f>Sheet1!I138</f>
        <v>2908369834.9541001</v>
      </c>
      <c r="J139">
        <f>Sheet1!J138</f>
        <v>26725262.874128301</v>
      </c>
      <c r="K139">
        <f>Sheet1!K138</f>
        <v>560050466.89999998</v>
      </c>
      <c r="L139">
        <f>Sheet1!L138</f>
        <v>1.7493823119999901</v>
      </c>
      <c r="M139">
        <f>Sheet1!M138</f>
        <v>29110612.079999998</v>
      </c>
      <c r="N139">
        <f>Sheet1!N138</f>
        <v>3.75239999999999</v>
      </c>
      <c r="O139">
        <f>Sheet1!O138</f>
        <v>33580.799999999901</v>
      </c>
      <c r="P139">
        <f>Sheet1!P138</f>
        <v>30.2</v>
      </c>
      <c r="Q139">
        <f>Sheet1!Q138</f>
        <v>66.590503712184997</v>
      </c>
      <c r="R139">
        <f>Sheet1!R138</f>
        <v>4.2</v>
      </c>
      <c r="S139">
        <f>Sheet1!S138</f>
        <v>0</v>
      </c>
      <c r="T139">
        <f>Sheet1!T138</f>
        <v>0</v>
      </c>
      <c r="U139">
        <f>Sheet1!U138</f>
        <v>4</v>
      </c>
      <c r="V139">
        <f>Sheet1!V138</f>
        <v>0</v>
      </c>
      <c r="W139">
        <f>Sheet1!W138</f>
        <v>1</v>
      </c>
      <c r="X139">
        <f>Sheet1!Y138</f>
        <v>0</v>
      </c>
      <c r="Y139">
        <f>Sheet1!X138</f>
        <v>173766.82187402999</v>
      </c>
      <c r="Z139">
        <f>Sheet1!Z138</f>
        <v>31374357.129889101</v>
      </c>
      <c r="AA139">
        <f>Sheet1!AA138</f>
        <v>5910699.5769066596</v>
      </c>
      <c r="AB139">
        <f>Sheet1!AB138</f>
        <v>12311216.5444261</v>
      </c>
      <c r="AC139">
        <f>Sheet1!AC138</f>
        <v>-20506190.687380299</v>
      </c>
      <c r="AD139">
        <f>Sheet1!AD138</f>
        <v>3022355.8188067498</v>
      </c>
      <c r="AE139">
        <f>Sheet1!AE138</f>
        <v>4872852.23407658</v>
      </c>
      <c r="AF139">
        <f>Sheet1!AF138</f>
        <v>2780413.3293172801</v>
      </c>
      <c r="AG139">
        <f>Sheet1!AG138</f>
        <v>0</v>
      </c>
      <c r="AH139">
        <f>Sheet1!AH138</f>
        <v>0</v>
      </c>
      <c r="AI139">
        <f>Sheet1!AI138</f>
        <v>0</v>
      </c>
      <c r="AJ139">
        <f>Sheet1!AJ138</f>
        <v>-10491315.041987799</v>
      </c>
      <c r="AK139">
        <f>Sheet1!AK138</f>
        <v>0</v>
      </c>
      <c r="AL139">
        <f>Sheet1!AL138</f>
        <v>0</v>
      </c>
      <c r="AM139">
        <f>Sheet1!AM138</f>
        <v>-1053917.5246628099</v>
      </c>
      <c r="AN139">
        <f>Sheet1!AN138</f>
        <v>0</v>
      </c>
      <c r="AO139">
        <f>Sheet1!AO138</f>
        <v>28220471.379391599</v>
      </c>
      <c r="AP139">
        <f>Sheet1!AP138</f>
        <v>28062599.253105201</v>
      </c>
      <c r="AQ139">
        <f>Sheet1!AQ138</f>
        <v>80590374.746888995</v>
      </c>
      <c r="AR139">
        <f>Sheet1!AR138</f>
        <v>0</v>
      </c>
      <c r="AS139">
        <f>Sheet1!AS138</f>
        <v>108652973.99999399</v>
      </c>
      <c r="AT139" s="3"/>
      <c r="AV139" s="3"/>
      <c r="AX139" s="3"/>
      <c r="AZ139" s="3"/>
      <c r="BB139" s="3"/>
      <c r="BD139" s="3"/>
      <c r="BF139" s="3"/>
      <c r="BI139" s="3"/>
      <c r="BK139" s="3"/>
      <c r="BM139" s="3"/>
      <c r="BN139"/>
      <c r="BO139"/>
      <c r="BP139"/>
      <c r="BQ139"/>
      <c r="BR139"/>
      <c r="BS139"/>
    </row>
    <row r="140" spans="1:71" x14ac:dyDescent="0.2">
      <c r="A140" t="str">
        <f t="shared" si="2"/>
        <v>1_10_2015</v>
      </c>
      <c r="B140">
        <v>1</v>
      </c>
      <c r="C140">
        <v>10</v>
      </c>
      <c r="D140">
        <v>2015</v>
      </c>
      <c r="E140">
        <f>Sheet1!E139</f>
        <v>2028458449</v>
      </c>
      <c r="F140">
        <f>Sheet1!F139</f>
        <v>3134495495.99999</v>
      </c>
      <c r="G140">
        <f>Sheet1!G139</f>
        <v>3047199073.99999</v>
      </c>
      <c r="H140">
        <f>Sheet1!H139</f>
        <v>-87296422.000000894</v>
      </c>
      <c r="I140">
        <f>Sheet1!I139</f>
        <v>2702537713.78755</v>
      </c>
      <c r="J140">
        <f>Sheet1!J139</f>
        <v>-205832121.16655299</v>
      </c>
      <c r="K140">
        <f>Sheet1!K139</f>
        <v>561246899.20000005</v>
      </c>
      <c r="L140">
        <f>Sheet1!L139</f>
        <v>1.8849589099999999</v>
      </c>
      <c r="M140">
        <f>Sheet1!M139</f>
        <v>29378317.829999901</v>
      </c>
      <c r="N140">
        <f>Sheet1!N139</f>
        <v>2.7029999999999998</v>
      </c>
      <c r="O140">
        <f>Sheet1!O139</f>
        <v>34173.339999999902</v>
      </c>
      <c r="P140">
        <f>Sheet1!P139</f>
        <v>30.17</v>
      </c>
      <c r="Q140">
        <f>Sheet1!Q139</f>
        <v>66.804748020605103</v>
      </c>
      <c r="R140">
        <f>Sheet1!R139</f>
        <v>4.0999999999999996</v>
      </c>
      <c r="S140">
        <f>Sheet1!S139</f>
        <v>0</v>
      </c>
      <c r="T140">
        <f>Sheet1!T139</f>
        <v>0</v>
      </c>
      <c r="U140">
        <f>Sheet1!U139</f>
        <v>5</v>
      </c>
      <c r="V140">
        <f>Sheet1!V139</f>
        <v>0</v>
      </c>
      <c r="W140">
        <f>Sheet1!W139</f>
        <v>1</v>
      </c>
      <c r="X140">
        <f>Sheet1!Y139</f>
        <v>0</v>
      </c>
      <c r="Y140">
        <f>Sheet1!X139</f>
        <v>167486.39188301901</v>
      </c>
      <c r="Z140">
        <f>Sheet1!Z139</f>
        <v>5587631.6178927803</v>
      </c>
      <c r="AA140">
        <f>Sheet1!AA139</f>
        <v>-87193463.726455301</v>
      </c>
      <c r="AB140">
        <f>Sheet1!AB139</f>
        <v>11555721.241458301</v>
      </c>
      <c r="AC140">
        <f>Sheet1!AC139</f>
        <v>-133038512.811231</v>
      </c>
      <c r="AD140">
        <f>Sheet1!AD139</f>
        <v>-15368392.0514141</v>
      </c>
      <c r="AE140">
        <f>Sheet1!AE139</f>
        <v>-560368.57898865605</v>
      </c>
      <c r="AF140">
        <f>Sheet1!AF139</f>
        <v>3830241.2028072998</v>
      </c>
      <c r="AG140">
        <f>Sheet1!AG139</f>
        <v>656482.05183727096</v>
      </c>
      <c r="AH140">
        <f>Sheet1!AH139</f>
        <v>0</v>
      </c>
      <c r="AI140">
        <f>Sheet1!AI139</f>
        <v>0</v>
      </c>
      <c r="AJ140">
        <f>Sheet1!AJ139</f>
        <v>-10868040.7215943</v>
      </c>
      <c r="AK140">
        <f>Sheet1!AK139</f>
        <v>0</v>
      </c>
      <c r="AL140">
        <f>Sheet1!AL139</f>
        <v>0</v>
      </c>
      <c r="AM140">
        <f>Sheet1!AM139</f>
        <v>-451049.60052396101</v>
      </c>
      <c r="AN140">
        <f>Sheet1!AN139</f>
        <v>0</v>
      </c>
      <c r="AO140">
        <f>Sheet1!AO139</f>
        <v>-225849751.376212</v>
      </c>
      <c r="AP140">
        <f>Sheet1!AP139</f>
        <v>-221835561.96142101</v>
      </c>
      <c r="AQ140">
        <f>Sheet1!AQ139</f>
        <v>134539139.96142</v>
      </c>
      <c r="AR140">
        <f>Sheet1!AR139</f>
        <v>0</v>
      </c>
      <c r="AS140">
        <f>Sheet1!AS139</f>
        <v>-87296422.000000894</v>
      </c>
      <c r="AT140" s="3"/>
      <c r="AV140" s="3"/>
      <c r="AX140" s="3"/>
      <c r="AZ140" s="3"/>
      <c r="BB140" s="3"/>
      <c r="BD140" s="3"/>
      <c r="BF140" s="3"/>
      <c r="BI140" s="3"/>
      <c r="BK140" s="3"/>
      <c r="BM140" s="3"/>
      <c r="BN140"/>
      <c r="BO140"/>
      <c r="BP140"/>
      <c r="BQ140"/>
      <c r="BR140"/>
      <c r="BS140"/>
    </row>
    <row r="141" spans="1:71" x14ac:dyDescent="0.2">
      <c r="A141" t="str">
        <f t="shared" si="2"/>
        <v>1_10_2016</v>
      </c>
      <c r="B141">
        <v>1</v>
      </c>
      <c r="C141">
        <v>10</v>
      </c>
      <c r="D141">
        <v>2016</v>
      </c>
      <c r="E141">
        <f>Sheet1!E140</f>
        <v>2028458449</v>
      </c>
      <c r="F141">
        <f>Sheet1!F140</f>
        <v>3047199073.99999</v>
      </c>
      <c r="G141">
        <f>Sheet1!G140</f>
        <v>3069648696.99999</v>
      </c>
      <c r="H141">
        <f>Sheet1!H140</f>
        <v>22449622.999998499</v>
      </c>
      <c r="I141">
        <f>Sheet1!I140</f>
        <v>2624513072.3407798</v>
      </c>
      <c r="J141">
        <f>Sheet1!J140</f>
        <v>-78024641.446772993</v>
      </c>
      <c r="K141">
        <f>Sheet1!K140</f>
        <v>560737093.89999998</v>
      </c>
      <c r="L141">
        <f>Sheet1!L140</f>
        <v>1.8947735489999999</v>
      </c>
      <c r="M141">
        <f>Sheet1!M140</f>
        <v>29437697.499999899</v>
      </c>
      <c r="N141">
        <f>Sheet1!N140</f>
        <v>2.4255</v>
      </c>
      <c r="O141">
        <f>Sheet1!O140</f>
        <v>35302.049999999901</v>
      </c>
      <c r="P141">
        <f>Sheet1!P140</f>
        <v>29.88</v>
      </c>
      <c r="Q141">
        <f>Sheet1!Q140</f>
        <v>67.140437302771304</v>
      </c>
      <c r="R141">
        <f>Sheet1!R140</f>
        <v>4.5</v>
      </c>
      <c r="S141">
        <f>Sheet1!S140</f>
        <v>0</v>
      </c>
      <c r="T141">
        <f>Sheet1!T140</f>
        <v>0</v>
      </c>
      <c r="U141">
        <f>Sheet1!U140</f>
        <v>6</v>
      </c>
      <c r="V141">
        <f>Sheet1!V140</f>
        <v>0</v>
      </c>
      <c r="W141">
        <f>Sheet1!W140</f>
        <v>1</v>
      </c>
      <c r="X141">
        <f>Sheet1!Y140</f>
        <v>0</v>
      </c>
      <c r="Y141">
        <f>Sheet1!X140</f>
        <v>145080.74874514801</v>
      </c>
      <c r="Z141">
        <f>Sheet1!Z140</f>
        <v>-2310253.7194131999</v>
      </c>
      <c r="AA141">
        <f>Sheet1!AA140</f>
        <v>-6059519.6307923002</v>
      </c>
      <c r="AB141">
        <f>Sheet1!AB140</f>
        <v>2474357.5633926401</v>
      </c>
      <c r="AC141">
        <f>Sheet1!AC140</f>
        <v>-40981698.177053399</v>
      </c>
      <c r="AD141">
        <f>Sheet1!AD140</f>
        <v>-27697729.4769319</v>
      </c>
      <c r="AE141">
        <f>Sheet1!AE140</f>
        <v>-5261956.7706026798</v>
      </c>
      <c r="AF141">
        <f>Sheet1!AF140</f>
        <v>5836303.1634421097</v>
      </c>
      <c r="AG141">
        <f>Sheet1!AG140</f>
        <v>-2551459.4311147099</v>
      </c>
      <c r="AH141">
        <f>Sheet1!AH140</f>
        <v>0</v>
      </c>
      <c r="AI141">
        <f>Sheet1!AI140</f>
        <v>0</v>
      </c>
      <c r="AJ141">
        <f>Sheet1!AJ140</f>
        <v>-10565363.2826392</v>
      </c>
      <c r="AK141">
        <f>Sheet1!AK140</f>
        <v>0</v>
      </c>
      <c r="AL141">
        <f>Sheet1!AL140</f>
        <v>0</v>
      </c>
      <c r="AM141">
        <f>Sheet1!AM140</f>
        <v>-1710269.4158071</v>
      </c>
      <c r="AN141">
        <f>Sheet1!AN140</f>
        <v>0</v>
      </c>
      <c r="AO141">
        <f>Sheet1!AO140</f>
        <v>-88827589.177519903</v>
      </c>
      <c r="AP141">
        <f>Sheet1!AP140</f>
        <v>-87975318.143692896</v>
      </c>
      <c r="AQ141">
        <f>Sheet1!AQ140</f>
        <v>110424941.143691</v>
      </c>
      <c r="AR141">
        <f>Sheet1!AR140</f>
        <v>0</v>
      </c>
      <c r="AS141">
        <f>Sheet1!AS140</f>
        <v>22449622.999998499</v>
      </c>
      <c r="AT141" s="3"/>
      <c r="AV141" s="3"/>
      <c r="AX141" s="3"/>
      <c r="AZ141" s="3"/>
      <c r="BB141" s="3"/>
      <c r="BD141" s="3"/>
      <c r="BF141" s="3"/>
      <c r="BI141" s="3"/>
      <c r="BK141" s="3"/>
      <c r="BM141" s="3"/>
      <c r="BN141"/>
      <c r="BO141"/>
      <c r="BP141"/>
      <c r="BQ141"/>
      <c r="BR141"/>
      <c r="BS141"/>
    </row>
    <row r="142" spans="1:71" x14ac:dyDescent="0.2">
      <c r="A142" t="str">
        <f t="shared" si="2"/>
        <v>1_10_2017</v>
      </c>
      <c r="B142">
        <v>1</v>
      </c>
      <c r="C142">
        <v>10</v>
      </c>
      <c r="D142">
        <v>2017</v>
      </c>
      <c r="E142">
        <f>Sheet1!E141</f>
        <v>2028458449</v>
      </c>
      <c r="F142">
        <f>Sheet1!F141</f>
        <v>3069648696.99999</v>
      </c>
      <c r="G142">
        <f>Sheet1!G141</f>
        <v>3090688329.99999</v>
      </c>
      <c r="H142">
        <f>Sheet1!H141</f>
        <v>21039632.999999002</v>
      </c>
      <c r="I142">
        <f>Sheet1!I141</f>
        <v>2659812303.5636301</v>
      </c>
      <c r="J142">
        <f>Sheet1!J141</f>
        <v>35299231.222854599</v>
      </c>
      <c r="K142">
        <f>Sheet1!K141</f>
        <v>563993926.60000002</v>
      </c>
      <c r="L142">
        <f>Sheet1!L141</f>
        <v>1.8987041730000001</v>
      </c>
      <c r="M142">
        <f>Sheet1!M141</f>
        <v>29668394.669999901</v>
      </c>
      <c r="N142">
        <f>Sheet1!N141</f>
        <v>2.6928000000000001</v>
      </c>
      <c r="O142">
        <f>Sheet1!O141</f>
        <v>35945.819999999898</v>
      </c>
      <c r="P142">
        <f>Sheet1!P141</f>
        <v>30</v>
      </c>
      <c r="Q142">
        <f>Sheet1!Q141</f>
        <v>67.2815187691711</v>
      </c>
      <c r="R142">
        <f>Sheet1!R141</f>
        <v>4.5</v>
      </c>
      <c r="S142">
        <f>Sheet1!S141</f>
        <v>0</v>
      </c>
      <c r="T142">
        <f>Sheet1!T141</f>
        <v>0</v>
      </c>
      <c r="U142">
        <f>Sheet1!U141</f>
        <v>7</v>
      </c>
      <c r="V142">
        <f>Sheet1!V141</f>
        <v>0</v>
      </c>
      <c r="W142">
        <f>Sheet1!W141</f>
        <v>1</v>
      </c>
      <c r="X142">
        <f>Sheet1!Y141</f>
        <v>0</v>
      </c>
      <c r="Y142">
        <f>Sheet1!X141</f>
        <v>150961.971788008</v>
      </c>
      <c r="Z142">
        <f>Sheet1!Z141</f>
        <v>14872790.8344927</v>
      </c>
      <c r="AA142">
        <f>Sheet1!AA141</f>
        <v>-2440286.08745474</v>
      </c>
      <c r="AB142">
        <f>Sheet1!AB141</f>
        <v>9647738.5924117994</v>
      </c>
      <c r="AC142">
        <f>Sheet1!AC141</f>
        <v>40354918.249488398</v>
      </c>
      <c r="AD142">
        <f>Sheet1!AD141</f>
        <v>-15548641.7141337</v>
      </c>
      <c r="AE142">
        <f>Sheet1!AE141</f>
        <v>2196083.8635985199</v>
      </c>
      <c r="AF142">
        <f>Sheet1!AF141</f>
        <v>2469546.7245851601</v>
      </c>
      <c r="AG142">
        <f>Sheet1!AG141</f>
        <v>0</v>
      </c>
      <c r="AH142">
        <f>Sheet1!AH141</f>
        <v>0</v>
      </c>
      <c r="AI142">
        <f>Sheet1!AI141</f>
        <v>0</v>
      </c>
      <c r="AJ142">
        <f>Sheet1!AJ141</f>
        <v>-10643201.4601896</v>
      </c>
      <c r="AK142">
        <f>Sheet1!AK141</f>
        <v>0</v>
      </c>
      <c r="AL142">
        <f>Sheet1!AL141</f>
        <v>0</v>
      </c>
      <c r="AM142">
        <f>Sheet1!AM141</f>
        <v>476890.48704978399</v>
      </c>
      <c r="AN142">
        <f>Sheet1!AN141</f>
        <v>0</v>
      </c>
      <c r="AO142">
        <f>Sheet1!AO141</f>
        <v>41385839.489848301</v>
      </c>
      <c r="AP142">
        <f>Sheet1!AP141</f>
        <v>41286225.727081001</v>
      </c>
      <c r="AQ142">
        <f>Sheet1!AQ141</f>
        <v>-20246592.727081999</v>
      </c>
      <c r="AR142">
        <f>Sheet1!AR141</f>
        <v>0</v>
      </c>
      <c r="AS142">
        <f>Sheet1!AS141</f>
        <v>21039632.999999002</v>
      </c>
      <c r="AT142" s="3"/>
      <c r="AV142" s="3"/>
      <c r="AX142" s="3"/>
      <c r="AZ142" s="3"/>
      <c r="BB142" s="3"/>
      <c r="BD142" s="3"/>
      <c r="BF142" s="3"/>
      <c r="BI142" s="3"/>
      <c r="BK142" s="3"/>
      <c r="BM142" s="3"/>
      <c r="BN142"/>
      <c r="BO142"/>
      <c r="BP142"/>
      <c r="BQ142"/>
      <c r="BR142"/>
      <c r="BS142"/>
    </row>
    <row r="143" spans="1:71" x14ac:dyDescent="0.2">
      <c r="A143" t="str">
        <f t="shared" si="2"/>
        <v>1_10_2018</v>
      </c>
      <c r="B143">
        <v>1</v>
      </c>
      <c r="C143">
        <v>10</v>
      </c>
      <c r="D143">
        <v>2018</v>
      </c>
      <c r="E143">
        <f>Sheet1!E142</f>
        <v>2028458449</v>
      </c>
      <c r="F143">
        <f>Sheet1!F142</f>
        <v>3090688329.99999</v>
      </c>
      <c r="G143">
        <f>Sheet1!G142</f>
        <v>3025899128.99999</v>
      </c>
      <c r="H143">
        <f>Sheet1!H142</f>
        <v>-64789200.999997102</v>
      </c>
      <c r="I143">
        <f>Sheet1!I142</f>
        <v>2497059965.5384998</v>
      </c>
      <c r="J143">
        <f>Sheet1!J142</f>
        <v>-162752338.02512601</v>
      </c>
      <c r="K143">
        <f>Sheet1!K142</f>
        <v>559394026.10000002</v>
      </c>
      <c r="L143">
        <f>Sheet1!L142</f>
        <v>1.956607269</v>
      </c>
      <c r="M143">
        <f>Sheet1!M142</f>
        <v>29807700.839999899</v>
      </c>
      <c r="N143">
        <f>Sheet1!N142</f>
        <v>2.9199999999999902</v>
      </c>
      <c r="O143">
        <f>Sheet1!O142</f>
        <v>36801.5</v>
      </c>
      <c r="P143">
        <f>Sheet1!P142</f>
        <v>30.01</v>
      </c>
      <c r="Q143">
        <f>Sheet1!Q142</f>
        <v>67.468769080655605</v>
      </c>
      <c r="R143">
        <f>Sheet1!R142</f>
        <v>4.5999999999999996</v>
      </c>
      <c r="S143">
        <f>Sheet1!S142</f>
        <v>0</v>
      </c>
      <c r="T143">
        <f>Sheet1!T142</f>
        <v>0</v>
      </c>
      <c r="U143">
        <f>Sheet1!U142</f>
        <v>8</v>
      </c>
      <c r="V143">
        <f>Sheet1!V142</f>
        <v>0</v>
      </c>
      <c r="W143">
        <f>Sheet1!W142</f>
        <v>1</v>
      </c>
      <c r="X143">
        <f>Sheet1!Y142</f>
        <v>1</v>
      </c>
      <c r="Y143">
        <f>Sheet1!X142</f>
        <v>142411.92110488701</v>
      </c>
      <c r="Z143">
        <f>Sheet1!Z142</f>
        <v>-21052264.488605201</v>
      </c>
      <c r="AA143">
        <f>Sheet1!AA142</f>
        <v>-35621227.574602902</v>
      </c>
      <c r="AB143">
        <f>Sheet1!AB142</f>
        <v>5825536.3608233696</v>
      </c>
      <c r="AC143">
        <f>Sheet1!AC142</f>
        <v>32243738.8170803</v>
      </c>
      <c r="AD143">
        <f>Sheet1!AD142</f>
        <v>-20364348.255829699</v>
      </c>
      <c r="AE143">
        <f>Sheet1!AE142</f>
        <v>184200.94235623899</v>
      </c>
      <c r="AF143">
        <f>Sheet1!AF142</f>
        <v>3300604.7687514499</v>
      </c>
      <c r="AG143">
        <f>Sheet1!AG142</f>
        <v>-647171.630170402</v>
      </c>
      <c r="AH143">
        <f>Sheet1!AH142</f>
        <v>0</v>
      </c>
      <c r="AI143">
        <f>Sheet1!AI142</f>
        <v>0</v>
      </c>
      <c r="AJ143">
        <f>Sheet1!AJ142</f>
        <v>-10716150.86736</v>
      </c>
      <c r="AK143">
        <f>Sheet1!AK142</f>
        <v>0</v>
      </c>
      <c r="AL143">
        <f>Sheet1!AL142</f>
        <v>0</v>
      </c>
      <c r="AM143">
        <f>Sheet1!AM142</f>
        <v>-704371.48219927098</v>
      </c>
      <c r="AN143">
        <f>Sheet1!AN142</f>
        <v>-143616174.02991599</v>
      </c>
      <c r="AO143">
        <f>Sheet1!AO142</f>
        <v>-191167627.43967199</v>
      </c>
      <c r="AP143">
        <f>Sheet1!AP142</f>
        <v>-189117386.64436099</v>
      </c>
      <c r="AQ143">
        <f>Sheet1!AQ142</f>
        <v>124328185.644364</v>
      </c>
      <c r="AR143">
        <f>Sheet1!AR142</f>
        <v>0</v>
      </c>
      <c r="AS143">
        <f>Sheet1!AS142</f>
        <v>-64789200.999997102</v>
      </c>
      <c r="AT143" s="3"/>
      <c r="AV143" s="3"/>
      <c r="AX143" s="3"/>
      <c r="AZ143" s="3"/>
      <c r="BB143" s="3"/>
      <c r="BD143" s="3"/>
      <c r="BF143" s="3"/>
      <c r="BI143" s="3"/>
      <c r="BK143" s="3"/>
      <c r="BM143" s="3"/>
      <c r="BN143"/>
      <c r="BO143"/>
      <c r="BP143"/>
      <c r="BQ143"/>
      <c r="BR143"/>
      <c r="BS14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S142"/>
  <sheetViews>
    <sheetView topLeftCell="R1" workbookViewId="0">
      <pane ySplit="2" topLeftCell="A3" activePane="bottomLeft" state="frozen"/>
      <selection pane="bottomLeft" activeCell="X3" sqref="X3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5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5" s="6" customFormat="1" ht="68" x14ac:dyDescent="0.2">
      <c r="A2" s="6" t="s">
        <v>89</v>
      </c>
      <c r="B2" s="6" t="s">
        <v>0</v>
      </c>
      <c r="C2" s="6" t="s">
        <v>1</v>
      </c>
      <c r="D2" s="6" t="s">
        <v>2</v>
      </c>
      <c r="E2" s="6" t="s">
        <v>64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20</v>
      </c>
      <c r="M2" s="6" t="s">
        <v>9</v>
      </c>
      <c r="N2" s="6" t="s">
        <v>19</v>
      </c>
      <c r="O2" s="6" t="s">
        <v>18</v>
      </c>
      <c r="P2" s="6" t="s">
        <v>10</v>
      </c>
      <c r="Q2" s="6" t="s">
        <v>11</v>
      </c>
      <c r="R2" s="6" t="s">
        <v>34</v>
      </c>
      <c r="S2" s="6" t="s">
        <v>74</v>
      </c>
      <c r="T2" s="6" t="s">
        <v>75</v>
      </c>
      <c r="U2" s="6" t="s">
        <v>76</v>
      </c>
      <c r="V2" s="6" t="s">
        <v>77</v>
      </c>
      <c r="W2" s="6" t="s">
        <v>51</v>
      </c>
      <c r="X2" s="6" t="s">
        <v>93</v>
      </c>
      <c r="Y2" s="6" t="s">
        <v>52</v>
      </c>
      <c r="Z2" s="6" t="s">
        <v>12</v>
      </c>
      <c r="AA2" s="6" t="s">
        <v>35</v>
      </c>
      <c r="AB2" s="6" t="s">
        <v>13</v>
      </c>
      <c r="AC2" s="6" t="s">
        <v>36</v>
      </c>
      <c r="AD2" s="6" t="s">
        <v>37</v>
      </c>
      <c r="AE2" s="6" t="s">
        <v>14</v>
      </c>
      <c r="AF2" s="6" t="s">
        <v>15</v>
      </c>
      <c r="AG2" s="6" t="s">
        <v>38</v>
      </c>
      <c r="AH2" s="6" t="s">
        <v>78</v>
      </c>
      <c r="AI2" s="6" t="s">
        <v>79</v>
      </c>
      <c r="AJ2" s="6" t="s">
        <v>80</v>
      </c>
      <c r="AK2" s="6" t="s">
        <v>81</v>
      </c>
      <c r="AL2" s="6" t="s">
        <v>53</v>
      </c>
      <c r="AM2" s="6" t="s">
        <v>91</v>
      </c>
      <c r="AN2" s="6" t="s">
        <v>54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</row>
    <row r="3" spans="1:45" x14ac:dyDescent="0.2">
      <c r="A3">
        <v>1</v>
      </c>
      <c r="B3">
        <v>0</v>
      </c>
      <c r="C3">
        <v>2002</v>
      </c>
      <c r="D3">
        <v>190</v>
      </c>
      <c r="E3">
        <v>2497672306.2600002</v>
      </c>
      <c r="F3">
        <v>0</v>
      </c>
      <c r="G3">
        <v>2497672306.2600002</v>
      </c>
      <c r="H3">
        <v>0</v>
      </c>
      <c r="I3">
        <v>2355396268.1428499</v>
      </c>
      <c r="J3">
        <v>0</v>
      </c>
      <c r="K3">
        <v>69723134.710594594</v>
      </c>
      <c r="L3">
        <v>0.92521901262466</v>
      </c>
      <c r="M3">
        <v>9249772.9749828093</v>
      </c>
      <c r="N3">
        <v>1.99514168556906</v>
      </c>
      <c r="O3">
        <v>40030.697183723401</v>
      </c>
      <c r="P3">
        <v>10.006563305418499</v>
      </c>
      <c r="Q3">
        <v>59.628886798435602</v>
      </c>
      <c r="R3">
        <v>3.97936502939924</v>
      </c>
      <c r="S3">
        <v>0</v>
      </c>
      <c r="T3">
        <v>0</v>
      </c>
      <c r="U3">
        <v>0</v>
      </c>
      <c r="V3">
        <v>0</v>
      </c>
      <c r="W3">
        <v>0</v>
      </c>
      <c r="X3">
        <v>7629.6698045824096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2497672306.2600002</v>
      </c>
      <c r="AS3">
        <v>2497672306.2600002</v>
      </c>
    </row>
    <row r="4" spans="1:45" x14ac:dyDescent="0.2">
      <c r="A4">
        <v>1</v>
      </c>
      <c r="B4">
        <v>0</v>
      </c>
      <c r="C4">
        <v>2003</v>
      </c>
      <c r="D4">
        <v>190</v>
      </c>
      <c r="E4">
        <v>2497672306.2600002</v>
      </c>
      <c r="F4">
        <v>2497672306.2600002</v>
      </c>
      <c r="G4">
        <v>2466681381.02</v>
      </c>
      <c r="H4">
        <v>-30990925.2399996</v>
      </c>
      <c r="I4">
        <v>2473204127.3397498</v>
      </c>
      <c r="J4">
        <v>117807859.196906</v>
      </c>
      <c r="K4">
        <v>71161818.647825107</v>
      </c>
      <c r="L4">
        <v>0.91146363967812505</v>
      </c>
      <c r="M4">
        <v>9392039.8849050608</v>
      </c>
      <c r="N4">
        <v>2.3031859761067901</v>
      </c>
      <c r="O4">
        <v>39239.312799299601</v>
      </c>
      <c r="P4">
        <v>9.8766411152195293</v>
      </c>
      <c r="Q4">
        <v>57.760029607377902</v>
      </c>
      <c r="R4">
        <v>3.97936502939924</v>
      </c>
      <c r="S4">
        <v>0</v>
      </c>
      <c r="T4">
        <v>0</v>
      </c>
      <c r="U4">
        <v>0</v>
      </c>
      <c r="V4">
        <v>0</v>
      </c>
      <c r="W4">
        <v>0</v>
      </c>
      <c r="X4">
        <v>179316.643928348</v>
      </c>
      <c r="Y4">
        <v>0</v>
      </c>
      <c r="Z4">
        <v>70186351.395939603</v>
      </c>
      <c r="AA4">
        <v>13680495.589297101</v>
      </c>
      <c r="AB4">
        <v>17996837.2173598</v>
      </c>
      <c r="AC4">
        <v>42490101.279577397</v>
      </c>
      <c r="AD4">
        <v>13616338.515897</v>
      </c>
      <c r="AE4">
        <v>-1930970.84019228</v>
      </c>
      <c r="AF4">
        <v>-26434818.029494699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2418017.4267667201</v>
      </c>
      <c r="AN4">
        <v>0</v>
      </c>
      <c r="AO4">
        <v>132022352.55515</v>
      </c>
      <c r="AP4">
        <v>134700596.02823901</v>
      </c>
      <c r="AQ4">
        <v>-165691521.26823899</v>
      </c>
      <c r="AR4">
        <v>0</v>
      </c>
      <c r="AS4">
        <v>-30990925.2399996</v>
      </c>
    </row>
    <row r="5" spans="1:45" x14ac:dyDescent="0.2">
      <c r="A5">
        <v>1</v>
      </c>
      <c r="B5">
        <v>0</v>
      </c>
      <c r="C5">
        <v>2004</v>
      </c>
      <c r="D5">
        <v>190</v>
      </c>
      <c r="E5">
        <v>2497672306.2600002</v>
      </c>
      <c r="F5">
        <v>2466681381.02</v>
      </c>
      <c r="G5">
        <v>2544005547.6599998</v>
      </c>
      <c r="H5">
        <v>77324166.639998704</v>
      </c>
      <c r="I5">
        <v>2585629231.6280599</v>
      </c>
      <c r="J5">
        <v>112425104.288303</v>
      </c>
      <c r="K5">
        <v>73815053.431455493</v>
      </c>
      <c r="L5">
        <v>0.89656809714378904</v>
      </c>
      <c r="M5">
        <v>9574226.3206036501</v>
      </c>
      <c r="N5">
        <v>2.6175042120626499</v>
      </c>
      <c r="O5">
        <v>38123.993669493502</v>
      </c>
      <c r="P5">
        <v>9.7501734415313397</v>
      </c>
      <c r="Q5">
        <v>55.977465468373602</v>
      </c>
      <c r="R5">
        <v>3.97936502939924</v>
      </c>
      <c r="S5">
        <v>0</v>
      </c>
      <c r="T5">
        <v>0</v>
      </c>
      <c r="U5">
        <v>0</v>
      </c>
      <c r="V5">
        <v>0</v>
      </c>
      <c r="W5">
        <v>0</v>
      </c>
      <c r="X5">
        <v>129029.53635817301</v>
      </c>
      <c r="Y5">
        <v>0</v>
      </c>
      <c r="Z5">
        <v>45702535.257305898</v>
      </c>
      <c r="AA5">
        <v>10738476.029112101</v>
      </c>
      <c r="AB5">
        <v>21816751.036770299</v>
      </c>
      <c r="AC5">
        <v>39641203.884723999</v>
      </c>
      <c r="AD5">
        <v>19439134.285888601</v>
      </c>
      <c r="AE5">
        <v>-1931447.5487917</v>
      </c>
      <c r="AF5">
        <v>-24925391.637114499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1105209.6772604</v>
      </c>
      <c r="AN5">
        <v>0</v>
      </c>
      <c r="AO5">
        <v>111586470.985155</v>
      </c>
      <c r="AP5">
        <v>114174178.086676</v>
      </c>
      <c r="AQ5">
        <v>-36850011.446677297</v>
      </c>
      <c r="AR5">
        <v>0</v>
      </c>
      <c r="AS5">
        <v>77324166.639998704</v>
      </c>
    </row>
    <row r="6" spans="1:45" x14ac:dyDescent="0.2">
      <c r="A6">
        <v>1</v>
      </c>
      <c r="B6">
        <v>0</v>
      </c>
      <c r="C6">
        <v>2005</v>
      </c>
      <c r="D6">
        <v>190</v>
      </c>
      <c r="E6">
        <v>2497672306.2600002</v>
      </c>
      <c r="F6">
        <v>2544005547.6599998</v>
      </c>
      <c r="G6">
        <v>2579274411.5799999</v>
      </c>
      <c r="H6">
        <v>35268863.920000397</v>
      </c>
      <c r="I6">
        <v>2606124501.1908998</v>
      </c>
      <c r="J6">
        <v>20495269.5628445</v>
      </c>
      <c r="K6">
        <v>73470374.518744603</v>
      </c>
      <c r="L6">
        <v>0.91346605754572796</v>
      </c>
      <c r="M6">
        <v>9765001.1199233402</v>
      </c>
      <c r="N6">
        <v>3.0632468834319799</v>
      </c>
      <c r="O6">
        <v>37139.235192690998</v>
      </c>
      <c r="P6">
        <v>9.6178788292582897</v>
      </c>
      <c r="Q6">
        <v>54.3823594167783</v>
      </c>
      <c r="R6">
        <v>3.97936502939924</v>
      </c>
      <c r="S6">
        <v>0</v>
      </c>
      <c r="T6">
        <v>0</v>
      </c>
      <c r="U6">
        <v>0</v>
      </c>
      <c r="V6">
        <v>0</v>
      </c>
      <c r="W6">
        <v>0</v>
      </c>
      <c r="X6">
        <v>135474.80530829899</v>
      </c>
      <c r="Y6">
        <v>0</v>
      </c>
      <c r="Z6">
        <v>-26085037.8519332</v>
      </c>
      <c r="AA6">
        <v>-16993704.728294101</v>
      </c>
      <c r="AB6">
        <v>22737500.619299099</v>
      </c>
      <c r="AC6">
        <v>52192495.896741003</v>
      </c>
      <c r="AD6">
        <v>18224492.997498799</v>
      </c>
      <c r="AE6">
        <v>-2147003.0120396898</v>
      </c>
      <c r="AF6">
        <v>-22809681.125975098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-1367032.59328326</v>
      </c>
      <c r="AN6">
        <v>0</v>
      </c>
      <c r="AO6">
        <v>23752030.2020135</v>
      </c>
      <c r="AP6">
        <v>21906023.984814499</v>
      </c>
      <c r="AQ6">
        <v>13362839.935185799</v>
      </c>
      <c r="AR6">
        <v>0</v>
      </c>
      <c r="AS6">
        <v>35268863.920000397</v>
      </c>
    </row>
    <row r="7" spans="1:45" x14ac:dyDescent="0.2">
      <c r="A7">
        <v>1</v>
      </c>
      <c r="B7">
        <v>0</v>
      </c>
      <c r="C7">
        <v>2006</v>
      </c>
      <c r="D7">
        <v>190</v>
      </c>
      <c r="E7">
        <v>2497672306.2600002</v>
      </c>
      <c r="F7">
        <v>2579274411.5799999</v>
      </c>
      <c r="G7">
        <v>2615619775.0599999</v>
      </c>
      <c r="H7">
        <v>36345363.480001003</v>
      </c>
      <c r="I7">
        <v>2684379031.8076301</v>
      </c>
      <c r="J7">
        <v>78254530.6167285</v>
      </c>
      <c r="K7">
        <v>73545438.691390797</v>
      </c>
      <c r="L7">
        <v>0.89441284378879504</v>
      </c>
      <c r="M7">
        <v>10010982.650311301</v>
      </c>
      <c r="N7">
        <v>3.3562955556688499</v>
      </c>
      <c r="O7">
        <v>35631.315034180698</v>
      </c>
      <c r="P7">
        <v>9.5023924333026493</v>
      </c>
      <c r="Q7">
        <v>52.540306099360997</v>
      </c>
      <c r="R7">
        <v>4.2911052925824897</v>
      </c>
      <c r="S7">
        <v>0</v>
      </c>
      <c r="T7">
        <v>0</v>
      </c>
      <c r="U7">
        <v>0</v>
      </c>
      <c r="V7">
        <v>0</v>
      </c>
      <c r="W7">
        <v>0</v>
      </c>
      <c r="X7">
        <v>85400.790613795805</v>
      </c>
      <c r="Y7">
        <v>0</v>
      </c>
      <c r="Z7">
        <v>6064752.8068954004</v>
      </c>
      <c r="AA7">
        <v>16319662.7424883</v>
      </c>
      <c r="AB7">
        <v>28648808.007532701</v>
      </c>
      <c r="AC7">
        <v>31412850.104396202</v>
      </c>
      <c r="AD7">
        <v>29565083.189461701</v>
      </c>
      <c r="AE7">
        <v>-1914100.25816543</v>
      </c>
      <c r="AF7">
        <v>-26666663.430380501</v>
      </c>
      <c r="AG7">
        <v>-1615105.1137369799</v>
      </c>
      <c r="AH7">
        <v>0</v>
      </c>
      <c r="AI7">
        <v>0</v>
      </c>
      <c r="AJ7">
        <v>0</v>
      </c>
      <c r="AK7">
        <v>0</v>
      </c>
      <c r="AL7">
        <v>0</v>
      </c>
      <c r="AM7">
        <v>-244073.12363578801</v>
      </c>
      <c r="AN7">
        <v>0</v>
      </c>
      <c r="AO7">
        <v>81571214.924855694</v>
      </c>
      <c r="AP7">
        <v>81773928.800862193</v>
      </c>
      <c r="AQ7">
        <v>-45428565.320861198</v>
      </c>
      <c r="AR7">
        <v>0</v>
      </c>
      <c r="AS7">
        <v>36345363.480001003</v>
      </c>
    </row>
    <row r="8" spans="1:45" x14ac:dyDescent="0.2">
      <c r="A8">
        <v>1</v>
      </c>
      <c r="B8">
        <v>0</v>
      </c>
      <c r="C8">
        <v>2007</v>
      </c>
      <c r="D8">
        <v>190</v>
      </c>
      <c r="E8">
        <v>2497672306.2600002</v>
      </c>
      <c r="F8">
        <v>2615619775.0599999</v>
      </c>
      <c r="G8">
        <v>2630735806.74999</v>
      </c>
      <c r="H8">
        <v>15116031.6899981</v>
      </c>
      <c r="I8">
        <v>2707165866.8959498</v>
      </c>
      <c r="J8">
        <v>22786835.0883158</v>
      </c>
      <c r="K8">
        <v>74781986.763396293</v>
      </c>
      <c r="L8">
        <v>0.92850866773416796</v>
      </c>
      <c r="M8">
        <v>10059790.672155101</v>
      </c>
      <c r="N8">
        <v>3.5317696333971602</v>
      </c>
      <c r="O8">
        <v>36133.022385680197</v>
      </c>
      <c r="P8">
        <v>9.3301110520951394</v>
      </c>
      <c r="Q8">
        <v>52.068175205538502</v>
      </c>
      <c r="R8">
        <v>4.4194989206165802</v>
      </c>
      <c r="S8">
        <v>0</v>
      </c>
      <c r="T8">
        <v>0</v>
      </c>
      <c r="U8">
        <v>0</v>
      </c>
      <c r="V8">
        <v>0</v>
      </c>
      <c r="W8">
        <v>0</v>
      </c>
      <c r="X8">
        <v>214344.25338311499</v>
      </c>
      <c r="Y8">
        <v>0</v>
      </c>
      <c r="Z8">
        <v>45230780.023007497</v>
      </c>
      <c r="AA8">
        <v>-26522358.964173999</v>
      </c>
      <c r="AB8">
        <v>7821492.91740401</v>
      </c>
      <c r="AC8">
        <v>17951812.8194675</v>
      </c>
      <c r="AD8">
        <v>-10199753.614528799</v>
      </c>
      <c r="AE8">
        <v>-2694423.42333746</v>
      </c>
      <c r="AF8">
        <v>-6724750.5737943398</v>
      </c>
      <c r="AG8">
        <v>-753020.67112215504</v>
      </c>
      <c r="AH8">
        <v>0</v>
      </c>
      <c r="AI8">
        <v>0</v>
      </c>
      <c r="AJ8">
        <v>0</v>
      </c>
      <c r="AK8">
        <v>0</v>
      </c>
      <c r="AL8">
        <v>0</v>
      </c>
      <c r="AM8">
        <v>1228080.7989491101</v>
      </c>
      <c r="AN8">
        <v>0</v>
      </c>
      <c r="AO8">
        <v>25337859.311871201</v>
      </c>
      <c r="AP8">
        <v>24665083.5527208</v>
      </c>
      <c r="AQ8">
        <v>-9549051.8627226502</v>
      </c>
      <c r="AR8">
        <v>0</v>
      </c>
      <c r="AS8">
        <v>15116031.6899981</v>
      </c>
    </row>
    <row r="9" spans="1:45" x14ac:dyDescent="0.2">
      <c r="A9">
        <v>1</v>
      </c>
      <c r="B9">
        <v>0</v>
      </c>
      <c r="C9">
        <v>2008</v>
      </c>
      <c r="D9">
        <v>190</v>
      </c>
      <c r="E9">
        <v>2497672306.2600002</v>
      </c>
      <c r="F9">
        <v>2630735806.74999</v>
      </c>
      <c r="G9">
        <v>2738294587.3299899</v>
      </c>
      <c r="H9">
        <v>107558780.58</v>
      </c>
      <c r="I9">
        <v>2810658138.8536701</v>
      </c>
      <c r="J9">
        <v>103492271.95772199</v>
      </c>
      <c r="K9">
        <v>75241285.873664901</v>
      </c>
      <c r="L9">
        <v>0.90029137483203003</v>
      </c>
      <c r="M9">
        <v>10081967.2797809</v>
      </c>
      <c r="N9">
        <v>3.95569089071458</v>
      </c>
      <c r="O9">
        <v>36106.065691414798</v>
      </c>
      <c r="P9">
        <v>9.5001172220820802</v>
      </c>
      <c r="Q9">
        <v>51.391534142412297</v>
      </c>
      <c r="R9">
        <v>4.5001645512952004</v>
      </c>
      <c r="S9">
        <v>0</v>
      </c>
      <c r="T9">
        <v>0</v>
      </c>
      <c r="U9">
        <v>0</v>
      </c>
      <c r="V9">
        <v>0</v>
      </c>
      <c r="W9">
        <v>6.0702921404060702E-2</v>
      </c>
      <c r="X9">
        <v>23813.938794800299</v>
      </c>
      <c r="Y9">
        <v>0</v>
      </c>
      <c r="Z9">
        <v>34721054.283895299</v>
      </c>
      <c r="AA9">
        <v>20510680.838424198</v>
      </c>
      <c r="AB9">
        <v>5141394.6206960203</v>
      </c>
      <c r="AC9">
        <v>41344310.083707497</v>
      </c>
      <c r="AD9">
        <v>881227.723150732</v>
      </c>
      <c r="AE9">
        <v>2613927.3969064499</v>
      </c>
      <c r="AF9">
        <v>-9921963.2517790105</v>
      </c>
      <c r="AG9">
        <v>-472808.56741711701</v>
      </c>
      <c r="AH9">
        <v>0</v>
      </c>
      <c r="AI9">
        <v>0</v>
      </c>
      <c r="AJ9">
        <v>0</v>
      </c>
      <c r="AK9">
        <v>0</v>
      </c>
      <c r="AL9">
        <v>2314216.2592909499</v>
      </c>
      <c r="AM9">
        <v>-662617.32783306902</v>
      </c>
      <c r="AN9">
        <v>0</v>
      </c>
      <c r="AO9">
        <v>96469422.059042096</v>
      </c>
      <c r="AP9">
        <v>100082809.530569</v>
      </c>
      <c r="AQ9">
        <v>7475971.0494305901</v>
      </c>
      <c r="AR9">
        <v>0</v>
      </c>
      <c r="AS9">
        <v>107558780.58</v>
      </c>
    </row>
    <row r="10" spans="1:45" x14ac:dyDescent="0.2">
      <c r="A10">
        <v>1</v>
      </c>
      <c r="B10">
        <v>0</v>
      </c>
      <c r="C10">
        <v>2009</v>
      </c>
      <c r="D10">
        <v>190</v>
      </c>
      <c r="E10">
        <v>2497672306.2600002</v>
      </c>
      <c r="F10">
        <v>2738294587.3299899</v>
      </c>
      <c r="G10">
        <v>2612321908.1799898</v>
      </c>
      <c r="H10">
        <v>-125972679.15000001</v>
      </c>
      <c r="I10">
        <v>2631319362.2557602</v>
      </c>
      <c r="J10">
        <v>-179338776.59791201</v>
      </c>
      <c r="K10">
        <v>74519831.680936307</v>
      </c>
      <c r="L10">
        <v>0.98942232868131097</v>
      </c>
      <c r="M10">
        <v>10001288.471896101</v>
      </c>
      <c r="N10">
        <v>2.9107217023057301</v>
      </c>
      <c r="O10">
        <v>34405.580007545999</v>
      </c>
      <c r="P10">
        <v>9.6058288607811395</v>
      </c>
      <c r="Q10">
        <v>50.588605995633998</v>
      </c>
      <c r="R10">
        <v>4.7130957101025697</v>
      </c>
      <c r="S10">
        <v>0</v>
      </c>
      <c r="T10">
        <v>0</v>
      </c>
      <c r="U10">
        <v>0</v>
      </c>
      <c r="V10">
        <v>0</v>
      </c>
      <c r="W10">
        <v>6.0702921404060702E-2</v>
      </c>
      <c r="X10">
        <v>8768.9608683695005</v>
      </c>
      <c r="Y10">
        <v>0</v>
      </c>
      <c r="Z10">
        <v>-14416926.0570166</v>
      </c>
      <c r="AA10">
        <v>-73495011.770987093</v>
      </c>
      <c r="AB10">
        <v>-5098070.6651593205</v>
      </c>
      <c r="AC10">
        <v>-110633283.62624399</v>
      </c>
      <c r="AD10">
        <v>38360714.650412999</v>
      </c>
      <c r="AE10">
        <v>1765956.6460164101</v>
      </c>
      <c r="AF10">
        <v>-12722912.2861469</v>
      </c>
      <c r="AG10">
        <v>-1204987.79958111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-1273370.0021952901</v>
      </c>
      <c r="AN10">
        <v>0</v>
      </c>
      <c r="AO10">
        <v>-178717890.91090101</v>
      </c>
      <c r="AP10">
        <v>-176297765.637867</v>
      </c>
      <c r="AQ10">
        <v>50325086.487866998</v>
      </c>
      <c r="AR10">
        <v>0</v>
      </c>
      <c r="AS10">
        <v>-125972679.15000001</v>
      </c>
    </row>
    <row r="11" spans="1:45" x14ac:dyDescent="0.2">
      <c r="A11">
        <v>1</v>
      </c>
      <c r="B11">
        <v>0</v>
      </c>
      <c r="C11">
        <v>2010</v>
      </c>
      <c r="D11">
        <v>190</v>
      </c>
      <c r="E11">
        <v>2497672306.2600002</v>
      </c>
      <c r="F11">
        <v>2612321908.1799898</v>
      </c>
      <c r="G11">
        <v>2530219242.5700002</v>
      </c>
      <c r="H11">
        <v>-82102665.609998405</v>
      </c>
      <c r="I11">
        <v>2585221524.47576</v>
      </c>
      <c r="J11">
        <v>-46097837.779991403</v>
      </c>
      <c r="K11">
        <v>70727223.912248507</v>
      </c>
      <c r="L11">
        <v>1.0079550570959701</v>
      </c>
      <c r="M11">
        <v>9981475.0741102993</v>
      </c>
      <c r="N11">
        <v>3.3626883872583302</v>
      </c>
      <c r="O11">
        <v>33577.227205602401</v>
      </c>
      <c r="P11">
        <v>9.8226048246296305</v>
      </c>
      <c r="Q11">
        <v>50.189640755705902</v>
      </c>
      <c r="R11">
        <v>4.9425693505619197</v>
      </c>
      <c r="S11">
        <v>0.12974059202555199</v>
      </c>
      <c r="T11">
        <v>0</v>
      </c>
      <c r="U11">
        <v>0</v>
      </c>
      <c r="V11">
        <v>0</v>
      </c>
      <c r="W11">
        <v>0.11790797463378</v>
      </c>
      <c r="X11">
        <v>8687.2190218122796</v>
      </c>
      <c r="Y11">
        <v>0</v>
      </c>
      <c r="Z11">
        <v>-93086050.584518999</v>
      </c>
      <c r="AA11">
        <v>-12520508.3890306</v>
      </c>
      <c r="AB11">
        <v>597205.85632976005</v>
      </c>
      <c r="AC11">
        <v>50241045.769008502</v>
      </c>
      <c r="AD11">
        <v>18228249.531711001</v>
      </c>
      <c r="AE11">
        <v>3393471.7366100899</v>
      </c>
      <c r="AF11">
        <v>-6147333.0228763996</v>
      </c>
      <c r="AG11">
        <v>-1239272.2863896601</v>
      </c>
      <c r="AH11">
        <v>-4164479.5149850701</v>
      </c>
      <c r="AI11">
        <v>0</v>
      </c>
      <c r="AJ11">
        <v>0</v>
      </c>
      <c r="AK11">
        <v>0</v>
      </c>
      <c r="AL11">
        <v>1928260.0365969299</v>
      </c>
      <c r="AM11">
        <v>59517.877221847899</v>
      </c>
      <c r="AN11">
        <v>0</v>
      </c>
      <c r="AO11">
        <v>-42709892.990322597</v>
      </c>
      <c r="AP11">
        <v>-43357616.558574602</v>
      </c>
      <c r="AQ11">
        <v>-38745049.051423699</v>
      </c>
      <c r="AR11">
        <v>0</v>
      </c>
      <c r="AS11">
        <v>-82102665.609998405</v>
      </c>
    </row>
    <row r="12" spans="1:45" x14ac:dyDescent="0.2">
      <c r="A12">
        <v>1</v>
      </c>
      <c r="B12">
        <v>0</v>
      </c>
      <c r="C12">
        <v>2011</v>
      </c>
      <c r="D12">
        <v>190</v>
      </c>
      <c r="E12">
        <v>2497672306.2600002</v>
      </c>
      <c r="F12">
        <v>2530219242.5700002</v>
      </c>
      <c r="G12">
        <v>2562636993.1599998</v>
      </c>
      <c r="H12">
        <v>32417750.589999601</v>
      </c>
      <c r="I12">
        <v>2605262385.5738301</v>
      </c>
      <c r="J12">
        <v>20040861.0980625</v>
      </c>
      <c r="K12">
        <v>68201559.994175494</v>
      </c>
      <c r="L12">
        <v>0.99904671188102401</v>
      </c>
      <c r="M12">
        <v>10074538.221575901</v>
      </c>
      <c r="N12">
        <v>4.0937631425573304</v>
      </c>
      <c r="O12">
        <v>32909.162512427298</v>
      </c>
      <c r="P12">
        <v>10.103155695650401</v>
      </c>
      <c r="Q12">
        <v>49.398874977181201</v>
      </c>
      <c r="R12">
        <v>4.89280453755884</v>
      </c>
      <c r="S12">
        <v>0.50224918839669996</v>
      </c>
      <c r="T12">
        <v>0</v>
      </c>
      <c r="U12">
        <v>0</v>
      </c>
      <c r="V12">
        <v>0</v>
      </c>
      <c r="W12">
        <v>0.161528506769615</v>
      </c>
      <c r="X12">
        <v>9649.0673298572692</v>
      </c>
      <c r="Y12">
        <v>0</v>
      </c>
      <c r="Z12">
        <v>-63245279.020775899</v>
      </c>
      <c r="AA12">
        <v>9496527.9900207203</v>
      </c>
      <c r="AB12">
        <v>10655982.797385801</v>
      </c>
      <c r="AC12">
        <v>69222094.050756097</v>
      </c>
      <c r="AD12">
        <v>14463453.1045601</v>
      </c>
      <c r="AE12">
        <v>4405571.9203575999</v>
      </c>
      <c r="AF12">
        <v>-11373886.284080699</v>
      </c>
      <c r="AG12">
        <v>289447.43981965899</v>
      </c>
      <c r="AH12">
        <v>-13003066.6845192</v>
      </c>
      <c r="AI12">
        <v>0</v>
      </c>
      <c r="AJ12">
        <v>0</v>
      </c>
      <c r="AK12">
        <v>0</v>
      </c>
      <c r="AL12">
        <v>1437210.91237732</v>
      </c>
      <c r="AM12">
        <v>1025837.63373883</v>
      </c>
      <c r="AN12">
        <v>0</v>
      </c>
      <c r="AO12">
        <v>23373893.8596402</v>
      </c>
      <c r="AP12">
        <v>21724871.693263602</v>
      </c>
      <c r="AQ12">
        <v>10692878.896735899</v>
      </c>
      <c r="AR12">
        <v>0</v>
      </c>
      <c r="AS12">
        <v>32417750.589999601</v>
      </c>
    </row>
    <row r="13" spans="1:45" x14ac:dyDescent="0.2">
      <c r="A13">
        <v>1</v>
      </c>
      <c r="B13">
        <v>0</v>
      </c>
      <c r="C13">
        <v>2012</v>
      </c>
      <c r="D13">
        <v>190</v>
      </c>
      <c r="E13">
        <v>2497672306.2600002</v>
      </c>
      <c r="F13">
        <v>2562636993.1599998</v>
      </c>
      <c r="G13">
        <v>2596650602.8999901</v>
      </c>
      <c r="H13">
        <v>34013609.739999101</v>
      </c>
      <c r="I13">
        <v>2552141307.9106398</v>
      </c>
      <c r="J13">
        <v>-53121077.663189799</v>
      </c>
      <c r="K13">
        <v>67286627.281540394</v>
      </c>
      <c r="L13">
        <v>1.02780039210126</v>
      </c>
      <c r="M13">
        <v>10194457.0158986</v>
      </c>
      <c r="N13">
        <v>4.1414254146696301</v>
      </c>
      <c r="O13">
        <v>32756.5855996178</v>
      </c>
      <c r="P13">
        <v>9.9996902975120996</v>
      </c>
      <c r="Q13">
        <v>49.338049905683697</v>
      </c>
      <c r="R13">
        <v>4.9785822508853803</v>
      </c>
      <c r="S13">
        <v>1.3088799988759099</v>
      </c>
      <c r="T13">
        <v>0</v>
      </c>
      <c r="U13">
        <v>0</v>
      </c>
      <c r="V13">
        <v>0</v>
      </c>
      <c r="W13">
        <v>0.199014384226533</v>
      </c>
      <c r="X13">
        <v>10251.245753585699</v>
      </c>
      <c r="Y13">
        <v>0</v>
      </c>
      <c r="Z13">
        <v>-20969718.278613001</v>
      </c>
      <c r="AA13">
        <v>-21205087.644722302</v>
      </c>
      <c r="AB13">
        <v>13445266.9823489</v>
      </c>
      <c r="AC13">
        <v>3984901.1321842899</v>
      </c>
      <c r="AD13">
        <v>4348385.6103576496</v>
      </c>
      <c r="AE13">
        <v>-1678852.88349345</v>
      </c>
      <c r="AF13">
        <v>-785699.02164247003</v>
      </c>
      <c r="AG13">
        <v>-560397.33212127804</v>
      </c>
      <c r="AH13">
        <v>-28931826.574517202</v>
      </c>
      <c r="AI13">
        <v>0</v>
      </c>
      <c r="AJ13">
        <v>0</v>
      </c>
      <c r="AK13">
        <v>0</v>
      </c>
      <c r="AL13">
        <v>837042.02618358296</v>
      </c>
      <c r="AM13">
        <v>316066.31891502702</v>
      </c>
      <c r="AN13">
        <v>0</v>
      </c>
      <c r="AO13">
        <v>-51199919.6651204</v>
      </c>
      <c r="AP13">
        <v>-51087615.558416702</v>
      </c>
      <c r="AQ13">
        <v>85101225.298415899</v>
      </c>
      <c r="AR13">
        <v>0</v>
      </c>
      <c r="AS13">
        <v>34013609.739999101</v>
      </c>
    </row>
    <row r="14" spans="1:45" x14ac:dyDescent="0.2">
      <c r="A14">
        <v>1</v>
      </c>
      <c r="B14">
        <v>0</v>
      </c>
      <c r="C14">
        <v>2013</v>
      </c>
      <c r="D14">
        <v>190</v>
      </c>
      <c r="E14">
        <v>2497672306.2600002</v>
      </c>
      <c r="F14">
        <v>2596650602.8999901</v>
      </c>
      <c r="G14">
        <v>2597156245.5900002</v>
      </c>
      <c r="H14">
        <v>505642.69000030297</v>
      </c>
      <c r="I14">
        <v>2529937278.2698898</v>
      </c>
      <c r="J14">
        <v>-22204029.6407478</v>
      </c>
      <c r="K14">
        <v>68115287.076904103</v>
      </c>
      <c r="L14">
        <v>1.04642827238616</v>
      </c>
      <c r="M14">
        <v>10306824.148238299</v>
      </c>
      <c r="N14">
        <v>3.96644836873863</v>
      </c>
      <c r="O14">
        <v>32965.315976210899</v>
      </c>
      <c r="P14">
        <v>9.7328978732747107</v>
      </c>
      <c r="Q14">
        <v>49.322829026768197</v>
      </c>
      <c r="R14">
        <v>4.98171239907792</v>
      </c>
      <c r="S14">
        <v>2.1766221683542502</v>
      </c>
      <c r="T14">
        <v>0</v>
      </c>
      <c r="U14">
        <v>0</v>
      </c>
      <c r="V14">
        <v>0</v>
      </c>
      <c r="W14">
        <v>0.199014384226533</v>
      </c>
      <c r="X14">
        <v>10463.1781106205</v>
      </c>
      <c r="Y14">
        <v>0</v>
      </c>
      <c r="Z14">
        <v>32911294.604190402</v>
      </c>
      <c r="AA14">
        <v>-11725088.3265227</v>
      </c>
      <c r="AB14">
        <v>12589749.7389648</v>
      </c>
      <c r="AC14">
        <v>-15400809.2955046</v>
      </c>
      <c r="AD14">
        <v>-4281241.5335505903</v>
      </c>
      <c r="AE14">
        <v>-3927772.1286231899</v>
      </c>
      <c r="AF14">
        <v>-224220.01395714999</v>
      </c>
      <c r="AG14">
        <v>-5306.0882830179598</v>
      </c>
      <c r="AH14">
        <v>-31540875.717849299</v>
      </c>
      <c r="AI14">
        <v>0</v>
      </c>
      <c r="AJ14">
        <v>0</v>
      </c>
      <c r="AK14">
        <v>0</v>
      </c>
      <c r="AL14">
        <v>0</v>
      </c>
      <c r="AM14">
        <v>160559.16096892001</v>
      </c>
      <c r="AN14">
        <v>0</v>
      </c>
      <c r="AO14">
        <v>-21443709.600166298</v>
      </c>
      <c r="AP14">
        <v>-21709476.061544102</v>
      </c>
      <c r="AQ14">
        <v>22215118.751544401</v>
      </c>
      <c r="AR14">
        <v>0</v>
      </c>
      <c r="AS14">
        <v>505642.69000030198</v>
      </c>
    </row>
    <row r="15" spans="1:45" x14ac:dyDescent="0.2">
      <c r="A15">
        <v>1</v>
      </c>
      <c r="B15">
        <v>0</v>
      </c>
      <c r="C15">
        <v>2014</v>
      </c>
      <c r="D15">
        <v>190</v>
      </c>
      <c r="E15">
        <v>2497672306.2600002</v>
      </c>
      <c r="F15">
        <v>2597156245.5900002</v>
      </c>
      <c r="G15">
        <v>2573979444.9299998</v>
      </c>
      <c r="H15">
        <v>-23176800.659999799</v>
      </c>
      <c r="I15">
        <v>2496867353.7434101</v>
      </c>
      <c r="J15">
        <v>-33069924.526482102</v>
      </c>
      <c r="K15">
        <v>68164273.354149103</v>
      </c>
      <c r="L15">
        <v>1.0465337861508399</v>
      </c>
      <c r="M15">
        <v>10447986.7347419</v>
      </c>
      <c r="N15">
        <v>3.7584926852228699</v>
      </c>
      <c r="O15">
        <v>33251.277074742102</v>
      </c>
      <c r="P15">
        <v>9.6858588703583397</v>
      </c>
      <c r="Q15">
        <v>49.3075239285481</v>
      </c>
      <c r="R15">
        <v>5.13013231884237</v>
      </c>
      <c r="S15">
        <v>3.1766221683542502</v>
      </c>
      <c r="T15">
        <v>0</v>
      </c>
      <c r="U15">
        <v>0</v>
      </c>
      <c r="V15">
        <v>0</v>
      </c>
      <c r="W15">
        <v>0.461966843183586</v>
      </c>
      <c r="X15">
        <v>10069.9101033733</v>
      </c>
      <c r="Y15">
        <v>0</v>
      </c>
      <c r="Z15">
        <v>7677729.0601182599</v>
      </c>
      <c r="AA15">
        <v>-1437942.3703199399</v>
      </c>
      <c r="AB15">
        <v>14951941.665020799</v>
      </c>
      <c r="AC15">
        <v>-19211542.641141798</v>
      </c>
      <c r="AD15">
        <v>-6106700.8019524198</v>
      </c>
      <c r="AE15">
        <v>-990755.63462554803</v>
      </c>
      <c r="AF15">
        <v>-14063.435502209701</v>
      </c>
      <c r="AG15">
        <v>-877639.27584834001</v>
      </c>
      <c r="AH15">
        <v>-36015095.275576197</v>
      </c>
      <c r="AI15">
        <v>0</v>
      </c>
      <c r="AJ15">
        <v>0</v>
      </c>
      <c r="AK15">
        <v>0</v>
      </c>
      <c r="AL15">
        <v>9035413.5884329602</v>
      </c>
      <c r="AM15">
        <v>-510306.20179646998</v>
      </c>
      <c r="AN15">
        <v>0</v>
      </c>
      <c r="AO15">
        <v>-33498961.323190801</v>
      </c>
      <c r="AP15">
        <v>-33793433.794332698</v>
      </c>
      <c r="AQ15">
        <v>10616633.1343328</v>
      </c>
      <c r="AR15">
        <v>0</v>
      </c>
      <c r="AS15">
        <v>-23176800.659999799</v>
      </c>
    </row>
    <row r="16" spans="1:45" x14ac:dyDescent="0.2">
      <c r="A16">
        <v>1</v>
      </c>
      <c r="B16">
        <v>0</v>
      </c>
      <c r="C16">
        <v>2015</v>
      </c>
      <c r="D16">
        <v>190</v>
      </c>
      <c r="E16">
        <v>2497672306.2600002</v>
      </c>
      <c r="F16">
        <v>2573979444.9299998</v>
      </c>
      <c r="G16">
        <v>2510726340.3499999</v>
      </c>
      <c r="H16">
        <v>-63253104.579999901</v>
      </c>
      <c r="I16">
        <v>2379016158.0932498</v>
      </c>
      <c r="J16">
        <v>-117851195.65016</v>
      </c>
      <c r="K16">
        <v>68636928.329746604</v>
      </c>
      <c r="L16">
        <v>1.06896527040733</v>
      </c>
      <c r="M16">
        <v>10563124.689820601</v>
      </c>
      <c r="N16">
        <v>2.8589540872510302</v>
      </c>
      <c r="O16">
        <v>34411.347129450798</v>
      </c>
      <c r="P16">
        <v>9.5466532808033495</v>
      </c>
      <c r="Q16">
        <v>49.3455555512841</v>
      </c>
      <c r="R16">
        <v>5.27732617245222</v>
      </c>
      <c r="S16">
        <v>4.1766221683542497</v>
      </c>
      <c r="T16">
        <v>0</v>
      </c>
      <c r="U16">
        <v>0</v>
      </c>
      <c r="V16">
        <v>0</v>
      </c>
      <c r="W16">
        <v>0.71523731614536201</v>
      </c>
      <c r="X16">
        <v>11168.7402438435</v>
      </c>
      <c r="Y16">
        <v>0</v>
      </c>
      <c r="Z16">
        <v>30234913.108753201</v>
      </c>
      <c r="AA16">
        <v>-19010343.917782798</v>
      </c>
      <c r="AB16">
        <v>12914020.877868799</v>
      </c>
      <c r="AC16">
        <v>-93192310.001559496</v>
      </c>
      <c r="AD16">
        <v>-24093489.750249501</v>
      </c>
      <c r="AE16">
        <v>-1957951.4445334601</v>
      </c>
      <c r="AF16">
        <v>639755.66850574897</v>
      </c>
      <c r="AG16">
        <v>-730452.97532147402</v>
      </c>
      <c r="AH16">
        <v>-35693699.639341302</v>
      </c>
      <c r="AI16">
        <v>0</v>
      </c>
      <c r="AJ16">
        <v>0</v>
      </c>
      <c r="AK16">
        <v>0</v>
      </c>
      <c r="AL16">
        <v>7797805.9938083701</v>
      </c>
      <c r="AM16">
        <v>725382.26149967301</v>
      </c>
      <c r="AN16">
        <v>0</v>
      </c>
      <c r="AO16">
        <v>-122366369.818352</v>
      </c>
      <c r="AP16">
        <v>-121458040.630587</v>
      </c>
      <c r="AQ16">
        <v>58204936.050587498</v>
      </c>
      <c r="AR16">
        <v>0</v>
      </c>
      <c r="AS16">
        <v>-63253104.579999901</v>
      </c>
    </row>
    <row r="17" spans="1:45" x14ac:dyDescent="0.2">
      <c r="A17">
        <v>1</v>
      </c>
      <c r="B17">
        <v>0</v>
      </c>
      <c r="C17">
        <v>2016</v>
      </c>
      <c r="D17">
        <v>190</v>
      </c>
      <c r="E17">
        <v>2497672306.2600002</v>
      </c>
      <c r="F17">
        <v>2510726340.3499999</v>
      </c>
      <c r="G17">
        <v>2382249809.7399998</v>
      </c>
      <c r="H17">
        <v>-128476530.61</v>
      </c>
      <c r="I17">
        <v>2312726839.7862802</v>
      </c>
      <c r="J17">
        <v>-66289318.306965299</v>
      </c>
      <c r="K17">
        <v>68981920.849128798</v>
      </c>
      <c r="L17">
        <v>1.08928483111098</v>
      </c>
      <c r="M17">
        <v>10645109.999696299</v>
      </c>
      <c r="N17">
        <v>2.5192905768211298</v>
      </c>
      <c r="O17">
        <v>35202.285672903199</v>
      </c>
      <c r="P17">
        <v>9.4161209167709004</v>
      </c>
      <c r="Q17">
        <v>49.498879484378399</v>
      </c>
      <c r="R17">
        <v>5.7065928925118499</v>
      </c>
      <c r="S17">
        <v>5.1766221683542497</v>
      </c>
      <c r="T17">
        <v>0</v>
      </c>
      <c r="U17">
        <v>0</v>
      </c>
      <c r="V17">
        <v>0</v>
      </c>
      <c r="W17">
        <v>0.98260245285536796</v>
      </c>
      <c r="X17">
        <v>11114.079524774201</v>
      </c>
      <c r="Y17">
        <v>0</v>
      </c>
      <c r="Z17">
        <v>18150652.222423099</v>
      </c>
      <c r="AA17">
        <v>-14400802.272545001</v>
      </c>
      <c r="AB17">
        <v>9759345.8771909494</v>
      </c>
      <c r="AC17">
        <v>-39269609.7918415</v>
      </c>
      <c r="AD17">
        <v>-15545150.307018301</v>
      </c>
      <c r="AE17">
        <v>-1955630.1657179799</v>
      </c>
      <c r="AF17">
        <v>2060186.0831486799</v>
      </c>
      <c r="AG17">
        <v>-2265989.78374787</v>
      </c>
      <c r="AH17">
        <v>-34816560.8103652</v>
      </c>
      <c r="AI17">
        <v>0</v>
      </c>
      <c r="AJ17">
        <v>0</v>
      </c>
      <c r="AK17">
        <v>0</v>
      </c>
      <c r="AL17">
        <v>7878221.2797203902</v>
      </c>
      <c r="AM17">
        <v>-17509.036902649201</v>
      </c>
      <c r="AN17">
        <v>0</v>
      </c>
      <c r="AO17">
        <v>-70422846.7056555</v>
      </c>
      <c r="AP17">
        <v>-70206112.920225695</v>
      </c>
      <c r="AQ17">
        <v>-58270417.6897747</v>
      </c>
      <c r="AR17">
        <v>0</v>
      </c>
      <c r="AS17">
        <v>-128476530.61</v>
      </c>
    </row>
    <row r="18" spans="1:45" x14ac:dyDescent="0.2">
      <c r="A18">
        <v>1</v>
      </c>
      <c r="B18">
        <v>0</v>
      </c>
      <c r="C18">
        <v>2017</v>
      </c>
      <c r="D18">
        <v>190</v>
      </c>
      <c r="E18">
        <v>2497672306.2600002</v>
      </c>
      <c r="F18">
        <v>2382249809.7399998</v>
      </c>
      <c r="G18">
        <v>2283244139.8200002</v>
      </c>
      <c r="H18">
        <v>-99005669.919999406</v>
      </c>
      <c r="I18">
        <v>2336004002.0858898</v>
      </c>
      <c r="J18">
        <v>23277162.299605299</v>
      </c>
      <c r="K18">
        <v>69022825.2577025</v>
      </c>
      <c r="L18">
        <v>1.0514677049154699</v>
      </c>
      <c r="M18">
        <v>10752992.0721855</v>
      </c>
      <c r="N18">
        <v>2.7402685130026798</v>
      </c>
      <c r="O18">
        <v>35995.1627823526</v>
      </c>
      <c r="P18">
        <v>9.2740884917673103</v>
      </c>
      <c r="Q18">
        <v>49.563575096041902</v>
      </c>
      <c r="R18">
        <v>5.8757961730558099</v>
      </c>
      <c r="S18">
        <v>6.1766221683542497</v>
      </c>
      <c r="T18">
        <v>0</v>
      </c>
      <c r="U18">
        <v>0</v>
      </c>
      <c r="V18">
        <v>0</v>
      </c>
      <c r="W18">
        <v>0.98260245285536796</v>
      </c>
      <c r="X18">
        <v>11308.024212331</v>
      </c>
      <c r="Y18">
        <v>0</v>
      </c>
      <c r="Z18">
        <v>11795699.9850532</v>
      </c>
      <c r="AA18">
        <v>25438646.659881901</v>
      </c>
      <c r="AB18">
        <v>11340609.332261801</v>
      </c>
      <c r="AC18">
        <v>25387689.058156598</v>
      </c>
      <c r="AD18">
        <v>-15466205.2050207</v>
      </c>
      <c r="AE18">
        <v>-2110934.6243610601</v>
      </c>
      <c r="AF18">
        <v>815197.33734845696</v>
      </c>
      <c r="AG18">
        <v>-845125.46792012302</v>
      </c>
      <c r="AH18">
        <v>-33034960.454802699</v>
      </c>
      <c r="AI18">
        <v>0</v>
      </c>
      <c r="AJ18">
        <v>0</v>
      </c>
      <c r="AK18">
        <v>0</v>
      </c>
      <c r="AL18">
        <v>0</v>
      </c>
      <c r="AM18">
        <v>252553.766728243</v>
      </c>
      <c r="AN18">
        <v>0</v>
      </c>
      <c r="AO18">
        <v>23573170.3873256</v>
      </c>
      <c r="AP18">
        <v>23300326.184469</v>
      </c>
      <c r="AQ18">
        <v>-122305996.104468</v>
      </c>
      <c r="AR18">
        <v>0</v>
      </c>
      <c r="AS18">
        <v>-99005669.919999406</v>
      </c>
    </row>
    <row r="19" spans="1:45" x14ac:dyDescent="0.2">
      <c r="A19">
        <v>1</v>
      </c>
      <c r="B19">
        <v>0</v>
      </c>
      <c r="C19">
        <v>2018</v>
      </c>
      <c r="D19">
        <v>190</v>
      </c>
      <c r="E19">
        <v>2497672306.2600002</v>
      </c>
      <c r="F19">
        <v>2283244139.8200002</v>
      </c>
      <c r="G19">
        <v>2227146509.74999</v>
      </c>
      <c r="H19">
        <v>-56097630.070000701</v>
      </c>
      <c r="I19">
        <v>2297434533.9587402</v>
      </c>
      <c r="J19">
        <v>-38569468.127141804</v>
      </c>
      <c r="K19">
        <v>69039202.586333603</v>
      </c>
      <c r="L19">
        <v>1.0159224455097799</v>
      </c>
      <c r="M19">
        <v>10831588.674118901</v>
      </c>
      <c r="N19">
        <v>3.0477275999789102</v>
      </c>
      <c r="O19">
        <v>36877.5297999096</v>
      </c>
      <c r="P19">
        <v>9.1407907823017602</v>
      </c>
      <c r="Q19">
        <v>49.663227256073199</v>
      </c>
      <c r="R19">
        <v>6.1100153134786899</v>
      </c>
      <c r="S19">
        <v>7.1766221683542497</v>
      </c>
      <c r="T19">
        <v>0</v>
      </c>
      <c r="U19">
        <v>0</v>
      </c>
      <c r="V19">
        <v>0</v>
      </c>
      <c r="W19">
        <v>1</v>
      </c>
      <c r="X19">
        <v>11282.394655452001</v>
      </c>
      <c r="Y19">
        <v>0.526228560674596</v>
      </c>
      <c r="Z19">
        <v>8613529.5042513404</v>
      </c>
      <c r="AA19">
        <v>22965712.5688808</v>
      </c>
      <c r="AB19">
        <v>8753872.0601858906</v>
      </c>
      <c r="AC19">
        <v>31115481.605840899</v>
      </c>
      <c r="AD19">
        <v>-15649685.507622801</v>
      </c>
      <c r="AE19">
        <v>-1904271.26776659</v>
      </c>
      <c r="AF19">
        <v>1180857.27293197</v>
      </c>
      <c r="AG19">
        <v>-1128066.5714338501</v>
      </c>
      <c r="AH19">
        <v>-31662036.264721401</v>
      </c>
      <c r="AI19">
        <v>0</v>
      </c>
      <c r="AJ19">
        <v>0</v>
      </c>
      <c r="AK19">
        <v>0</v>
      </c>
      <c r="AL19">
        <v>359897.47419892799</v>
      </c>
      <c r="AM19">
        <v>-23255.2257620563</v>
      </c>
      <c r="AN19">
        <v>-60202808.499200299</v>
      </c>
      <c r="AO19">
        <v>-37580772.850217298</v>
      </c>
      <c r="AP19">
        <v>-38758047.1743396</v>
      </c>
      <c r="AQ19">
        <v>-17339582.895661</v>
      </c>
      <c r="AR19">
        <v>0</v>
      </c>
      <c r="AS19">
        <v>-56097630.070000701</v>
      </c>
    </row>
    <row r="20" spans="1:45" x14ac:dyDescent="0.2">
      <c r="A20">
        <v>2</v>
      </c>
      <c r="B20">
        <v>0</v>
      </c>
      <c r="C20">
        <v>2002</v>
      </c>
      <c r="D20">
        <v>1417</v>
      </c>
      <c r="E20">
        <v>844825550.79700005</v>
      </c>
      <c r="F20">
        <v>0</v>
      </c>
      <c r="G20">
        <v>844825550.79700005</v>
      </c>
      <c r="H20">
        <v>0</v>
      </c>
      <c r="I20">
        <v>801317672.93029404</v>
      </c>
      <c r="J20">
        <v>0</v>
      </c>
      <c r="K20">
        <v>13024128.8448043</v>
      </c>
      <c r="L20">
        <v>0.86967066813656702</v>
      </c>
      <c r="M20">
        <v>2313645.5140788401</v>
      </c>
      <c r="N20">
        <v>1.93376507804409</v>
      </c>
      <c r="O20">
        <v>35765.7330598521</v>
      </c>
      <c r="P20">
        <v>7.9059414072468099</v>
      </c>
      <c r="Q20">
        <v>33.915491502294302</v>
      </c>
      <c r="R20">
        <v>3.39691016100869</v>
      </c>
      <c r="S20">
        <v>0</v>
      </c>
      <c r="T20">
        <v>0</v>
      </c>
      <c r="U20">
        <v>0</v>
      </c>
      <c r="V20">
        <v>0</v>
      </c>
      <c r="W20">
        <v>3.8870675690407398E-2</v>
      </c>
      <c r="X20">
        <v>902123.35409612197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844825550.79700005</v>
      </c>
      <c r="AS20">
        <v>844825550.79700005</v>
      </c>
    </row>
    <row r="21" spans="1:45" x14ac:dyDescent="0.2">
      <c r="A21">
        <v>2</v>
      </c>
      <c r="B21">
        <v>0</v>
      </c>
      <c r="C21">
        <v>2003</v>
      </c>
      <c r="D21">
        <v>1439</v>
      </c>
      <c r="E21">
        <v>851445886.79700005</v>
      </c>
      <c r="F21">
        <v>844825550.79700005</v>
      </c>
      <c r="G21">
        <v>847947416.67200005</v>
      </c>
      <c r="H21">
        <v>-3498470.1250000098</v>
      </c>
      <c r="I21">
        <v>831198360.07189798</v>
      </c>
      <c r="J21">
        <v>22931814.040064</v>
      </c>
      <c r="K21">
        <v>13005892.940895099</v>
      </c>
      <c r="L21">
        <v>0.86910266624013899</v>
      </c>
      <c r="M21">
        <v>2344811.75641185</v>
      </c>
      <c r="N21">
        <v>2.1908581209618299</v>
      </c>
      <c r="O21">
        <v>34951.277685111701</v>
      </c>
      <c r="P21">
        <v>7.8202045037571102</v>
      </c>
      <c r="Q21">
        <v>32.532770157313898</v>
      </c>
      <c r="R21">
        <v>3.4023769687582899</v>
      </c>
      <c r="S21">
        <v>0</v>
      </c>
      <c r="T21">
        <v>0</v>
      </c>
      <c r="U21">
        <v>0</v>
      </c>
      <c r="V21">
        <v>0</v>
      </c>
      <c r="W21">
        <v>3.8568440471930199E-2</v>
      </c>
      <c r="X21">
        <v>806690.17777769105</v>
      </c>
      <c r="Y21">
        <v>0</v>
      </c>
      <c r="Z21">
        <v>12493648.3686281</v>
      </c>
      <c r="AA21">
        <v>-1510352.09966229</v>
      </c>
      <c r="AB21">
        <v>7234865.9705814598</v>
      </c>
      <c r="AC21">
        <v>12374134.8817873</v>
      </c>
      <c r="AD21">
        <v>4772884.8071379401</v>
      </c>
      <c r="AE21">
        <v>-349094.90434395202</v>
      </c>
      <c r="AF21">
        <v>-6764532.9124586498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112600.885062823</v>
      </c>
      <c r="AN21">
        <v>0</v>
      </c>
      <c r="AO21">
        <v>28364154.996732801</v>
      </c>
      <c r="AP21">
        <v>27470624.540766802</v>
      </c>
      <c r="AQ21">
        <v>-30969094.665766802</v>
      </c>
      <c r="AR21">
        <v>6620335.9999999898</v>
      </c>
      <c r="AS21">
        <v>3121865.87499998</v>
      </c>
    </row>
    <row r="22" spans="1:45" x14ac:dyDescent="0.2">
      <c r="A22">
        <v>2</v>
      </c>
      <c r="B22">
        <v>0</v>
      </c>
      <c r="C22">
        <v>2004</v>
      </c>
      <c r="D22">
        <v>1508</v>
      </c>
      <c r="E22">
        <v>867973549.15699995</v>
      </c>
      <c r="F22">
        <v>847947416.67200005</v>
      </c>
      <c r="G22">
        <v>862816104.76399899</v>
      </c>
      <c r="H22">
        <v>-1658974.26800023</v>
      </c>
      <c r="I22">
        <v>867989942.16419005</v>
      </c>
      <c r="J22">
        <v>20850021.5947151</v>
      </c>
      <c r="K22">
        <v>12546639.1007443</v>
      </c>
      <c r="L22">
        <v>0.85856422447074798</v>
      </c>
      <c r="M22">
        <v>2358573.8010524102</v>
      </c>
      <c r="N22">
        <v>2.5121910315593299</v>
      </c>
      <c r="O22">
        <v>33908.541093508</v>
      </c>
      <c r="P22">
        <v>7.7053267857104899</v>
      </c>
      <c r="Q22">
        <v>31.2029975809353</v>
      </c>
      <c r="R22">
        <v>3.4157455799771399</v>
      </c>
      <c r="S22">
        <v>0</v>
      </c>
      <c r="T22">
        <v>0</v>
      </c>
      <c r="U22">
        <v>0</v>
      </c>
      <c r="V22">
        <v>0</v>
      </c>
      <c r="W22">
        <v>3.7834033112983702E-2</v>
      </c>
      <c r="X22">
        <v>833966.87992857501</v>
      </c>
      <c r="Y22">
        <v>0</v>
      </c>
      <c r="Z22">
        <v>-11240490.301537201</v>
      </c>
      <c r="AA22">
        <v>5507663.1015718598</v>
      </c>
      <c r="AB22">
        <v>7735602.0381787596</v>
      </c>
      <c r="AC22">
        <v>14064253.7488815</v>
      </c>
      <c r="AD22">
        <v>6990299.7577297604</v>
      </c>
      <c r="AE22">
        <v>-371451.38095390197</v>
      </c>
      <c r="AF22">
        <v>-5989052.8648524499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-379434.30714041402</v>
      </c>
      <c r="AN22">
        <v>0</v>
      </c>
      <c r="AO22">
        <v>16317389.791877801</v>
      </c>
      <c r="AP22">
        <v>19202007.584310699</v>
      </c>
      <c r="AQ22">
        <v>-20860981.852311</v>
      </c>
      <c r="AR22">
        <v>16527662.359999999</v>
      </c>
      <c r="AS22">
        <v>14868688.0919997</v>
      </c>
    </row>
    <row r="23" spans="1:45" x14ac:dyDescent="0.2">
      <c r="A23">
        <v>2</v>
      </c>
      <c r="B23">
        <v>0</v>
      </c>
      <c r="C23">
        <v>2005</v>
      </c>
      <c r="D23">
        <v>1508</v>
      </c>
      <c r="E23">
        <v>867973549.15699995</v>
      </c>
      <c r="F23">
        <v>862816104.76399899</v>
      </c>
      <c r="G23">
        <v>891925467.00399995</v>
      </c>
      <c r="H23">
        <v>29109362.240000401</v>
      </c>
      <c r="I23">
        <v>916951321.50799894</v>
      </c>
      <c r="J23">
        <v>48961379.34381</v>
      </c>
      <c r="K23">
        <v>12341190.5755553</v>
      </c>
      <c r="L23">
        <v>0.79790757792084599</v>
      </c>
      <c r="M23">
        <v>2407082.91936915</v>
      </c>
      <c r="N23">
        <v>2.9667166294215801</v>
      </c>
      <c r="O23">
        <v>32967.660658573099</v>
      </c>
      <c r="P23">
        <v>7.5925661713157497</v>
      </c>
      <c r="Q23">
        <v>30.162239352984699</v>
      </c>
      <c r="R23">
        <v>3.4157455799771399</v>
      </c>
      <c r="S23">
        <v>0</v>
      </c>
      <c r="T23">
        <v>0</v>
      </c>
      <c r="U23">
        <v>0</v>
      </c>
      <c r="V23">
        <v>0</v>
      </c>
      <c r="W23">
        <v>3.7834033112983702E-2</v>
      </c>
      <c r="X23">
        <v>1321446.63149869</v>
      </c>
      <c r="Y23">
        <v>0</v>
      </c>
      <c r="Z23">
        <v>-5714058.0764156897</v>
      </c>
      <c r="AA23">
        <v>15237056.968693299</v>
      </c>
      <c r="AB23">
        <v>8055699.7500692001</v>
      </c>
      <c r="AC23">
        <v>18443287.507917799</v>
      </c>
      <c r="AD23">
        <v>6677815.1955317203</v>
      </c>
      <c r="AE23">
        <v>-472797.19495914801</v>
      </c>
      <c r="AF23">
        <v>-5378254.0893267598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1136706.49998009</v>
      </c>
      <c r="AN23">
        <v>0</v>
      </c>
      <c r="AO23">
        <v>37985456.561490603</v>
      </c>
      <c r="AP23">
        <v>34147943.159925498</v>
      </c>
      <c r="AQ23">
        <v>-5038580.9199250704</v>
      </c>
      <c r="AR23">
        <v>0</v>
      </c>
      <c r="AS23">
        <v>29109362.240000401</v>
      </c>
    </row>
    <row r="24" spans="1:45" x14ac:dyDescent="0.2">
      <c r="A24">
        <v>2</v>
      </c>
      <c r="B24">
        <v>0</v>
      </c>
      <c r="C24">
        <v>2006</v>
      </c>
      <c r="D24">
        <v>1531</v>
      </c>
      <c r="E24">
        <v>867973549.15699995</v>
      </c>
      <c r="F24">
        <v>891925467.00399995</v>
      </c>
      <c r="G24">
        <v>940220965.00100005</v>
      </c>
      <c r="H24">
        <v>48295497.996999897</v>
      </c>
      <c r="I24">
        <v>944638477.37259102</v>
      </c>
      <c r="J24">
        <v>27687155.864590999</v>
      </c>
      <c r="K24">
        <v>12174294.841188399</v>
      </c>
      <c r="L24">
        <v>0.82796595931321704</v>
      </c>
      <c r="M24">
        <v>2456231.1488558999</v>
      </c>
      <c r="N24">
        <v>3.2552707783943902</v>
      </c>
      <c r="O24">
        <v>31569.719465858401</v>
      </c>
      <c r="P24">
        <v>7.4063859040701603</v>
      </c>
      <c r="Q24">
        <v>29.310233345520501</v>
      </c>
      <c r="R24">
        <v>3.6005005557909202</v>
      </c>
      <c r="S24">
        <v>0</v>
      </c>
      <c r="T24">
        <v>0</v>
      </c>
      <c r="U24">
        <v>0</v>
      </c>
      <c r="V24">
        <v>0</v>
      </c>
      <c r="W24">
        <v>3.7834033112983702E-2</v>
      </c>
      <c r="X24">
        <v>919396.16360712401</v>
      </c>
      <c r="Y24">
        <v>0</v>
      </c>
      <c r="Z24">
        <v>4252860.9977831095</v>
      </c>
      <c r="AA24">
        <v>-2004950.3550177999</v>
      </c>
      <c r="AB24">
        <v>9635993.5538794696</v>
      </c>
      <c r="AC24">
        <v>10844531.399480199</v>
      </c>
      <c r="AD24">
        <v>11214567.7703503</v>
      </c>
      <c r="AE24">
        <v>-341572.66607312101</v>
      </c>
      <c r="AF24">
        <v>-5692779.6690564901</v>
      </c>
      <c r="AG24">
        <v>-375058.37408230099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-1028031.61590184</v>
      </c>
      <c r="AN24">
        <v>0</v>
      </c>
      <c r="AO24">
        <v>26505561.0413616</v>
      </c>
      <c r="AP24">
        <v>30552472.037986699</v>
      </c>
      <c r="AQ24">
        <v>17743025.959013201</v>
      </c>
      <c r="AR24">
        <v>0</v>
      </c>
      <c r="AS24">
        <v>48295497.996999897</v>
      </c>
    </row>
    <row r="25" spans="1:45" x14ac:dyDescent="0.2">
      <c r="A25">
        <v>2</v>
      </c>
      <c r="B25">
        <v>0</v>
      </c>
      <c r="C25">
        <v>2007</v>
      </c>
      <c r="D25">
        <v>1531</v>
      </c>
      <c r="E25">
        <v>867973549.15699995</v>
      </c>
      <c r="F25">
        <v>940220965.00100005</v>
      </c>
      <c r="G25">
        <v>930375014.54099905</v>
      </c>
      <c r="H25">
        <v>-9845950.4600003902</v>
      </c>
      <c r="I25">
        <v>933474312.19773495</v>
      </c>
      <c r="J25">
        <v>-11164165.174854999</v>
      </c>
      <c r="K25">
        <v>12218036.3309373</v>
      </c>
      <c r="L25">
        <v>0.90809641818789999</v>
      </c>
      <c r="M25">
        <v>2485906.6912112501</v>
      </c>
      <c r="N25">
        <v>3.4452975904756502</v>
      </c>
      <c r="O25">
        <v>31946.609704682</v>
      </c>
      <c r="P25">
        <v>7.28064377951012</v>
      </c>
      <c r="Q25">
        <v>28.594448083862801</v>
      </c>
      <c r="R25">
        <v>3.81366257522745</v>
      </c>
      <c r="S25">
        <v>0</v>
      </c>
      <c r="T25">
        <v>0</v>
      </c>
      <c r="U25">
        <v>0</v>
      </c>
      <c r="V25">
        <v>0</v>
      </c>
      <c r="W25">
        <v>3.7834033112983702E-2</v>
      </c>
      <c r="X25">
        <v>882897.02867798402</v>
      </c>
      <c r="Y25">
        <v>0</v>
      </c>
      <c r="Z25">
        <v>-3063055.0686977599</v>
      </c>
      <c r="AA25">
        <v>-10696475.485181799</v>
      </c>
      <c r="AB25">
        <v>4886538.7335125301</v>
      </c>
      <c r="AC25">
        <v>7024803.8219892299</v>
      </c>
      <c r="AD25">
        <v>-3175097.4006002201</v>
      </c>
      <c r="AE25">
        <v>-497075.40907410701</v>
      </c>
      <c r="AF25">
        <v>-3583369.5005538799</v>
      </c>
      <c r="AG25">
        <v>-399648.79635671503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374786.34074031899</v>
      </c>
      <c r="AN25">
        <v>0</v>
      </c>
      <c r="AO25">
        <v>-9128592.7642224394</v>
      </c>
      <c r="AP25">
        <v>-11137258.252309401</v>
      </c>
      <c r="AQ25">
        <v>1291307.79230906</v>
      </c>
      <c r="AR25">
        <v>0</v>
      </c>
      <c r="AS25">
        <v>-9845950.4600003902</v>
      </c>
    </row>
    <row r="26" spans="1:45" x14ac:dyDescent="0.2">
      <c r="A26">
        <v>2</v>
      </c>
      <c r="B26">
        <v>0</v>
      </c>
      <c r="C26">
        <v>2008</v>
      </c>
      <c r="D26">
        <v>1531</v>
      </c>
      <c r="E26">
        <v>867973549.15699995</v>
      </c>
      <c r="F26">
        <v>930375014.54099905</v>
      </c>
      <c r="G26">
        <v>1016226753.405</v>
      </c>
      <c r="H26">
        <v>85851738.864000201</v>
      </c>
      <c r="I26">
        <v>981325671.98406804</v>
      </c>
      <c r="J26">
        <v>47851359.786332898</v>
      </c>
      <c r="K26">
        <v>12540741.1353992</v>
      </c>
      <c r="L26">
        <v>0.89492429500394699</v>
      </c>
      <c r="M26">
        <v>2498046.45998511</v>
      </c>
      <c r="N26">
        <v>3.8561069331102802</v>
      </c>
      <c r="O26">
        <v>31672.872605811899</v>
      </c>
      <c r="P26">
        <v>7.5110079785498503</v>
      </c>
      <c r="Q26">
        <v>27.8933262885825</v>
      </c>
      <c r="R26">
        <v>3.8568314964958401</v>
      </c>
      <c r="S26">
        <v>0</v>
      </c>
      <c r="T26">
        <v>0</v>
      </c>
      <c r="U26">
        <v>0</v>
      </c>
      <c r="V26">
        <v>0</v>
      </c>
      <c r="W26">
        <v>3.7834033112983702E-2</v>
      </c>
      <c r="X26">
        <v>914029.27921611699</v>
      </c>
      <c r="Y26">
        <v>0</v>
      </c>
      <c r="Z26">
        <v>27804840.572709601</v>
      </c>
      <c r="AA26">
        <v>1426363.28456613</v>
      </c>
      <c r="AB26">
        <v>2159418.6554957801</v>
      </c>
      <c r="AC26">
        <v>14434483.5182718</v>
      </c>
      <c r="AD26">
        <v>2064498.0106780899</v>
      </c>
      <c r="AE26">
        <v>1066554.2394440901</v>
      </c>
      <c r="AF26">
        <v>-2785157.2111829701</v>
      </c>
      <c r="AG26">
        <v>-47184.643004821497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-172254.96717997699</v>
      </c>
      <c r="AN26">
        <v>0</v>
      </c>
      <c r="AO26">
        <v>45951561.459797896</v>
      </c>
      <c r="AP26">
        <v>46763165.184444197</v>
      </c>
      <c r="AQ26">
        <v>39088573.6795559</v>
      </c>
      <c r="AR26">
        <v>0</v>
      </c>
      <c r="AS26">
        <v>85851738.864000201</v>
      </c>
    </row>
    <row r="27" spans="1:45" x14ac:dyDescent="0.2">
      <c r="A27">
        <v>2</v>
      </c>
      <c r="B27">
        <v>0</v>
      </c>
      <c r="C27">
        <v>2009</v>
      </c>
      <c r="D27">
        <v>1531</v>
      </c>
      <c r="E27">
        <v>867973549.15699995</v>
      </c>
      <c r="F27">
        <v>1016226753.405</v>
      </c>
      <c r="G27">
        <v>935828639.00199902</v>
      </c>
      <c r="H27">
        <v>-80398114.403000295</v>
      </c>
      <c r="I27">
        <v>906545418.05132902</v>
      </c>
      <c r="J27">
        <v>-74780253.932739004</v>
      </c>
      <c r="K27">
        <v>12239356.4486607</v>
      </c>
      <c r="L27">
        <v>1.0083182981624501</v>
      </c>
      <c r="M27">
        <v>2483216.6820409498</v>
      </c>
      <c r="N27">
        <v>2.8006067085926598</v>
      </c>
      <c r="O27">
        <v>30147.0300522988</v>
      </c>
      <c r="P27">
        <v>7.5981004331781996</v>
      </c>
      <c r="Q27">
        <v>27.2753560510833</v>
      </c>
      <c r="R27">
        <v>4.0520629971687301</v>
      </c>
      <c r="S27">
        <v>0</v>
      </c>
      <c r="T27">
        <v>0</v>
      </c>
      <c r="U27">
        <v>0</v>
      </c>
      <c r="V27">
        <v>0</v>
      </c>
      <c r="W27">
        <v>3.7834033112983702E-2</v>
      </c>
      <c r="X27">
        <v>11290.839393727299</v>
      </c>
      <c r="Y27">
        <v>0</v>
      </c>
      <c r="Z27">
        <v>-11279242.9315331</v>
      </c>
      <c r="AA27">
        <v>-33310032.666298099</v>
      </c>
      <c r="AB27">
        <v>-1938623.3705961599</v>
      </c>
      <c r="AC27">
        <v>-42232068.855738103</v>
      </c>
      <c r="AD27">
        <v>14894219.5375292</v>
      </c>
      <c r="AE27">
        <v>337088.49753270397</v>
      </c>
      <c r="AF27">
        <v>-3154729.20849944</v>
      </c>
      <c r="AG27">
        <v>-484041.503624957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-1738535.06968244</v>
      </c>
      <c r="AN27">
        <v>0</v>
      </c>
      <c r="AO27">
        <v>-78905965.570910498</v>
      </c>
      <c r="AP27">
        <v>-76596411.519496098</v>
      </c>
      <c r="AQ27">
        <v>-3801702.8835042398</v>
      </c>
      <c r="AR27">
        <v>0</v>
      </c>
      <c r="AS27">
        <v>-80398114.403000295</v>
      </c>
    </row>
    <row r="28" spans="1:45" x14ac:dyDescent="0.2">
      <c r="A28">
        <v>2</v>
      </c>
      <c r="B28">
        <v>0</v>
      </c>
      <c r="C28">
        <v>2010</v>
      </c>
      <c r="D28">
        <v>1531</v>
      </c>
      <c r="E28">
        <v>867973549.15699995</v>
      </c>
      <c r="F28">
        <v>935828639.00199902</v>
      </c>
      <c r="G28">
        <v>925814537.53299999</v>
      </c>
      <c r="H28">
        <v>-13002840.6839996</v>
      </c>
      <c r="I28">
        <v>923477131.34215105</v>
      </c>
      <c r="J28">
        <v>13000797.673071399</v>
      </c>
      <c r="K28">
        <v>11931739.8069002</v>
      </c>
      <c r="L28">
        <v>1.01250670658661</v>
      </c>
      <c r="M28">
        <v>2502035.3700119602</v>
      </c>
      <c r="N28">
        <v>3.2597127140660902</v>
      </c>
      <c r="O28">
        <v>29658.046076955499</v>
      </c>
      <c r="P28">
        <v>7.8609293726784299</v>
      </c>
      <c r="Q28">
        <v>26.7790796345394</v>
      </c>
      <c r="R28">
        <v>4.0843594262881799</v>
      </c>
      <c r="S28">
        <v>0</v>
      </c>
      <c r="T28">
        <v>0</v>
      </c>
      <c r="U28">
        <v>0</v>
      </c>
      <c r="V28">
        <v>0</v>
      </c>
      <c r="W28">
        <v>3.7834033112983702E-2</v>
      </c>
      <c r="X28">
        <v>12013.1870307768</v>
      </c>
      <c r="Y28">
        <v>0</v>
      </c>
      <c r="Z28">
        <v>-11943106.8298606</v>
      </c>
      <c r="AA28">
        <v>567231.38499405095</v>
      </c>
      <c r="AB28">
        <v>3738150.15322976</v>
      </c>
      <c r="AC28">
        <v>18664350.6895338</v>
      </c>
      <c r="AD28">
        <v>4514998.9932173202</v>
      </c>
      <c r="AE28">
        <v>1585288.17060904</v>
      </c>
      <c r="AF28">
        <v>-2993976.4075402701</v>
      </c>
      <c r="AG28">
        <v>33497.426676083996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107253.667639356</v>
      </c>
      <c r="AN28">
        <v>0</v>
      </c>
      <c r="AO28">
        <v>14273687.248498401</v>
      </c>
      <c r="AP28">
        <v>14530424.0775788</v>
      </c>
      <c r="AQ28">
        <v>-27533264.7615784</v>
      </c>
      <c r="AR28">
        <v>0</v>
      </c>
      <c r="AS28">
        <v>-13002840.6839996</v>
      </c>
    </row>
    <row r="29" spans="1:45" x14ac:dyDescent="0.2">
      <c r="A29">
        <v>2</v>
      </c>
      <c r="B29">
        <v>0</v>
      </c>
      <c r="C29">
        <v>2011</v>
      </c>
      <c r="D29">
        <v>1531</v>
      </c>
      <c r="E29">
        <v>867973549.15699995</v>
      </c>
      <c r="F29">
        <v>925814537.53299999</v>
      </c>
      <c r="G29">
        <v>965022461.07200003</v>
      </c>
      <c r="H29">
        <v>39207923.538999997</v>
      </c>
      <c r="I29">
        <v>953643772.38836396</v>
      </c>
      <c r="J29">
        <v>30166641.046212599</v>
      </c>
      <c r="K29">
        <v>11743505.9019779</v>
      </c>
      <c r="L29">
        <v>0.985516923328838</v>
      </c>
      <c r="M29">
        <v>2523684.8580201799</v>
      </c>
      <c r="N29">
        <v>3.99883335395729</v>
      </c>
      <c r="O29">
        <v>29092.150737810502</v>
      </c>
      <c r="P29">
        <v>8.1232130639183495</v>
      </c>
      <c r="Q29">
        <v>26.316939238977099</v>
      </c>
      <c r="R29">
        <v>4.1679469898235704</v>
      </c>
      <c r="S29">
        <v>0</v>
      </c>
      <c r="T29">
        <v>0</v>
      </c>
      <c r="U29">
        <v>0</v>
      </c>
      <c r="V29">
        <v>0</v>
      </c>
      <c r="W29">
        <v>5.0266466117976298E-2</v>
      </c>
      <c r="X29">
        <v>16400.042587383501</v>
      </c>
      <c r="Y29">
        <v>0</v>
      </c>
      <c r="Z29">
        <v>-11004539.675961699</v>
      </c>
      <c r="AA29">
        <v>6892999.7892230498</v>
      </c>
      <c r="AB29">
        <v>2984114.59146869</v>
      </c>
      <c r="AC29">
        <v>26110501.242563099</v>
      </c>
      <c r="AD29">
        <v>5267301.2242974704</v>
      </c>
      <c r="AE29">
        <v>1328041.33155078</v>
      </c>
      <c r="AF29">
        <v>-2300466.8421040401</v>
      </c>
      <c r="AG29">
        <v>-269326.37815602199</v>
      </c>
      <c r="AH29">
        <v>0</v>
      </c>
      <c r="AI29">
        <v>0</v>
      </c>
      <c r="AJ29">
        <v>0</v>
      </c>
      <c r="AK29">
        <v>0</v>
      </c>
      <c r="AL29">
        <v>169675.87703956701</v>
      </c>
      <c r="AM29">
        <v>77476.920242292807</v>
      </c>
      <c r="AN29">
        <v>0</v>
      </c>
      <c r="AO29">
        <v>29255778.080163199</v>
      </c>
      <c r="AP29">
        <v>29161432.073157001</v>
      </c>
      <c r="AQ29">
        <v>10046491.465843</v>
      </c>
      <c r="AR29">
        <v>0</v>
      </c>
      <c r="AS29">
        <v>39207923.538999997</v>
      </c>
    </row>
    <row r="30" spans="1:45" x14ac:dyDescent="0.2">
      <c r="A30">
        <v>2</v>
      </c>
      <c r="B30">
        <v>0</v>
      </c>
      <c r="C30">
        <v>2012</v>
      </c>
      <c r="D30">
        <v>1552</v>
      </c>
      <c r="E30">
        <v>891276834.15699995</v>
      </c>
      <c r="F30">
        <v>965022461.07200003</v>
      </c>
      <c r="G30">
        <v>984692047.68200004</v>
      </c>
      <c r="H30">
        <v>-3633698.39000032</v>
      </c>
      <c r="I30">
        <v>960376866.86918402</v>
      </c>
      <c r="J30">
        <v>-18960282.167470399</v>
      </c>
      <c r="K30">
        <v>11335759.9609129</v>
      </c>
      <c r="L30">
        <v>0.97139348289063399</v>
      </c>
      <c r="M30">
        <v>2528085.1350435801</v>
      </c>
      <c r="N30">
        <v>4.0128349637341199</v>
      </c>
      <c r="O30">
        <v>28821.674662712401</v>
      </c>
      <c r="P30">
        <v>8.2626492603542907</v>
      </c>
      <c r="Q30">
        <v>26.397958414773498</v>
      </c>
      <c r="R30">
        <v>4.1099860678595004</v>
      </c>
      <c r="S30">
        <v>0</v>
      </c>
      <c r="T30">
        <v>0</v>
      </c>
      <c r="U30">
        <v>0</v>
      </c>
      <c r="V30">
        <v>0</v>
      </c>
      <c r="W30">
        <v>8.2106500321211306E-2</v>
      </c>
      <c r="X30">
        <v>13269.232248370099</v>
      </c>
      <c r="Y30">
        <v>0</v>
      </c>
      <c r="Z30">
        <v>-28080600.671976399</v>
      </c>
      <c r="AA30">
        <v>-302781.79791250097</v>
      </c>
      <c r="AB30">
        <v>3966977.4891485702</v>
      </c>
      <c r="AC30">
        <v>516145.32274838001</v>
      </c>
      <c r="AD30">
        <v>2687266.5951677202</v>
      </c>
      <c r="AE30">
        <v>316895.790458587</v>
      </c>
      <c r="AF30">
        <v>-544978.45436901599</v>
      </c>
      <c r="AG30">
        <v>28931.516428241601</v>
      </c>
      <c r="AH30">
        <v>0</v>
      </c>
      <c r="AI30">
        <v>0</v>
      </c>
      <c r="AJ30">
        <v>0</v>
      </c>
      <c r="AK30">
        <v>0</v>
      </c>
      <c r="AL30">
        <v>500275.60478894599</v>
      </c>
      <c r="AM30">
        <v>128330.535797198</v>
      </c>
      <c r="AN30">
        <v>0</v>
      </c>
      <c r="AO30">
        <v>-20783538.069720302</v>
      </c>
      <c r="AP30">
        <v>-21254157.351923998</v>
      </c>
      <c r="AQ30">
        <v>17620458.961923599</v>
      </c>
      <c r="AR30">
        <v>23303285</v>
      </c>
      <c r="AS30">
        <v>19669586.609999601</v>
      </c>
    </row>
    <row r="31" spans="1:45" x14ac:dyDescent="0.2">
      <c r="A31">
        <v>2</v>
      </c>
      <c r="B31">
        <v>0</v>
      </c>
      <c r="C31">
        <v>2013</v>
      </c>
      <c r="D31">
        <v>1552</v>
      </c>
      <c r="E31">
        <v>891276834.15699995</v>
      </c>
      <c r="F31">
        <v>984692047.68200004</v>
      </c>
      <c r="G31">
        <v>958927770.44299996</v>
      </c>
      <c r="H31">
        <v>-16764760.8699998</v>
      </c>
      <c r="I31">
        <v>942803484.17008495</v>
      </c>
      <c r="J31">
        <v>-7888484.45811255</v>
      </c>
      <c r="K31">
        <v>11325869.142189</v>
      </c>
      <c r="L31">
        <v>1.0022100669710601</v>
      </c>
      <c r="M31">
        <v>2559480.02842566</v>
      </c>
      <c r="N31">
        <v>3.8296065832476902</v>
      </c>
      <c r="O31">
        <v>28830.420728168199</v>
      </c>
      <c r="P31">
        <v>8.0784013589823793</v>
      </c>
      <c r="Q31">
        <v>25.982046572385599</v>
      </c>
      <c r="R31">
        <v>4.1712278224272898</v>
      </c>
      <c r="S31">
        <v>0</v>
      </c>
      <c r="T31">
        <v>0.15245450219012899</v>
      </c>
      <c r="U31">
        <v>0</v>
      </c>
      <c r="V31">
        <v>0</v>
      </c>
      <c r="W31">
        <v>0.13885082263699899</v>
      </c>
      <c r="X31">
        <v>12393.9421546596</v>
      </c>
      <c r="Y31">
        <v>0</v>
      </c>
      <c r="Z31">
        <v>6712200.1637491398</v>
      </c>
      <c r="AA31">
        <v>-8797669.5614690594</v>
      </c>
      <c r="AB31">
        <v>6699434.1677040998</v>
      </c>
      <c r="AC31">
        <v>-5365026.9681517603</v>
      </c>
      <c r="AD31">
        <v>-1178235.6444520601</v>
      </c>
      <c r="AE31">
        <v>-1050988.4224614501</v>
      </c>
      <c r="AF31">
        <v>-1015081.2032632</v>
      </c>
      <c r="AG31">
        <v>-137296.224871841</v>
      </c>
      <c r="AH31">
        <v>0</v>
      </c>
      <c r="AI31">
        <v>-4053639.8820664901</v>
      </c>
      <c r="AJ31">
        <v>0</v>
      </c>
      <c r="AK31">
        <v>0</v>
      </c>
      <c r="AL31">
        <v>753514.11363224301</v>
      </c>
      <c r="AM31">
        <v>-128518.637780672</v>
      </c>
      <c r="AN31">
        <v>0</v>
      </c>
      <c r="AO31">
        <v>-7561308.0994310696</v>
      </c>
      <c r="AP31">
        <v>-7657784.2448074203</v>
      </c>
      <c r="AQ31">
        <v>-9106976.6251924392</v>
      </c>
      <c r="AR31">
        <v>0</v>
      </c>
      <c r="AS31">
        <v>-16764760.8699998</v>
      </c>
    </row>
    <row r="32" spans="1:45" x14ac:dyDescent="0.2">
      <c r="A32">
        <v>2</v>
      </c>
      <c r="B32">
        <v>0</v>
      </c>
      <c r="C32">
        <v>2014</v>
      </c>
      <c r="D32">
        <v>1552</v>
      </c>
      <c r="E32">
        <v>891276834.15699995</v>
      </c>
      <c r="F32">
        <v>958927770.44299996</v>
      </c>
      <c r="G32">
        <v>956660327.19400001</v>
      </c>
      <c r="H32">
        <v>-2267443.2489996799</v>
      </c>
      <c r="I32">
        <v>936596954.06124198</v>
      </c>
      <c r="J32">
        <v>-6206530.1088426895</v>
      </c>
      <c r="K32">
        <v>11493335.8473134</v>
      </c>
      <c r="L32">
        <v>0.98776359098670696</v>
      </c>
      <c r="M32">
        <v>2594066.32478185</v>
      </c>
      <c r="N32">
        <v>3.6105565389561298</v>
      </c>
      <c r="O32">
        <v>28929.216858826199</v>
      </c>
      <c r="P32">
        <v>8.1002106642821303</v>
      </c>
      <c r="Q32">
        <v>25.8888470140961</v>
      </c>
      <c r="R32">
        <v>4.2507732216773002</v>
      </c>
      <c r="S32">
        <v>0</v>
      </c>
      <c r="T32">
        <v>0.96257851244552295</v>
      </c>
      <c r="U32">
        <v>0</v>
      </c>
      <c r="V32">
        <v>0</v>
      </c>
      <c r="W32">
        <v>0.25587392270292902</v>
      </c>
      <c r="X32">
        <v>15610.4875135158</v>
      </c>
      <c r="Y32">
        <v>0</v>
      </c>
      <c r="Z32">
        <v>13542481.356233001</v>
      </c>
      <c r="AA32">
        <v>4414025.1204806101</v>
      </c>
      <c r="AB32">
        <v>5082043.5875259098</v>
      </c>
      <c r="AC32">
        <v>-7606075.7506635096</v>
      </c>
      <c r="AD32">
        <v>-990440.49980569596</v>
      </c>
      <c r="AE32">
        <v>206059.420081994</v>
      </c>
      <c r="AF32">
        <v>-482159.11544726201</v>
      </c>
      <c r="AG32">
        <v>-174023.72585976301</v>
      </c>
      <c r="AH32">
        <v>0</v>
      </c>
      <c r="AI32">
        <v>-21578277.000300001</v>
      </c>
      <c r="AJ32">
        <v>0</v>
      </c>
      <c r="AK32">
        <v>0</v>
      </c>
      <c r="AL32">
        <v>1171244.76361556</v>
      </c>
      <c r="AM32">
        <v>480386.803852927</v>
      </c>
      <c r="AN32">
        <v>0</v>
      </c>
      <c r="AO32">
        <v>-5934735.0402862001</v>
      </c>
      <c r="AP32">
        <v>-6239894.6183710797</v>
      </c>
      <c r="AQ32">
        <v>3972451.3693714002</v>
      </c>
      <c r="AR32">
        <v>0</v>
      </c>
      <c r="AS32">
        <v>-2267443.2489996799</v>
      </c>
    </row>
    <row r="33" spans="1:45" x14ac:dyDescent="0.2">
      <c r="A33">
        <v>2</v>
      </c>
      <c r="B33">
        <v>0</v>
      </c>
      <c r="C33">
        <v>2015</v>
      </c>
      <c r="D33">
        <v>1552</v>
      </c>
      <c r="E33">
        <v>891276834.15699995</v>
      </c>
      <c r="F33">
        <v>956660327.19400001</v>
      </c>
      <c r="G33">
        <v>931524324</v>
      </c>
      <c r="H33">
        <v>-25136003.194000099</v>
      </c>
      <c r="I33">
        <v>890865179.31309497</v>
      </c>
      <c r="J33">
        <v>-45731774.748147301</v>
      </c>
      <c r="K33">
        <v>11889136.1670222</v>
      </c>
      <c r="L33">
        <v>0.99575634350428999</v>
      </c>
      <c r="M33">
        <v>2628940.5154360598</v>
      </c>
      <c r="N33">
        <v>2.6444080346219598</v>
      </c>
      <c r="O33">
        <v>30124.568882779298</v>
      </c>
      <c r="P33">
        <v>7.9066542115074299</v>
      </c>
      <c r="Q33">
        <v>25.835591666966199</v>
      </c>
      <c r="R33">
        <v>4.4439771097658696</v>
      </c>
      <c r="S33">
        <v>0</v>
      </c>
      <c r="T33">
        <v>1.9014984573238201</v>
      </c>
      <c r="U33">
        <v>0</v>
      </c>
      <c r="V33">
        <v>0</v>
      </c>
      <c r="W33">
        <v>0.48375742623873602</v>
      </c>
      <c r="X33">
        <v>14975.030598167499</v>
      </c>
      <c r="Y33">
        <v>0</v>
      </c>
      <c r="Z33">
        <v>25023793.1902657</v>
      </c>
      <c r="AA33">
        <v>-3515682.0785032399</v>
      </c>
      <c r="AB33">
        <v>4990785.1599951796</v>
      </c>
      <c r="AC33">
        <v>-38275224.812898301</v>
      </c>
      <c r="AD33">
        <v>-10376597.385409201</v>
      </c>
      <c r="AE33">
        <v>-1169714.30147336</v>
      </c>
      <c r="AF33">
        <v>-371980.39675282</v>
      </c>
      <c r="AG33">
        <v>-316882.38174002402</v>
      </c>
      <c r="AH33">
        <v>0</v>
      </c>
      <c r="AI33">
        <v>-24321641.446309399</v>
      </c>
      <c r="AJ33">
        <v>0</v>
      </c>
      <c r="AK33">
        <v>0</v>
      </c>
      <c r="AL33">
        <v>2516490.2459663101</v>
      </c>
      <c r="AM33">
        <v>41623.980482248699</v>
      </c>
      <c r="AN33">
        <v>0</v>
      </c>
      <c r="AO33">
        <v>-45775030.226377003</v>
      </c>
      <c r="AP33">
        <v>-46418208.0914931</v>
      </c>
      <c r="AQ33">
        <v>21282204.897493001</v>
      </c>
      <c r="AR33">
        <v>0</v>
      </c>
      <c r="AS33">
        <v>-25136003.194000099</v>
      </c>
    </row>
    <row r="34" spans="1:45" x14ac:dyDescent="0.2">
      <c r="A34">
        <v>2</v>
      </c>
      <c r="B34">
        <v>0</v>
      </c>
      <c r="C34">
        <v>2016</v>
      </c>
      <c r="D34">
        <v>1552</v>
      </c>
      <c r="E34">
        <v>891276834.15699995</v>
      </c>
      <c r="F34">
        <v>931524324</v>
      </c>
      <c r="G34">
        <v>891860103.52100003</v>
      </c>
      <c r="H34">
        <v>-39664220.479000099</v>
      </c>
      <c r="I34">
        <v>874555041.29487503</v>
      </c>
      <c r="J34">
        <v>-16310138.018219201</v>
      </c>
      <c r="K34">
        <v>12325703.431944201</v>
      </c>
      <c r="L34">
        <v>1.0068238512365899</v>
      </c>
      <c r="M34">
        <v>2662025.3513458902</v>
      </c>
      <c r="N34">
        <v>2.3443172801402201</v>
      </c>
      <c r="O34">
        <v>30904.253925634199</v>
      </c>
      <c r="P34">
        <v>7.7558345542060696</v>
      </c>
      <c r="Q34">
        <v>25.751864246073399</v>
      </c>
      <c r="R34">
        <v>4.9646809600360804</v>
      </c>
      <c r="S34">
        <v>0</v>
      </c>
      <c r="T34">
        <v>2.8461881359514201</v>
      </c>
      <c r="U34">
        <v>0</v>
      </c>
      <c r="V34">
        <v>0</v>
      </c>
      <c r="W34">
        <v>0.62377015640021405</v>
      </c>
      <c r="X34">
        <v>16373.2294638112</v>
      </c>
      <c r="Y34">
        <v>0</v>
      </c>
      <c r="Z34">
        <v>25458614.116546299</v>
      </c>
      <c r="AA34">
        <v>-2809002.31586634</v>
      </c>
      <c r="AB34">
        <v>4668178.4578955602</v>
      </c>
      <c r="AC34">
        <v>-13721842.3686861</v>
      </c>
      <c r="AD34">
        <v>-6376578.5828170497</v>
      </c>
      <c r="AE34">
        <v>-763699.13649375003</v>
      </c>
      <c r="AF34">
        <v>-469348.37541020801</v>
      </c>
      <c r="AG34">
        <v>-971728.27893494698</v>
      </c>
      <c r="AH34">
        <v>0</v>
      </c>
      <c r="AI34">
        <v>-23896440.656484298</v>
      </c>
      <c r="AJ34">
        <v>0</v>
      </c>
      <c r="AK34">
        <v>0</v>
      </c>
      <c r="AL34">
        <v>1643195.69125938</v>
      </c>
      <c r="AM34">
        <v>222286.63577904401</v>
      </c>
      <c r="AN34">
        <v>0</v>
      </c>
      <c r="AO34">
        <v>-17016364.813212499</v>
      </c>
      <c r="AP34">
        <v>-17348313.439835802</v>
      </c>
      <c r="AQ34">
        <v>-22315907.039164301</v>
      </c>
      <c r="AR34">
        <v>0</v>
      </c>
      <c r="AS34">
        <v>-39664220.479000099</v>
      </c>
    </row>
    <row r="35" spans="1:45" x14ac:dyDescent="0.2">
      <c r="A35">
        <v>2</v>
      </c>
      <c r="B35">
        <v>0</v>
      </c>
      <c r="C35">
        <v>2017</v>
      </c>
      <c r="D35">
        <v>1552</v>
      </c>
      <c r="E35">
        <v>891276834.15699995</v>
      </c>
      <c r="F35">
        <v>891860103.52100003</v>
      </c>
      <c r="G35">
        <v>853949133.40399897</v>
      </c>
      <c r="H35">
        <v>-37910970.116999999</v>
      </c>
      <c r="I35">
        <v>870298450.57386303</v>
      </c>
      <c r="J35">
        <v>-4256590.7210132796</v>
      </c>
      <c r="K35">
        <v>12488377.422160801</v>
      </c>
      <c r="L35">
        <v>1.0134531471424899</v>
      </c>
      <c r="M35">
        <v>2698705.44495667</v>
      </c>
      <c r="N35">
        <v>2.5545613600891302</v>
      </c>
      <c r="O35">
        <v>31012.306108961599</v>
      </c>
      <c r="P35">
        <v>7.4618663556970901</v>
      </c>
      <c r="Q35">
        <v>25.623355783482701</v>
      </c>
      <c r="R35">
        <v>5.1728606913421196</v>
      </c>
      <c r="S35">
        <v>0</v>
      </c>
      <c r="T35">
        <v>3.8305778186787198</v>
      </c>
      <c r="U35">
        <v>0</v>
      </c>
      <c r="V35">
        <v>0</v>
      </c>
      <c r="W35">
        <v>0.75339685089326103</v>
      </c>
      <c r="X35">
        <v>22222.680207306501</v>
      </c>
      <c r="Y35">
        <v>0</v>
      </c>
      <c r="Z35">
        <v>8201663.3293155599</v>
      </c>
      <c r="AA35">
        <v>607771.10797499598</v>
      </c>
      <c r="AB35">
        <v>4759690.3065681504</v>
      </c>
      <c r="AC35">
        <v>9469432.8894936796</v>
      </c>
      <c r="AD35">
        <v>-1267898.4051364199</v>
      </c>
      <c r="AE35">
        <v>-1513436.66890222</v>
      </c>
      <c r="AF35">
        <v>-650343.602804997</v>
      </c>
      <c r="AG35">
        <v>-426492.92984949303</v>
      </c>
      <c r="AH35">
        <v>0</v>
      </c>
      <c r="AI35">
        <v>-24319069.739553198</v>
      </c>
      <c r="AJ35">
        <v>0</v>
      </c>
      <c r="AK35">
        <v>0</v>
      </c>
      <c r="AL35">
        <v>1213193.80687838</v>
      </c>
      <c r="AM35">
        <v>251570.25879465899</v>
      </c>
      <c r="AN35">
        <v>0</v>
      </c>
      <c r="AO35">
        <v>-3673919.6472208998</v>
      </c>
      <c r="AP35">
        <v>-4176416.4320402299</v>
      </c>
      <c r="AQ35">
        <v>-33734553.684959799</v>
      </c>
      <c r="AR35">
        <v>0</v>
      </c>
      <c r="AS35">
        <v>-37910970.116999999</v>
      </c>
    </row>
    <row r="36" spans="1:45" x14ac:dyDescent="0.2">
      <c r="A36">
        <v>2</v>
      </c>
      <c r="B36">
        <v>0</v>
      </c>
      <c r="C36">
        <v>2018</v>
      </c>
      <c r="D36">
        <v>1552</v>
      </c>
      <c r="E36">
        <v>891276834.15699995</v>
      </c>
      <c r="F36">
        <v>853949133.40399897</v>
      </c>
      <c r="G36">
        <v>800322563.63999999</v>
      </c>
      <c r="H36">
        <v>-53626569.763999797</v>
      </c>
      <c r="I36">
        <v>823385403.70850396</v>
      </c>
      <c r="J36">
        <v>-46913046.865357503</v>
      </c>
      <c r="K36">
        <v>11767749.055534599</v>
      </c>
      <c r="L36">
        <v>1.0371841491666201</v>
      </c>
      <c r="M36">
        <v>2731071.9675932098</v>
      </c>
      <c r="N36">
        <v>2.8288438456888798</v>
      </c>
      <c r="O36">
        <v>31386.225387283899</v>
      </c>
      <c r="P36">
        <v>7.2075771926587002</v>
      </c>
      <c r="Q36">
        <v>25.510567230399101</v>
      </c>
      <c r="R36">
        <v>5.4591714523892003</v>
      </c>
      <c r="S36">
        <v>0</v>
      </c>
      <c r="T36">
        <v>4.8243529186853902</v>
      </c>
      <c r="U36">
        <v>0</v>
      </c>
      <c r="V36">
        <v>0</v>
      </c>
      <c r="W36">
        <v>0.84246047757113895</v>
      </c>
      <c r="X36">
        <v>21526.684536051998</v>
      </c>
      <c r="Y36">
        <v>0.40408080211984798</v>
      </c>
      <c r="Z36">
        <v>-18976012.1756281</v>
      </c>
      <c r="AA36">
        <v>-487075.60818015801</v>
      </c>
      <c r="AB36">
        <v>4139592.3531941501</v>
      </c>
      <c r="AC36">
        <v>11000526.545348801</v>
      </c>
      <c r="AD36">
        <v>-3013205.87691546</v>
      </c>
      <c r="AE36">
        <v>-1237539.27744273</v>
      </c>
      <c r="AF36">
        <v>-562287.84828745003</v>
      </c>
      <c r="AG36">
        <v>-524346.52884040098</v>
      </c>
      <c r="AH36">
        <v>0</v>
      </c>
      <c r="AI36">
        <v>-23554454.569417801</v>
      </c>
      <c r="AJ36">
        <v>0</v>
      </c>
      <c r="AK36">
        <v>0</v>
      </c>
      <c r="AL36">
        <v>1154659.0793333501</v>
      </c>
      <c r="AM36">
        <v>-338982.65268966398</v>
      </c>
      <c r="AN36">
        <v>-15301345.4772649</v>
      </c>
      <c r="AO36">
        <v>-47700472.036790498</v>
      </c>
      <c r="AP36">
        <v>-43848415.653309897</v>
      </c>
      <c r="AQ36">
        <v>-9778154.1106898803</v>
      </c>
      <c r="AR36">
        <v>0</v>
      </c>
      <c r="AS36">
        <v>-53626569.763999797</v>
      </c>
    </row>
    <row r="37" spans="1:45" x14ac:dyDescent="0.2">
      <c r="A37">
        <v>3</v>
      </c>
      <c r="B37">
        <v>0</v>
      </c>
      <c r="C37">
        <v>2002</v>
      </c>
      <c r="D37">
        <v>2663</v>
      </c>
      <c r="E37">
        <v>129879897.9921</v>
      </c>
      <c r="F37">
        <v>0</v>
      </c>
      <c r="G37">
        <v>129879897.9921</v>
      </c>
      <c r="H37">
        <v>0</v>
      </c>
      <c r="I37">
        <v>124088599.69741599</v>
      </c>
      <c r="J37">
        <v>0</v>
      </c>
      <c r="K37">
        <v>2183018.15915822</v>
      </c>
      <c r="L37">
        <v>0.95349706422230096</v>
      </c>
      <c r="M37">
        <v>597446.02830434695</v>
      </c>
      <c r="N37">
        <v>1.9303807255507299</v>
      </c>
      <c r="O37">
        <v>33832.810116802102</v>
      </c>
      <c r="P37">
        <v>6.2168599551344599</v>
      </c>
      <c r="Q37">
        <v>20.4646182273694</v>
      </c>
      <c r="R37">
        <v>3.32813310418824</v>
      </c>
      <c r="S37">
        <v>0</v>
      </c>
      <c r="T37">
        <v>0</v>
      </c>
      <c r="U37">
        <v>0</v>
      </c>
      <c r="V37">
        <v>0</v>
      </c>
      <c r="W37">
        <v>2.1832755059389301E-2</v>
      </c>
      <c r="X37">
        <v>150217.49233486701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129879897.9921</v>
      </c>
      <c r="AS37">
        <v>129879897.9921</v>
      </c>
    </row>
    <row r="38" spans="1:45" x14ac:dyDescent="0.2">
      <c r="A38">
        <v>3</v>
      </c>
      <c r="B38">
        <v>0</v>
      </c>
      <c r="C38">
        <v>2003</v>
      </c>
      <c r="D38">
        <v>3084</v>
      </c>
      <c r="E38">
        <v>154025884.08849999</v>
      </c>
      <c r="F38">
        <v>129879897.9921</v>
      </c>
      <c r="G38">
        <v>163852066.71699899</v>
      </c>
      <c r="H38">
        <v>9826182.6284999996</v>
      </c>
      <c r="I38">
        <v>157487425.36493701</v>
      </c>
      <c r="J38">
        <v>10974039.845570499</v>
      </c>
      <c r="K38">
        <v>2031383.3110188199</v>
      </c>
      <c r="L38">
        <v>0.89887370156482604</v>
      </c>
      <c r="M38">
        <v>583717.15719556902</v>
      </c>
      <c r="N38">
        <v>2.1849657933229998</v>
      </c>
      <c r="O38">
        <v>32700.958455976499</v>
      </c>
      <c r="P38">
        <v>6.4976978725051797</v>
      </c>
      <c r="Q38">
        <v>20.001551250376998</v>
      </c>
      <c r="R38">
        <v>3.2805537664761002</v>
      </c>
      <c r="S38">
        <v>0</v>
      </c>
      <c r="T38">
        <v>0</v>
      </c>
      <c r="U38">
        <v>0</v>
      </c>
      <c r="V38">
        <v>0</v>
      </c>
      <c r="W38">
        <v>1.8410126432844901E-2</v>
      </c>
      <c r="X38">
        <v>190573.40536344299</v>
      </c>
      <c r="Y38">
        <v>0</v>
      </c>
      <c r="Z38">
        <v>4697211.5113347499</v>
      </c>
      <c r="AA38">
        <v>2292707.7657499602</v>
      </c>
      <c r="AB38">
        <v>1580799.6218538601</v>
      </c>
      <c r="AC38">
        <v>1867702.5845312299</v>
      </c>
      <c r="AD38">
        <v>1103543.8028484499</v>
      </c>
      <c r="AE38">
        <v>132650.66272490899</v>
      </c>
      <c r="AF38">
        <v>-862210.88804866804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43509.249762717503</v>
      </c>
      <c r="AN38">
        <v>0</v>
      </c>
      <c r="AO38">
        <v>10855914.310757199</v>
      </c>
      <c r="AP38">
        <v>13031028.9646476</v>
      </c>
      <c r="AQ38">
        <v>-3204846.3361476199</v>
      </c>
      <c r="AR38">
        <v>24145986.0963999</v>
      </c>
      <c r="AS38">
        <v>33972168.7249</v>
      </c>
    </row>
    <row r="39" spans="1:45" x14ac:dyDescent="0.2">
      <c r="A39">
        <v>3</v>
      </c>
      <c r="B39">
        <v>0</v>
      </c>
      <c r="C39">
        <v>2004</v>
      </c>
      <c r="D39">
        <v>3478</v>
      </c>
      <c r="E39">
        <v>186677770.51269901</v>
      </c>
      <c r="F39">
        <v>163852066.71699899</v>
      </c>
      <c r="G39">
        <v>191193960.51879901</v>
      </c>
      <c r="H39">
        <v>-5309992.62240001</v>
      </c>
      <c r="I39">
        <v>192504354.52571899</v>
      </c>
      <c r="J39">
        <v>4897489.2021230999</v>
      </c>
      <c r="K39">
        <v>2085100.28752913</v>
      </c>
      <c r="L39">
        <v>0.96429717537909398</v>
      </c>
      <c r="M39">
        <v>603326.63294003997</v>
      </c>
      <c r="N39">
        <v>2.5048275920644798</v>
      </c>
      <c r="O39">
        <v>30715.821310548399</v>
      </c>
      <c r="P39">
        <v>6.7659254216932601</v>
      </c>
      <c r="Q39">
        <v>19.768130690688999</v>
      </c>
      <c r="R39">
        <v>3.1831601157065101</v>
      </c>
      <c r="S39">
        <v>0</v>
      </c>
      <c r="T39">
        <v>0</v>
      </c>
      <c r="U39">
        <v>0</v>
      </c>
      <c r="V39">
        <v>0</v>
      </c>
      <c r="W39">
        <v>1.51900035671739E-2</v>
      </c>
      <c r="X39">
        <v>163121.240320935</v>
      </c>
      <c r="Y39">
        <v>0</v>
      </c>
      <c r="Z39">
        <v>-2303071.14853252</v>
      </c>
      <c r="AA39">
        <v>-2209671.8291718098</v>
      </c>
      <c r="AB39">
        <v>2339743.4229411399</v>
      </c>
      <c r="AC39">
        <v>2754849.9043716802</v>
      </c>
      <c r="AD39">
        <v>1840271.61373924</v>
      </c>
      <c r="AE39">
        <v>82034.326336928294</v>
      </c>
      <c r="AF39">
        <v>-1009018.10834122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-54617.1904000469</v>
      </c>
      <c r="AN39">
        <v>0</v>
      </c>
      <c r="AO39">
        <v>1440520.9909433799</v>
      </c>
      <c r="AP39">
        <v>3206372.2278227</v>
      </c>
      <c r="AQ39">
        <v>-8516364.8502227105</v>
      </c>
      <c r="AR39">
        <v>32651886.424199998</v>
      </c>
      <c r="AS39">
        <v>27341893.801799901</v>
      </c>
    </row>
    <row r="40" spans="1:45" x14ac:dyDescent="0.2">
      <c r="A40">
        <v>3</v>
      </c>
      <c r="B40">
        <v>0</v>
      </c>
      <c r="C40">
        <v>2005</v>
      </c>
      <c r="D40">
        <v>3805</v>
      </c>
      <c r="E40">
        <v>195815563.61390001</v>
      </c>
      <c r="F40">
        <v>191193960.51879901</v>
      </c>
      <c r="G40">
        <v>211935973.338</v>
      </c>
      <c r="H40">
        <v>11604219.718</v>
      </c>
      <c r="I40">
        <v>217858930.60284701</v>
      </c>
      <c r="J40">
        <v>15973305.885218799</v>
      </c>
      <c r="K40">
        <v>2029443.7801505399</v>
      </c>
      <c r="L40">
        <v>0.87330495472456104</v>
      </c>
      <c r="M40">
        <v>615508.30241666804</v>
      </c>
      <c r="N40">
        <v>2.97375894950813</v>
      </c>
      <c r="O40">
        <v>29609.999053555901</v>
      </c>
      <c r="P40">
        <v>6.8519417491834904</v>
      </c>
      <c r="Q40">
        <v>18.365222850666299</v>
      </c>
      <c r="R40">
        <v>3.1999370822920601</v>
      </c>
      <c r="S40">
        <v>0</v>
      </c>
      <c r="T40">
        <v>0</v>
      </c>
      <c r="U40">
        <v>0</v>
      </c>
      <c r="V40">
        <v>0</v>
      </c>
      <c r="W40">
        <v>1.4481157409894E-2</v>
      </c>
      <c r="X40">
        <v>221489.091864924</v>
      </c>
      <c r="Y40">
        <v>0</v>
      </c>
      <c r="Z40">
        <v>5071415.0817736797</v>
      </c>
      <c r="AA40">
        <v>1861659.6681619601</v>
      </c>
      <c r="AB40">
        <v>2895801.5605669501</v>
      </c>
      <c r="AC40">
        <v>4250691.1008154703</v>
      </c>
      <c r="AD40">
        <v>2162861.1986506502</v>
      </c>
      <c r="AE40">
        <v>180243.69048924299</v>
      </c>
      <c r="AF40">
        <v>-1046350.35147281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22090.7563278122</v>
      </c>
      <c r="AN40">
        <v>0</v>
      </c>
      <c r="AO40">
        <v>15398412.7053129</v>
      </c>
      <c r="AP40">
        <v>18286083.212476399</v>
      </c>
      <c r="AQ40">
        <v>-6681863.4944764003</v>
      </c>
      <c r="AR40">
        <v>9137793.1011999901</v>
      </c>
      <c r="AS40">
        <v>20742012.819200002</v>
      </c>
    </row>
    <row r="41" spans="1:45" x14ac:dyDescent="0.2">
      <c r="A41">
        <v>3</v>
      </c>
      <c r="B41">
        <v>0</v>
      </c>
      <c r="C41">
        <v>2006</v>
      </c>
      <c r="D41">
        <v>4458</v>
      </c>
      <c r="E41">
        <v>216371197.07460001</v>
      </c>
      <c r="F41">
        <v>211935973.338</v>
      </c>
      <c r="G41">
        <v>251443180.72659999</v>
      </c>
      <c r="H41">
        <v>18951573.927900001</v>
      </c>
      <c r="I41">
        <v>262308831.71183601</v>
      </c>
      <c r="J41">
        <v>20015494.0357977</v>
      </c>
      <c r="K41">
        <v>1963595.0245994199</v>
      </c>
      <c r="L41">
        <v>0.89307730053233303</v>
      </c>
      <c r="M41">
        <v>609774.72655585594</v>
      </c>
      <c r="N41">
        <v>3.25849561807915</v>
      </c>
      <c r="O41">
        <v>27845.963479971801</v>
      </c>
      <c r="P41">
        <v>6.9448510258754999</v>
      </c>
      <c r="Q41">
        <v>16.767088182353898</v>
      </c>
      <c r="R41">
        <v>3.6049695716811501</v>
      </c>
      <c r="S41">
        <v>0</v>
      </c>
      <c r="T41">
        <v>0</v>
      </c>
      <c r="U41">
        <v>0</v>
      </c>
      <c r="V41">
        <v>0</v>
      </c>
      <c r="W41">
        <v>1.3105422710317199E-2</v>
      </c>
      <c r="X41">
        <v>247149.22233794699</v>
      </c>
      <c r="Y41">
        <v>0</v>
      </c>
      <c r="Z41">
        <v>9855897.7855639607</v>
      </c>
      <c r="AA41">
        <v>-1056246.7243846201</v>
      </c>
      <c r="AB41">
        <v>3468027.5299184499</v>
      </c>
      <c r="AC41">
        <v>2560606.3352065301</v>
      </c>
      <c r="AD41">
        <v>3568665.0583044202</v>
      </c>
      <c r="AE41">
        <v>176525.2416069</v>
      </c>
      <c r="AF41">
        <v>-1171826.7972258399</v>
      </c>
      <c r="AG41">
        <v>-163699.42684724799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132449.60030221599</v>
      </c>
      <c r="AN41">
        <v>0</v>
      </c>
      <c r="AO41">
        <v>17370398.602444701</v>
      </c>
      <c r="AP41">
        <v>19925760.205944199</v>
      </c>
      <c r="AQ41">
        <v>-974186.27804427</v>
      </c>
      <c r="AR41">
        <v>20555633.460699901</v>
      </c>
      <c r="AS41">
        <v>39507207.388599999</v>
      </c>
    </row>
    <row r="42" spans="1:45" x14ac:dyDescent="0.2">
      <c r="A42">
        <v>3</v>
      </c>
      <c r="B42">
        <v>0</v>
      </c>
      <c r="C42">
        <v>2007</v>
      </c>
      <c r="D42">
        <v>4782</v>
      </c>
      <c r="E42">
        <v>226872724.6749</v>
      </c>
      <c r="F42">
        <v>251443180.72659999</v>
      </c>
      <c r="G42">
        <v>273549157.967399</v>
      </c>
      <c r="H42">
        <v>11604449.640499899</v>
      </c>
      <c r="I42">
        <v>286625221.48863602</v>
      </c>
      <c r="J42">
        <v>12579993.6770062</v>
      </c>
      <c r="K42">
        <v>2000579.01666318</v>
      </c>
      <c r="L42">
        <v>0.86248869088827496</v>
      </c>
      <c r="M42">
        <v>608641.60257870995</v>
      </c>
      <c r="N42">
        <v>3.4357653861329398</v>
      </c>
      <c r="O42">
        <v>28107.0499661096</v>
      </c>
      <c r="P42">
        <v>7.0844750788236199</v>
      </c>
      <c r="Q42">
        <v>16.2457078485354</v>
      </c>
      <c r="R42">
        <v>3.7084446383251</v>
      </c>
      <c r="S42">
        <v>0</v>
      </c>
      <c r="T42">
        <v>0</v>
      </c>
      <c r="U42">
        <v>0</v>
      </c>
      <c r="V42">
        <v>0</v>
      </c>
      <c r="W42">
        <v>1.24987964245739E-2</v>
      </c>
      <c r="X42">
        <v>262403.14429892402</v>
      </c>
      <c r="Y42">
        <v>0</v>
      </c>
      <c r="Z42">
        <v>9518001.4495855104</v>
      </c>
      <c r="AA42">
        <v>227747.43675355701</v>
      </c>
      <c r="AB42">
        <v>1357859.76270447</v>
      </c>
      <c r="AC42">
        <v>1817229.67964635</v>
      </c>
      <c r="AD42">
        <v>-813183.747897867</v>
      </c>
      <c r="AE42">
        <v>105453.73342429</v>
      </c>
      <c r="AF42">
        <v>-396140.249276396</v>
      </c>
      <c r="AG42">
        <v>-62751.8187585052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18600.331417373502</v>
      </c>
      <c r="AN42">
        <v>0</v>
      </c>
      <c r="AO42">
        <v>11772816.5775987</v>
      </c>
      <c r="AP42">
        <v>12685627.387824399</v>
      </c>
      <c r="AQ42">
        <v>-1081177.7473244199</v>
      </c>
      <c r="AR42">
        <v>10501527.600299999</v>
      </c>
      <c r="AS42">
        <v>22105977.2407999</v>
      </c>
    </row>
    <row r="43" spans="1:45" x14ac:dyDescent="0.2">
      <c r="A43">
        <v>3</v>
      </c>
      <c r="B43">
        <v>0</v>
      </c>
      <c r="C43">
        <v>2008</v>
      </c>
      <c r="D43">
        <v>4782</v>
      </c>
      <c r="E43">
        <v>226872724.6749</v>
      </c>
      <c r="F43">
        <v>273549157.967399</v>
      </c>
      <c r="G43">
        <v>293468191.99519902</v>
      </c>
      <c r="H43">
        <v>19919034.027799901</v>
      </c>
      <c r="I43">
        <v>298516602.043055</v>
      </c>
      <c r="J43">
        <v>11891380.554418201</v>
      </c>
      <c r="K43">
        <v>2020634.2970521499</v>
      </c>
      <c r="L43">
        <v>0.83572039422535904</v>
      </c>
      <c r="M43">
        <v>611337.18404176098</v>
      </c>
      <c r="N43">
        <v>3.8570825184925699</v>
      </c>
      <c r="O43">
        <v>28274.613336524701</v>
      </c>
      <c r="P43">
        <v>7.06236299042477</v>
      </c>
      <c r="Q43">
        <v>16.096664504164</v>
      </c>
      <c r="R43">
        <v>3.7341252965180098</v>
      </c>
      <c r="S43">
        <v>0</v>
      </c>
      <c r="T43">
        <v>0</v>
      </c>
      <c r="U43">
        <v>0</v>
      </c>
      <c r="V43">
        <v>0</v>
      </c>
      <c r="W43">
        <v>1.24987964245739E-2</v>
      </c>
      <c r="X43">
        <v>114439.79843499399</v>
      </c>
      <c r="Y43">
        <v>0</v>
      </c>
      <c r="Z43">
        <v>4275315.4809506703</v>
      </c>
      <c r="AA43">
        <v>2229639.1854834701</v>
      </c>
      <c r="AB43">
        <v>524388.843255357</v>
      </c>
      <c r="AC43">
        <v>4342036.2289684303</v>
      </c>
      <c r="AD43">
        <v>-430530.46880849299</v>
      </c>
      <c r="AE43">
        <v>42227.688124139699</v>
      </c>
      <c r="AF43">
        <v>-207700.765688249</v>
      </c>
      <c r="AG43">
        <v>4150.73830360786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-400058.51916214201</v>
      </c>
      <c r="AN43">
        <v>0</v>
      </c>
      <c r="AO43">
        <v>10379468.411426799</v>
      </c>
      <c r="AP43">
        <v>10341589.9525437</v>
      </c>
      <c r="AQ43">
        <v>9577444.0752562005</v>
      </c>
      <c r="AR43">
        <v>0</v>
      </c>
      <c r="AS43">
        <v>19919034.027799901</v>
      </c>
    </row>
    <row r="44" spans="1:45" x14ac:dyDescent="0.2">
      <c r="A44">
        <v>3</v>
      </c>
      <c r="B44">
        <v>0</v>
      </c>
      <c r="C44">
        <v>2009</v>
      </c>
      <c r="D44">
        <v>4849</v>
      </c>
      <c r="E44">
        <v>228055993.6749</v>
      </c>
      <c r="F44">
        <v>293468191.99519902</v>
      </c>
      <c r="G44">
        <v>297326465.31830001</v>
      </c>
      <c r="H44">
        <v>2675004.3230999699</v>
      </c>
      <c r="I44">
        <v>295388852.18032801</v>
      </c>
      <c r="J44">
        <v>-5059707.9188133897</v>
      </c>
      <c r="K44">
        <v>2050586.9399878799</v>
      </c>
      <c r="L44">
        <v>0.88285015349884099</v>
      </c>
      <c r="M44">
        <v>606727.05816525698</v>
      </c>
      <c r="N44">
        <v>2.7927295285850602</v>
      </c>
      <c r="O44">
        <v>26830.379836163698</v>
      </c>
      <c r="P44">
        <v>7.1694527735849203</v>
      </c>
      <c r="Q44">
        <v>15.8519555251463</v>
      </c>
      <c r="R44">
        <v>3.7151683989242601</v>
      </c>
      <c r="S44">
        <v>0</v>
      </c>
      <c r="T44">
        <v>0</v>
      </c>
      <c r="U44">
        <v>0</v>
      </c>
      <c r="V44">
        <v>0</v>
      </c>
      <c r="W44">
        <v>1.24339463931926E-2</v>
      </c>
      <c r="X44">
        <v>20160.822668513702</v>
      </c>
      <c r="Y44">
        <v>0</v>
      </c>
      <c r="Z44">
        <v>7862805.3859488899</v>
      </c>
      <c r="AA44">
        <v>-4704586.3606441598</v>
      </c>
      <c r="AB44">
        <v>-466947.13843970199</v>
      </c>
      <c r="AC44">
        <v>-12386711.074977901</v>
      </c>
      <c r="AD44">
        <v>4360987.22106387</v>
      </c>
      <c r="AE44">
        <v>79909.875252229394</v>
      </c>
      <c r="AF44">
        <v>-319245.62864626601</v>
      </c>
      <c r="AG44">
        <v>17973.8014567268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-505461.61379565799</v>
      </c>
      <c r="AN44">
        <v>0</v>
      </c>
      <c r="AO44">
        <v>-6061275.5327819604</v>
      </c>
      <c r="AP44">
        <v>-6275845.0070318896</v>
      </c>
      <c r="AQ44">
        <v>8950849.3301318698</v>
      </c>
      <c r="AR44">
        <v>1183268.99999999</v>
      </c>
      <c r="AS44">
        <v>3858273.3230999699</v>
      </c>
    </row>
    <row r="45" spans="1:45" x14ac:dyDescent="0.2">
      <c r="A45">
        <v>3</v>
      </c>
      <c r="B45">
        <v>0</v>
      </c>
      <c r="C45">
        <v>2010</v>
      </c>
      <c r="D45">
        <v>4914</v>
      </c>
      <c r="E45">
        <v>228864272.54710001</v>
      </c>
      <c r="F45">
        <v>297326465.31830001</v>
      </c>
      <c r="G45">
        <v>302476692.51079899</v>
      </c>
      <c r="H45">
        <v>5276750.32030001</v>
      </c>
      <c r="I45">
        <v>303741627.07331902</v>
      </c>
      <c r="J45">
        <v>8534463.3648520894</v>
      </c>
      <c r="K45">
        <v>2012364.39673045</v>
      </c>
      <c r="L45">
        <v>0.86847741938757905</v>
      </c>
      <c r="M45">
        <v>611588.32056251797</v>
      </c>
      <c r="N45">
        <v>3.23974680371518</v>
      </c>
      <c r="O45">
        <v>26743.849318438301</v>
      </c>
      <c r="P45">
        <v>7.3307926086837396</v>
      </c>
      <c r="Q45">
        <v>15.509052552869001</v>
      </c>
      <c r="R45">
        <v>3.94070935849523</v>
      </c>
      <c r="S45">
        <v>0</v>
      </c>
      <c r="T45">
        <v>0</v>
      </c>
      <c r="U45">
        <v>0</v>
      </c>
      <c r="V45">
        <v>0</v>
      </c>
      <c r="W45">
        <v>2.9454440070425102E-2</v>
      </c>
      <c r="X45">
        <v>25548.273196509101</v>
      </c>
      <c r="Y45">
        <v>0</v>
      </c>
      <c r="Z45">
        <v>1793411.8005894299</v>
      </c>
      <c r="AA45">
        <v>839915.74475451198</v>
      </c>
      <c r="AB45">
        <v>1048004.12031238</v>
      </c>
      <c r="AC45">
        <v>5944149.5348199699</v>
      </c>
      <c r="AD45">
        <v>-229047.390551071</v>
      </c>
      <c r="AE45">
        <v>419829.64910442301</v>
      </c>
      <c r="AF45">
        <v>-464116.20671739499</v>
      </c>
      <c r="AG45">
        <v>-165465.85060857199</v>
      </c>
      <c r="AH45">
        <v>0</v>
      </c>
      <c r="AI45">
        <v>0</v>
      </c>
      <c r="AJ45">
        <v>0</v>
      </c>
      <c r="AK45">
        <v>0</v>
      </c>
      <c r="AL45">
        <v>52600.843121786602</v>
      </c>
      <c r="AM45">
        <v>79370.504167026302</v>
      </c>
      <c r="AN45">
        <v>0</v>
      </c>
      <c r="AO45">
        <v>9318652.7489924897</v>
      </c>
      <c r="AP45">
        <v>9273192.6523028202</v>
      </c>
      <c r="AQ45">
        <v>-3996442.3320028102</v>
      </c>
      <c r="AR45">
        <v>808278.87219999998</v>
      </c>
      <c r="AS45">
        <v>6085029.1925000204</v>
      </c>
    </row>
    <row r="46" spans="1:45" x14ac:dyDescent="0.2">
      <c r="A46">
        <v>3</v>
      </c>
      <c r="B46">
        <v>0</v>
      </c>
      <c r="C46">
        <v>2011</v>
      </c>
      <c r="D46">
        <v>5013</v>
      </c>
      <c r="E46">
        <v>229615508.54710001</v>
      </c>
      <c r="F46">
        <v>302476692.51079899</v>
      </c>
      <c r="G46">
        <v>322906175.45889997</v>
      </c>
      <c r="H46">
        <v>18689138.948100001</v>
      </c>
      <c r="I46">
        <v>320571969.055049</v>
      </c>
      <c r="J46">
        <v>14950570.9895301</v>
      </c>
      <c r="K46">
        <v>1995198.1372502099</v>
      </c>
      <c r="L46">
        <v>0.82514256621156701</v>
      </c>
      <c r="M46">
        <v>614993.43394732301</v>
      </c>
      <c r="N46">
        <v>3.9959128194731002</v>
      </c>
      <c r="O46">
        <v>26566.6951943528</v>
      </c>
      <c r="P46">
        <v>7.5082816216594503</v>
      </c>
      <c r="Q46">
        <v>15.3931732721017</v>
      </c>
      <c r="R46">
        <v>3.9217693218275498</v>
      </c>
      <c r="S46">
        <v>0</v>
      </c>
      <c r="T46">
        <v>0</v>
      </c>
      <c r="U46">
        <v>0</v>
      </c>
      <c r="V46">
        <v>0</v>
      </c>
      <c r="W46">
        <v>2.93580736016236E-2</v>
      </c>
      <c r="X46">
        <v>24031.045437756002</v>
      </c>
      <c r="Y46">
        <v>0</v>
      </c>
      <c r="Z46">
        <v>253954.91166688199</v>
      </c>
      <c r="AA46">
        <v>4185893.4624685398</v>
      </c>
      <c r="AB46">
        <v>743675.16197095194</v>
      </c>
      <c r="AC46">
        <v>8619121.90114378</v>
      </c>
      <c r="AD46">
        <v>615648.07271278405</v>
      </c>
      <c r="AE46">
        <v>291699.59911989799</v>
      </c>
      <c r="AF46">
        <v>-135415.3243716</v>
      </c>
      <c r="AG46">
        <v>25698.8883328591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121487.57761990601</v>
      </c>
      <c r="AN46">
        <v>0</v>
      </c>
      <c r="AO46">
        <v>14721764.250663999</v>
      </c>
      <c r="AP46">
        <v>15049315.3758313</v>
      </c>
      <c r="AQ46">
        <v>3639823.5722686299</v>
      </c>
      <c r="AR46">
        <v>751235.99999999895</v>
      </c>
      <c r="AS46">
        <v>19440374.948100001</v>
      </c>
    </row>
    <row r="47" spans="1:45" x14ac:dyDescent="0.2">
      <c r="A47">
        <v>3</v>
      </c>
      <c r="B47">
        <v>0</v>
      </c>
      <c r="C47">
        <v>2012</v>
      </c>
      <c r="D47">
        <v>5044</v>
      </c>
      <c r="E47">
        <v>231401004.54710001</v>
      </c>
      <c r="F47">
        <v>322906175.45889997</v>
      </c>
      <c r="G47">
        <v>328876249.43959898</v>
      </c>
      <c r="H47">
        <v>4184577.9806999201</v>
      </c>
      <c r="I47">
        <v>316773858.12265402</v>
      </c>
      <c r="J47">
        <v>-5370120.4620449496</v>
      </c>
      <c r="K47">
        <v>1965756.32260653</v>
      </c>
      <c r="L47">
        <v>0.86146925924609896</v>
      </c>
      <c r="M47">
        <v>620192.81831815001</v>
      </c>
      <c r="N47">
        <v>4.0090786013726101</v>
      </c>
      <c r="O47">
        <v>26122.126166251899</v>
      </c>
      <c r="P47">
        <v>7.3626664571381601</v>
      </c>
      <c r="Q47">
        <v>15.400389707184701</v>
      </c>
      <c r="R47">
        <v>3.8742036869432601</v>
      </c>
      <c r="S47">
        <v>0</v>
      </c>
      <c r="T47">
        <v>0</v>
      </c>
      <c r="U47">
        <v>0</v>
      </c>
      <c r="V47">
        <v>0</v>
      </c>
      <c r="W47">
        <v>4.0896806038168101E-2</v>
      </c>
      <c r="X47">
        <v>44877.221013764698</v>
      </c>
      <c r="Y47">
        <v>0</v>
      </c>
      <c r="Z47">
        <v>-2849765.68079407</v>
      </c>
      <c r="AA47">
        <v>-3633232.8512064298</v>
      </c>
      <c r="AB47">
        <v>1026596.5321037</v>
      </c>
      <c r="AC47">
        <v>91895.826253058302</v>
      </c>
      <c r="AD47">
        <v>1343559.11585425</v>
      </c>
      <c r="AE47">
        <v>-213138.69054717899</v>
      </c>
      <c r="AF47">
        <v>-155671.07938534199</v>
      </c>
      <c r="AG47">
        <v>52679.746119698801</v>
      </c>
      <c r="AH47">
        <v>0</v>
      </c>
      <c r="AI47">
        <v>0</v>
      </c>
      <c r="AJ47">
        <v>0</v>
      </c>
      <c r="AK47">
        <v>0</v>
      </c>
      <c r="AL47">
        <v>34150.619871135597</v>
      </c>
      <c r="AM47">
        <v>192641.902969344</v>
      </c>
      <c r="AN47">
        <v>0</v>
      </c>
      <c r="AO47">
        <v>-4110284.5587618202</v>
      </c>
      <c r="AP47">
        <v>-4081386.9341879799</v>
      </c>
      <c r="AQ47">
        <v>8265964.9148878902</v>
      </c>
      <c r="AR47">
        <v>1785495.99999999</v>
      </c>
      <c r="AS47">
        <v>5970073.9806999099</v>
      </c>
    </row>
    <row r="48" spans="1:45" x14ac:dyDescent="0.2">
      <c r="A48">
        <v>3</v>
      </c>
      <c r="B48">
        <v>0</v>
      </c>
      <c r="C48">
        <v>2013</v>
      </c>
      <c r="D48">
        <v>5110</v>
      </c>
      <c r="E48">
        <v>232859244.73109999</v>
      </c>
      <c r="F48">
        <v>328876249.43959898</v>
      </c>
      <c r="G48">
        <v>326415492.24150002</v>
      </c>
      <c r="H48">
        <v>-2648819.98419991</v>
      </c>
      <c r="I48">
        <v>312770159.45091403</v>
      </c>
      <c r="J48">
        <v>-4377259.60202967</v>
      </c>
      <c r="K48">
        <v>1965651.0300364699</v>
      </c>
      <c r="L48">
        <v>0.91769904622431597</v>
      </c>
      <c r="M48">
        <v>629053.40164931596</v>
      </c>
      <c r="N48">
        <v>3.8431002777124901</v>
      </c>
      <c r="O48">
        <v>26164.240759276101</v>
      </c>
      <c r="P48">
        <v>7.3694498012455298</v>
      </c>
      <c r="Q48">
        <v>15.1954731692263</v>
      </c>
      <c r="R48">
        <v>3.8063815899081699</v>
      </c>
      <c r="S48">
        <v>0</v>
      </c>
      <c r="T48">
        <v>0</v>
      </c>
      <c r="U48">
        <v>0</v>
      </c>
      <c r="V48">
        <v>0</v>
      </c>
      <c r="W48">
        <v>4.2980560064761301E-2</v>
      </c>
      <c r="X48">
        <v>27759.474867147299</v>
      </c>
      <c r="Y48">
        <v>0</v>
      </c>
      <c r="Z48">
        <v>1922814.7580687101</v>
      </c>
      <c r="AA48">
        <v>-6130261.7448530998</v>
      </c>
      <c r="AB48">
        <v>1725503.6481691599</v>
      </c>
      <c r="AC48">
        <v>-1733725.55514669</v>
      </c>
      <c r="AD48">
        <v>-22962.563667361399</v>
      </c>
      <c r="AE48">
        <v>61185.645097890003</v>
      </c>
      <c r="AF48">
        <v>-251083.862314397</v>
      </c>
      <c r="AG48">
        <v>62324.321611592597</v>
      </c>
      <c r="AH48">
        <v>0</v>
      </c>
      <c r="AI48">
        <v>0</v>
      </c>
      <c r="AJ48">
        <v>0</v>
      </c>
      <c r="AK48">
        <v>0</v>
      </c>
      <c r="AL48">
        <v>9136.0245929956709</v>
      </c>
      <c r="AM48">
        <v>-61580.628859206998</v>
      </c>
      <c r="AN48">
        <v>0</v>
      </c>
      <c r="AO48">
        <v>-4418649.9573004004</v>
      </c>
      <c r="AP48">
        <v>-4425619.4234581599</v>
      </c>
      <c r="AQ48">
        <v>1776799.4392582499</v>
      </c>
      <c r="AR48">
        <v>1458240.1839999901</v>
      </c>
      <c r="AS48">
        <v>-1190579.8001999101</v>
      </c>
    </row>
    <row r="49" spans="1:45" x14ac:dyDescent="0.2">
      <c r="A49">
        <v>3</v>
      </c>
      <c r="B49">
        <v>0</v>
      </c>
      <c r="C49">
        <v>2014</v>
      </c>
      <c r="D49">
        <v>5110</v>
      </c>
      <c r="E49">
        <v>232859244.73109999</v>
      </c>
      <c r="F49">
        <v>326415492.24150002</v>
      </c>
      <c r="G49">
        <v>326910517.18059999</v>
      </c>
      <c r="H49">
        <v>-547185.06090002495</v>
      </c>
      <c r="I49">
        <v>313634529.60189098</v>
      </c>
      <c r="J49">
        <v>-184314.447122243</v>
      </c>
      <c r="K49">
        <v>2002292.9424492801</v>
      </c>
      <c r="L49">
        <v>0.91180073490703695</v>
      </c>
      <c r="M49">
        <v>634867.99166876299</v>
      </c>
      <c r="N49">
        <v>3.6440070579347101</v>
      </c>
      <c r="O49">
        <v>26538.9537792708</v>
      </c>
      <c r="P49">
        <v>7.4122625804298803</v>
      </c>
      <c r="Q49">
        <v>15.1506389456439</v>
      </c>
      <c r="R49">
        <v>3.86455457449842</v>
      </c>
      <c r="S49">
        <v>0</v>
      </c>
      <c r="T49">
        <v>0.54696993879534395</v>
      </c>
      <c r="U49">
        <v>0</v>
      </c>
      <c r="V49">
        <v>0</v>
      </c>
      <c r="W49">
        <v>6.3856321224742205E-2</v>
      </c>
      <c r="X49">
        <v>34814.582423147302</v>
      </c>
      <c r="Y49">
        <v>0</v>
      </c>
      <c r="Z49">
        <v>6858977.5250634803</v>
      </c>
      <c r="AA49">
        <v>89479.965968317207</v>
      </c>
      <c r="AB49">
        <v>1073217.2825745</v>
      </c>
      <c r="AC49">
        <v>-2544948.82708858</v>
      </c>
      <c r="AD49">
        <v>-1191399.0091995799</v>
      </c>
      <c r="AE49">
        <v>42490.204000993101</v>
      </c>
      <c r="AF49">
        <v>-127384.399751381</v>
      </c>
      <c r="AG49">
        <v>-99193.919509004598</v>
      </c>
      <c r="AH49">
        <v>0</v>
      </c>
      <c r="AI49">
        <v>-4860144.8272753004</v>
      </c>
      <c r="AJ49">
        <v>0</v>
      </c>
      <c r="AK49">
        <v>0</v>
      </c>
      <c r="AL49">
        <v>88766.782859451094</v>
      </c>
      <c r="AM49">
        <v>36862.452891380897</v>
      </c>
      <c r="AN49">
        <v>0</v>
      </c>
      <c r="AO49">
        <v>-633276.76946573402</v>
      </c>
      <c r="AP49">
        <v>-592220.32651181496</v>
      </c>
      <c r="AQ49">
        <v>45035.265611790797</v>
      </c>
      <c r="AR49">
        <v>0</v>
      </c>
      <c r="AS49">
        <v>-547185.06090002495</v>
      </c>
    </row>
    <row r="50" spans="1:45" x14ac:dyDescent="0.2">
      <c r="A50">
        <v>3</v>
      </c>
      <c r="B50">
        <v>0</v>
      </c>
      <c r="C50">
        <v>2015</v>
      </c>
      <c r="D50">
        <v>5174</v>
      </c>
      <c r="E50">
        <v>233334328.25350001</v>
      </c>
      <c r="F50">
        <v>326910517.18059999</v>
      </c>
      <c r="G50">
        <v>315485977.25470001</v>
      </c>
      <c r="H50">
        <v>-12305535.6519999</v>
      </c>
      <c r="I50">
        <v>297020145.02774602</v>
      </c>
      <c r="J50">
        <v>-17395526.858835898</v>
      </c>
      <c r="K50">
        <v>2057655.70653115</v>
      </c>
      <c r="L50">
        <v>0.93436621186003699</v>
      </c>
      <c r="M50">
        <v>641515.66333977005</v>
      </c>
      <c r="N50">
        <v>2.6523042192370601</v>
      </c>
      <c r="O50">
        <v>27431.2879571007</v>
      </c>
      <c r="P50">
        <v>7.13688404176715</v>
      </c>
      <c r="Q50">
        <v>15.0506351130729</v>
      </c>
      <c r="R50">
        <v>3.9545889622194399</v>
      </c>
      <c r="S50">
        <v>0</v>
      </c>
      <c r="T50">
        <v>1.3215699533674301</v>
      </c>
      <c r="U50">
        <v>0</v>
      </c>
      <c r="V50">
        <v>0</v>
      </c>
      <c r="W50">
        <v>0.12326340874906599</v>
      </c>
      <c r="X50">
        <v>40109.037924434997</v>
      </c>
      <c r="Y50">
        <v>0</v>
      </c>
      <c r="Z50">
        <v>5838945.3442174196</v>
      </c>
      <c r="AA50">
        <v>-782898.79060396005</v>
      </c>
      <c r="AB50">
        <v>1204142.73982539</v>
      </c>
      <c r="AC50">
        <v>-13512689.4608253</v>
      </c>
      <c r="AD50">
        <v>-2861823.7464704402</v>
      </c>
      <c r="AE50">
        <v>-331485.776894173</v>
      </c>
      <c r="AF50">
        <v>-161840.463875174</v>
      </c>
      <c r="AG50">
        <v>-17112.2769939422</v>
      </c>
      <c r="AH50">
        <v>0</v>
      </c>
      <c r="AI50">
        <v>-6901690.5740408897</v>
      </c>
      <c r="AJ50">
        <v>0</v>
      </c>
      <c r="AK50">
        <v>0</v>
      </c>
      <c r="AL50">
        <v>199654.64039027001</v>
      </c>
      <c r="AM50">
        <v>102670.67729645201</v>
      </c>
      <c r="AN50">
        <v>0</v>
      </c>
      <c r="AO50">
        <v>-17224127.687974401</v>
      </c>
      <c r="AP50">
        <v>-17609212.6183297</v>
      </c>
      <c r="AQ50">
        <v>5303676.9663297497</v>
      </c>
      <c r="AR50">
        <v>475083.52239999903</v>
      </c>
      <c r="AS50">
        <v>-11830452.129599901</v>
      </c>
    </row>
    <row r="51" spans="1:45" x14ac:dyDescent="0.2">
      <c r="A51">
        <v>3</v>
      </c>
      <c r="B51">
        <v>0</v>
      </c>
      <c r="C51">
        <v>2016</v>
      </c>
      <c r="D51">
        <v>5174</v>
      </c>
      <c r="E51">
        <v>233334328.25350001</v>
      </c>
      <c r="F51">
        <v>315485977.25470001</v>
      </c>
      <c r="G51">
        <v>295472267.64130002</v>
      </c>
      <c r="H51">
        <v>-19601230.7717999</v>
      </c>
      <c r="I51">
        <v>283617683.313959</v>
      </c>
      <c r="J51">
        <v>-12923574.466587</v>
      </c>
      <c r="K51">
        <v>2091915.3639322501</v>
      </c>
      <c r="L51">
        <v>0.98796528190731103</v>
      </c>
      <c r="M51">
        <v>645932.65605870495</v>
      </c>
      <c r="N51">
        <v>2.3574916924748401</v>
      </c>
      <c r="O51">
        <v>27774.742425533401</v>
      </c>
      <c r="P51">
        <v>7.0767020484942504</v>
      </c>
      <c r="Q51">
        <v>15.002076100594399</v>
      </c>
      <c r="R51">
        <v>4.4513678734573396</v>
      </c>
      <c r="S51">
        <v>0</v>
      </c>
      <c r="T51">
        <v>2.2121061152139201</v>
      </c>
      <c r="U51">
        <v>0</v>
      </c>
      <c r="V51">
        <v>0</v>
      </c>
      <c r="W51">
        <v>0.20668226004579099</v>
      </c>
      <c r="X51">
        <v>36001.387196494303</v>
      </c>
      <c r="Y51">
        <v>0</v>
      </c>
      <c r="Z51">
        <v>3447560.0222966499</v>
      </c>
      <c r="AA51">
        <v>-5178006.8716881201</v>
      </c>
      <c r="AB51">
        <v>1088286.00453331</v>
      </c>
      <c r="AC51">
        <v>-4446246.7417455697</v>
      </c>
      <c r="AD51">
        <v>-1282395.4387477399</v>
      </c>
      <c r="AE51">
        <v>-207650.47983642001</v>
      </c>
      <c r="AF51">
        <v>-46832.058614666203</v>
      </c>
      <c r="AG51">
        <v>-334377.196311076</v>
      </c>
      <c r="AH51">
        <v>0</v>
      </c>
      <c r="AI51">
        <v>-7794065.0396641204</v>
      </c>
      <c r="AJ51">
        <v>0</v>
      </c>
      <c r="AK51">
        <v>0</v>
      </c>
      <c r="AL51">
        <v>313120.311673744</v>
      </c>
      <c r="AM51">
        <v>13118.568698675899</v>
      </c>
      <c r="AN51">
        <v>0</v>
      </c>
      <c r="AO51">
        <v>-14427488.9194053</v>
      </c>
      <c r="AP51">
        <v>-13787046.450883999</v>
      </c>
      <c r="AQ51">
        <v>-5814184.3209159197</v>
      </c>
      <c r="AR51">
        <v>0</v>
      </c>
      <c r="AS51">
        <v>-19601230.7717999</v>
      </c>
    </row>
    <row r="52" spans="1:45" x14ac:dyDescent="0.2">
      <c r="A52">
        <v>3</v>
      </c>
      <c r="B52">
        <v>0</v>
      </c>
      <c r="C52">
        <v>2017</v>
      </c>
      <c r="D52">
        <v>5174</v>
      </c>
      <c r="E52">
        <v>233334328.25350001</v>
      </c>
      <c r="F52">
        <v>295472267.64130002</v>
      </c>
      <c r="G52">
        <v>285058934.55049902</v>
      </c>
      <c r="H52">
        <v>-10369483.380999999</v>
      </c>
      <c r="I52">
        <v>280852352.04264897</v>
      </c>
      <c r="J52">
        <v>-2912181.2989880298</v>
      </c>
      <c r="K52">
        <v>2100975.6385304299</v>
      </c>
      <c r="L52">
        <v>0.97225203551675898</v>
      </c>
      <c r="M52">
        <v>650816.49340761604</v>
      </c>
      <c r="N52">
        <v>2.5761161911767498</v>
      </c>
      <c r="O52">
        <v>28048.157051699101</v>
      </c>
      <c r="P52">
        <v>7.0444446465645099</v>
      </c>
      <c r="Q52">
        <v>14.9465303868191</v>
      </c>
      <c r="R52">
        <v>4.7042018382175401</v>
      </c>
      <c r="S52">
        <v>0</v>
      </c>
      <c r="T52">
        <v>3.19721258124311</v>
      </c>
      <c r="U52">
        <v>0</v>
      </c>
      <c r="V52">
        <v>0</v>
      </c>
      <c r="W52">
        <v>0.39666870813858301</v>
      </c>
      <c r="X52">
        <v>41279.026245280598</v>
      </c>
      <c r="Y52">
        <v>0</v>
      </c>
      <c r="Z52">
        <v>1794106.38842219</v>
      </c>
      <c r="AA52">
        <v>114241.106421141</v>
      </c>
      <c r="AB52">
        <v>934285.68582571996</v>
      </c>
      <c r="AC52">
        <v>3176251.2355588302</v>
      </c>
      <c r="AD52">
        <v>-904880.31987949298</v>
      </c>
      <c r="AE52">
        <v>-126602.099559882</v>
      </c>
      <c r="AF52">
        <v>-119767.622088271</v>
      </c>
      <c r="AG52">
        <v>-197384.08084630099</v>
      </c>
      <c r="AH52">
        <v>0</v>
      </c>
      <c r="AI52">
        <v>-8043249.2076117899</v>
      </c>
      <c r="AJ52">
        <v>0</v>
      </c>
      <c r="AK52">
        <v>0</v>
      </c>
      <c r="AL52">
        <v>767407.22797941999</v>
      </c>
      <c r="AM52">
        <v>-69527.330904899005</v>
      </c>
      <c r="AN52">
        <v>0</v>
      </c>
      <c r="AO52">
        <v>-2675119.01668332</v>
      </c>
      <c r="AP52">
        <v>-3126327.0341871702</v>
      </c>
      <c r="AQ52">
        <v>-7243156.3468128303</v>
      </c>
      <c r="AR52">
        <v>0</v>
      </c>
      <c r="AS52">
        <v>-10369483.380999999</v>
      </c>
    </row>
    <row r="53" spans="1:45" x14ac:dyDescent="0.2">
      <c r="A53">
        <v>3</v>
      </c>
      <c r="B53">
        <v>0</v>
      </c>
      <c r="C53">
        <v>2018</v>
      </c>
      <c r="D53">
        <v>5174</v>
      </c>
      <c r="E53">
        <v>233334328.25350001</v>
      </c>
      <c r="F53">
        <v>285058934.55049902</v>
      </c>
      <c r="G53">
        <v>279667674.12629902</v>
      </c>
      <c r="H53">
        <v>-5027329.7522000195</v>
      </c>
      <c r="I53">
        <v>278472725.34022701</v>
      </c>
      <c r="J53">
        <v>-1930999.01901757</v>
      </c>
      <c r="K53">
        <v>2113347.6641194201</v>
      </c>
      <c r="L53">
        <v>1.0076313730762001</v>
      </c>
      <c r="M53">
        <v>655901.44189520297</v>
      </c>
      <c r="N53">
        <v>2.83347493338887</v>
      </c>
      <c r="O53">
        <v>28377.354412462599</v>
      </c>
      <c r="P53">
        <v>6.9948314748419502</v>
      </c>
      <c r="Q53">
        <v>14.857631643519399</v>
      </c>
      <c r="R53">
        <v>5.0123245883993004</v>
      </c>
      <c r="S53">
        <v>0</v>
      </c>
      <c r="T53">
        <v>4.1918691360401104</v>
      </c>
      <c r="U53">
        <v>0</v>
      </c>
      <c r="V53">
        <v>0</v>
      </c>
      <c r="W53">
        <v>0.54714106581094102</v>
      </c>
      <c r="X53">
        <v>41555.671851451902</v>
      </c>
      <c r="Y53">
        <v>6.7108560679455503E-2</v>
      </c>
      <c r="Z53">
        <v>2591039.01249068</v>
      </c>
      <c r="AA53">
        <v>-150226.492519202</v>
      </c>
      <c r="AB53">
        <v>962876.702615018</v>
      </c>
      <c r="AC53">
        <v>3491835.2897479399</v>
      </c>
      <c r="AD53">
        <v>-1099001.2177118801</v>
      </c>
      <c r="AE53">
        <v>-133570.722612766</v>
      </c>
      <c r="AF53">
        <v>-92088.146501527794</v>
      </c>
      <c r="AG53">
        <v>-222284.95552815899</v>
      </c>
      <c r="AH53">
        <v>0</v>
      </c>
      <c r="AI53">
        <v>-7830804.98547005</v>
      </c>
      <c r="AJ53">
        <v>0</v>
      </c>
      <c r="AK53">
        <v>0</v>
      </c>
      <c r="AL53">
        <v>545505.61376300803</v>
      </c>
      <c r="AM53">
        <v>14937.012243453901</v>
      </c>
      <c r="AN53">
        <v>-1006661.2958451</v>
      </c>
      <c r="AO53">
        <v>-2928444.1853285702</v>
      </c>
      <c r="AP53">
        <v>-2432685.3729300201</v>
      </c>
      <c r="AQ53">
        <v>-2594644.3792699999</v>
      </c>
      <c r="AR53">
        <v>0</v>
      </c>
      <c r="AS53">
        <v>-5027329.7522000195</v>
      </c>
    </row>
    <row r="54" spans="1:45" x14ac:dyDescent="0.2">
      <c r="A54">
        <v>10</v>
      </c>
      <c r="B54">
        <v>0</v>
      </c>
      <c r="C54">
        <v>2002</v>
      </c>
      <c r="D54">
        <v>100</v>
      </c>
      <c r="E54">
        <v>1181250675.99999</v>
      </c>
      <c r="F54">
        <v>0</v>
      </c>
      <c r="G54">
        <v>1181250675.99999</v>
      </c>
      <c r="H54">
        <v>0</v>
      </c>
      <c r="I54">
        <v>1168993919.54759</v>
      </c>
      <c r="J54">
        <v>0</v>
      </c>
      <c r="K54">
        <v>229799687.69999999</v>
      </c>
      <c r="L54">
        <v>1.072971648</v>
      </c>
      <c r="M54">
        <v>25697520.3899999</v>
      </c>
      <c r="N54">
        <v>1.974</v>
      </c>
      <c r="O54">
        <v>42439.074999999903</v>
      </c>
      <c r="P54">
        <v>31.71</v>
      </c>
      <c r="Q54">
        <v>80.049944068744793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7731.1158558740399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1181250675.99999</v>
      </c>
      <c r="AS54">
        <v>1181250675.99999</v>
      </c>
    </row>
    <row r="55" spans="1:45" x14ac:dyDescent="0.2">
      <c r="A55">
        <v>10</v>
      </c>
      <c r="B55">
        <v>0</v>
      </c>
      <c r="C55">
        <v>2003</v>
      </c>
      <c r="D55">
        <v>100</v>
      </c>
      <c r="E55">
        <v>1181250675.99999</v>
      </c>
      <c r="F55">
        <v>1181250675.99999</v>
      </c>
      <c r="G55">
        <v>1136637574.99999</v>
      </c>
      <c r="H55">
        <v>-44613101</v>
      </c>
      <c r="I55">
        <v>1057944549.11638</v>
      </c>
      <c r="J55">
        <v>-111049370.431218</v>
      </c>
      <c r="K55">
        <v>210884103.39999899</v>
      </c>
      <c r="L55">
        <v>1.22787155099999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77.880399100855897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6423.5182272311804</v>
      </c>
      <c r="Y55">
        <v>0</v>
      </c>
      <c r="Z55">
        <v>-81720867.876961499</v>
      </c>
      <c r="AA55">
        <v>-48852946.310562298</v>
      </c>
      <c r="AB55">
        <v>6344587.8462819401</v>
      </c>
      <c r="AC55">
        <v>18158389.853861701</v>
      </c>
      <c r="AD55">
        <v>10294248.6695855</v>
      </c>
      <c r="AE55">
        <v>-2461392.8886840199</v>
      </c>
      <c r="AF55">
        <v>-14518176.617126901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-855199.36173226801</v>
      </c>
      <c r="AN55">
        <v>0</v>
      </c>
      <c r="AO55">
        <v>-113611356.68533701</v>
      </c>
      <c r="AP55">
        <v>-112213709.325379</v>
      </c>
      <c r="AQ55">
        <v>67600608.325379893</v>
      </c>
      <c r="AR55">
        <v>0</v>
      </c>
      <c r="AS55">
        <v>-44613101</v>
      </c>
    </row>
    <row r="56" spans="1:45" x14ac:dyDescent="0.2">
      <c r="A56">
        <v>10</v>
      </c>
      <c r="B56">
        <v>0</v>
      </c>
      <c r="C56">
        <v>2004</v>
      </c>
      <c r="D56">
        <v>100</v>
      </c>
      <c r="E56">
        <v>1181250675.99999</v>
      </c>
      <c r="F56">
        <v>1136637574.99999</v>
      </c>
      <c r="G56">
        <v>1148429422.99999</v>
      </c>
      <c r="H56">
        <v>11791847.999998501</v>
      </c>
      <c r="I56">
        <v>1148161535.55268</v>
      </c>
      <c r="J56">
        <v>90216986.436300203</v>
      </c>
      <c r="K56">
        <v>231824841.59999901</v>
      </c>
      <c r="L56">
        <v>1.30056946599999</v>
      </c>
      <c r="M56">
        <v>26563773.749999899</v>
      </c>
      <c r="N56">
        <v>2.5669</v>
      </c>
      <c r="O56">
        <v>39531.589999999997</v>
      </c>
      <c r="P56">
        <v>31</v>
      </c>
      <c r="Q56">
        <v>75.769629990336796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6824.1983338729997</v>
      </c>
      <c r="Y56">
        <v>0</v>
      </c>
      <c r="Z56">
        <v>93453669.532617003</v>
      </c>
      <c r="AA56">
        <v>-21191165.611261301</v>
      </c>
      <c r="AB56">
        <v>9096071.0229509193</v>
      </c>
      <c r="AC56">
        <v>18730099.649981201</v>
      </c>
      <c r="AD56">
        <v>12877172.658201</v>
      </c>
      <c r="AE56">
        <v>-2436028.6966130501</v>
      </c>
      <c r="AF56">
        <v>-13593669.001150699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268859.742508939</v>
      </c>
      <c r="AN56">
        <v>0</v>
      </c>
      <c r="AO56">
        <v>97205009.297233894</v>
      </c>
      <c r="AP56">
        <v>96927591.122248605</v>
      </c>
      <c r="AQ56">
        <v>-85135743.122250006</v>
      </c>
      <c r="AR56">
        <v>0</v>
      </c>
      <c r="AS56">
        <v>11791847.999998501</v>
      </c>
    </row>
    <row r="57" spans="1:45" x14ac:dyDescent="0.2">
      <c r="A57">
        <v>10</v>
      </c>
      <c r="B57">
        <v>0</v>
      </c>
      <c r="C57">
        <v>2005</v>
      </c>
      <c r="D57">
        <v>100</v>
      </c>
      <c r="E57">
        <v>1181250675.99999</v>
      </c>
      <c r="F57">
        <v>1148429422.99999</v>
      </c>
      <c r="G57">
        <v>1216262132</v>
      </c>
      <c r="H57">
        <v>67832709.000002593</v>
      </c>
      <c r="I57">
        <v>1234822254.4333999</v>
      </c>
      <c r="J57">
        <v>86660718.880726799</v>
      </c>
      <c r="K57">
        <v>237636560.59999901</v>
      </c>
      <c r="L57">
        <v>1.2010509109999901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73.864023075675206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6276.8842441691504</v>
      </c>
      <c r="Y57">
        <v>0</v>
      </c>
      <c r="Z57">
        <v>23979055.860320199</v>
      </c>
      <c r="AA57">
        <v>30154564.6923673</v>
      </c>
      <c r="AB57">
        <v>8939841.2743621692</v>
      </c>
      <c r="AC57">
        <v>24704437.325066201</v>
      </c>
      <c r="AD57">
        <v>11820511.250644</v>
      </c>
      <c r="AE57">
        <v>-2188083.68095164</v>
      </c>
      <c r="AF57">
        <v>-12406950.252815999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-375213.148961603</v>
      </c>
      <c r="AN57">
        <v>0</v>
      </c>
      <c r="AO57">
        <v>84628163.320030794</v>
      </c>
      <c r="AP57">
        <v>86680938.438728794</v>
      </c>
      <c r="AQ57">
        <v>-18848229.438726101</v>
      </c>
      <c r="AR57">
        <v>0</v>
      </c>
      <c r="AS57">
        <v>67832709.000002593</v>
      </c>
    </row>
    <row r="58" spans="1:45" x14ac:dyDescent="0.2">
      <c r="A58">
        <v>10</v>
      </c>
      <c r="B58">
        <v>0</v>
      </c>
      <c r="C58">
        <v>2006</v>
      </c>
      <c r="D58">
        <v>100</v>
      </c>
      <c r="E58">
        <v>1181250675.99999</v>
      </c>
      <c r="F58">
        <v>1216262132</v>
      </c>
      <c r="G58">
        <v>1175257656</v>
      </c>
      <c r="H58">
        <v>-41004476</v>
      </c>
      <c r="I58">
        <v>892167013.12733996</v>
      </c>
      <c r="J58">
        <v>-342655241.30606699</v>
      </c>
      <c r="K58">
        <v>232556806.80000001</v>
      </c>
      <c r="L58">
        <v>2.8463145299999901</v>
      </c>
      <c r="M58">
        <v>27655014.75</v>
      </c>
      <c r="N58">
        <v>3.3499999999999899</v>
      </c>
      <c r="O58">
        <v>36028.75</v>
      </c>
      <c r="P58">
        <v>30.18</v>
      </c>
      <c r="Q58">
        <v>71.580004948312606</v>
      </c>
      <c r="R58">
        <v>3.69999999999999</v>
      </c>
      <c r="S58">
        <v>0</v>
      </c>
      <c r="T58">
        <v>0</v>
      </c>
      <c r="U58">
        <v>0</v>
      </c>
      <c r="V58">
        <v>0</v>
      </c>
      <c r="W58">
        <v>0</v>
      </c>
      <c r="X58">
        <v>4979.1634222583798</v>
      </c>
      <c r="Y58">
        <v>0</v>
      </c>
      <c r="Z58">
        <v>-21737317.373577699</v>
      </c>
      <c r="AA58">
        <v>-339366995.96254998</v>
      </c>
      <c r="AB58">
        <v>10295495.5229757</v>
      </c>
      <c r="AC58">
        <v>16182251.8012082</v>
      </c>
      <c r="AD58">
        <v>19408872.1340019</v>
      </c>
      <c r="AE58">
        <v>-3618878.3065811899</v>
      </c>
      <c r="AF58">
        <v>-15732099.691240501</v>
      </c>
      <c r="AG58">
        <v>-509302.68759270798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-1100556.36113728</v>
      </c>
      <c r="AN58">
        <v>0</v>
      </c>
      <c r="AO58">
        <v>-336178530.92449301</v>
      </c>
      <c r="AP58">
        <v>-337504926.588094</v>
      </c>
      <c r="AQ58">
        <v>296500450.588094</v>
      </c>
      <c r="AR58">
        <v>0</v>
      </c>
      <c r="AS58">
        <v>-41004476</v>
      </c>
    </row>
    <row r="59" spans="1:45" x14ac:dyDescent="0.2">
      <c r="A59">
        <v>10</v>
      </c>
      <c r="B59">
        <v>0</v>
      </c>
      <c r="C59">
        <v>2007</v>
      </c>
      <c r="D59">
        <v>100</v>
      </c>
      <c r="E59">
        <v>1181250675.99999</v>
      </c>
      <c r="F59">
        <v>1175257656</v>
      </c>
      <c r="G59">
        <v>1227012502.99999</v>
      </c>
      <c r="H59">
        <v>51754846.999997303</v>
      </c>
      <c r="I59">
        <v>1321447561.56598</v>
      </c>
      <c r="J59">
        <v>429280548.43864101</v>
      </c>
      <c r="K59">
        <v>259672401.80000001</v>
      </c>
      <c r="L59">
        <v>1.304104481</v>
      </c>
      <c r="M59">
        <v>27714120</v>
      </c>
      <c r="N59">
        <v>3.4605999999999901</v>
      </c>
      <c r="O59">
        <v>36660.58</v>
      </c>
      <c r="P59">
        <v>30.4</v>
      </c>
      <c r="Q59">
        <v>71.140340863312602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6600.2186360979103</v>
      </c>
      <c r="Y59">
        <v>0</v>
      </c>
      <c r="Z59">
        <v>113310730.371151</v>
      </c>
      <c r="AA59">
        <v>411700826.88882899</v>
      </c>
      <c r="AB59">
        <v>1009069.281896</v>
      </c>
      <c r="AC59">
        <v>5140380.3792005703</v>
      </c>
      <c r="AD59">
        <v>-5727285.5661873398</v>
      </c>
      <c r="AE59">
        <v>1541928.3859188401</v>
      </c>
      <c r="AF59">
        <v>-2941670.0684948801</v>
      </c>
      <c r="AG59">
        <v>246143.45703572201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1295385.69754015</v>
      </c>
      <c r="AN59">
        <v>0</v>
      </c>
      <c r="AO59">
        <v>525575508.82688898</v>
      </c>
      <c r="AP59">
        <v>565494177.32437801</v>
      </c>
      <c r="AQ59">
        <v>-513739330.32437998</v>
      </c>
      <c r="AR59">
        <v>0</v>
      </c>
      <c r="AS59">
        <v>51754846.999997303</v>
      </c>
    </row>
    <row r="60" spans="1:45" x14ac:dyDescent="0.2">
      <c r="A60">
        <v>10</v>
      </c>
      <c r="B60">
        <v>0</v>
      </c>
      <c r="C60">
        <v>2008</v>
      </c>
      <c r="D60">
        <v>100</v>
      </c>
      <c r="E60">
        <v>1181250675.99999</v>
      </c>
      <c r="F60">
        <v>1227012502.99999</v>
      </c>
      <c r="G60">
        <v>1251501816.99999</v>
      </c>
      <c r="H60">
        <v>24489314.000001099</v>
      </c>
      <c r="I60">
        <v>1356079984.7455499</v>
      </c>
      <c r="J60">
        <v>34632423.179574698</v>
      </c>
      <c r="K60">
        <v>264123690.59999901</v>
      </c>
      <c r="L60">
        <v>1.309717561</v>
      </c>
      <c r="M60">
        <v>27956797.669999901</v>
      </c>
      <c r="N60">
        <v>3.9195000000000002</v>
      </c>
      <c r="O60">
        <v>36716.94</v>
      </c>
      <c r="P60">
        <v>30.42</v>
      </c>
      <c r="Q60">
        <v>69.981314054055801</v>
      </c>
      <c r="R60">
        <v>3.69999999999999</v>
      </c>
      <c r="S60">
        <v>0</v>
      </c>
      <c r="T60">
        <v>0</v>
      </c>
      <c r="U60">
        <v>0</v>
      </c>
      <c r="V60">
        <v>0</v>
      </c>
      <c r="W60">
        <v>0</v>
      </c>
      <c r="X60">
        <v>6133.5676605824101</v>
      </c>
      <c r="Y60">
        <v>0</v>
      </c>
      <c r="Z60">
        <v>17529629.147962999</v>
      </c>
      <c r="AA60">
        <v>-1748567.84310247</v>
      </c>
      <c r="AB60">
        <v>4307819.1489157705</v>
      </c>
      <c r="AC60">
        <v>21064420.745356601</v>
      </c>
      <c r="AD60">
        <v>-529540.285019701</v>
      </c>
      <c r="AE60">
        <v>146261.007487906</v>
      </c>
      <c r="AF60">
        <v>-8079651.4426406203</v>
      </c>
      <c r="AG60">
        <v>-256929.071138653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-351622.30358915502</v>
      </c>
      <c r="AN60">
        <v>0</v>
      </c>
      <c r="AO60">
        <v>32081819.104232699</v>
      </c>
      <c r="AP60">
        <v>32157474.489693001</v>
      </c>
      <c r="AQ60">
        <v>-7668160.4896918498</v>
      </c>
      <c r="AR60">
        <v>0</v>
      </c>
      <c r="AS60">
        <v>24489314.000001099</v>
      </c>
    </row>
    <row r="61" spans="1:45" x14ac:dyDescent="0.2">
      <c r="A61">
        <v>10</v>
      </c>
      <c r="B61">
        <v>0</v>
      </c>
      <c r="C61">
        <v>2009</v>
      </c>
      <c r="D61">
        <v>100</v>
      </c>
      <c r="E61">
        <v>1181250675.99999</v>
      </c>
      <c r="F61">
        <v>1251501816.99999</v>
      </c>
      <c r="G61">
        <v>1217355181.99999</v>
      </c>
      <c r="H61">
        <v>-34146635.000001401</v>
      </c>
      <c r="I61">
        <v>1293305598.93313</v>
      </c>
      <c r="J61">
        <v>-62774385.812424101</v>
      </c>
      <c r="K61">
        <v>266283654.40000001</v>
      </c>
      <c r="L61">
        <v>1.3667836019999999</v>
      </c>
      <c r="M61">
        <v>27734538</v>
      </c>
      <c r="N61">
        <v>2.84309999999999</v>
      </c>
      <c r="O61">
        <v>35494.29</v>
      </c>
      <c r="P61">
        <v>30.61</v>
      </c>
      <c r="Q61">
        <v>69.306750843060897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5912.4218304542801</v>
      </c>
      <c r="Y61">
        <v>0</v>
      </c>
      <c r="Z61">
        <v>8535982.7204610705</v>
      </c>
      <c r="AA61">
        <v>-17775004.782512899</v>
      </c>
      <c r="AB61">
        <v>-4009159.18116881</v>
      </c>
      <c r="AC61">
        <v>-52580614.115136698</v>
      </c>
      <c r="AD61">
        <v>11966689.4575697</v>
      </c>
      <c r="AE61">
        <v>1417929.66093915</v>
      </c>
      <c r="AF61">
        <v>-4802898.6510147499</v>
      </c>
      <c r="AG61">
        <v>-524059.10054696701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-179614.772429854</v>
      </c>
      <c r="AN61">
        <v>0</v>
      </c>
      <c r="AO61">
        <v>-57950748.763840102</v>
      </c>
      <c r="AP61">
        <v>-57933351.121651299</v>
      </c>
      <c r="AQ61">
        <v>23786716.121649899</v>
      </c>
      <c r="AR61">
        <v>0</v>
      </c>
      <c r="AS61">
        <v>-34146635.000001401</v>
      </c>
    </row>
    <row r="62" spans="1:45" x14ac:dyDescent="0.2">
      <c r="A62">
        <v>10</v>
      </c>
      <c r="B62">
        <v>0</v>
      </c>
      <c r="C62">
        <v>2010</v>
      </c>
      <c r="D62">
        <v>100</v>
      </c>
      <c r="E62">
        <v>1181250675.99999</v>
      </c>
      <c r="F62">
        <v>1217355181.99999</v>
      </c>
      <c r="G62">
        <v>1196278265</v>
      </c>
      <c r="H62">
        <v>-21076916.999997102</v>
      </c>
      <c r="I62">
        <v>1198605825.4149899</v>
      </c>
      <c r="J62">
        <v>-94699773.518139601</v>
      </c>
      <c r="K62">
        <v>239565977.09999901</v>
      </c>
      <c r="L62">
        <v>1.4022103509999999</v>
      </c>
      <c r="M62">
        <v>27553600.749999899</v>
      </c>
      <c r="N62">
        <v>3.2889999999999899</v>
      </c>
      <c r="O62">
        <v>35213</v>
      </c>
      <c r="P62">
        <v>30.93</v>
      </c>
      <c r="Q62">
        <v>69.408651159993099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5526.1926391548004</v>
      </c>
      <c r="Y62">
        <v>0</v>
      </c>
      <c r="Z62">
        <v>-102821418.0282</v>
      </c>
      <c r="AA62">
        <v>-10554625.281010799</v>
      </c>
      <c r="AB62">
        <v>-3198797.1084904098</v>
      </c>
      <c r="AC62">
        <v>23451986.574645501</v>
      </c>
      <c r="AD62">
        <v>2724774.3538331701</v>
      </c>
      <c r="AE62">
        <v>2323834.3586863098</v>
      </c>
      <c r="AF62">
        <v>707298.84266316995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-321402.73235608102</v>
      </c>
      <c r="AN62">
        <v>0</v>
      </c>
      <c r="AO62">
        <v>-87688349.020229399</v>
      </c>
      <c r="AP62">
        <v>-89138452.753650993</v>
      </c>
      <c r="AQ62">
        <v>68061535.753653899</v>
      </c>
      <c r="AR62">
        <v>0</v>
      </c>
      <c r="AS62">
        <v>-21076916.999997102</v>
      </c>
    </row>
    <row r="63" spans="1:45" x14ac:dyDescent="0.2">
      <c r="A63">
        <v>10</v>
      </c>
      <c r="B63">
        <v>0</v>
      </c>
      <c r="C63">
        <v>2011</v>
      </c>
      <c r="D63">
        <v>100</v>
      </c>
      <c r="E63">
        <v>1181250675.99999</v>
      </c>
      <c r="F63">
        <v>1196278265</v>
      </c>
      <c r="G63">
        <v>1164230021.99999</v>
      </c>
      <c r="H63">
        <v>-32048243.000002299</v>
      </c>
      <c r="I63">
        <v>1175794564.0948</v>
      </c>
      <c r="J63">
        <v>-22811261.320183001</v>
      </c>
      <c r="K63">
        <v>232263928.59999901</v>
      </c>
      <c r="L63">
        <v>1.4707099699999899</v>
      </c>
      <c r="M63">
        <v>27682634.670000002</v>
      </c>
      <c r="N63">
        <v>4.0655999999999999</v>
      </c>
      <c r="O63">
        <v>34147.68</v>
      </c>
      <c r="P63">
        <v>31.3</v>
      </c>
      <c r="Q63">
        <v>68.613917826660796</v>
      </c>
      <c r="R63">
        <v>3.8999999999999901</v>
      </c>
      <c r="S63">
        <v>1</v>
      </c>
      <c r="T63">
        <v>0</v>
      </c>
      <c r="U63">
        <v>0</v>
      </c>
      <c r="V63">
        <v>0</v>
      </c>
      <c r="W63">
        <v>0</v>
      </c>
      <c r="X63">
        <v>5455.0220442481896</v>
      </c>
      <c r="Y63">
        <v>0</v>
      </c>
      <c r="Z63">
        <v>-30509433.672313601</v>
      </c>
      <c r="AA63">
        <v>-19551889.8926083</v>
      </c>
      <c r="AB63">
        <v>2248866.88408932</v>
      </c>
      <c r="AC63">
        <v>35111022.820971303</v>
      </c>
      <c r="AD63">
        <v>10371557.8274443</v>
      </c>
      <c r="AE63">
        <v>2640806.2942323098</v>
      </c>
      <c r="AF63">
        <v>-5406974.0878833598</v>
      </c>
      <c r="AG63">
        <v>0</v>
      </c>
      <c r="AH63">
        <v>-16588942.526362499</v>
      </c>
      <c r="AI63">
        <v>0</v>
      </c>
      <c r="AJ63">
        <v>0</v>
      </c>
      <c r="AK63">
        <v>0</v>
      </c>
      <c r="AL63">
        <v>0</v>
      </c>
      <c r="AM63">
        <v>-60607.614556437999</v>
      </c>
      <c r="AN63">
        <v>0</v>
      </c>
      <c r="AO63">
        <v>-21745593.966987099</v>
      </c>
      <c r="AP63">
        <v>-22766964.364721</v>
      </c>
      <c r="AQ63">
        <v>-9281278.6352813598</v>
      </c>
      <c r="AR63">
        <v>0</v>
      </c>
      <c r="AS63">
        <v>-32048243.000002299</v>
      </c>
    </row>
    <row r="64" spans="1:45" x14ac:dyDescent="0.2">
      <c r="A64">
        <v>10</v>
      </c>
      <c r="B64">
        <v>0</v>
      </c>
      <c r="C64">
        <v>2012</v>
      </c>
      <c r="D64">
        <v>100</v>
      </c>
      <c r="E64">
        <v>1181250675.99999</v>
      </c>
      <c r="F64">
        <v>1164230021.99999</v>
      </c>
      <c r="G64">
        <v>1177871709.99999</v>
      </c>
      <c r="H64">
        <v>13641688.0000007</v>
      </c>
      <c r="I64">
        <v>1205012681.8215899</v>
      </c>
      <c r="J64">
        <v>29218117.7267868</v>
      </c>
      <c r="K64">
        <v>239688350.09999901</v>
      </c>
      <c r="L64">
        <v>1.45326645199999</v>
      </c>
      <c r="M64">
        <v>27909105.420000002</v>
      </c>
      <c r="N64">
        <v>4.1093000000000002</v>
      </c>
      <c r="O64">
        <v>33963.31</v>
      </c>
      <c r="P64">
        <v>31.51</v>
      </c>
      <c r="Q64">
        <v>68.630248062319694</v>
      </c>
      <c r="R64">
        <v>4.0999999999999996</v>
      </c>
      <c r="S64">
        <v>2</v>
      </c>
      <c r="T64">
        <v>0</v>
      </c>
      <c r="U64">
        <v>0</v>
      </c>
      <c r="V64">
        <v>0</v>
      </c>
      <c r="W64">
        <v>0</v>
      </c>
      <c r="X64">
        <v>6834.7643246171801</v>
      </c>
      <c r="Y64">
        <v>0</v>
      </c>
      <c r="Z64">
        <v>30978464.6907336</v>
      </c>
      <c r="AA64">
        <v>4844659.8603869798</v>
      </c>
      <c r="AB64">
        <v>3819420.65535662</v>
      </c>
      <c r="AC64">
        <v>1739637.22840819</v>
      </c>
      <c r="AD64">
        <v>1772466.73453751</v>
      </c>
      <c r="AE64">
        <v>1457986.75503326</v>
      </c>
      <c r="AF64">
        <v>108376.576640107</v>
      </c>
      <c r="AG64">
        <v>-487514.54442282702</v>
      </c>
      <c r="AH64">
        <v>-16144525.47328</v>
      </c>
      <c r="AI64">
        <v>0</v>
      </c>
      <c r="AJ64">
        <v>0</v>
      </c>
      <c r="AK64">
        <v>0</v>
      </c>
      <c r="AL64">
        <v>0</v>
      </c>
      <c r="AM64">
        <v>1026540.27160406</v>
      </c>
      <c r="AN64">
        <v>0</v>
      </c>
      <c r="AO64">
        <v>29115512.754997499</v>
      </c>
      <c r="AP64">
        <v>28930742.565597299</v>
      </c>
      <c r="AQ64">
        <v>-15289054.565596599</v>
      </c>
      <c r="AR64">
        <v>0</v>
      </c>
      <c r="AS64">
        <v>13641688.0000007</v>
      </c>
    </row>
    <row r="65" spans="1:45" x14ac:dyDescent="0.2">
      <c r="A65">
        <v>10</v>
      </c>
      <c r="B65">
        <v>0</v>
      </c>
      <c r="C65">
        <v>2013</v>
      </c>
      <c r="D65">
        <v>100</v>
      </c>
      <c r="E65">
        <v>1181250675.99999</v>
      </c>
      <c r="F65">
        <v>1177871709.99999</v>
      </c>
      <c r="G65">
        <v>1199896222</v>
      </c>
      <c r="H65">
        <v>22024512.0000026</v>
      </c>
      <c r="I65">
        <v>1274429500.36991</v>
      </c>
      <c r="J65">
        <v>69416818.548313797</v>
      </c>
      <c r="K65">
        <v>276221305.39999902</v>
      </c>
      <c r="L65">
        <v>1.666110003</v>
      </c>
      <c r="M65">
        <v>28818049.079999998</v>
      </c>
      <c r="N65">
        <v>3.94199999999999</v>
      </c>
      <c r="O65">
        <v>33700.32</v>
      </c>
      <c r="P65">
        <v>29.93</v>
      </c>
      <c r="Q65">
        <v>66.429372522682499</v>
      </c>
      <c r="R65">
        <v>4.2</v>
      </c>
      <c r="S65">
        <v>3</v>
      </c>
      <c r="T65">
        <v>0</v>
      </c>
      <c r="U65">
        <v>0</v>
      </c>
      <c r="V65">
        <v>0</v>
      </c>
      <c r="W65">
        <v>1</v>
      </c>
      <c r="X65">
        <v>8425.7482658695099</v>
      </c>
      <c r="Y65">
        <v>0</v>
      </c>
      <c r="Z65">
        <v>148049142.50842801</v>
      </c>
      <c r="AA65">
        <v>-56059407.161766797</v>
      </c>
      <c r="AB65">
        <v>15273013.418001801</v>
      </c>
      <c r="AC65">
        <v>-6796689.80777945</v>
      </c>
      <c r="AD65">
        <v>2575687.9011945101</v>
      </c>
      <c r="AE65">
        <v>-11039150.407433599</v>
      </c>
      <c r="AF65">
        <v>-14684397.2457214</v>
      </c>
      <c r="AG65">
        <v>-246639.28332505099</v>
      </c>
      <c r="AH65">
        <v>-16333696.492110301</v>
      </c>
      <c r="AI65">
        <v>0</v>
      </c>
      <c r="AJ65">
        <v>0</v>
      </c>
      <c r="AK65">
        <v>0</v>
      </c>
      <c r="AL65">
        <v>14709363.4538217</v>
      </c>
      <c r="AM65">
        <v>963883.784197142</v>
      </c>
      <c r="AN65">
        <v>0</v>
      </c>
      <c r="AO65">
        <v>76411110.667506799</v>
      </c>
      <c r="AP65">
        <v>67853316.400505096</v>
      </c>
      <c r="AQ65">
        <v>-45828804.400502503</v>
      </c>
      <c r="AR65">
        <v>0</v>
      </c>
      <c r="AS65">
        <v>22024512.0000026</v>
      </c>
    </row>
    <row r="66" spans="1:45" x14ac:dyDescent="0.2">
      <c r="A66">
        <v>10</v>
      </c>
      <c r="B66">
        <v>0</v>
      </c>
      <c r="C66">
        <v>2014</v>
      </c>
      <c r="D66">
        <v>100</v>
      </c>
      <c r="E66">
        <v>1181250675.99999</v>
      </c>
      <c r="F66">
        <v>1199896222</v>
      </c>
      <c r="G66">
        <v>1192647739.99999</v>
      </c>
      <c r="H66">
        <v>-7248482.0000021402</v>
      </c>
      <c r="I66">
        <v>1272361386.6893599</v>
      </c>
      <c r="J66">
        <v>-2068113.6805479501</v>
      </c>
      <c r="K66">
        <v>282626037.69999897</v>
      </c>
      <c r="L66">
        <v>1.6985871779999999</v>
      </c>
      <c r="M66">
        <v>29110612.079999998</v>
      </c>
      <c r="N66">
        <v>3.75239999999999</v>
      </c>
      <c r="O66">
        <v>33580.799999999901</v>
      </c>
      <c r="P66">
        <v>30.1999999999999</v>
      </c>
      <c r="Q66">
        <v>66.590503712184997</v>
      </c>
      <c r="R66">
        <v>4.2</v>
      </c>
      <c r="S66">
        <v>4</v>
      </c>
      <c r="T66">
        <v>0</v>
      </c>
      <c r="U66">
        <v>0</v>
      </c>
      <c r="V66">
        <v>0</v>
      </c>
      <c r="W66">
        <v>1</v>
      </c>
      <c r="X66">
        <v>7451.0568585062301</v>
      </c>
      <c r="Y66">
        <v>0</v>
      </c>
      <c r="Z66">
        <v>23175927.812910501</v>
      </c>
      <c r="AA66">
        <v>-8484856.20434561</v>
      </c>
      <c r="AB66">
        <v>4882006.28832357</v>
      </c>
      <c r="AC66">
        <v>-8131718.8698689602</v>
      </c>
      <c r="AD66">
        <v>1198513.57172709</v>
      </c>
      <c r="AE66">
        <v>1932326.9282923799</v>
      </c>
      <c r="AF66">
        <v>1102571.40786068</v>
      </c>
      <c r="AG66">
        <v>0</v>
      </c>
      <c r="AH66">
        <v>-16639113.1952544</v>
      </c>
      <c r="AI66">
        <v>0</v>
      </c>
      <c r="AJ66">
        <v>0</v>
      </c>
      <c r="AK66">
        <v>0</v>
      </c>
      <c r="AL66">
        <v>0</v>
      </c>
      <c r="AM66">
        <v>-576452.85112087999</v>
      </c>
      <c r="AN66">
        <v>0</v>
      </c>
      <c r="AO66">
        <v>-1540795.11147566</v>
      </c>
      <c r="AP66">
        <v>-1947162.8609003201</v>
      </c>
      <c r="AQ66">
        <v>-5301319.1391018201</v>
      </c>
      <c r="AR66">
        <v>0</v>
      </c>
      <c r="AS66">
        <v>-7248482.0000021402</v>
      </c>
    </row>
    <row r="67" spans="1:45" x14ac:dyDescent="0.2">
      <c r="A67">
        <v>10</v>
      </c>
      <c r="B67">
        <v>0</v>
      </c>
      <c r="C67">
        <v>2015</v>
      </c>
      <c r="D67">
        <v>100</v>
      </c>
      <c r="E67">
        <v>1181250675.99999</v>
      </c>
      <c r="F67">
        <v>1192647739.99999</v>
      </c>
      <c r="G67">
        <v>1160473735.99999</v>
      </c>
      <c r="H67">
        <v>-32174004.000001401</v>
      </c>
      <c r="I67">
        <v>1187636945.39377</v>
      </c>
      <c r="J67">
        <v>-84724441.295583904</v>
      </c>
      <c r="K67">
        <v>280202617.09999901</v>
      </c>
      <c r="L67">
        <v>1.721242055</v>
      </c>
      <c r="M67">
        <v>29378317.829999901</v>
      </c>
      <c r="N67">
        <v>2.7029999999999998</v>
      </c>
      <c r="O67">
        <v>34173.339999999902</v>
      </c>
      <c r="P67">
        <v>30.17</v>
      </c>
      <c r="Q67">
        <v>66.804748020605103</v>
      </c>
      <c r="R67">
        <v>4.0999999999999996</v>
      </c>
      <c r="S67">
        <v>5</v>
      </c>
      <c r="T67">
        <v>0</v>
      </c>
      <c r="U67">
        <v>0</v>
      </c>
      <c r="V67">
        <v>0</v>
      </c>
      <c r="W67">
        <v>1</v>
      </c>
      <c r="X67">
        <v>8459.2023034657595</v>
      </c>
      <c r="Y67">
        <v>0</v>
      </c>
      <c r="Z67">
        <v>-8541094.6780281998</v>
      </c>
      <c r="AA67">
        <v>-5829479.7547199801</v>
      </c>
      <c r="AB67">
        <v>4396849.4580013696</v>
      </c>
      <c r="AC67">
        <v>-50619974.359432399</v>
      </c>
      <c r="AD67">
        <v>-5847536.8910062704</v>
      </c>
      <c r="AE67">
        <v>-213215.27504209001</v>
      </c>
      <c r="AF67">
        <v>1457372.8116733599</v>
      </c>
      <c r="AG67">
        <v>249785.59914136899</v>
      </c>
      <c r="AH67">
        <v>-16538597.575419599</v>
      </c>
      <c r="AI67">
        <v>0</v>
      </c>
      <c r="AJ67">
        <v>0</v>
      </c>
      <c r="AK67">
        <v>0</v>
      </c>
      <c r="AL67">
        <v>0</v>
      </c>
      <c r="AM67">
        <v>591728.02376782405</v>
      </c>
      <c r="AN67">
        <v>0</v>
      </c>
      <c r="AO67">
        <v>-80894162.641064599</v>
      </c>
      <c r="AP67">
        <v>-79416441.343649894</v>
      </c>
      <c r="AQ67">
        <v>47242437.343648501</v>
      </c>
      <c r="AR67">
        <v>0</v>
      </c>
      <c r="AS67">
        <v>-32174004.000001401</v>
      </c>
    </row>
    <row r="68" spans="1:45" x14ac:dyDescent="0.2">
      <c r="A68">
        <v>10</v>
      </c>
      <c r="B68">
        <v>0</v>
      </c>
      <c r="C68">
        <v>2016</v>
      </c>
      <c r="D68">
        <v>100</v>
      </c>
      <c r="E68">
        <v>1181250675.99999</v>
      </c>
      <c r="F68">
        <v>1160473735.99999</v>
      </c>
      <c r="G68">
        <v>1162084608.99999</v>
      </c>
      <c r="H68">
        <v>1610873.0000004701</v>
      </c>
      <c r="I68">
        <v>1136598757.2736199</v>
      </c>
      <c r="J68">
        <v>-51038188.120152399</v>
      </c>
      <c r="K68">
        <v>279086354.60000002</v>
      </c>
      <c r="L68">
        <v>1.74351720399999</v>
      </c>
      <c r="M68">
        <v>29437697.499999899</v>
      </c>
      <c r="N68">
        <v>2.4255</v>
      </c>
      <c r="O68">
        <v>35302.049999999901</v>
      </c>
      <c r="P68">
        <v>29.88</v>
      </c>
      <c r="Q68">
        <v>67.140437302771304</v>
      </c>
      <c r="R68">
        <v>4.5</v>
      </c>
      <c r="S68">
        <v>6</v>
      </c>
      <c r="T68">
        <v>0</v>
      </c>
      <c r="U68">
        <v>0</v>
      </c>
      <c r="V68">
        <v>0</v>
      </c>
      <c r="W68">
        <v>1</v>
      </c>
      <c r="X68">
        <v>10016.7380159356</v>
      </c>
      <c r="Y68">
        <v>0</v>
      </c>
      <c r="Z68">
        <v>-3859655.7479284299</v>
      </c>
      <c r="AA68">
        <v>-5531624.5107228104</v>
      </c>
      <c r="AB68">
        <v>942316.828030815</v>
      </c>
      <c r="AC68">
        <v>-15607179.982737601</v>
      </c>
      <c r="AD68">
        <v>-10548207.328843599</v>
      </c>
      <c r="AE68">
        <v>-2003926.3874663999</v>
      </c>
      <c r="AF68">
        <v>2222656.4041376002</v>
      </c>
      <c r="AG68">
        <v>-971679.75782803004</v>
      </c>
      <c r="AH68">
        <v>-16092436.5785891</v>
      </c>
      <c r="AI68">
        <v>0</v>
      </c>
      <c r="AJ68">
        <v>0</v>
      </c>
      <c r="AK68">
        <v>0</v>
      </c>
      <c r="AL68">
        <v>0</v>
      </c>
      <c r="AM68">
        <v>766873.53630604199</v>
      </c>
      <c r="AN68">
        <v>0</v>
      </c>
      <c r="AO68">
        <v>-50682863.525641702</v>
      </c>
      <c r="AP68">
        <v>-49870860.852030799</v>
      </c>
      <c r="AQ68">
        <v>51481733.852031298</v>
      </c>
      <c r="AR68">
        <v>0</v>
      </c>
      <c r="AS68">
        <v>1610873.0000004701</v>
      </c>
    </row>
    <row r="69" spans="1:45" x14ac:dyDescent="0.2">
      <c r="A69">
        <v>10</v>
      </c>
      <c r="B69">
        <v>0</v>
      </c>
      <c r="C69">
        <v>2017</v>
      </c>
      <c r="D69">
        <v>100</v>
      </c>
      <c r="E69">
        <v>1181250675.99999</v>
      </c>
      <c r="F69">
        <v>1162084608.99999</v>
      </c>
      <c r="G69">
        <v>1100306571</v>
      </c>
      <c r="H69">
        <v>-61778037.999998502</v>
      </c>
      <c r="I69">
        <v>1113760840.3311</v>
      </c>
      <c r="J69">
        <v>-22837916.942523401</v>
      </c>
      <c r="K69">
        <v>274821215.5</v>
      </c>
      <c r="L69">
        <v>1.7724292479999999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67.2815187691711</v>
      </c>
      <c r="R69">
        <v>4.5</v>
      </c>
      <c r="S69">
        <v>7</v>
      </c>
      <c r="T69">
        <v>0</v>
      </c>
      <c r="U69">
        <v>0</v>
      </c>
      <c r="V69">
        <v>0</v>
      </c>
      <c r="W69">
        <v>1</v>
      </c>
      <c r="X69">
        <v>10077.7856802346</v>
      </c>
      <c r="Y69">
        <v>0</v>
      </c>
      <c r="Z69">
        <v>-14840892.1410947</v>
      </c>
      <c r="AA69">
        <v>-7118188.6374613503</v>
      </c>
      <c r="AB69">
        <v>3652368.6051938701</v>
      </c>
      <c r="AC69">
        <v>15277262.6525685</v>
      </c>
      <c r="AD69">
        <v>-5886288.3054041499</v>
      </c>
      <c r="AE69">
        <v>831376.97823702998</v>
      </c>
      <c r="AF69">
        <v>934902.499641567</v>
      </c>
      <c r="AG69">
        <v>0</v>
      </c>
      <c r="AH69">
        <v>-16114774.758924</v>
      </c>
      <c r="AI69">
        <v>0</v>
      </c>
      <c r="AJ69">
        <v>0</v>
      </c>
      <c r="AK69">
        <v>0</v>
      </c>
      <c r="AL69">
        <v>0</v>
      </c>
      <c r="AM69">
        <v>27600.7659147985</v>
      </c>
      <c r="AN69">
        <v>0</v>
      </c>
      <c r="AO69">
        <v>-23236632.341328502</v>
      </c>
      <c r="AP69">
        <v>-23350009.500439402</v>
      </c>
      <c r="AQ69">
        <v>-38428028.499559097</v>
      </c>
      <c r="AR69">
        <v>0</v>
      </c>
      <c r="AS69">
        <v>-61778037.999998502</v>
      </c>
    </row>
    <row r="70" spans="1:45" x14ac:dyDescent="0.2">
      <c r="A70">
        <v>10</v>
      </c>
      <c r="B70">
        <v>0</v>
      </c>
      <c r="C70">
        <v>2018</v>
      </c>
      <c r="D70">
        <v>100</v>
      </c>
      <c r="E70">
        <v>1181250675.99999</v>
      </c>
      <c r="F70">
        <v>1100306571</v>
      </c>
      <c r="G70">
        <v>1107464473.99999</v>
      </c>
      <c r="H70">
        <v>7157902.9999992801</v>
      </c>
      <c r="I70">
        <v>1058995631.78622</v>
      </c>
      <c r="J70">
        <v>-54765208.544878103</v>
      </c>
      <c r="K70">
        <v>274036302.39999998</v>
      </c>
      <c r="L70">
        <v>1.7403283429999901</v>
      </c>
      <c r="M70">
        <v>29807700.839999899</v>
      </c>
      <c r="N70">
        <v>2.9199999999999902</v>
      </c>
      <c r="O70">
        <v>36801.5</v>
      </c>
      <c r="P70">
        <v>30.01</v>
      </c>
      <c r="Q70">
        <v>67.468769080655605</v>
      </c>
      <c r="R70">
        <v>4.5999999999999996</v>
      </c>
      <c r="S70">
        <v>8</v>
      </c>
      <c r="T70">
        <v>0</v>
      </c>
      <c r="U70">
        <v>0</v>
      </c>
      <c r="V70">
        <v>0</v>
      </c>
      <c r="W70">
        <v>1</v>
      </c>
      <c r="X70">
        <v>10384.489840463801</v>
      </c>
      <c r="Y70">
        <v>1</v>
      </c>
      <c r="Z70">
        <v>-2623394.0850258502</v>
      </c>
      <c r="AA70">
        <v>7536202.7589478204</v>
      </c>
      <c r="AB70">
        <v>2073931.5171948699</v>
      </c>
      <c r="AC70">
        <v>11478995.584793</v>
      </c>
      <c r="AD70">
        <v>-7249849.80935359</v>
      </c>
      <c r="AE70">
        <v>65576.818371382993</v>
      </c>
      <c r="AF70">
        <v>1175038.2851871599</v>
      </c>
      <c r="AG70">
        <v>-230397.60765566301</v>
      </c>
      <c r="AH70">
        <v>-15258090.8654209</v>
      </c>
      <c r="AI70">
        <v>0</v>
      </c>
      <c r="AJ70">
        <v>0</v>
      </c>
      <c r="AK70">
        <v>0</v>
      </c>
      <c r="AL70">
        <v>0</v>
      </c>
      <c r="AM70">
        <v>128950.71217709599</v>
      </c>
      <c r="AN70">
        <v>-51128358.189062901</v>
      </c>
      <c r="AO70">
        <v>-54031394.879847497</v>
      </c>
      <c r="AP70">
        <v>-54103642.938461401</v>
      </c>
      <c r="AQ70">
        <v>61261545.9384607</v>
      </c>
      <c r="AR70">
        <v>0</v>
      </c>
      <c r="AS70">
        <v>7157902.9999992801</v>
      </c>
    </row>
    <row r="74" spans="1:45" s="6" customFormat="1" ht="68" x14ac:dyDescent="0.2">
      <c r="A74" s="6" t="s">
        <v>89</v>
      </c>
      <c r="B74" s="6" t="s">
        <v>0</v>
      </c>
      <c r="C74" s="6" t="s">
        <v>1</v>
      </c>
      <c r="D74" s="6" t="s">
        <v>2</v>
      </c>
      <c r="E74" s="6" t="s">
        <v>64</v>
      </c>
      <c r="F74" s="6" t="s">
        <v>3</v>
      </c>
      <c r="G74" s="6" t="s">
        <v>4</v>
      </c>
      <c r="H74" s="6" t="s">
        <v>5</v>
      </c>
      <c r="I74" s="6" t="s">
        <v>6</v>
      </c>
      <c r="J74" s="6" t="s">
        <v>7</v>
      </c>
      <c r="K74" s="6" t="s">
        <v>8</v>
      </c>
      <c r="L74" s="6" t="s">
        <v>20</v>
      </c>
      <c r="M74" s="6" t="s">
        <v>9</v>
      </c>
      <c r="N74" s="6" t="s">
        <v>19</v>
      </c>
      <c r="O74" s="6" t="s">
        <v>18</v>
      </c>
      <c r="P74" s="6" t="s">
        <v>10</v>
      </c>
      <c r="Q74" s="6" t="s">
        <v>11</v>
      </c>
      <c r="R74" s="6" t="s">
        <v>34</v>
      </c>
      <c r="S74" s="6" t="s">
        <v>74</v>
      </c>
      <c r="T74" s="6" t="s">
        <v>75</v>
      </c>
      <c r="U74" s="6" t="s">
        <v>76</v>
      </c>
      <c r="V74" s="6" t="s">
        <v>77</v>
      </c>
      <c r="W74" s="6" t="s">
        <v>51</v>
      </c>
      <c r="X74" s="6" t="s">
        <v>90</v>
      </c>
      <c r="Y74" s="6" t="s">
        <v>52</v>
      </c>
      <c r="Z74" s="6" t="s">
        <v>12</v>
      </c>
      <c r="AA74" s="6" t="s">
        <v>35</v>
      </c>
      <c r="AB74" s="6" t="s">
        <v>13</v>
      </c>
      <c r="AC74" s="6" t="s">
        <v>36</v>
      </c>
      <c r="AD74" s="6" t="s">
        <v>37</v>
      </c>
      <c r="AE74" s="6" t="s">
        <v>14</v>
      </c>
      <c r="AF74" s="6" t="s">
        <v>15</v>
      </c>
      <c r="AG74" s="6" t="s">
        <v>38</v>
      </c>
      <c r="AH74" s="6" t="s">
        <v>78</v>
      </c>
      <c r="AI74" s="6" t="s">
        <v>79</v>
      </c>
      <c r="AJ74" s="6" t="s">
        <v>80</v>
      </c>
      <c r="AK74" s="6" t="s">
        <v>81</v>
      </c>
      <c r="AL74" s="6" t="s">
        <v>53</v>
      </c>
      <c r="AM74" s="6" t="s">
        <v>91</v>
      </c>
      <c r="AN74" s="6" t="s">
        <v>54</v>
      </c>
      <c r="AO74" s="6" t="s">
        <v>46</v>
      </c>
      <c r="AP74" s="6" t="s">
        <v>47</v>
      </c>
      <c r="AQ74" s="6" t="s">
        <v>48</v>
      </c>
      <c r="AR74" s="6" t="s">
        <v>49</v>
      </c>
      <c r="AS74" s="6" t="s">
        <v>50</v>
      </c>
    </row>
    <row r="75" spans="1:45" x14ac:dyDescent="0.2">
      <c r="A75">
        <v>1</v>
      </c>
      <c r="B75">
        <v>1</v>
      </c>
      <c r="C75">
        <v>2002</v>
      </c>
      <c r="D75">
        <v>160</v>
      </c>
      <c r="E75">
        <v>1317683510.0549901</v>
      </c>
      <c r="F75">
        <v>0</v>
      </c>
      <c r="G75">
        <v>1317683510.0549901</v>
      </c>
      <c r="H75">
        <v>0</v>
      </c>
      <c r="I75">
        <v>1221722515.7587299</v>
      </c>
      <c r="J75">
        <v>0</v>
      </c>
      <c r="K75">
        <v>49076033.1798153</v>
      </c>
      <c r="L75">
        <v>1.64728462335536</v>
      </c>
      <c r="M75">
        <v>8356128.0898724897</v>
      </c>
      <c r="N75">
        <v>1.95688216271768</v>
      </c>
      <c r="O75">
        <v>43613.880861899197</v>
      </c>
      <c r="P75">
        <v>11.091194662469</v>
      </c>
      <c r="Q75">
        <v>48.647675981644099</v>
      </c>
      <c r="R75">
        <v>3.9006942547952601</v>
      </c>
      <c r="S75">
        <v>0</v>
      </c>
      <c r="T75">
        <v>0</v>
      </c>
      <c r="U75">
        <v>0</v>
      </c>
      <c r="V75">
        <v>0</v>
      </c>
      <c r="W75">
        <v>0</v>
      </c>
      <c r="X75">
        <v>120773.084094205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1317683510.0549901</v>
      </c>
      <c r="AS75">
        <v>1317683510.0549901</v>
      </c>
    </row>
    <row r="76" spans="1:45" x14ac:dyDescent="0.2">
      <c r="A76">
        <v>1</v>
      </c>
      <c r="B76">
        <v>1</v>
      </c>
      <c r="C76">
        <v>2003</v>
      </c>
      <c r="D76">
        <v>160</v>
      </c>
      <c r="E76">
        <v>1317683510.0549901</v>
      </c>
      <c r="F76">
        <v>1317683510.0549901</v>
      </c>
      <c r="G76">
        <v>1306528047.5409999</v>
      </c>
      <c r="H76">
        <v>-11155462.513999101</v>
      </c>
      <c r="I76">
        <v>1312576912.70783</v>
      </c>
      <c r="J76">
        <v>90854396.949096397</v>
      </c>
      <c r="K76">
        <v>52668814.150962196</v>
      </c>
      <c r="L76">
        <v>1.63690220156208</v>
      </c>
      <c r="M76">
        <v>8497504.1902668308</v>
      </c>
      <c r="N76">
        <v>2.2348528488288402</v>
      </c>
      <c r="O76">
        <v>42619.675542905599</v>
      </c>
      <c r="P76">
        <v>11.003977685074601</v>
      </c>
      <c r="Q76">
        <v>47.005125064832797</v>
      </c>
      <c r="R76">
        <v>3.9006942547952601</v>
      </c>
      <c r="S76">
        <v>0</v>
      </c>
      <c r="T76">
        <v>0</v>
      </c>
      <c r="U76">
        <v>0</v>
      </c>
      <c r="V76">
        <v>0</v>
      </c>
      <c r="W76">
        <v>0</v>
      </c>
      <c r="X76">
        <v>297827.65804287803</v>
      </c>
      <c r="Y76">
        <v>0</v>
      </c>
      <c r="Z76">
        <v>68489542.257645398</v>
      </c>
      <c r="AA76">
        <v>2080024.1343352401</v>
      </c>
      <c r="AB76">
        <v>9663595.8474486396</v>
      </c>
      <c r="AC76">
        <v>20600910.048886299</v>
      </c>
      <c r="AD76">
        <v>8691681.0044802502</v>
      </c>
      <c r="AE76">
        <v>-683577.28345119301</v>
      </c>
      <c r="AF76">
        <v>-12259960.808981899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3470938.5553593198</v>
      </c>
      <c r="AN76">
        <v>0</v>
      </c>
      <c r="AO76">
        <v>100053153.755722</v>
      </c>
      <c r="AP76">
        <v>101470061.150359</v>
      </c>
      <c r="AQ76">
        <v>-112625523.664358</v>
      </c>
      <c r="AR76">
        <v>0</v>
      </c>
      <c r="AS76">
        <v>-11155462.513999101</v>
      </c>
    </row>
    <row r="77" spans="1:45" x14ac:dyDescent="0.2">
      <c r="A77">
        <v>1</v>
      </c>
      <c r="B77">
        <v>1</v>
      </c>
      <c r="C77">
        <v>2004</v>
      </c>
      <c r="D77">
        <v>180</v>
      </c>
      <c r="E77">
        <v>1328318204.0549901</v>
      </c>
      <c r="F77">
        <v>1306528047.5409999</v>
      </c>
      <c r="G77">
        <v>1357765089.98</v>
      </c>
      <c r="H77">
        <v>40602348.4390001</v>
      </c>
      <c r="I77">
        <v>1363137078.51754</v>
      </c>
      <c r="J77">
        <v>40357740.9202739</v>
      </c>
      <c r="K77">
        <v>52578912.5685606</v>
      </c>
      <c r="L77">
        <v>1.68109244672958</v>
      </c>
      <c r="M77">
        <v>8658596.4775646105</v>
      </c>
      <c r="N77">
        <v>2.5565354390683499</v>
      </c>
      <c r="O77">
        <v>41229.446684070899</v>
      </c>
      <c r="P77">
        <v>10.8873731678654</v>
      </c>
      <c r="Q77">
        <v>45.366596186164998</v>
      </c>
      <c r="R77">
        <v>3.89555871719103</v>
      </c>
      <c r="S77">
        <v>0</v>
      </c>
      <c r="T77">
        <v>0</v>
      </c>
      <c r="U77">
        <v>0</v>
      </c>
      <c r="V77">
        <v>0</v>
      </c>
      <c r="W77">
        <v>0</v>
      </c>
      <c r="X77">
        <v>186407.01815376201</v>
      </c>
      <c r="Y77">
        <v>0</v>
      </c>
      <c r="Z77">
        <v>3314369.2340614302</v>
      </c>
      <c r="AA77">
        <v>-2081468.5115048499</v>
      </c>
      <c r="AB77">
        <v>11575535.7771679</v>
      </c>
      <c r="AC77">
        <v>21882734.436942101</v>
      </c>
      <c r="AD77">
        <v>11871234.3926767</v>
      </c>
      <c r="AE77">
        <v>-673024.03813785198</v>
      </c>
      <c r="AF77">
        <v>-11696729.7362966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-441296.29796802299</v>
      </c>
      <c r="AN77">
        <v>0</v>
      </c>
      <c r="AO77">
        <v>33751355.256940901</v>
      </c>
      <c r="AP77">
        <v>43941437.210939303</v>
      </c>
      <c r="AQ77">
        <v>-3339088.7719392199</v>
      </c>
      <c r="AR77">
        <v>10634694</v>
      </c>
      <c r="AS77">
        <v>51237042.4390001</v>
      </c>
    </row>
    <row r="78" spans="1:45" x14ac:dyDescent="0.2">
      <c r="A78">
        <v>1</v>
      </c>
      <c r="B78">
        <v>1</v>
      </c>
      <c r="C78">
        <v>2005</v>
      </c>
      <c r="D78">
        <v>180</v>
      </c>
      <c r="E78">
        <v>1328318204.0549901</v>
      </c>
      <c r="F78">
        <v>1357765089.98</v>
      </c>
      <c r="G78">
        <v>1432897189.59899</v>
      </c>
      <c r="H78">
        <v>75132099.6189982</v>
      </c>
      <c r="I78">
        <v>1425053610.5090799</v>
      </c>
      <c r="J78">
        <v>61916531.9915407</v>
      </c>
      <c r="K78">
        <v>53053303.504828498</v>
      </c>
      <c r="L78">
        <v>1.6335777771311299</v>
      </c>
      <c r="M78">
        <v>8844549.0213570409</v>
      </c>
      <c r="N78">
        <v>3.0164272859276999</v>
      </c>
      <c r="O78">
        <v>40049.285646500699</v>
      </c>
      <c r="P78">
        <v>10.7923614133529</v>
      </c>
      <c r="Q78">
        <v>43.942955838282998</v>
      </c>
      <c r="R78">
        <v>3.89555871719103</v>
      </c>
      <c r="S78">
        <v>0</v>
      </c>
      <c r="T78">
        <v>0</v>
      </c>
      <c r="U78">
        <v>0</v>
      </c>
      <c r="V78">
        <v>0</v>
      </c>
      <c r="W78">
        <v>0</v>
      </c>
      <c r="X78">
        <v>176820.99575824401</v>
      </c>
      <c r="Y78">
        <v>0</v>
      </c>
      <c r="Z78">
        <v>8332511.1423028801</v>
      </c>
      <c r="AA78">
        <v>-5587247.3937017396</v>
      </c>
      <c r="AB78">
        <v>12271694.423913101</v>
      </c>
      <c r="AC78">
        <v>29139137.013278201</v>
      </c>
      <c r="AD78">
        <v>11291461.241572499</v>
      </c>
      <c r="AE78">
        <v>-802010.00396585697</v>
      </c>
      <c r="AF78">
        <v>-10568634.437070601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-702296.96956449701</v>
      </c>
      <c r="AN78">
        <v>0</v>
      </c>
      <c r="AO78">
        <v>43374615.016763903</v>
      </c>
      <c r="AP78">
        <v>48793852.191022001</v>
      </c>
      <c r="AQ78">
        <v>26338247.427976102</v>
      </c>
      <c r="AR78">
        <v>0</v>
      </c>
      <c r="AS78">
        <v>75132099.6189982</v>
      </c>
    </row>
    <row r="79" spans="1:45" x14ac:dyDescent="0.2">
      <c r="A79">
        <v>1</v>
      </c>
      <c r="B79">
        <v>1</v>
      </c>
      <c r="C79">
        <v>2006</v>
      </c>
      <c r="D79">
        <v>180</v>
      </c>
      <c r="E79">
        <v>1328318204.0549901</v>
      </c>
      <c r="F79">
        <v>1432897189.59899</v>
      </c>
      <c r="G79">
        <v>1493101441.316</v>
      </c>
      <c r="H79">
        <v>60204251.717001699</v>
      </c>
      <c r="I79">
        <v>1494583306.8622899</v>
      </c>
      <c r="J79">
        <v>69529696.353212595</v>
      </c>
      <c r="K79">
        <v>54748118.224494703</v>
      </c>
      <c r="L79">
        <v>1.69029232384785</v>
      </c>
      <c r="M79">
        <v>9093401.6927676499</v>
      </c>
      <c r="N79">
        <v>3.3086353020663499</v>
      </c>
      <c r="O79">
        <v>38282.5535563374</v>
      </c>
      <c r="P79">
        <v>10.7268101415409</v>
      </c>
      <c r="Q79">
        <v>42.321042012928203</v>
      </c>
      <c r="R79">
        <v>4.1552927941890596</v>
      </c>
      <c r="S79">
        <v>0</v>
      </c>
      <c r="T79">
        <v>0</v>
      </c>
      <c r="U79">
        <v>0</v>
      </c>
      <c r="V79">
        <v>0</v>
      </c>
      <c r="W79">
        <v>0</v>
      </c>
      <c r="X79">
        <v>317413.715349445</v>
      </c>
      <c r="Y79">
        <v>0</v>
      </c>
      <c r="Z79">
        <v>50961156.137391299</v>
      </c>
      <c r="AA79">
        <v>-17254338.294852</v>
      </c>
      <c r="AB79">
        <v>16556116.530486699</v>
      </c>
      <c r="AC79">
        <v>17607092.0138794</v>
      </c>
      <c r="AD79">
        <v>18490809.7794252</v>
      </c>
      <c r="AE79">
        <v>-570587.93106682203</v>
      </c>
      <c r="AF79">
        <v>-13215182.6028054</v>
      </c>
      <c r="AG79">
        <v>-790625.96781191102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1183450.10782456</v>
      </c>
      <c r="AN79">
        <v>0</v>
      </c>
      <c r="AO79">
        <v>72967889.7724711</v>
      </c>
      <c r="AP79">
        <v>73298835.580403402</v>
      </c>
      <c r="AQ79">
        <v>-13094583.863401599</v>
      </c>
      <c r="AR79">
        <v>0</v>
      </c>
      <c r="AS79">
        <v>60204251.717001699</v>
      </c>
    </row>
    <row r="80" spans="1:45" x14ac:dyDescent="0.2">
      <c r="A80">
        <v>1</v>
      </c>
      <c r="B80">
        <v>1</v>
      </c>
      <c r="C80">
        <v>2007</v>
      </c>
      <c r="D80">
        <v>180</v>
      </c>
      <c r="E80">
        <v>1328318204.0549901</v>
      </c>
      <c r="F80">
        <v>1493101441.316</v>
      </c>
      <c r="G80">
        <v>1523940913.6889999</v>
      </c>
      <c r="H80">
        <v>30839472.372999702</v>
      </c>
      <c r="I80">
        <v>1584965025.89943</v>
      </c>
      <c r="J80">
        <v>90381719.037135303</v>
      </c>
      <c r="K80">
        <v>58381758.530055098</v>
      </c>
      <c r="L80">
        <v>1.6645240571522</v>
      </c>
      <c r="M80">
        <v>9156923.7821273394</v>
      </c>
      <c r="N80">
        <v>3.4720381274888599</v>
      </c>
      <c r="O80">
        <v>38806.253006503001</v>
      </c>
      <c r="P80">
        <v>10.5667826574035</v>
      </c>
      <c r="Q80">
        <v>41.820028840657699</v>
      </c>
      <c r="R80">
        <v>4.36584146465629</v>
      </c>
      <c r="S80">
        <v>0</v>
      </c>
      <c r="T80">
        <v>0</v>
      </c>
      <c r="U80">
        <v>0</v>
      </c>
      <c r="V80">
        <v>0</v>
      </c>
      <c r="W80">
        <v>0</v>
      </c>
      <c r="X80">
        <v>123005.334660956</v>
      </c>
      <c r="Y80">
        <v>0</v>
      </c>
      <c r="Z80">
        <v>75611176.909324899</v>
      </c>
      <c r="AA80">
        <v>18659813.391404301</v>
      </c>
      <c r="AB80">
        <v>4727969.1640502997</v>
      </c>
      <c r="AC80">
        <v>9683398.7563620005</v>
      </c>
      <c r="AD80">
        <v>-5519302.8365570204</v>
      </c>
      <c r="AE80">
        <v>-1346424.5726488701</v>
      </c>
      <c r="AF80">
        <v>-4238012.3856739895</v>
      </c>
      <c r="AG80">
        <v>-664082.96108368901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354070.45403714897</v>
      </c>
      <c r="AN80">
        <v>0</v>
      </c>
      <c r="AO80">
        <v>97268605.919215098</v>
      </c>
      <c r="AP80">
        <v>96408602.835488394</v>
      </c>
      <c r="AQ80">
        <v>-65569130.462488599</v>
      </c>
      <c r="AR80">
        <v>0</v>
      </c>
      <c r="AS80">
        <v>30839472.372999702</v>
      </c>
    </row>
    <row r="81" spans="1:45" x14ac:dyDescent="0.2">
      <c r="A81">
        <v>1</v>
      </c>
      <c r="B81">
        <v>1</v>
      </c>
      <c r="C81">
        <v>2008</v>
      </c>
      <c r="D81">
        <v>180</v>
      </c>
      <c r="E81">
        <v>1328318204.0549901</v>
      </c>
      <c r="F81">
        <v>1523940913.6889999</v>
      </c>
      <c r="G81">
        <v>1599558288.8410001</v>
      </c>
      <c r="H81">
        <v>75617375.152000099</v>
      </c>
      <c r="I81">
        <v>1619987848.2302101</v>
      </c>
      <c r="J81">
        <v>35022822.330776602</v>
      </c>
      <c r="K81">
        <v>59709036.3423362</v>
      </c>
      <c r="L81">
        <v>1.7324952826505</v>
      </c>
      <c r="M81">
        <v>9200100.3972007297</v>
      </c>
      <c r="N81">
        <v>3.90583046948485</v>
      </c>
      <c r="O81">
        <v>38737.624682201204</v>
      </c>
      <c r="P81">
        <v>10.7101392791792</v>
      </c>
      <c r="Q81">
        <v>41.125325626350602</v>
      </c>
      <c r="R81">
        <v>4.4552680771049298</v>
      </c>
      <c r="S81">
        <v>0</v>
      </c>
      <c r="T81">
        <v>0</v>
      </c>
      <c r="U81">
        <v>0</v>
      </c>
      <c r="V81">
        <v>0</v>
      </c>
      <c r="W81">
        <v>0.18607170453998001</v>
      </c>
      <c r="X81">
        <v>112852.652921492</v>
      </c>
      <c r="Y81">
        <v>0</v>
      </c>
      <c r="Z81">
        <v>38083811.956741199</v>
      </c>
      <c r="AA81">
        <v>-28278681.8430297</v>
      </c>
      <c r="AB81">
        <v>3968072.8380930801</v>
      </c>
      <c r="AC81">
        <v>24740514.795115799</v>
      </c>
      <c r="AD81">
        <v>399867.91690164601</v>
      </c>
      <c r="AE81">
        <v>1304291.22271032</v>
      </c>
      <c r="AF81">
        <v>-6108380.2913524797</v>
      </c>
      <c r="AG81">
        <v>-264806.09467438399</v>
      </c>
      <c r="AH81">
        <v>0</v>
      </c>
      <c r="AI81">
        <v>0</v>
      </c>
      <c r="AJ81">
        <v>0</v>
      </c>
      <c r="AK81">
        <v>0</v>
      </c>
      <c r="AL81">
        <v>3549676.8290797598</v>
      </c>
      <c r="AM81">
        <v>189278.14447866601</v>
      </c>
      <c r="AN81">
        <v>0</v>
      </c>
      <c r="AO81">
        <v>37583645.474064</v>
      </c>
      <c r="AP81">
        <v>36589454.102645099</v>
      </c>
      <c r="AQ81">
        <v>39027921.049354903</v>
      </c>
      <c r="AR81">
        <v>0</v>
      </c>
      <c r="AS81">
        <v>75617375.152000099</v>
      </c>
    </row>
    <row r="82" spans="1:45" x14ac:dyDescent="0.2">
      <c r="A82">
        <v>1</v>
      </c>
      <c r="B82">
        <v>1</v>
      </c>
      <c r="C82">
        <v>2009</v>
      </c>
      <c r="D82">
        <v>190</v>
      </c>
      <c r="E82">
        <v>1339666545.0549901</v>
      </c>
      <c r="F82">
        <v>1599558288.8410001</v>
      </c>
      <c r="G82">
        <v>1580831706.783</v>
      </c>
      <c r="H82">
        <v>-30074923.057999998</v>
      </c>
      <c r="I82">
        <v>1549055857.5443299</v>
      </c>
      <c r="J82">
        <v>-87088773.450684696</v>
      </c>
      <c r="K82">
        <v>59239959.304188997</v>
      </c>
      <c r="L82">
        <v>1.8368882601819501</v>
      </c>
      <c r="M82">
        <v>9133742.5152988397</v>
      </c>
      <c r="N82">
        <v>2.84710291125191</v>
      </c>
      <c r="O82">
        <v>37122.536000348802</v>
      </c>
      <c r="P82">
        <v>10.8181194472273</v>
      </c>
      <c r="Q82">
        <v>40.240338014865699</v>
      </c>
      <c r="R82">
        <v>4.6272095871632004</v>
      </c>
      <c r="S82">
        <v>0</v>
      </c>
      <c r="T82">
        <v>0</v>
      </c>
      <c r="U82">
        <v>0</v>
      </c>
      <c r="V82">
        <v>0</v>
      </c>
      <c r="W82">
        <v>0.18449548756168399</v>
      </c>
      <c r="X82">
        <v>107386.961737527</v>
      </c>
      <c r="Y82">
        <v>0</v>
      </c>
      <c r="Z82">
        <v>10396744.454449</v>
      </c>
      <c r="AA82">
        <v>-39618091.754674599</v>
      </c>
      <c r="AB82">
        <v>-1287083.15144105</v>
      </c>
      <c r="AC82">
        <v>-66348404.5805775</v>
      </c>
      <c r="AD82">
        <v>19654454.5322682</v>
      </c>
      <c r="AE82">
        <v>1263665.8379913301</v>
      </c>
      <c r="AF82">
        <v>-7849606.8832684401</v>
      </c>
      <c r="AG82">
        <v>-583111.74954739201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-1395561.3226035801</v>
      </c>
      <c r="AN82">
        <v>0</v>
      </c>
      <c r="AO82">
        <v>-85766994.617403999</v>
      </c>
      <c r="AP82">
        <v>-85321774.0502204</v>
      </c>
      <c r="AQ82">
        <v>55246850.992220402</v>
      </c>
      <c r="AR82">
        <v>11348341</v>
      </c>
      <c r="AS82">
        <v>-18726582.057999998</v>
      </c>
    </row>
    <row r="83" spans="1:45" x14ac:dyDescent="0.2">
      <c r="A83">
        <v>1</v>
      </c>
      <c r="B83">
        <v>1</v>
      </c>
      <c r="C83">
        <v>2010</v>
      </c>
      <c r="D83">
        <v>190</v>
      </c>
      <c r="E83">
        <v>1339666545.0549901</v>
      </c>
      <c r="F83">
        <v>1580831706.783</v>
      </c>
      <c r="G83">
        <v>1585298431.9619999</v>
      </c>
      <c r="H83">
        <v>4466725.17899964</v>
      </c>
      <c r="I83">
        <v>1611554800.3433199</v>
      </c>
      <c r="J83">
        <v>62498942.798992097</v>
      </c>
      <c r="K83">
        <v>59275926.293206804</v>
      </c>
      <c r="L83">
        <v>1.8415604117144699</v>
      </c>
      <c r="M83">
        <v>9136577.3772475403</v>
      </c>
      <c r="N83">
        <v>3.3035988614668002</v>
      </c>
      <c r="O83">
        <v>36267.570955507697</v>
      </c>
      <c r="P83">
        <v>11.0934912117132</v>
      </c>
      <c r="Q83">
        <v>39.7528945121229</v>
      </c>
      <c r="R83">
        <v>4.8634255716210397</v>
      </c>
      <c r="S83">
        <v>0</v>
      </c>
      <c r="T83">
        <v>0</v>
      </c>
      <c r="U83">
        <v>0.122493316977071</v>
      </c>
      <c r="V83">
        <v>0</v>
      </c>
      <c r="W83">
        <v>0.19446970115186701</v>
      </c>
      <c r="X83">
        <v>114545.19268691</v>
      </c>
      <c r="Y83">
        <v>0</v>
      </c>
      <c r="Z83">
        <v>56105122.799716599</v>
      </c>
      <c r="AA83">
        <v>-1430713.2653673401</v>
      </c>
      <c r="AB83">
        <v>1772892.9448903601</v>
      </c>
      <c r="AC83">
        <v>31115913.8232022</v>
      </c>
      <c r="AD83">
        <v>10739075.9072756</v>
      </c>
      <c r="AE83">
        <v>2622903.8694966799</v>
      </c>
      <c r="AF83">
        <v>-4629281.0318094902</v>
      </c>
      <c r="AG83">
        <v>-765927.06993872998</v>
      </c>
      <c r="AH83">
        <v>0</v>
      </c>
      <c r="AI83">
        <v>0</v>
      </c>
      <c r="AJ83">
        <v>-669283.85747101996</v>
      </c>
      <c r="AK83">
        <v>0</v>
      </c>
      <c r="AL83">
        <v>370806.97502038197</v>
      </c>
      <c r="AM83">
        <v>85582.704202638095</v>
      </c>
      <c r="AN83">
        <v>0</v>
      </c>
      <c r="AO83">
        <v>95317093.799217999</v>
      </c>
      <c r="AP83">
        <v>95786934.175739199</v>
      </c>
      <c r="AQ83">
        <v>-91320208.996739596</v>
      </c>
      <c r="AR83">
        <v>0</v>
      </c>
      <c r="AS83">
        <v>4466725.17899964</v>
      </c>
    </row>
    <row r="84" spans="1:45" x14ac:dyDescent="0.2">
      <c r="A84">
        <v>1</v>
      </c>
      <c r="B84">
        <v>1</v>
      </c>
      <c r="C84">
        <v>2011</v>
      </c>
      <c r="D84">
        <v>190</v>
      </c>
      <c r="E84">
        <v>1339666545.0549901</v>
      </c>
      <c r="F84">
        <v>1585298431.9619999</v>
      </c>
      <c r="G84">
        <v>1649966415.23</v>
      </c>
      <c r="H84">
        <v>64667983.268000901</v>
      </c>
      <c r="I84">
        <v>1678923897.0490201</v>
      </c>
      <c r="J84">
        <v>67369096.705701903</v>
      </c>
      <c r="K84">
        <v>59373388.850558199</v>
      </c>
      <c r="L84">
        <v>1.83475214346868</v>
      </c>
      <c r="M84">
        <v>9221128.5826818701</v>
      </c>
      <c r="N84">
        <v>4.0550422073179799</v>
      </c>
      <c r="O84">
        <v>35667.2616141693</v>
      </c>
      <c r="P84">
        <v>11.3894164153527</v>
      </c>
      <c r="Q84">
        <v>39.044335259297597</v>
      </c>
      <c r="R84">
        <v>4.8286433632405297</v>
      </c>
      <c r="S84">
        <v>0</v>
      </c>
      <c r="T84">
        <v>0</v>
      </c>
      <c r="U84">
        <v>0.62137897636894601</v>
      </c>
      <c r="V84">
        <v>0</v>
      </c>
      <c r="W84">
        <v>0.36015855799413898</v>
      </c>
      <c r="X84">
        <v>102726.986142008</v>
      </c>
      <c r="Y84">
        <v>0</v>
      </c>
      <c r="Z84">
        <v>4756737.3022335004</v>
      </c>
      <c r="AA84">
        <v>3485905.69172314</v>
      </c>
      <c r="AB84">
        <v>6583722.0268974397</v>
      </c>
      <c r="AC84">
        <v>44851236.520553797</v>
      </c>
      <c r="AD84">
        <v>7485635.9130269801</v>
      </c>
      <c r="AE84">
        <v>2824496.02885006</v>
      </c>
      <c r="AF84">
        <v>-6581813.55328367</v>
      </c>
      <c r="AG84">
        <v>128649.968981652</v>
      </c>
      <c r="AH84">
        <v>0</v>
      </c>
      <c r="AI84">
        <v>0</v>
      </c>
      <c r="AJ84">
        <v>-2680855.2584476098</v>
      </c>
      <c r="AK84">
        <v>0</v>
      </c>
      <c r="AL84">
        <v>2963848.1059367601</v>
      </c>
      <c r="AM84">
        <v>261517.01059590199</v>
      </c>
      <c r="AN84">
        <v>0</v>
      </c>
      <c r="AO84">
        <v>64079079.757068001</v>
      </c>
      <c r="AP84">
        <v>64859487.439255498</v>
      </c>
      <c r="AQ84">
        <v>-191504.17125464999</v>
      </c>
      <c r="AR84">
        <v>0</v>
      </c>
      <c r="AS84">
        <v>64667983.268000901</v>
      </c>
    </row>
    <row r="85" spans="1:45" x14ac:dyDescent="0.2">
      <c r="A85">
        <v>1</v>
      </c>
      <c r="B85">
        <v>1</v>
      </c>
      <c r="C85">
        <v>2012</v>
      </c>
      <c r="D85">
        <v>190</v>
      </c>
      <c r="E85">
        <v>1339666545.0549901</v>
      </c>
      <c r="F85">
        <v>1649966415.23</v>
      </c>
      <c r="G85">
        <v>1680997951.3099999</v>
      </c>
      <c r="H85">
        <v>31031536.079999499</v>
      </c>
      <c r="I85">
        <v>1713389143.8705101</v>
      </c>
      <c r="J85">
        <v>34465246.8214816</v>
      </c>
      <c r="K85">
        <v>60951539.957468003</v>
      </c>
      <c r="L85">
        <v>1.86992807543975</v>
      </c>
      <c r="M85">
        <v>9327601.2740617003</v>
      </c>
      <c r="N85">
        <v>4.0834989883245401</v>
      </c>
      <c r="O85">
        <v>35325.209510277797</v>
      </c>
      <c r="P85">
        <v>11.2784545069084</v>
      </c>
      <c r="Q85">
        <v>39.037954559056502</v>
      </c>
      <c r="R85">
        <v>4.8841298082991003</v>
      </c>
      <c r="S85">
        <v>0</v>
      </c>
      <c r="T85">
        <v>0</v>
      </c>
      <c r="U85">
        <v>1.5474365259691401</v>
      </c>
      <c r="V85">
        <v>0</v>
      </c>
      <c r="W85">
        <v>0.36590318678136002</v>
      </c>
      <c r="X85">
        <v>107037.854023459</v>
      </c>
      <c r="Y85">
        <v>0</v>
      </c>
      <c r="Z85">
        <v>37681837.307342403</v>
      </c>
      <c r="AA85">
        <v>-9660186.5832359102</v>
      </c>
      <c r="AB85">
        <v>8341350.3719144603</v>
      </c>
      <c r="AC85">
        <v>1660240.8424549</v>
      </c>
      <c r="AD85">
        <v>4253139.0066308295</v>
      </c>
      <c r="AE85">
        <v>-1110577.82197004</v>
      </c>
      <c r="AF85">
        <v>-64697.332093528399</v>
      </c>
      <c r="AG85">
        <v>-208011.002119351</v>
      </c>
      <c r="AH85">
        <v>0</v>
      </c>
      <c r="AI85">
        <v>0</v>
      </c>
      <c r="AJ85">
        <v>-5207548.6178554399</v>
      </c>
      <c r="AK85">
        <v>0</v>
      </c>
      <c r="AL85">
        <v>134720.17522691801</v>
      </c>
      <c r="AM85">
        <v>551855.39567865501</v>
      </c>
      <c r="AN85">
        <v>0</v>
      </c>
      <c r="AO85">
        <v>36372121.741973899</v>
      </c>
      <c r="AP85">
        <v>36996927.607953496</v>
      </c>
      <c r="AQ85">
        <v>-5965391.5279540904</v>
      </c>
      <c r="AR85">
        <v>0</v>
      </c>
      <c r="AS85">
        <v>31031536.079999499</v>
      </c>
    </row>
    <row r="86" spans="1:45" x14ac:dyDescent="0.2">
      <c r="A86">
        <v>1</v>
      </c>
      <c r="B86">
        <v>1</v>
      </c>
      <c r="C86">
        <v>2013</v>
      </c>
      <c r="D86">
        <v>190</v>
      </c>
      <c r="E86">
        <v>1339666545.0549901</v>
      </c>
      <c r="F86">
        <v>1680997951.3099999</v>
      </c>
      <c r="G86">
        <v>1690378561.7</v>
      </c>
      <c r="H86">
        <v>9380610.3900002595</v>
      </c>
      <c r="I86">
        <v>1693842894.73611</v>
      </c>
      <c r="J86">
        <v>-19546249.134398699</v>
      </c>
      <c r="K86">
        <v>62256426.175232701</v>
      </c>
      <c r="L86">
        <v>2.00241012404621</v>
      </c>
      <c r="M86">
        <v>9422446.1921959408</v>
      </c>
      <c r="N86">
        <v>3.9251784187761301</v>
      </c>
      <c r="O86">
        <v>35620.153123628697</v>
      </c>
      <c r="P86">
        <v>10.939467008093199</v>
      </c>
      <c r="Q86">
        <v>39.025769460527101</v>
      </c>
      <c r="R86">
        <v>4.8869841113357904</v>
      </c>
      <c r="S86">
        <v>0</v>
      </c>
      <c r="T86">
        <v>0</v>
      </c>
      <c r="U86">
        <v>2.50067526692954</v>
      </c>
      <c r="V86">
        <v>0</v>
      </c>
      <c r="W86">
        <v>0.36590318678136002</v>
      </c>
      <c r="X86">
        <v>104799.13744496999</v>
      </c>
      <c r="Y86">
        <v>0</v>
      </c>
      <c r="Z86">
        <v>39828354.405245103</v>
      </c>
      <c r="AA86">
        <v>-42134630.174850598</v>
      </c>
      <c r="AB86">
        <v>7540605.3763120603</v>
      </c>
      <c r="AC86">
        <v>-9295362.4812930301</v>
      </c>
      <c r="AD86">
        <v>-4062054.21620607</v>
      </c>
      <c r="AE86">
        <v>-3343413.17754369</v>
      </c>
      <c r="AF86">
        <v>-123889.61434229799</v>
      </c>
      <c r="AG86">
        <v>-11218.0915731937</v>
      </c>
      <c r="AH86">
        <v>0</v>
      </c>
      <c r="AI86">
        <v>0</v>
      </c>
      <c r="AJ86">
        <v>-5490272.5815046905</v>
      </c>
      <c r="AK86">
        <v>0</v>
      </c>
      <c r="AL86">
        <v>0</v>
      </c>
      <c r="AM86">
        <v>376362.68820689799</v>
      </c>
      <c r="AN86">
        <v>0</v>
      </c>
      <c r="AO86">
        <v>-16715517.867549499</v>
      </c>
      <c r="AP86">
        <v>-17401150.230930202</v>
      </c>
      <c r="AQ86">
        <v>26781760.6209304</v>
      </c>
      <c r="AR86">
        <v>0</v>
      </c>
      <c r="AS86">
        <v>9380610.3900002595</v>
      </c>
    </row>
    <row r="87" spans="1:45" x14ac:dyDescent="0.2">
      <c r="A87">
        <v>1</v>
      </c>
      <c r="B87">
        <v>1</v>
      </c>
      <c r="C87">
        <v>2014</v>
      </c>
      <c r="D87">
        <v>190</v>
      </c>
      <c r="E87">
        <v>1339666545.0549901</v>
      </c>
      <c r="F87">
        <v>1690378561.7</v>
      </c>
      <c r="G87">
        <v>1737789677.51</v>
      </c>
      <c r="H87">
        <v>47411115.8100003</v>
      </c>
      <c r="I87">
        <v>1746877541.3098199</v>
      </c>
      <c r="J87">
        <v>53034646.573709302</v>
      </c>
      <c r="K87">
        <v>64154842.290728703</v>
      </c>
      <c r="L87">
        <v>1.9746469036959999</v>
      </c>
      <c r="M87">
        <v>9534683.6805202402</v>
      </c>
      <c r="N87">
        <v>3.7147173810170901</v>
      </c>
      <c r="O87">
        <v>35749.3973495889</v>
      </c>
      <c r="P87">
        <v>10.9072441253474</v>
      </c>
      <c r="Q87">
        <v>39.050987479878103</v>
      </c>
      <c r="R87">
        <v>5.14072635434548</v>
      </c>
      <c r="S87">
        <v>0</v>
      </c>
      <c r="T87">
        <v>0</v>
      </c>
      <c r="U87">
        <v>3.50067526692954</v>
      </c>
      <c r="V87">
        <v>0</v>
      </c>
      <c r="W87">
        <v>0.59677992218218501</v>
      </c>
      <c r="X87">
        <v>97464.837746440302</v>
      </c>
      <c r="Y87">
        <v>0</v>
      </c>
      <c r="Z87">
        <v>53672143.544437498</v>
      </c>
      <c r="AA87">
        <v>8248042.3526705997</v>
      </c>
      <c r="AB87">
        <v>8901474.58296654</v>
      </c>
      <c r="AC87">
        <v>-12765710.737982901</v>
      </c>
      <c r="AD87">
        <v>-2454945.3139425102</v>
      </c>
      <c r="AE87">
        <v>-373178.933304045</v>
      </c>
      <c r="AF87">
        <v>183147.03010544099</v>
      </c>
      <c r="AG87">
        <v>-857726.141283356</v>
      </c>
      <c r="AH87">
        <v>0</v>
      </c>
      <c r="AI87">
        <v>0</v>
      </c>
      <c r="AJ87">
        <v>-5860944.1509517096</v>
      </c>
      <c r="AK87">
        <v>0</v>
      </c>
      <c r="AL87">
        <v>5044399.48813897</v>
      </c>
      <c r="AM87">
        <v>-173919.24029093399</v>
      </c>
      <c r="AN87">
        <v>0</v>
      </c>
      <c r="AO87">
        <v>53562782.480563499</v>
      </c>
      <c r="AP87">
        <v>53925722.726872399</v>
      </c>
      <c r="AQ87">
        <v>-6514606.9168721102</v>
      </c>
      <c r="AR87">
        <v>0</v>
      </c>
      <c r="AS87">
        <v>47411115.8100003</v>
      </c>
    </row>
    <row r="88" spans="1:45" x14ac:dyDescent="0.2">
      <c r="A88">
        <v>1</v>
      </c>
      <c r="B88">
        <v>1</v>
      </c>
      <c r="C88">
        <v>2015</v>
      </c>
      <c r="D88">
        <v>190</v>
      </c>
      <c r="E88">
        <v>1339666545.0549901</v>
      </c>
      <c r="F88">
        <v>1737789677.51</v>
      </c>
      <c r="G88">
        <v>1719848502.6199999</v>
      </c>
      <c r="H88">
        <v>-17941174.8900012</v>
      </c>
      <c r="I88">
        <v>1660998220.1226499</v>
      </c>
      <c r="J88">
        <v>-85879321.187162802</v>
      </c>
      <c r="K88">
        <v>64821920.854830898</v>
      </c>
      <c r="L88">
        <v>2.11708370316282</v>
      </c>
      <c r="M88">
        <v>9633070.1504391003</v>
      </c>
      <c r="N88">
        <v>2.7333381143659401</v>
      </c>
      <c r="O88">
        <v>36765.994528491101</v>
      </c>
      <c r="P88">
        <v>10.914585578741899</v>
      </c>
      <c r="Q88">
        <v>39.132617627180302</v>
      </c>
      <c r="R88">
        <v>5.1611721053461297</v>
      </c>
      <c r="S88">
        <v>0</v>
      </c>
      <c r="T88">
        <v>0</v>
      </c>
      <c r="U88">
        <v>4.50067526692954</v>
      </c>
      <c r="V88">
        <v>0</v>
      </c>
      <c r="W88">
        <v>0.902163673377676</v>
      </c>
      <c r="X88">
        <v>109899.69145698599</v>
      </c>
      <c r="Y88">
        <v>0</v>
      </c>
      <c r="Z88">
        <v>27268668.968339201</v>
      </c>
      <c r="AA88">
        <v>-41466699.417855203</v>
      </c>
      <c r="AB88">
        <v>8238326.7500909604</v>
      </c>
      <c r="AC88">
        <v>-68302036.194289893</v>
      </c>
      <c r="AD88">
        <v>-14266427.502917601</v>
      </c>
      <c r="AE88">
        <v>-127168.82579123401</v>
      </c>
      <c r="AF88">
        <v>709518.52328589803</v>
      </c>
      <c r="AG88">
        <v>-117216.20634397</v>
      </c>
      <c r="AH88">
        <v>0</v>
      </c>
      <c r="AI88">
        <v>0</v>
      </c>
      <c r="AJ88">
        <v>-6025329.75556874</v>
      </c>
      <c r="AK88">
        <v>0</v>
      </c>
      <c r="AL88">
        <v>6424448.8561119596</v>
      </c>
      <c r="AM88">
        <v>-127357.297085065</v>
      </c>
      <c r="AN88">
        <v>0</v>
      </c>
      <c r="AO88">
        <v>-87791272.102023795</v>
      </c>
      <c r="AP88">
        <v>-87206900.581774697</v>
      </c>
      <c r="AQ88">
        <v>69265725.691773504</v>
      </c>
      <c r="AR88">
        <v>0</v>
      </c>
      <c r="AS88">
        <v>-17941174.8900012</v>
      </c>
    </row>
    <row r="89" spans="1:45" x14ac:dyDescent="0.2">
      <c r="A89">
        <v>1</v>
      </c>
      <c r="B89">
        <v>1</v>
      </c>
      <c r="C89">
        <v>2016</v>
      </c>
      <c r="D89">
        <v>190</v>
      </c>
      <c r="E89">
        <v>1339666545.0549901</v>
      </c>
      <c r="F89">
        <v>1719848502.6199999</v>
      </c>
      <c r="G89">
        <v>1695089098.7749901</v>
      </c>
      <c r="H89">
        <v>-24759403.844999898</v>
      </c>
      <c r="I89">
        <v>1647643293.8399999</v>
      </c>
      <c r="J89">
        <v>-13354926.2826498</v>
      </c>
      <c r="K89">
        <v>65322966.2962754</v>
      </c>
      <c r="L89">
        <v>2.16606739247612</v>
      </c>
      <c r="M89">
        <v>9706797.0262770504</v>
      </c>
      <c r="N89">
        <v>2.4314267111421399</v>
      </c>
      <c r="O89">
        <v>37582.517715338101</v>
      </c>
      <c r="P89">
        <v>10.832100919739499</v>
      </c>
      <c r="Q89">
        <v>39.254866119057702</v>
      </c>
      <c r="R89">
        <v>5.6700979393599997</v>
      </c>
      <c r="S89">
        <v>0</v>
      </c>
      <c r="T89">
        <v>0</v>
      </c>
      <c r="U89">
        <v>5.50067526692954</v>
      </c>
      <c r="V89">
        <v>0</v>
      </c>
      <c r="W89">
        <v>0.99485851402916303</v>
      </c>
      <c r="X89">
        <v>113682.88222911701</v>
      </c>
      <c r="Y89">
        <v>0</v>
      </c>
      <c r="Z89">
        <v>34714018.9419709</v>
      </c>
      <c r="AA89">
        <v>-12683468.102716699</v>
      </c>
      <c r="AB89">
        <v>6207836.2292402396</v>
      </c>
      <c r="AC89">
        <v>-25303663.7592986</v>
      </c>
      <c r="AD89">
        <v>-10401594.167883201</v>
      </c>
      <c r="AE89">
        <v>-1008642.88136612</v>
      </c>
      <c r="AF89">
        <v>1207761.2858138301</v>
      </c>
      <c r="AG89">
        <v>-1798913.1799613801</v>
      </c>
      <c r="AH89">
        <v>0</v>
      </c>
      <c r="AI89">
        <v>0</v>
      </c>
      <c r="AJ89">
        <v>-5963123.4389392901</v>
      </c>
      <c r="AK89">
        <v>0</v>
      </c>
      <c r="AL89">
        <v>2321133.26088282</v>
      </c>
      <c r="AM89">
        <v>447821.48914823798</v>
      </c>
      <c r="AN89">
        <v>0</v>
      </c>
      <c r="AO89">
        <v>-12260834.323109301</v>
      </c>
      <c r="AP89">
        <v>-12949296.917701401</v>
      </c>
      <c r="AQ89">
        <v>-11810106.927298401</v>
      </c>
      <c r="AR89">
        <v>0</v>
      </c>
      <c r="AS89">
        <v>-24759403.844999898</v>
      </c>
    </row>
    <row r="90" spans="1:45" x14ac:dyDescent="0.2">
      <c r="A90">
        <v>1</v>
      </c>
      <c r="B90">
        <v>1</v>
      </c>
      <c r="C90">
        <v>2017</v>
      </c>
      <c r="D90">
        <v>190</v>
      </c>
      <c r="E90">
        <v>1339666545.0549901</v>
      </c>
      <c r="F90">
        <v>1695089098.7749901</v>
      </c>
      <c r="G90">
        <v>1663471717.06199</v>
      </c>
      <c r="H90">
        <v>-31617381.7130001</v>
      </c>
      <c r="I90">
        <v>1708093666.35864</v>
      </c>
      <c r="J90">
        <v>60450372.518638603</v>
      </c>
      <c r="K90">
        <v>67237793.576031506</v>
      </c>
      <c r="L90">
        <v>2.1248335896113</v>
      </c>
      <c r="M90">
        <v>9803516.8647358604</v>
      </c>
      <c r="N90">
        <v>2.6451605630056001</v>
      </c>
      <c r="O90">
        <v>38435.523347644099</v>
      </c>
      <c r="P90">
        <v>10.639730298328701</v>
      </c>
      <c r="Q90">
        <v>39.291888575028104</v>
      </c>
      <c r="R90">
        <v>5.8226791017883803</v>
      </c>
      <c r="S90">
        <v>0</v>
      </c>
      <c r="T90">
        <v>0</v>
      </c>
      <c r="U90">
        <v>6.50067526692954</v>
      </c>
      <c r="V90">
        <v>0</v>
      </c>
      <c r="W90">
        <v>0.99485851402916303</v>
      </c>
      <c r="X90">
        <v>106433.181355226</v>
      </c>
      <c r="Y90">
        <v>0</v>
      </c>
      <c r="Z90">
        <v>43558121.508801699</v>
      </c>
      <c r="AA90">
        <v>9966206.5361040793</v>
      </c>
      <c r="AB90">
        <v>7599787.1820732001</v>
      </c>
      <c r="AC90">
        <v>17943345.561648399</v>
      </c>
      <c r="AD90">
        <v>-10531263.249629799</v>
      </c>
      <c r="AE90">
        <v>-1688192.86871192</v>
      </c>
      <c r="AF90">
        <v>422956.743004405</v>
      </c>
      <c r="AG90">
        <v>-533366.19465052697</v>
      </c>
      <c r="AH90">
        <v>0</v>
      </c>
      <c r="AI90">
        <v>0</v>
      </c>
      <c r="AJ90">
        <v>-5877276.7023358196</v>
      </c>
      <c r="AK90">
        <v>0</v>
      </c>
      <c r="AL90">
        <v>0</v>
      </c>
      <c r="AM90">
        <v>138121.595677267</v>
      </c>
      <c r="AN90">
        <v>0</v>
      </c>
      <c r="AO90">
        <v>60998440.111980997</v>
      </c>
      <c r="AP90">
        <v>61437987.184648</v>
      </c>
      <c r="AQ90">
        <v>-93055368.8976482</v>
      </c>
      <c r="AR90">
        <v>0</v>
      </c>
      <c r="AS90">
        <v>-31617381.7130001</v>
      </c>
    </row>
    <row r="91" spans="1:45" x14ac:dyDescent="0.2">
      <c r="A91">
        <v>1</v>
      </c>
      <c r="B91">
        <v>1</v>
      </c>
      <c r="C91">
        <v>2018</v>
      </c>
      <c r="D91">
        <v>190</v>
      </c>
      <c r="E91">
        <v>1339666545.0549901</v>
      </c>
      <c r="F91">
        <v>1663471717.06199</v>
      </c>
      <c r="G91">
        <v>1631366025.10799</v>
      </c>
      <c r="H91">
        <v>-32105691.953999601</v>
      </c>
      <c r="I91">
        <v>1685240524.4420199</v>
      </c>
      <c r="J91">
        <v>-22853141.916622899</v>
      </c>
      <c r="K91">
        <v>67947642.782895699</v>
      </c>
      <c r="L91">
        <v>2.1146786948809999</v>
      </c>
      <c r="M91">
        <v>9887005.8791353591</v>
      </c>
      <c r="N91">
        <v>2.9172027743343798</v>
      </c>
      <c r="O91">
        <v>39375.637729206101</v>
      </c>
      <c r="P91">
        <v>10.4802051078287</v>
      </c>
      <c r="Q91">
        <v>39.353033672518798</v>
      </c>
      <c r="R91">
        <v>6.0643464321131297</v>
      </c>
      <c r="S91">
        <v>0</v>
      </c>
      <c r="T91">
        <v>0</v>
      </c>
      <c r="U91">
        <v>7.50067526692954</v>
      </c>
      <c r="V91">
        <v>0</v>
      </c>
      <c r="W91">
        <v>1</v>
      </c>
      <c r="X91">
        <v>98737.836474827607</v>
      </c>
      <c r="Y91">
        <v>0.63986491145810198</v>
      </c>
      <c r="Z91">
        <v>14661588.143059401</v>
      </c>
      <c r="AA91">
        <v>246051.55454092199</v>
      </c>
      <c r="AB91">
        <v>6632561.1847066097</v>
      </c>
      <c r="AC91">
        <v>21455182.638046101</v>
      </c>
      <c r="AD91">
        <v>-11124866.977566799</v>
      </c>
      <c r="AE91">
        <v>-1445283.7043781199</v>
      </c>
      <c r="AF91">
        <v>635636.80668115802</v>
      </c>
      <c r="AG91">
        <v>-827770.25991517794</v>
      </c>
      <c r="AH91">
        <v>0</v>
      </c>
      <c r="AI91">
        <v>0</v>
      </c>
      <c r="AJ91">
        <v>-5767651.7268316001</v>
      </c>
      <c r="AK91">
        <v>0</v>
      </c>
      <c r="AL91">
        <v>108101.021265818</v>
      </c>
      <c r="AM91">
        <v>113860.21383424</v>
      </c>
      <c r="AN91">
        <v>-48677967.245889902</v>
      </c>
      <c r="AO91">
        <v>-23990558.352447301</v>
      </c>
      <c r="AP91">
        <v>-24669706.7074003</v>
      </c>
      <c r="AQ91">
        <v>-7435985.2465992896</v>
      </c>
      <c r="AR91">
        <v>0</v>
      </c>
      <c r="AS91">
        <v>-32105691.953999601</v>
      </c>
    </row>
    <row r="92" spans="1:45" x14ac:dyDescent="0.2">
      <c r="A92">
        <v>2</v>
      </c>
      <c r="B92">
        <v>1</v>
      </c>
      <c r="C92">
        <v>2002</v>
      </c>
      <c r="D92">
        <v>179</v>
      </c>
      <c r="E92">
        <v>47275493.026399903</v>
      </c>
      <c r="F92">
        <v>0</v>
      </c>
      <c r="G92">
        <v>47275493.026399903</v>
      </c>
      <c r="H92">
        <v>0</v>
      </c>
      <c r="I92">
        <v>41117502.498575598</v>
      </c>
      <c r="J92">
        <v>0</v>
      </c>
      <c r="K92">
        <v>2977747.89348927</v>
      </c>
      <c r="L92">
        <v>1.2296739838616899</v>
      </c>
      <c r="M92">
        <v>2747170.4190500998</v>
      </c>
      <c r="N92">
        <v>1.9582856739004399</v>
      </c>
      <c r="O92">
        <v>35510.509281670697</v>
      </c>
      <c r="P92">
        <v>7.6746089750929096</v>
      </c>
      <c r="Q92">
        <v>37.251863925021098</v>
      </c>
      <c r="R92">
        <v>3.5499778434902902</v>
      </c>
      <c r="S92">
        <v>0</v>
      </c>
      <c r="T92">
        <v>0</v>
      </c>
      <c r="U92">
        <v>0</v>
      </c>
      <c r="V92">
        <v>0</v>
      </c>
      <c r="W92">
        <v>0.31608954330006001</v>
      </c>
      <c r="X92">
        <v>1780712.9493515999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47275493.026399903</v>
      </c>
      <c r="AS92">
        <v>47275493.026399903</v>
      </c>
    </row>
    <row r="93" spans="1:45" x14ac:dyDescent="0.2">
      <c r="A93">
        <v>2</v>
      </c>
      <c r="B93">
        <v>1</v>
      </c>
      <c r="C93">
        <v>2003</v>
      </c>
      <c r="D93">
        <v>179</v>
      </c>
      <c r="E93">
        <v>47275493.026399903</v>
      </c>
      <c r="F93">
        <v>47275493.026399903</v>
      </c>
      <c r="G93">
        <v>47686990.312599897</v>
      </c>
      <c r="H93">
        <v>411497.28619997902</v>
      </c>
      <c r="I93">
        <v>45318171.036290698</v>
      </c>
      <c r="J93">
        <v>4200668.5377151296</v>
      </c>
      <c r="K93">
        <v>3085729.0769604798</v>
      </c>
      <c r="L93">
        <v>0.96132516220931397</v>
      </c>
      <c r="M93">
        <v>2791745.8783973702</v>
      </c>
      <c r="N93">
        <v>2.2256135150778298</v>
      </c>
      <c r="O93">
        <v>34822.732198878803</v>
      </c>
      <c r="P93">
        <v>7.7178328399487004</v>
      </c>
      <c r="Q93">
        <v>35.9190364504257</v>
      </c>
      <c r="R93">
        <v>3.5499778434902902</v>
      </c>
      <c r="S93">
        <v>0</v>
      </c>
      <c r="T93">
        <v>0</v>
      </c>
      <c r="U93">
        <v>0</v>
      </c>
      <c r="V93">
        <v>0</v>
      </c>
      <c r="W93">
        <v>0.31608954330006001</v>
      </c>
      <c r="X93">
        <v>769817.18386425101</v>
      </c>
      <c r="Y93">
        <v>0</v>
      </c>
      <c r="Z93">
        <v>1122488.18058823</v>
      </c>
      <c r="AA93">
        <v>3453700.15469098</v>
      </c>
      <c r="AB93">
        <v>348938.64202844701</v>
      </c>
      <c r="AC93">
        <v>711745.23660815496</v>
      </c>
      <c r="AD93">
        <v>255074.77018886301</v>
      </c>
      <c r="AE93">
        <v>12246.222330446601</v>
      </c>
      <c r="AF93">
        <v>-356428.42108240101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-64263.843052179996</v>
      </c>
      <c r="AN93">
        <v>0</v>
      </c>
      <c r="AO93">
        <v>5483500.9423005497</v>
      </c>
      <c r="AP93">
        <v>5742281.7405399699</v>
      </c>
      <c r="AQ93">
        <v>-5330784.4543399904</v>
      </c>
      <c r="AR93">
        <v>0</v>
      </c>
      <c r="AS93">
        <v>411497.28619997902</v>
      </c>
    </row>
    <row r="94" spans="1:45" x14ac:dyDescent="0.2">
      <c r="A94">
        <v>2</v>
      </c>
      <c r="B94">
        <v>1</v>
      </c>
      <c r="C94">
        <v>2004</v>
      </c>
      <c r="D94">
        <v>179</v>
      </c>
      <c r="E94">
        <v>47275493.026399903</v>
      </c>
      <c r="F94">
        <v>47686990.312599897</v>
      </c>
      <c r="G94">
        <v>52362988.175399899</v>
      </c>
      <c r="H94">
        <v>4675997.8628000198</v>
      </c>
      <c r="I94">
        <v>48168477.031600296</v>
      </c>
      <c r="J94">
        <v>2850305.9953095401</v>
      </c>
      <c r="K94">
        <v>2981166.3867089599</v>
      </c>
      <c r="L94">
        <v>0.89172370577078297</v>
      </c>
      <c r="M94">
        <v>2837606.9663203899</v>
      </c>
      <c r="N94">
        <v>2.5321155781568701</v>
      </c>
      <c r="O94">
        <v>33845.840910640603</v>
      </c>
      <c r="P94">
        <v>7.7647477147870401</v>
      </c>
      <c r="Q94">
        <v>34.673548613750498</v>
      </c>
      <c r="R94">
        <v>3.5499778434902902</v>
      </c>
      <c r="S94">
        <v>0</v>
      </c>
      <c r="T94">
        <v>0</v>
      </c>
      <c r="U94">
        <v>0</v>
      </c>
      <c r="V94">
        <v>0</v>
      </c>
      <c r="W94">
        <v>0.31608954330006001</v>
      </c>
      <c r="X94">
        <v>773025.76132996695</v>
      </c>
      <c r="Y94">
        <v>0</v>
      </c>
      <c r="Z94">
        <v>1300275.9013713601</v>
      </c>
      <c r="AA94">
        <v>1005488.7592702199</v>
      </c>
      <c r="AB94">
        <v>378307.13972185599</v>
      </c>
      <c r="AC94">
        <v>759084.72177634097</v>
      </c>
      <c r="AD94">
        <v>369370.35253150301</v>
      </c>
      <c r="AE94">
        <v>13042.210763332399</v>
      </c>
      <c r="AF94">
        <v>-348958.83201941202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-69847.048089785705</v>
      </c>
      <c r="AN94">
        <v>0</v>
      </c>
      <c r="AO94">
        <v>3406763.20532542</v>
      </c>
      <c r="AP94">
        <v>3455289.8820097898</v>
      </c>
      <c r="AQ94">
        <v>1220707.98079023</v>
      </c>
      <c r="AR94">
        <v>0</v>
      </c>
      <c r="AS94">
        <v>4675997.8628000198</v>
      </c>
    </row>
    <row r="95" spans="1:45" x14ac:dyDescent="0.2">
      <c r="A95">
        <v>2</v>
      </c>
      <c r="B95">
        <v>1</v>
      </c>
      <c r="C95">
        <v>2005</v>
      </c>
      <c r="D95">
        <v>179</v>
      </c>
      <c r="E95">
        <v>47275493.026399903</v>
      </c>
      <c r="F95">
        <v>52362988.175399899</v>
      </c>
      <c r="G95">
        <v>58795934.232999898</v>
      </c>
      <c r="H95">
        <v>6432946.0575999701</v>
      </c>
      <c r="I95">
        <v>52726807.902806997</v>
      </c>
      <c r="J95">
        <v>4558330.8712067399</v>
      </c>
      <c r="K95">
        <v>3130410.6072175698</v>
      </c>
      <c r="L95">
        <v>0.84791846093886902</v>
      </c>
      <c r="M95">
        <v>2890850.1411843598</v>
      </c>
      <c r="N95">
        <v>2.9879994119830902</v>
      </c>
      <c r="O95">
        <v>32987.582756732103</v>
      </c>
      <c r="P95">
        <v>7.7866725559360299</v>
      </c>
      <c r="Q95">
        <v>33.5643506416043</v>
      </c>
      <c r="R95">
        <v>3.5499778434902902</v>
      </c>
      <c r="S95">
        <v>0</v>
      </c>
      <c r="T95">
        <v>0</v>
      </c>
      <c r="U95">
        <v>0</v>
      </c>
      <c r="V95">
        <v>0</v>
      </c>
      <c r="W95">
        <v>0.31608954330006001</v>
      </c>
      <c r="X95">
        <v>489074.72090815101</v>
      </c>
      <c r="Y95">
        <v>0</v>
      </c>
      <c r="Z95">
        <v>2645080.2554581198</v>
      </c>
      <c r="AA95">
        <v>634885.38484597404</v>
      </c>
      <c r="AB95">
        <v>476522.978320405</v>
      </c>
      <c r="AC95">
        <v>1109444.21323603</v>
      </c>
      <c r="AD95">
        <v>351004.22300948302</v>
      </c>
      <c r="AE95">
        <v>6598.8347496317301</v>
      </c>
      <c r="AF95">
        <v>-358079.56806246599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-171303.04924522099</v>
      </c>
      <c r="AN95">
        <v>0</v>
      </c>
      <c r="AO95">
        <v>4694153.2723119697</v>
      </c>
      <c r="AP95">
        <v>4802103.7453928804</v>
      </c>
      <c r="AQ95">
        <v>1630842.31220708</v>
      </c>
      <c r="AR95">
        <v>0</v>
      </c>
      <c r="AS95">
        <v>6432946.0575999701</v>
      </c>
    </row>
    <row r="96" spans="1:45" x14ac:dyDescent="0.2">
      <c r="A96">
        <v>2</v>
      </c>
      <c r="B96">
        <v>1</v>
      </c>
      <c r="C96">
        <v>2006</v>
      </c>
      <c r="D96">
        <v>225</v>
      </c>
      <c r="E96">
        <v>47971939.384399898</v>
      </c>
      <c r="F96">
        <v>58795934.232999898</v>
      </c>
      <c r="G96">
        <v>65262246.075999901</v>
      </c>
      <c r="H96">
        <v>5769865.4849999901</v>
      </c>
      <c r="I96">
        <v>57745032.3800148</v>
      </c>
      <c r="J96">
        <v>4683267.1339359097</v>
      </c>
      <c r="K96">
        <v>3345818.5682414901</v>
      </c>
      <c r="L96">
        <v>0.94282458921071399</v>
      </c>
      <c r="M96">
        <v>2929761.3381049801</v>
      </c>
      <c r="N96">
        <v>3.2770056591921102</v>
      </c>
      <c r="O96">
        <v>31631.556776921701</v>
      </c>
      <c r="P96">
        <v>7.8635420796925901</v>
      </c>
      <c r="Q96">
        <v>32.592196800520902</v>
      </c>
      <c r="R96">
        <v>3.5973446350163298</v>
      </c>
      <c r="S96">
        <v>0</v>
      </c>
      <c r="T96">
        <v>0</v>
      </c>
      <c r="U96">
        <v>0</v>
      </c>
      <c r="V96">
        <v>0</v>
      </c>
      <c r="W96">
        <v>0.311500622900799</v>
      </c>
      <c r="X96">
        <v>267890.78981611802</v>
      </c>
      <c r="Y96">
        <v>0</v>
      </c>
      <c r="Z96">
        <v>3336767.0139343999</v>
      </c>
      <c r="AA96">
        <v>412231.670421282</v>
      </c>
      <c r="AB96">
        <v>620238.23067821597</v>
      </c>
      <c r="AC96">
        <v>709777.48512740503</v>
      </c>
      <c r="AD96">
        <v>663511.92071213399</v>
      </c>
      <c r="AE96">
        <v>38681.203838331603</v>
      </c>
      <c r="AF96">
        <v>-433049.02375614399</v>
      </c>
      <c r="AG96">
        <v>-8441.1465236776294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-13500.619548788</v>
      </c>
      <c r="AN96">
        <v>0</v>
      </c>
      <c r="AO96">
        <v>5326216.7348831696</v>
      </c>
      <c r="AP96">
        <v>5435676.7771090604</v>
      </c>
      <c r="AQ96">
        <v>334188.70789093099</v>
      </c>
      <c r="AR96">
        <v>696446.35799999896</v>
      </c>
      <c r="AS96">
        <v>6466311.8429999901</v>
      </c>
    </row>
    <row r="97" spans="1:45" x14ac:dyDescent="0.2">
      <c r="A97">
        <v>2</v>
      </c>
      <c r="B97">
        <v>1</v>
      </c>
      <c r="C97">
        <v>2007</v>
      </c>
      <c r="D97">
        <v>293</v>
      </c>
      <c r="E97">
        <v>49789915.873399898</v>
      </c>
      <c r="F97">
        <v>65262246.075999901</v>
      </c>
      <c r="G97">
        <v>71464040.983899996</v>
      </c>
      <c r="H97">
        <v>4383818.4189001098</v>
      </c>
      <c r="I97">
        <v>63877092.740696199</v>
      </c>
      <c r="J97">
        <v>3863396.8846814502</v>
      </c>
      <c r="K97">
        <v>3703781.05629498</v>
      </c>
      <c r="L97">
        <v>1.0493048244126899</v>
      </c>
      <c r="M97">
        <v>2890271.4552398198</v>
      </c>
      <c r="N97">
        <v>3.4748369338642102</v>
      </c>
      <c r="O97">
        <v>31980.5411952588</v>
      </c>
      <c r="P97">
        <v>7.6474177917704704</v>
      </c>
      <c r="Q97">
        <v>32.336239891902601</v>
      </c>
      <c r="R97">
        <v>3.9513259985298599</v>
      </c>
      <c r="S97">
        <v>0</v>
      </c>
      <c r="T97">
        <v>0</v>
      </c>
      <c r="U97">
        <v>0</v>
      </c>
      <c r="V97">
        <v>0</v>
      </c>
      <c r="W97">
        <v>0.300126817606923</v>
      </c>
      <c r="X97">
        <v>287317.279837462</v>
      </c>
      <c r="Y97">
        <v>0</v>
      </c>
      <c r="Z97">
        <v>5090296.8839630997</v>
      </c>
      <c r="AA97">
        <v>-1189640.25007594</v>
      </c>
      <c r="AB97">
        <v>198604.03336251201</v>
      </c>
      <c r="AC97">
        <v>534041.86411018099</v>
      </c>
      <c r="AD97">
        <v>-304253.19932655198</v>
      </c>
      <c r="AE97">
        <v>-104747.029695552</v>
      </c>
      <c r="AF97">
        <v>-194957.305382872</v>
      </c>
      <c r="AG97">
        <v>-48661.367396014903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13790.5231099473</v>
      </c>
      <c r="AN97">
        <v>0</v>
      </c>
      <c r="AO97">
        <v>3994474.1526688002</v>
      </c>
      <c r="AP97">
        <v>4828303.9845229397</v>
      </c>
      <c r="AQ97">
        <v>-444485.56562282698</v>
      </c>
      <c r="AR97">
        <v>1817976.4890000001</v>
      </c>
      <c r="AS97">
        <v>6201794.9079001099</v>
      </c>
    </row>
    <row r="98" spans="1:45" x14ac:dyDescent="0.2">
      <c r="A98">
        <v>2</v>
      </c>
      <c r="B98">
        <v>1</v>
      </c>
      <c r="C98">
        <v>2008</v>
      </c>
      <c r="D98">
        <v>293</v>
      </c>
      <c r="E98">
        <v>49789915.873399898</v>
      </c>
      <c r="F98">
        <v>71464040.983899996</v>
      </c>
      <c r="G98">
        <v>85122306.734200001</v>
      </c>
      <c r="H98">
        <v>13658265.750299901</v>
      </c>
      <c r="I98">
        <v>77370021.630007401</v>
      </c>
      <c r="J98">
        <v>13492928.8893112</v>
      </c>
      <c r="K98">
        <v>4160242.1765519902</v>
      </c>
      <c r="L98">
        <v>1.05933339902747</v>
      </c>
      <c r="M98">
        <v>2891626.9356864099</v>
      </c>
      <c r="N98">
        <v>3.8672040258056999</v>
      </c>
      <c r="O98">
        <v>31731.406985687201</v>
      </c>
      <c r="P98">
        <v>7.8069598180196804</v>
      </c>
      <c r="Q98">
        <v>31.855037744535299</v>
      </c>
      <c r="R98">
        <v>3.9188750527494198</v>
      </c>
      <c r="S98">
        <v>0</v>
      </c>
      <c r="T98">
        <v>0</v>
      </c>
      <c r="U98">
        <v>0</v>
      </c>
      <c r="V98">
        <v>0</v>
      </c>
      <c r="W98">
        <v>0.300126817606923</v>
      </c>
      <c r="X98">
        <v>311509.55506309198</v>
      </c>
      <c r="Y98">
        <v>0</v>
      </c>
      <c r="Z98">
        <v>12389233.160512701</v>
      </c>
      <c r="AA98">
        <v>-587175.03896500298</v>
      </c>
      <c r="AB98">
        <v>61512.230540738099</v>
      </c>
      <c r="AC98">
        <v>1045706.38648375</v>
      </c>
      <c r="AD98">
        <v>181693.91162232499</v>
      </c>
      <c r="AE98">
        <v>64267.087619281803</v>
      </c>
      <c r="AF98">
        <v>-185579.895738491</v>
      </c>
      <c r="AG98">
        <v>2964.3836499434101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43452.8844891025</v>
      </c>
      <c r="AN98">
        <v>0</v>
      </c>
      <c r="AO98">
        <v>13016075.1102143</v>
      </c>
      <c r="AP98">
        <v>12508446.354592299</v>
      </c>
      <c r="AQ98">
        <v>1149819.39570757</v>
      </c>
      <c r="AR98">
        <v>0</v>
      </c>
      <c r="AS98">
        <v>13658265.750299901</v>
      </c>
    </row>
    <row r="99" spans="1:45" x14ac:dyDescent="0.2">
      <c r="A99">
        <v>2</v>
      </c>
      <c r="B99">
        <v>1</v>
      </c>
      <c r="C99">
        <v>2009</v>
      </c>
      <c r="D99">
        <v>315</v>
      </c>
      <c r="E99">
        <v>51141002.873399898</v>
      </c>
      <c r="F99">
        <v>85122306.734200001</v>
      </c>
      <c r="G99">
        <v>76318423.597000003</v>
      </c>
      <c r="H99">
        <v>-10154970.137199899</v>
      </c>
      <c r="I99">
        <v>72183255.144921407</v>
      </c>
      <c r="J99">
        <v>-5916383.1910522403</v>
      </c>
      <c r="K99">
        <v>4039779.5208572</v>
      </c>
      <c r="L99">
        <v>1.28038310924412</v>
      </c>
      <c r="M99">
        <v>2824785.4675455699</v>
      </c>
      <c r="N99">
        <v>2.80416219001828</v>
      </c>
      <c r="O99">
        <v>30579.755649902101</v>
      </c>
      <c r="P99">
        <v>8.0704076727234995</v>
      </c>
      <c r="Q99">
        <v>31.3589602633058</v>
      </c>
      <c r="R99">
        <v>3.9496369464444001</v>
      </c>
      <c r="S99">
        <v>0</v>
      </c>
      <c r="T99">
        <v>0</v>
      </c>
      <c r="U99">
        <v>0</v>
      </c>
      <c r="V99">
        <v>0</v>
      </c>
      <c r="W99">
        <v>0.29219780920198601</v>
      </c>
      <c r="X99">
        <v>191594.09918704099</v>
      </c>
      <c r="Y99">
        <v>0</v>
      </c>
      <c r="Z99">
        <v>441603.01248723298</v>
      </c>
      <c r="AA99">
        <v>-4412490.2009703396</v>
      </c>
      <c r="AB99">
        <v>-197553.78254015199</v>
      </c>
      <c r="AC99">
        <v>-3561344.8816033201</v>
      </c>
      <c r="AD99">
        <v>909910.25344193401</v>
      </c>
      <c r="AE99">
        <v>167472.085760797</v>
      </c>
      <c r="AF99">
        <v>-254501.26622964299</v>
      </c>
      <c r="AG99">
        <v>-13375.0831070525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-67607.655030255104</v>
      </c>
      <c r="AN99">
        <v>0</v>
      </c>
      <c r="AO99">
        <v>-6987887.5177908102</v>
      </c>
      <c r="AP99">
        <v>-6744316.3392896</v>
      </c>
      <c r="AQ99">
        <v>-3410653.7979103802</v>
      </c>
      <c r="AR99">
        <v>1351087</v>
      </c>
      <c r="AS99">
        <v>-8803883.1371999905</v>
      </c>
    </row>
    <row r="100" spans="1:45" x14ac:dyDescent="0.2">
      <c r="A100">
        <v>2</v>
      </c>
      <c r="B100">
        <v>1</v>
      </c>
      <c r="C100">
        <v>2010</v>
      </c>
      <c r="D100">
        <v>315</v>
      </c>
      <c r="E100">
        <v>51141002.873399898</v>
      </c>
      <c r="F100">
        <v>76318423.597000003</v>
      </c>
      <c r="G100">
        <v>72283794.898399904</v>
      </c>
      <c r="H100">
        <v>-4034628.6986000398</v>
      </c>
      <c r="I100">
        <v>73413693.478918195</v>
      </c>
      <c r="J100">
        <v>1230438.33399679</v>
      </c>
      <c r="K100">
        <v>3877239.6609135098</v>
      </c>
      <c r="L100">
        <v>1.28297772492894</v>
      </c>
      <c r="M100">
        <v>2833160.1823960799</v>
      </c>
      <c r="N100">
        <v>3.2742902943496199</v>
      </c>
      <c r="O100">
        <v>29878.0320390866</v>
      </c>
      <c r="P100">
        <v>8.0343764180762705</v>
      </c>
      <c r="Q100">
        <v>31.1001248426229</v>
      </c>
      <c r="R100">
        <v>3.9259890825705899</v>
      </c>
      <c r="S100">
        <v>0</v>
      </c>
      <c r="T100">
        <v>0</v>
      </c>
      <c r="U100">
        <v>0</v>
      </c>
      <c r="V100">
        <v>0</v>
      </c>
      <c r="W100">
        <v>0.29219780920198601</v>
      </c>
      <c r="X100">
        <v>71028.140227038602</v>
      </c>
      <c r="Y100">
        <v>0</v>
      </c>
      <c r="Z100">
        <v>805115.03760121297</v>
      </c>
      <c r="AA100">
        <v>-427061.30212659697</v>
      </c>
      <c r="AB100">
        <v>105493.114493609</v>
      </c>
      <c r="AC100">
        <v>1552849.12410886</v>
      </c>
      <c r="AD100">
        <v>559482.65031053498</v>
      </c>
      <c r="AE100">
        <v>17686.015073556599</v>
      </c>
      <c r="AF100">
        <v>-135787.068917803</v>
      </c>
      <c r="AG100">
        <v>12309.980118888299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-194244.673222199</v>
      </c>
      <c r="AN100">
        <v>0</v>
      </c>
      <c r="AO100">
        <v>2295842.87744006</v>
      </c>
      <c r="AP100">
        <v>2560674.4851853698</v>
      </c>
      <c r="AQ100">
        <v>-6595303.1837854199</v>
      </c>
      <c r="AR100">
        <v>0</v>
      </c>
      <c r="AS100">
        <v>-4034628.6986000398</v>
      </c>
    </row>
    <row r="101" spans="1:45" x14ac:dyDescent="0.2">
      <c r="A101">
        <v>2</v>
      </c>
      <c r="B101">
        <v>1</v>
      </c>
      <c r="C101">
        <v>2011</v>
      </c>
      <c r="D101">
        <v>337</v>
      </c>
      <c r="E101">
        <v>51780033.873399898</v>
      </c>
      <c r="F101">
        <v>72283794.898399904</v>
      </c>
      <c r="G101">
        <v>76972755.993599907</v>
      </c>
      <c r="H101">
        <v>4049930.0952000101</v>
      </c>
      <c r="I101">
        <v>85599867.524357602</v>
      </c>
      <c r="J101">
        <v>11143579.314777501</v>
      </c>
      <c r="K101">
        <v>4093330.1931166402</v>
      </c>
      <c r="L101">
        <v>1.2370255658285501</v>
      </c>
      <c r="M101">
        <v>2839383.9774093898</v>
      </c>
      <c r="N101">
        <v>3.99994010439007</v>
      </c>
      <c r="O101">
        <v>29350.598302221901</v>
      </c>
      <c r="P101">
        <v>8.5242541991361893</v>
      </c>
      <c r="Q101">
        <v>30.657686599840599</v>
      </c>
      <c r="R101">
        <v>3.9690755588214701</v>
      </c>
      <c r="S101">
        <v>0</v>
      </c>
      <c r="T101">
        <v>0</v>
      </c>
      <c r="U101">
        <v>0</v>
      </c>
      <c r="V101">
        <v>0</v>
      </c>
      <c r="W101">
        <v>0.28859171928190902</v>
      </c>
      <c r="X101">
        <v>99678.840269630906</v>
      </c>
      <c r="Y101">
        <v>0</v>
      </c>
      <c r="Z101">
        <v>4866434.9036683301</v>
      </c>
      <c r="AA101">
        <v>3457131.5643615699</v>
      </c>
      <c r="AB101">
        <v>193004.93021675799</v>
      </c>
      <c r="AC101">
        <v>1987052.1681472601</v>
      </c>
      <c r="AD101">
        <v>419990.37397853902</v>
      </c>
      <c r="AE101">
        <v>207942.327502017</v>
      </c>
      <c r="AF101">
        <v>-200193.64722535599</v>
      </c>
      <c r="AG101">
        <v>-14328.7941280577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112655.35319383899</v>
      </c>
      <c r="AN101">
        <v>0</v>
      </c>
      <c r="AO101">
        <v>11029689.1797149</v>
      </c>
      <c r="AP101">
        <v>11233011.4485201</v>
      </c>
      <c r="AQ101">
        <v>-7183081.3533201599</v>
      </c>
      <c r="AR101">
        <v>639030.99999999895</v>
      </c>
      <c r="AS101">
        <v>4688961.0952000096</v>
      </c>
    </row>
    <row r="102" spans="1:45" x14ac:dyDescent="0.2">
      <c r="A102">
        <v>2</v>
      </c>
      <c r="B102">
        <v>1</v>
      </c>
      <c r="C102">
        <v>2012</v>
      </c>
      <c r="D102">
        <v>359</v>
      </c>
      <c r="E102">
        <v>54073127.7713999</v>
      </c>
      <c r="F102">
        <v>76972755.993599907</v>
      </c>
      <c r="G102">
        <v>85426704.231399998</v>
      </c>
      <c r="H102">
        <v>6160854.3398000496</v>
      </c>
      <c r="I102">
        <v>92302712.677355498</v>
      </c>
      <c r="J102">
        <v>3723386.1923944699</v>
      </c>
      <c r="K102">
        <v>4332729.1135261599</v>
      </c>
      <c r="L102">
        <v>1.2133849446182301</v>
      </c>
      <c r="M102">
        <v>2992531.8530987999</v>
      </c>
      <c r="N102">
        <v>4.0121762756840997</v>
      </c>
      <c r="O102">
        <v>28920.409617227298</v>
      </c>
      <c r="P102">
        <v>8.6426271311501797</v>
      </c>
      <c r="Q102">
        <v>30.4074532164787</v>
      </c>
      <c r="R102">
        <v>4.2275376729527299</v>
      </c>
      <c r="S102">
        <v>0</v>
      </c>
      <c r="T102">
        <v>0</v>
      </c>
      <c r="U102">
        <v>0</v>
      </c>
      <c r="V102">
        <v>0</v>
      </c>
      <c r="W102">
        <v>0.276784920252311</v>
      </c>
      <c r="X102">
        <v>116979.09970879801</v>
      </c>
      <c r="Y102">
        <v>0</v>
      </c>
      <c r="Z102">
        <v>5907998.7209688397</v>
      </c>
      <c r="AA102">
        <v>-2210243.26111985</v>
      </c>
      <c r="AB102">
        <v>298294.84122025297</v>
      </c>
      <c r="AC102">
        <v>36032.578602303598</v>
      </c>
      <c r="AD102">
        <v>313078.048753521</v>
      </c>
      <c r="AE102">
        <v>-4224.8563305955804</v>
      </c>
      <c r="AF102">
        <v>-38439.105710523203</v>
      </c>
      <c r="AG102">
        <v>-45856.492842178202</v>
      </c>
      <c r="AH102">
        <v>0</v>
      </c>
      <c r="AI102">
        <v>0</v>
      </c>
      <c r="AJ102">
        <v>0</v>
      </c>
      <c r="AK102">
        <v>0</v>
      </c>
      <c r="AL102">
        <v>53935.793324690901</v>
      </c>
      <c r="AM102">
        <v>48612.729462008399</v>
      </c>
      <c r="AN102">
        <v>0</v>
      </c>
      <c r="AO102">
        <v>4359188.9963284703</v>
      </c>
      <c r="AP102">
        <v>4378115.8275225498</v>
      </c>
      <c r="AQ102">
        <v>1782738.5122775</v>
      </c>
      <c r="AR102">
        <v>2293093.898</v>
      </c>
      <c r="AS102">
        <v>8453948.2378000505</v>
      </c>
    </row>
    <row r="103" spans="1:45" x14ac:dyDescent="0.2">
      <c r="A103">
        <v>2</v>
      </c>
      <c r="B103">
        <v>1</v>
      </c>
      <c r="C103">
        <v>2013</v>
      </c>
      <c r="D103">
        <v>359</v>
      </c>
      <c r="E103">
        <v>54073127.7713999</v>
      </c>
      <c r="F103">
        <v>85426704.231399998</v>
      </c>
      <c r="G103">
        <v>89532577.020399898</v>
      </c>
      <c r="H103">
        <v>4105872.7889999398</v>
      </c>
      <c r="I103">
        <v>99992773.923663393</v>
      </c>
      <c r="J103">
        <v>7690061.2463079402</v>
      </c>
      <c r="K103">
        <v>5093480.9257774297</v>
      </c>
      <c r="L103">
        <v>1.30737700079534</v>
      </c>
      <c r="M103">
        <v>2995520.0317080598</v>
      </c>
      <c r="N103">
        <v>3.8614805821472298</v>
      </c>
      <c r="O103">
        <v>29649.635531707401</v>
      </c>
      <c r="P103">
        <v>8.4527083732367991</v>
      </c>
      <c r="Q103">
        <v>30.6491411526581</v>
      </c>
      <c r="R103">
        <v>4.2599671717609597</v>
      </c>
      <c r="S103">
        <v>0</v>
      </c>
      <c r="T103">
        <v>0</v>
      </c>
      <c r="U103">
        <v>0</v>
      </c>
      <c r="V103">
        <v>0.210186126166929</v>
      </c>
      <c r="W103">
        <v>0.457882566284531</v>
      </c>
      <c r="X103">
        <v>176657.54201565799</v>
      </c>
      <c r="Y103">
        <v>0</v>
      </c>
      <c r="Z103">
        <v>9469897.0659040697</v>
      </c>
      <c r="AA103">
        <v>-1702566.49957302</v>
      </c>
      <c r="AB103">
        <v>456044.14083639998</v>
      </c>
      <c r="AC103">
        <v>-449246.47311602603</v>
      </c>
      <c r="AD103">
        <v>-499897.022615013</v>
      </c>
      <c r="AE103">
        <v>-85390.158582077696</v>
      </c>
      <c r="AF103">
        <v>116093.96190969599</v>
      </c>
      <c r="AG103">
        <v>-2481.5073815170199</v>
      </c>
      <c r="AH103">
        <v>0</v>
      </c>
      <c r="AI103">
        <v>0</v>
      </c>
      <c r="AJ103">
        <v>0</v>
      </c>
      <c r="AK103">
        <v>-532575.39047465799</v>
      </c>
      <c r="AL103">
        <v>245628.199425978</v>
      </c>
      <c r="AM103">
        <v>16891.769609094699</v>
      </c>
      <c r="AN103">
        <v>0</v>
      </c>
      <c r="AO103">
        <v>7032398.0859429296</v>
      </c>
      <c r="AP103">
        <v>6901208.2170040105</v>
      </c>
      <c r="AQ103">
        <v>-2795335.4280040599</v>
      </c>
      <c r="AR103">
        <v>0</v>
      </c>
      <c r="AS103">
        <v>4105872.7889999398</v>
      </c>
    </row>
    <row r="104" spans="1:45" x14ac:dyDescent="0.2">
      <c r="A104">
        <v>2</v>
      </c>
      <c r="B104">
        <v>1</v>
      </c>
      <c r="C104">
        <v>2014</v>
      </c>
      <c r="D104">
        <v>406</v>
      </c>
      <c r="E104">
        <v>55267150.4544999</v>
      </c>
      <c r="F104">
        <v>89532577.020399898</v>
      </c>
      <c r="G104">
        <v>89518730.763899893</v>
      </c>
      <c r="H104">
        <v>-1207868.9396000199</v>
      </c>
      <c r="I104">
        <v>100912723.291223</v>
      </c>
      <c r="J104">
        <v>-681447.294383751</v>
      </c>
      <c r="K104">
        <v>5021191.7786635896</v>
      </c>
      <c r="L104">
        <v>1.2909042838908</v>
      </c>
      <c r="M104">
        <v>3006277.4823498498</v>
      </c>
      <c r="N104">
        <v>3.6525822465844899</v>
      </c>
      <c r="O104">
        <v>29495.463123630499</v>
      </c>
      <c r="P104">
        <v>8.4535643622960599</v>
      </c>
      <c r="Q104">
        <v>30.311105149002099</v>
      </c>
      <c r="R104">
        <v>4.3315592642941798</v>
      </c>
      <c r="S104">
        <v>0</v>
      </c>
      <c r="T104">
        <v>0</v>
      </c>
      <c r="U104">
        <v>0</v>
      </c>
      <c r="V104">
        <v>1.1892765659903499</v>
      </c>
      <c r="W104">
        <v>0.44934812645072603</v>
      </c>
      <c r="X104">
        <v>141766.10474443101</v>
      </c>
      <c r="Y104">
        <v>0</v>
      </c>
      <c r="Z104">
        <v>2021712.3633069501</v>
      </c>
      <c r="AA104">
        <v>95264.743495333401</v>
      </c>
      <c r="AB104">
        <v>379637.78573731898</v>
      </c>
      <c r="AC104">
        <v>-669593.59487903502</v>
      </c>
      <c r="AD104">
        <v>-55718.332272218999</v>
      </c>
      <c r="AE104">
        <v>-1843.7674402579501</v>
      </c>
      <c r="AF104">
        <v>-36099.432227571</v>
      </c>
      <c r="AG104">
        <v>-12676.405794181001</v>
      </c>
      <c r="AH104">
        <v>0</v>
      </c>
      <c r="AI104">
        <v>0</v>
      </c>
      <c r="AJ104">
        <v>0</v>
      </c>
      <c r="AK104">
        <v>-2089325.47530457</v>
      </c>
      <c r="AL104">
        <v>3705.5898198391601</v>
      </c>
      <c r="AM104">
        <v>26146.195032056501</v>
      </c>
      <c r="AN104">
        <v>0</v>
      </c>
      <c r="AO104">
        <v>-338790.33052632998</v>
      </c>
      <c r="AP104">
        <v>-375947.91369247402</v>
      </c>
      <c r="AQ104">
        <v>-831921.02590754698</v>
      </c>
      <c r="AR104">
        <v>1194022.68309999</v>
      </c>
      <c r="AS104">
        <v>-13846.2565000216</v>
      </c>
    </row>
    <row r="105" spans="1:45" x14ac:dyDescent="0.2">
      <c r="A105">
        <v>2</v>
      </c>
      <c r="B105">
        <v>1</v>
      </c>
      <c r="C105">
        <v>2015</v>
      </c>
      <c r="D105">
        <v>406</v>
      </c>
      <c r="E105">
        <v>55267150.4544999</v>
      </c>
      <c r="F105">
        <v>89518730.763899893</v>
      </c>
      <c r="G105">
        <v>89090788.186599895</v>
      </c>
      <c r="H105">
        <v>-427942.57729999599</v>
      </c>
      <c r="I105">
        <v>93801557.763805002</v>
      </c>
      <c r="J105">
        <v>-7111165.5274181804</v>
      </c>
      <c r="K105">
        <v>5099319.3061875999</v>
      </c>
      <c r="L105">
        <v>1.3321148399307601</v>
      </c>
      <c r="M105">
        <v>3033871.01361296</v>
      </c>
      <c r="N105">
        <v>2.6892344314130798</v>
      </c>
      <c r="O105">
        <v>30995.4303112569</v>
      </c>
      <c r="P105">
        <v>8.2388008845768006</v>
      </c>
      <c r="Q105">
        <v>30.206832945019801</v>
      </c>
      <c r="R105">
        <v>4.4691791165809702</v>
      </c>
      <c r="S105">
        <v>0</v>
      </c>
      <c r="T105">
        <v>0</v>
      </c>
      <c r="U105">
        <v>0</v>
      </c>
      <c r="V105">
        <v>2.1892765659903501</v>
      </c>
      <c r="W105">
        <v>0.62184893962090704</v>
      </c>
      <c r="X105">
        <v>70974.9855263996</v>
      </c>
      <c r="Y105">
        <v>0</v>
      </c>
      <c r="Z105">
        <v>1864127.43483166</v>
      </c>
      <c r="AA105">
        <v>-1159768.1690133701</v>
      </c>
      <c r="AB105">
        <v>429750.84184713999</v>
      </c>
      <c r="AC105">
        <v>-3598945.47942793</v>
      </c>
      <c r="AD105">
        <v>-1271243.54722986</v>
      </c>
      <c r="AE105">
        <v>-116992.945570247</v>
      </c>
      <c r="AF105">
        <v>-42044.597828861602</v>
      </c>
      <c r="AG105">
        <v>-31475.122149958501</v>
      </c>
      <c r="AH105">
        <v>0</v>
      </c>
      <c r="AI105">
        <v>0</v>
      </c>
      <c r="AJ105">
        <v>0</v>
      </c>
      <c r="AK105">
        <v>-2312372.3361238101</v>
      </c>
      <c r="AL105">
        <v>126335.174187831</v>
      </c>
      <c r="AM105">
        <v>-151712.472856504</v>
      </c>
      <c r="AN105">
        <v>0</v>
      </c>
      <c r="AO105">
        <v>-6264341.2193339104</v>
      </c>
      <c r="AP105">
        <v>-6407686.2035566596</v>
      </c>
      <c r="AQ105">
        <v>5979743.6262566596</v>
      </c>
      <c r="AR105">
        <v>0</v>
      </c>
      <c r="AS105">
        <v>-427942.57729999599</v>
      </c>
    </row>
    <row r="106" spans="1:45" x14ac:dyDescent="0.2">
      <c r="A106">
        <v>2</v>
      </c>
      <c r="B106">
        <v>1</v>
      </c>
      <c r="C106">
        <v>2016</v>
      </c>
      <c r="D106">
        <v>430</v>
      </c>
      <c r="E106">
        <v>56666494.4544999</v>
      </c>
      <c r="F106">
        <v>89090788.186599895</v>
      </c>
      <c r="G106">
        <v>88962782.039000005</v>
      </c>
      <c r="H106">
        <v>-1527350.14759994</v>
      </c>
      <c r="I106">
        <v>94369633.862039596</v>
      </c>
      <c r="J106">
        <v>-865071.67742326402</v>
      </c>
      <c r="K106">
        <v>5046611.9241673304</v>
      </c>
      <c r="L106">
        <v>1.2806845070024999</v>
      </c>
      <c r="M106">
        <v>3056276.2452354701</v>
      </c>
      <c r="N106">
        <v>2.3756301623102201</v>
      </c>
      <c r="O106">
        <v>31780.070854884099</v>
      </c>
      <c r="P106">
        <v>7.7292028243605699</v>
      </c>
      <c r="Q106">
        <v>29.656129579107901</v>
      </c>
      <c r="R106">
        <v>5.1055461392986299</v>
      </c>
      <c r="S106">
        <v>0</v>
      </c>
      <c r="T106">
        <v>0</v>
      </c>
      <c r="U106">
        <v>0</v>
      </c>
      <c r="V106">
        <v>3.1846024983687502</v>
      </c>
      <c r="W106">
        <v>0.77231809070420698</v>
      </c>
      <c r="X106">
        <v>58708.518090230202</v>
      </c>
      <c r="Y106">
        <v>0</v>
      </c>
      <c r="Z106">
        <v>2434277.3291388899</v>
      </c>
      <c r="AA106">
        <v>1142552.6117096499</v>
      </c>
      <c r="AB106">
        <v>367075.81808710902</v>
      </c>
      <c r="AC106">
        <v>-1318846.9163305699</v>
      </c>
      <c r="AD106">
        <v>-491385.653234008</v>
      </c>
      <c r="AE106">
        <v>-163273.69268577499</v>
      </c>
      <c r="AF106">
        <v>-44671.592407717602</v>
      </c>
      <c r="AG106">
        <v>-123668.186625375</v>
      </c>
      <c r="AH106">
        <v>0</v>
      </c>
      <c r="AI106">
        <v>0</v>
      </c>
      <c r="AJ106">
        <v>0</v>
      </c>
      <c r="AK106">
        <v>-2301318.0844744202</v>
      </c>
      <c r="AL106">
        <v>95188.617152264997</v>
      </c>
      <c r="AM106">
        <v>-106865.9494023</v>
      </c>
      <c r="AN106">
        <v>0</v>
      </c>
      <c r="AO106">
        <v>-510935.699072249</v>
      </c>
      <c r="AP106">
        <v>-562765.38954046799</v>
      </c>
      <c r="AQ106">
        <v>-964584.75805947406</v>
      </c>
      <c r="AR106">
        <v>1399344</v>
      </c>
      <c r="AS106">
        <v>-128006.14759994201</v>
      </c>
    </row>
    <row r="107" spans="1:45" x14ac:dyDescent="0.2">
      <c r="A107">
        <v>2</v>
      </c>
      <c r="B107">
        <v>1</v>
      </c>
      <c r="C107">
        <v>2017</v>
      </c>
      <c r="D107">
        <v>430</v>
      </c>
      <c r="E107">
        <v>56666494.4544999</v>
      </c>
      <c r="F107">
        <v>88962782.039000005</v>
      </c>
      <c r="G107">
        <v>87159118.085199997</v>
      </c>
      <c r="H107">
        <v>-1803663.95380002</v>
      </c>
      <c r="I107">
        <v>94189756.554218993</v>
      </c>
      <c r="J107">
        <v>-179877.307820583</v>
      </c>
      <c r="K107">
        <v>5041719.7545106001</v>
      </c>
      <c r="L107">
        <v>1.30929664673721</v>
      </c>
      <c r="M107">
        <v>3076137.9778522099</v>
      </c>
      <c r="N107">
        <v>2.5930103447086998</v>
      </c>
      <c r="O107">
        <v>31600.376715161601</v>
      </c>
      <c r="P107">
        <v>7.5930788540837799</v>
      </c>
      <c r="Q107">
        <v>29.5358396074129</v>
      </c>
      <c r="R107">
        <v>5.3288758792339497</v>
      </c>
      <c r="S107">
        <v>0</v>
      </c>
      <c r="T107">
        <v>0</v>
      </c>
      <c r="U107">
        <v>0</v>
      </c>
      <c r="V107">
        <v>4.1846024983687498</v>
      </c>
      <c r="W107">
        <v>0.810379332940248</v>
      </c>
      <c r="X107">
        <v>54631.610446633902</v>
      </c>
      <c r="Y107">
        <v>0</v>
      </c>
      <c r="Z107">
        <v>1245451.1869256999</v>
      </c>
      <c r="AA107">
        <v>-201822.49832708199</v>
      </c>
      <c r="AB107">
        <v>388786.04256358702</v>
      </c>
      <c r="AC107">
        <v>971335.90566154395</v>
      </c>
      <c r="AD107">
        <v>94338.537557568503</v>
      </c>
      <c r="AE107">
        <v>-136554.63365309499</v>
      </c>
      <c r="AF107">
        <v>-69486.367648344196</v>
      </c>
      <c r="AG107">
        <v>-59459.229896741897</v>
      </c>
      <c r="AH107">
        <v>0</v>
      </c>
      <c r="AI107">
        <v>0</v>
      </c>
      <c r="AJ107">
        <v>0</v>
      </c>
      <c r="AK107">
        <v>-2298011.5376541298</v>
      </c>
      <c r="AL107">
        <v>127006.15232359301</v>
      </c>
      <c r="AM107">
        <v>-1652.87866688073</v>
      </c>
      <c r="AN107">
        <v>0</v>
      </c>
      <c r="AO107">
        <v>59930.679185722802</v>
      </c>
      <c r="AP107">
        <v>70420.597373442506</v>
      </c>
      <c r="AQ107">
        <v>-1874084.55117346</v>
      </c>
      <c r="AR107">
        <v>0</v>
      </c>
      <c r="AS107">
        <v>-1803663.95380002</v>
      </c>
    </row>
    <row r="108" spans="1:45" x14ac:dyDescent="0.2">
      <c r="A108">
        <v>2</v>
      </c>
      <c r="B108">
        <v>1</v>
      </c>
      <c r="C108">
        <v>2018</v>
      </c>
      <c r="D108">
        <v>430</v>
      </c>
      <c r="E108">
        <v>56666494.4544999</v>
      </c>
      <c r="F108">
        <v>87159118.085199997</v>
      </c>
      <c r="G108">
        <v>85921106.483399898</v>
      </c>
      <c r="H108">
        <v>-1238011.6018000101</v>
      </c>
      <c r="I108">
        <v>94560954.040595993</v>
      </c>
      <c r="J108">
        <v>371197.48637696297</v>
      </c>
      <c r="K108">
        <v>5016670.6256997101</v>
      </c>
      <c r="L108">
        <v>1.3252516185851999</v>
      </c>
      <c r="M108">
        <v>3096393.3580632801</v>
      </c>
      <c r="N108">
        <v>2.8849218669803798</v>
      </c>
      <c r="O108">
        <v>31757.714344928201</v>
      </c>
      <c r="P108">
        <v>7.3799953649811796</v>
      </c>
      <c r="Q108">
        <v>29.429281646957801</v>
      </c>
      <c r="R108">
        <v>5.6497184284967901</v>
      </c>
      <c r="S108">
        <v>0</v>
      </c>
      <c r="T108">
        <v>0</v>
      </c>
      <c r="U108">
        <v>0</v>
      </c>
      <c r="V108">
        <v>5.1846024983687498</v>
      </c>
      <c r="W108">
        <v>0.82753761117432301</v>
      </c>
      <c r="X108">
        <v>43186.7429190521</v>
      </c>
      <c r="Y108">
        <v>0.513365290883806</v>
      </c>
      <c r="Z108">
        <v>3072902.3644238301</v>
      </c>
      <c r="AA108">
        <v>490275.74358898803</v>
      </c>
      <c r="AB108">
        <v>340804.17980103398</v>
      </c>
      <c r="AC108">
        <v>1192738.35623649</v>
      </c>
      <c r="AD108">
        <v>-141706.37446608199</v>
      </c>
      <c r="AE108">
        <v>-138690.45623990599</v>
      </c>
      <c r="AF108">
        <v>-60296.424339679899</v>
      </c>
      <c r="AG108">
        <v>-73569.308364613593</v>
      </c>
      <c r="AH108">
        <v>0</v>
      </c>
      <c r="AI108">
        <v>0</v>
      </c>
      <c r="AJ108">
        <v>0</v>
      </c>
      <c r="AK108">
        <v>-2251420.8119496801</v>
      </c>
      <c r="AL108">
        <v>27126.491079989199</v>
      </c>
      <c r="AM108">
        <v>-59267.090034131499</v>
      </c>
      <c r="AN108">
        <v>-2294769.7817505598</v>
      </c>
      <c r="AO108">
        <v>104126.88798566</v>
      </c>
      <c r="AP108">
        <v>312584.65330216702</v>
      </c>
      <c r="AQ108">
        <v>-1550596.2551021799</v>
      </c>
      <c r="AR108">
        <v>0</v>
      </c>
      <c r="AS108">
        <v>-1238011.6018000101</v>
      </c>
    </row>
    <row r="109" spans="1:45" x14ac:dyDescent="0.2">
      <c r="A109">
        <v>3</v>
      </c>
      <c r="B109">
        <v>1</v>
      </c>
      <c r="C109">
        <v>2002</v>
      </c>
      <c r="D109">
        <v>66</v>
      </c>
      <c r="E109">
        <v>506671.00099999999</v>
      </c>
      <c r="F109">
        <v>0</v>
      </c>
      <c r="G109">
        <v>506671.00099999999</v>
      </c>
      <c r="H109">
        <v>0</v>
      </c>
      <c r="I109">
        <v>431615.27972346201</v>
      </c>
      <c r="J109">
        <v>0</v>
      </c>
      <c r="K109">
        <v>13624.4009482081</v>
      </c>
      <c r="L109">
        <v>4.1241436058516499</v>
      </c>
      <c r="M109">
        <v>582204.38510840503</v>
      </c>
      <c r="N109">
        <v>1.87878283559788</v>
      </c>
      <c r="O109">
        <v>33117.002644253596</v>
      </c>
      <c r="P109">
        <v>7.2110091952154098</v>
      </c>
      <c r="Q109">
        <v>6.4423311678397104</v>
      </c>
      <c r="R109">
        <v>2.08501532535902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13624.4009482081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506671.00099999999</v>
      </c>
      <c r="AS109">
        <v>506671.00099999999</v>
      </c>
    </row>
    <row r="110" spans="1:45" x14ac:dyDescent="0.2">
      <c r="A110">
        <v>3</v>
      </c>
      <c r="B110">
        <v>1</v>
      </c>
      <c r="C110">
        <v>2003</v>
      </c>
      <c r="D110">
        <v>66</v>
      </c>
      <c r="E110">
        <v>506671.00099999999</v>
      </c>
      <c r="F110">
        <v>506671.00099999999</v>
      </c>
      <c r="G110">
        <v>449077.99199999898</v>
      </c>
      <c r="H110">
        <v>-57593.009000000202</v>
      </c>
      <c r="I110">
        <v>428241.74165234301</v>
      </c>
      <c r="J110">
        <v>-3373.5380711194798</v>
      </c>
      <c r="K110">
        <v>13684.2622407044</v>
      </c>
      <c r="L110">
        <v>4.3582081568023101</v>
      </c>
      <c r="M110">
        <v>600939.24151891505</v>
      </c>
      <c r="N110">
        <v>2.1186819046839398</v>
      </c>
      <c r="O110">
        <v>31686.883293831001</v>
      </c>
      <c r="P110">
        <v>7.1813758645918604</v>
      </c>
      <c r="Q110">
        <v>5.8558874549533204</v>
      </c>
      <c r="R110">
        <v>2.08501532535902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13684.2622407044</v>
      </c>
      <c r="Y110">
        <v>0</v>
      </c>
      <c r="Z110">
        <v>-11367.5877064837</v>
      </c>
      <c r="AA110">
        <v>-15666.9234026997</v>
      </c>
      <c r="AB110">
        <v>6570.6269728083298</v>
      </c>
      <c r="AC110">
        <v>7094.3514097965399</v>
      </c>
      <c r="AD110">
        <v>6319.6905033310504</v>
      </c>
      <c r="AE110">
        <v>-88.604459535985598</v>
      </c>
      <c r="AF110">
        <v>-1690.7836180701099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-60.709132081662403</v>
      </c>
      <c r="AN110">
        <v>0</v>
      </c>
      <c r="AO110">
        <v>-8889.9394329352708</v>
      </c>
      <c r="AP110">
        <v>-8466.5063714345397</v>
      </c>
      <c r="AQ110">
        <v>-49126.502628565599</v>
      </c>
      <c r="AR110">
        <v>0</v>
      </c>
      <c r="AS110">
        <v>-57593.009000000202</v>
      </c>
    </row>
    <row r="111" spans="1:45" x14ac:dyDescent="0.2">
      <c r="A111">
        <v>3</v>
      </c>
      <c r="B111">
        <v>1</v>
      </c>
      <c r="C111">
        <v>2004</v>
      </c>
      <c r="D111">
        <v>66</v>
      </c>
      <c r="E111">
        <v>506671.00099999999</v>
      </c>
      <c r="F111">
        <v>449077.99199999898</v>
      </c>
      <c r="G111">
        <v>503256.14500000002</v>
      </c>
      <c r="H111">
        <v>54178.153000000297</v>
      </c>
      <c r="I111">
        <v>511986.62362559099</v>
      </c>
      <c r="J111">
        <v>83744.881973248499</v>
      </c>
      <c r="K111">
        <v>16594.307203603399</v>
      </c>
      <c r="L111">
        <v>4.45523214173285</v>
      </c>
      <c r="M111">
        <v>618990.97058617102</v>
      </c>
      <c r="N111">
        <v>2.4764436938179899</v>
      </c>
      <c r="O111">
        <v>30048.273672892101</v>
      </c>
      <c r="P111">
        <v>7.1507333387528904</v>
      </c>
      <c r="Q111">
        <v>5.3217783774161003</v>
      </c>
      <c r="R111">
        <v>2.08501532535902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16594.307203603399</v>
      </c>
      <c r="Y111">
        <v>0</v>
      </c>
      <c r="Z111">
        <v>65711.566248827294</v>
      </c>
      <c r="AA111">
        <v>-2811.08940195376</v>
      </c>
      <c r="AB111">
        <v>5443.4584201369298</v>
      </c>
      <c r="AC111">
        <v>8579.2122412826793</v>
      </c>
      <c r="AD111">
        <v>6749.49871806585</v>
      </c>
      <c r="AE111">
        <v>-106.913082818585</v>
      </c>
      <c r="AF111">
        <v>-1371.7749308401001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281.972490807177</v>
      </c>
      <c r="AN111">
        <v>0</v>
      </c>
      <c r="AO111">
        <v>82475.930703507503</v>
      </c>
      <c r="AP111">
        <v>84188.453917822</v>
      </c>
      <c r="AQ111">
        <v>-30010.3009178217</v>
      </c>
      <c r="AR111">
        <v>0</v>
      </c>
      <c r="AS111">
        <v>54178.153000000297</v>
      </c>
    </row>
    <row r="112" spans="1:45" x14ac:dyDescent="0.2">
      <c r="A112">
        <v>3</v>
      </c>
      <c r="B112">
        <v>1</v>
      </c>
      <c r="C112">
        <v>2005</v>
      </c>
      <c r="D112">
        <v>100</v>
      </c>
      <c r="E112">
        <v>666133.000999999</v>
      </c>
      <c r="F112">
        <v>503256.14500000002</v>
      </c>
      <c r="G112">
        <v>677557.55599999905</v>
      </c>
      <c r="H112">
        <v>14839.4109999998</v>
      </c>
      <c r="I112">
        <v>615506.64611004898</v>
      </c>
      <c r="J112">
        <v>21412.031306286401</v>
      </c>
      <c r="K112">
        <v>20756.0478972647</v>
      </c>
      <c r="L112">
        <v>3.6476116277033501</v>
      </c>
      <c r="M112">
        <v>711732.44760436297</v>
      </c>
      <c r="N112">
        <v>2.9527350033383102</v>
      </c>
      <c r="O112">
        <v>28991.948688136399</v>
      </c>
      <c r="P112">
        <v>6.9801257443781797</v>
      </c>
      <c r="Q112">
        <v>4.9125313855003299</v>
      </c>
      <c r="R112">
        <v>2.1604178142196502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13943.9593606093</v>
      </c>
      <c r="Y112">
        <v>0</v>
      </c>
      <c r="Z112">
        <v>11549.691785077301</v>
      </c>
      <c r="AA112">
        <v>-7809.3959954934098</v>
      </c>
      <c r="AB112">
        <v>6476.3922595467302</v>
      </c>
      <c r="AC112">
        <v>11918.291485561</v>
      </c>
      <c r="AD112">
        <v>7498.3890644261101</v>
      </c>
      <c r="AE112">
        <v>58.336724833275902</v>
      </c>
      <c r="AF112">
        <v>-1384.4707105064199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48.466077251642403</v>
      </c>
      <c r="AN112">
        <v>0</v>
      </c>
      <c r="AO112">
        <v>28355.7006906963</v>
      </c>
      <c r="AP112">
        <v>29477.121823610501</v>
      </c>
      <c r="AQ112">
        <v>-14637.7108236107</v>
      </c>
      <c r="AR112">
        <v>159461.99999999901</v>
      </c>
      <c r="AS112">
        <v>174301.410999999</v>
      </c>
    </row>
    <row r="113" spans="1:45" x14ac:dyDescent="0.2">
      <c r="A113">
        <v>3</v>
      </c>
      <c r="B113">
        <v>1</v>
      </c>
      <c r="C113">
        <v>2006</v>
      </c>
      <c r="D113">
        <v>100</v>
      </c>
      <c r="E113">
        <v>666133.000999999</v>
      </c>
      <c r="F113">
        <v>677557.55599999905</v>
      </c>
      <c r="G113">
        <v>606866.41</v>
      </c>
      <c r="H113">
        <v>-70691.1459999996</v>
      </c>
      <c r="I113">
        <v>586067.53675937001</v>
      </c>
      <c r="J113">
        <v>-29439.109350678998</v>
      </c>
      <c r="K113">
        <v>18167.845810797498</v>
      </c>
      <c r="L113">
        <v>3.8721048754930401</v>
      </c>
      <c r="M113">
        <v>742045.95943859406</v>
      </c>
      <c r="N113">
        <v>3.2293761157616001</v>
      </c>
      <c r="O113">
        <v>27431.941071965801</v>
      </c>
      <c r="P113">
        <v>6.7180665025632003</v>
      </c>
      <c r="Q113">
        <v>4.4945173307544097</v>
      </c>
      <c r="R113">
        <v>2.7339951629269299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12372.463682596899</v>
      </c>
      <c r="Y113">
        <v>0</v>
      </c>
      <c r="Z113">
        <v>-38654.076829692996</v>
      </c>
      <c r="AA113">
        <v>-16586.408387791798</v>
      </c>
      <c r="AB113">
        <v>11672.293655018</v>
      </c>
      <c r="AC113">
        <v>8024.7832088124997</v>
      </c>
      <c r="AD113">
        <v>10748.853403930099</v>
      </c>
      <c r="AE113">
        <v>-998.27377130073103</v>
      </c>
      <c r="AF113">
        <v>-1610.4585006351799</v>
      </c>
      <c r="AG113">
        <v>-812.22495107363898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-385.16050284269897</v>
      </c>
      <c r="AN113">
        <v>0</v>
      </c>
      <c r="AO113">
        <v>-28600.672675576301</v>
      </c>
      <c r="AP113">
        <v>-29974.760298416299</v>
      </c>
      <c r="AQ113">
        <v>-40716.385701583204</v>
      </c>
      <c r="AR113">
        <v>0</v>
      </c>
      <c r="AS113">
        <v>-70691.1459999996</v>
      </c>
    </row>
    <row r="114" spans="1:45" x14ac:dyDescent="0.2">
      <c r="A114">
        <v>3</v>
      </c>
      <c r="B114">
        <v>1</v>
      </c>
      <c r="C114">
        <v>2007</v>
      </c>
      <c r="D114">
        <v>100</v>
      </c>
      <c r="E114">
        <v>666133.000999999</v>
      </c>
      <c r="F114">
        <v>606866.41</v>
      </c>
      <c r="G114">
        <v>600250.92200000002</v>
      </c>
      <c r="H114">
        <v>-6615.4879999999603</v>
      </c>
      <c r="I114">
        <v>630503.32882134803</v>
      </c>
      <c r="J114">
        <v>44435.792061977503</v>
      </c>
      <c r="K114">
        <v>19705.3262800144</v>
      </c>
      <c r="L114">
        <v>3.8717883134665301</v>
      </c>
      <c r="M114">
        <v>761612.14286297897</v>
      </c>
      <c r="N114">
        <v>3.3652778671756498</v>
      </c>
      <c r="O114">
        <v>26682.202869713601</v>
      </c>
      <c r="P114">
        <v>7.12560691982591</v>
      </c>
      <c r="Q114">
        <v>4.2022428730663401</v>
      </c>
      <c r="R114">
        <v>3.03390118649894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6367.4557726800804</v>
      </c>
      <c r="Y114">
        <v>0</v>
      </c>
      <c r="Z114">
        <v>93486.105794560193</v>
      </c>
      <c r="AA114">
        <v>-3791.4245054000799</v>
      </c>
      <c r="AB114">
        <v>5509.18525822211</v>
      </c>
      <c r="AC114">
        <v>3309.6340044805302</v>
      </c>
      <c r="AD114">
        <v>4636.1896797025502</v>
      </c>
      <c r="AE114">
        <v>1711.9428495244299</v>
      </c>
      <c r="AF114">
        <v>-971.08744197349301</v>
      </c>
      <c r="AG114">
        <v>-386.45175012333902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-897.82230726451701</v>
      </c>
      <c r="AN114">
        <v>0</v>
      </c>
      <c r="AO114">
        <v>102606.271581728</v>
      </c>
      <c r="AP114">
        <v>100060.05417483801</v>
      </c>
      <c r="AQ114">
        <v>-106675.542174838</v>
      </c>
      <c r="AR114">
        <v>0</v>
      </c>
      <c r="AS114">
        <v>-6615.4879999999603</v>
      </c>
    </row>
    <row r="115" spans="1:45" x14ac:dyDescent="0.2">
      <c r="A115">
        <v>3</v>
      </c>
      <c r="B115">
        <v>1</v>
      </c>
      <c r="C115">
        <v>2008</v>
      </c>
      <c r="D115">
        <v>100</v>
      </c>
      <c r="E115">
        <v>666133.000999999</v>
      </c>
      <c r="F115">
        <v>600250.92200000002</v>
      </c>
      <c r="G115">
        <v>588532.076999999</v>
      </c>
      <c r="H115">
        <v>-11718.8450000005</v>
      </c>
      <c r="I115">
        <v>658759.21720581304</v>
      </c>
      <c r="J115">
        <v>28255.888384465499</v>
      </c>
      <c r="K115">
        <v>21919.351213021298</v>
      </c>
      <c r="L115">
        <v>4.5811697335476396</v>
      </c>
      <c r="M115">
        <v>761007.41646343097</v>
      </c>
      <c r="N115">
        <v>3.8368587792267301</v>
      </c>
      <c r="O115">
        <v>27123.6905040569</v>
      </c>
      <c r="P115">
        <v>7.1306310661825298</v>
      </c>
      <c r="Q115">
        <v>4.0109693555103503</v>
      </c>
      <c r="R115">
        <v>2.7222704785346599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8866.3327926053498</v>
      </c>
      <c r="Y115">
        <v>0</v>
      </c>
      <c r="Z115">
        <v>65686.026353700101</v>
      </c>
      <c r="AA115">
        <v>-34295.176203018702</v>
      </c>
      <c r="AB115">
        <v>-330.714915128239</v>
      </c>
      <c r="AC115">
        <v>10780.6196505397</v>
      </c>
      <c r="AD115">
        <v>-3012.95330576983</v>
      </c>
      <c r="AE115">
        <v>-61.541363834683203</v>
      </c>
      <c r="AF115">
        <v>-615.977176459887</v>
      </c>
      <c r="AG115">
        <v>304.04045595459598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674.75116618891195</v>
      </c>
      <c r="AN115">
        <v>0</v>
      </c>
      <c r="AO115">
        <v>39129.074662172003</v>
      </c>
      <c r="AP115">
        <v>30781.805763368298</v>
      </c>
      <c r="AQ115">
        <v>-42500.650763368802</v>
      </c>
      <c r="AR115">
        <v>0</v>
      </c>
      <c r="AS115">
        <v>-11718.8450000005</v>
      </c>
    </row>
    <row r="116" spans="1:45" x14ac:dyDescent="0.2">
      <c r="A116">
        <v>3</v>
      </c>
      <c r="B116">
        <v>1</v>
      </c>
      <c r="C116">
        <v>2009</v>
      </c>
      <c r="D116">
        <v>100</v>
      </c>
      <c r="E116">
        <v>666133.000999999</v>
      </c>
      <c r="F116">
        <v>588532.076999999</v>
      </c>
      <c r="G116">
        <v>573519.96600000001</v>
      </c>
      <c r="H116">
        <v>-15012.110999999601</v>
      </c>
      <c r="I116">
        <v>501640.90297124803</v>
      </c>
      <c r="J116">
        <v>-157118.31423456501</v>
      </c>
      <c r="K116">
        <v>18035.541422484199</v>
      </c>
      <c r="L116">
        <v>4.8171877966958201</v>
      </c>
      <c r="M116">
        <v>754305.73685663997</v>
      </c>
      <c r="N116">
        <v>2.7453274117897899</v>
      </c>
      <c r="O116">
        <v>26653.020082180399</v>
      </c>
      <c r="P116">
        <v>7.2710498409911297</v>
      </c>
      <c r="Q116">
        <v>3.7954855206118001</v>
      </c>
      <c r="R116">
        <v>2.8854995918450199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12019.6461553467</v>
      </c>
      <c r="Y116">
        <v>0</v>
      </c>
      <c r="Z116">
        <v>-104014.38123341301</v>
      </c>
      <c r="AA116">
        <v>-13044.4504458638</v>
      </c>
      <c r="AB116">
        <v>-2436.1403642005698</v>
      </c>
      <c r="AC116">
        <v>-25550.020692867602</v>
      </c>
      <c r="AD116">
        <v>3083.6648597537001</v>
      </c>
      <c r="AE116">
        <v>455.77264853228297</v>
      </c>
      <c r="AF116">
        <v>-707.39013328454496</v>
      </c>
      <c r="AG116">
        <v>-142.78569423713901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611.69930708645097</v>
      </c>
      <c r="AN116">
        <v>0</v>
      </c>
      <c r="AO116">
        <v>-141744.03174849399</v>
      </c>
      <c r="AP116">
        <v>-134448.03203738801</v>
      </c>
      <c r="AQ116">
        <v>119435.92103738801</v>
      </c>
      <c r="AR116">
        <v>0</v>
      </c>
      <c r="AS116">
        <v>-15012.110999999601</v>
      </c>
    </row>
    <row r="117" spans="1:45" x14ac:dyDescent="0.2">
      <c r="A117">
        <v>3</v>
      </c>
      <c r="B117">
        <v>1</v>
      </c>
      <c r="C117">
        <v>2010</v>
      </c>
      <c r="D117">
        <v>100</v>
      </c>
      <c r="E117">
        <v>666133.000999999</v>
      </c>
      <c r="F117">
        <v>573519.96600000001</v>
      </c>
      <c r="G117">
        <v>541144.78500000003</v>
      </c>
      <c r="H117">
        <v>-32375.1809999998</v>
      </c>
      <c r="I117">
        <v>549090.88130633999</v>
      </c>
      <c r="J117">
        <v>47449.978335092303</v>
      </c>
      <c r="K117">
        <v>22180.532098128901</v>
      </c>
      <c r="L117">
        <v>4.8639573088428003</v>
      </c>
      <c r="M117">
        <v>763701.65676194604</v>
      </c>
      <c r="N117">
        <v>3.1928987380839802</v>
      </c>
      <c r="O117">
        <v>26325.394659116399</v>
      </c>
      <c r="P117">
        <v>7.2816651669236201</v>
      </c>
      <c r="Q117">
        <v>3.57550617054835</v>
      </c>
      <c r="R117">
        <v>3.2759675608685201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5545.17994718515</v>
      </c>
      <c r="Y117">
        <v>0</v>
      </c>
      <c r="Z117">
        <v>56826.691096379604</v>
      </c>
      <c r="AA117">
        <v>-5836.58865801518</v>
      </c>
      <c r="AB117">
        <v>1931.85072942179</v>
      </c>
      <c r="AC117">
        <v>11347.894078732301</v>
      </c>
      <c r="AD117">
        <v>1689.97385350785</v>
      </c>
      <c r="AE117">
        <v>-23.177601329660199</v>
      </c>
      <c r="AF117">
        <v>-693.70433506242</v>
      </c>
      <c r="AG117">
        <v>-493.46113899341702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-1667.21361460359</v>
      </c>
      <c r="AN117">
        <v>0</v>
      </c>
      <c r="AO117">
        <v>63082.2644100373</v>
      </c>
      <c r="AP117">
        <v>63317.9264158437</v>
      </c>
      <c r="AQ117">
        <v>-95693.107415843493</v>
      </c>
      <c r="AR117">
        <v>0</v>
      </c>
      <c r="AS117">
        <v>-32375.1809999998</v>
      </c>
    </row>
    <row r="118" spans="1:45" x14ac:dyDescent="0.2">
      <c r="A118">
        <v>3</v>
      </c>
      <c r="B118">
        <v>1</v>
      </c>
      <c r="C118">
        <v>2011</v>
      </c>
      <c r="D118">
        <v>100</v>
      </c>
      <c r="E118">
        <v>666133.000999999</v>
      </c>
      <c r="F118">
        <v>541144.78500000003</v>
      </c>
      <c r="G118">
        <v>535075.86</v>
      </c>
      <c r="H118">
        <v>-6068.9250000000402</v>
      </c>
      <c r="I118">
        <v>572245.72665538394</v>
      </c>
      <c r="J118">
        <v>23154.845349043699</v>
      </c>
      <c r="K118">
        <v>19965.890512696002</v>
      </c>
      <c r="L118">
        <v>4.6937424226325097</v>
      </c>
      <c r="M118">
        <v>768024.464054732</v>
      </c>
      <c r="N118">
        <v>3.936873096707</v>
      </c>
      <c r="O118">
        <v>25333.263027429999</v>
      </c>
      <c r="P118">
        <v>7.6065555107365102</v>
      </c>
      <c r="Q118">
        <v>3.3894722486000299</v>
      </c>
      <c r="R118">
        <v>3.0119222431377399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4238.0370586335903</v>
      </c>
      <c r="Y118">
        <v>0</v>
      </c>
      <c r="Z118">
        <v>-10689.0399838294</v>
      </c>
      <c r="AA118">
        <v>11837.1475466508</v>
      </c>
      <c r="AB118">
        <v>1051.0097238194301</v>
      </c>
      <c r="AC118">
        <v>15593.126112010301</v>
      </c>
      <c r="AD118">
        <v>6127.7779820020496</v>
      </c>
      <c r="AE118">
        <v>992.24357973354802</v>
      </c>
      <c r="AF118">
        <v>-574.84429043894704</v>
      </c>
      <c r="AG118">
        <v>315.10902797335399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-1075.7547625534301</v>
      </c>
      <c r="AN118">
        <v>0</v>
      </c>
      <c r="AO118">
        <v>23576.774935367699</v>
      </c>
      <c r="AP118">
        <v>23638.982178590599</v>
      </c>
      <c r="AQ118">
        <v>-29707.9071785907</v>
      </c>
      <c r="AR118">
        <v>0</v>
      </c>
      <c r="AS118">
        <v>-6068.9250000000502</v>
      </c>
    </row>
    <row r="119" spans="1:45" x14ac:dyDescent="0.2">
      <c r="A119">
        <v>3</v>
      </c>
      <c r="B119">
        <v>1</v>
      </c>
      <c r="C119">
        <v>2012</v>
      </c>
      <c r="D119">
        <v>100</v>
      </c>
      <c r="E119">
        <v>666133.000999999</v>
      </c>
      <c r="F119">
        <v>535075.86</v>
      </c>
      <c r="G119">
        <v>562428.34400000004</v>
      </c>
      <c r="H119">
        <v>27352.483999999899</v>
      </c>
      <c r="I119">
        <v>653273.00769156602</v>
      </c>
      <c r="J119">
        <v>81027.281036181899</v>
      </c>
      <c r="K119">
        <v>23893.9934768577</v>
      </c>
      <c r="L119">
        <v>4.2334004323775396</v>
      </c>
      <c r="M119">
        <v>776885.71285653603</v>
      </c>
      <c r="N119">
        <v>3.9305142316606201</v>
      </c>
      <c r="O119">
        <v>25251.2568444272</v>
      </c>
      <c r="P119">
        <v>7.3568172461703298</v>
      </c>
      <c r="Q119">
        <v>3.5007754765511301</v>
      </c>
      <c r="R119">
        <v>3.2896517646030801</v>
      </c>
      <c r="S119">
        <v>0</v>
      </c>
      <c r="T119">
        <v>0</v>
      </c>
      <c r="U119">
        <v>0</v>
      </c>
      <c r="V119">
        <v>0</v>
      </c>
      <c r="W119">
        <v>0.64663963405710301</v>
      </c>
      <c r="X119">
        <v>6986.8964157004702</v>
      </c>
      <c r="Y119">
        <v>0</v>
      </c>
      <c r="Z119">
        <v>54335.038991999798</v>
      </c>
      <c r="AA119">
        <v>19693.286754926401</v>
      </c>
      <c r="AB119">
        <v>2020.94164308017</v>
      </c>
      <c r="AC119">
        <v>-74.927875462874695</v>
      </c>
      <c r="AD119">
        <v>782.280256615594</v>
      </c>
      <c r="AE119">
        <v>-818.06649110701505</v>
      </c>
      <c r="AF119">
        <v>347.14402341405503</v>
      </c>
      <c r="AG119">
        <v>-306.36405814281898</v>
      </c>
      <c r="AH119">
        <v>0</v>
      </c>
      <c r="AI119">
        <v>0</v>
      </c>
      <c r="AJ119">
        <v>0</v>
      </c>
      <c r="AK119">
        <v>0</v>
      </c>
      <c r="AL119">
        <v>4443.9604048417204</v>
      </c>
      <c r="AM119">
        <v>-3378.33989081359</v>
      </c>
      <c r="AN119">
        <v>0</v>
      </c>
      <c r="AO119">
        <v>77044.953759351498</v>
      </c>
      <c r="AP119">
        <v>79017.381220531199</v>
      </c>
      <c r="AQ119">
        <v>-51664.897220531202</v>
      </c>
      <c r="AR119">
        <v>0</v>
      </c>
      <c r="AS119">
        <v>27352.483999999899</v>
      </c>
    </row>
    <row r="120" spans="1:45" x14ac:dyDescent="0.2">
      <c r="A120">
        <v>3</v>
      </c>
      <c r="B120">
        <v>1</v>
      </c>
      <c r="C120">
        <v>2013</v>
      </c>
      <c r="D120">
        <v>100</v>
      </c>
      <c r="E120">
        <v>666133.000999999</v>
      </c>
      <c r="F120">
        <v>562428.34400000004</v>
      </c>
      <c r="G120">
        <v>544517.005</v>
      </c>
      <c r="H120">
        <v>-17911.3389999998</v>
      </c>
      <c r="I120">
        <v>648810.135140909</v>
      </c>
      <c r="J120">
        <v>-4462.87255065726</v>
      </c>
      <c r="K120">
        <v>24076.116653215999</v>
      </c>
      <c r="L120">
        <v>4.5331588718634004</v>
      </c>
      <c r="M120">
        <v>776442.48566450097</v>
      </c>
      <c r="N120">
        <v>3.78580559221085</v>
      </c>
      <c r="O120">
        <v>25205.7035161485</v>
      </c>
      <c r="P120">
        <v>6.9461623789451004</v>
      </c>
      <c r="Q120">
        <v>3.54101316135691</v>
      </c>
      <c r="R120">
        <v>3.8232258406005601</v>
      </c>
      <c r="S120">
        <v>0</v>
      </c>
      <c r="T120">
        <v>0</v>
      </c>
      <c r="U120">
        <v>0</v>
      </c>
      <c r="V120">
        <v>0</v>
      </c>
      <c r="W120">
        <v>0.64663963405710301</v>
      </c>
      <c r="X120">
        <v>17623.2433688692</v>
      </c>
      <c r="Y120">
        <v>0</v>
      </c>
      <c r="Z120">
        <v>13385.7955521235</v>
      </c>
      <c r="AA120">
        <v>-17878.135200232198</v>
      </c>
      <c r="AB120">
        <v>-668.26010344487599</v>
      </c>
      <c r="AC120">
        <v>-2890.3026174191</v>
      </c>
      <c r="AD120">
        <v>-423.80066319405603</v>
      </c>
      <c r="AE120">
        <v>-1081.3277545961901</v>
      </c>
      <c r="AF120">
        <v>142.69129853748601</v>
      </c>
      <c r="AG120">
        <v>-656.64794985100605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6587.0240298970102</v>
      </c>
      <c r="AN120">
        <v>0</v>
      </c>
      <c r="AO120">
        <v>-3482.9634081794502</v>
      </c>
      <c r="AP120">
        <v>-3702.0178481584198</v>
      </c>
      <c r="AQ120">
        <v>-14209.321151841301</v>
      </c>
      <c r="AR120">
        <v>0</v>
      </c>
      <c r="AS120">
        <v>-17911.3389999998</v>
      </c>
    </row>
    <row r="121" spans="1:45" x14ac:dyDescent="0.2">
      <c r="A121">
        <v>3</v>
      </c>
      <c r="B121">
        <v>1</v>
      </c>
      <c r="C121">
        <v>2014</v>
      </c>
      <c r="D121">
        <v>100</v>
      </c>
      <c r="E121">
        <v>666133.000999999</v>
      </c>
      <c r="F121">
        <v>544517.005</v>
      </c>
      <c r="G121">
        <v>555022.66699999897</v>
      </c>
      <c r="H121">
        <v>10505.6619999994</v>
      </c>
      <c r="I121">
        <v>597110.95690936898</v>
      </c>
      <c r="J121">
        <v>-51699.178231539699</v>
      </c>
      <c r="K121">
        <v>24073.784434311801</v>
      </c>
      <c r="L121">
        <v>4.5979227858210097</v>
      </c>
      <c r="M121">
        <v>776616.07821912796</v>
      </c>
      <c r="N121">
        <v>3.5820937929366998</v>
      </c>
      <c r="O121">
        <v>25292.825836116801</v>
      </c>
      <c r="P121">
        <v>6.8598281017607103</v>
      </c>
      <c r="Q121">
        <v>3.6553556118924302</v>
      </c>
      <c r="R121">
        <v>3.5512128937446201</v>
      </c>
      <c r="S121">
        <v>0</v>
      </c>
      <c r="T121">
        <v>0</v>
      </c>
      <c r="U121">
        <v>0</v>
      </c>
      <c r="V121">
        <v>0.88602426109196697</v>
      </c>
      <c r="W121">
        <v>0.64663963405710301</v>
      </c>
      <c r="X121">
        <v>9759.8022627354203</v>
      </c>
      <c r="Y121">
        <v>0</v>
      </c>
      <c r="Z121">
        <v>-22156.870309281101</v>
      </c>
      <c r="AA121">
        <v>-3553.2491699215302</v>
      </c>
      <c r="AB121">
        <v>-442.61522324166299</v>
      </c>
      <c r="AC121">
        <v>-4054.2148375587199</v>
      </c>
      <c r="AD121">
        <v>-687.99108834332606</v>
      </c>
      <c r="AE121">
        <v>-420.19614786937399</v>
      </c>
      <c r="AF121">
        <v>365.35527144604799</v>
      </c>
      <c r="AG121">
        <v>390.48528962655701</v>
      </c>
      <c r="AH121">
        <v>0</v>
      </c>
      <c r="AI121">
        <v>0</v>
      </c>
      <c r="AJ121">
        <v>0</v>
      </c>
      <c r="AK121">
        <v>-12361.0866022344</v>
      </c>
      <c r="AL121">
        <v>0</v>
      </c>
      <c r="AM121">
        <v>-1403.7869021784099</v>
      </c>
      <c r="AN121">
        <v>0</v>
      </c>
      <c r="AO121">
        <v>-44324.169719555903</v>
      </c>
      <c r="AP121">
        <v>-43220.340589714797</v>
      </c>
      <c r="AQ121">
        <v>53726.002589714197</v>
      </c>
      <c r="AR121">
        <v>0</v>
      </c>
      <c r="AS121">
        <v>10505.6619999994</v>
      </c>
    </row>
    <row r="122" spans="1:45" x14ac:dyDescent="0.2">
      <c r="A122">
        <v>3</v>
      </c>
      <c r="B122">
        <v>1</v>
      </c>
      <c r="C122">
        <v>2015</v>
      </c>
      <c r="D122">
        <v>100</v>
      </c>
      <c r="E122">
        <v>666133.000999999</v>
      </c>
      <c r="F122">
        <v>555022.66699999897</v>
      </c>
      <c r="G122">
        <v>585323.97099999897</v>
      </c>
      <c r="H122">
        <v>30301.303999999898</v>
      </c>
      <c r="I122">
        <v>584976.48032347101</v>
      </c>
      <c r="J122">
        <v>-12134.476585898001</v>
      </c>
      <c r="K122">
        <v>24576.348443185801</v>
      </c>
      <c r="L122">
        <v>4.2342595157218401</v>
      </c>
      <c r="M122">
        <v>784468.66196500405</v>
      </c>
      <c r="N122">
        <v>2.5309143669088301</v>
      </c>
      <c r="O122">
        <v>26264.015030682898</v>
      </c>
      <c r="P122">
        <v>6.9934083792674899</v>
      </c>
      <c r="Q122">
        <v>3.7546445182438002</v>
      </c>
      <c r="R122">
        <v>3.8323367846476</v>
      </c>
      <c r="S122">
        <v>0</v>
      </c>
      <c r="T122">
        <v>0</v>
      </c>
      <c r="U122">
        <v>0</v>
      </c>
      <c r="V122">
        <v>1.7720485221839299</v>
      </c>
      <c r="W122">
        <v>0.64663963405710301</v>
      </c>
      <c r="X122">
        <v>14090.656700432801</v>
      </c>
      <c r="Y122">
        <v>0</v>
      </c>
      <c r="Z122">
        <v>11964.1336331902</v>
      </c>
      <c r="AA122">
        <v>22423.626487672798</v>
      </c>
      <c r="AB122">
        <v>2008.80991585675</v>
      </c>
      <c r="AC122">
        <v>-24579.934616501501</v>
      </c>
      <c r="AD122">
        <v>-6115.7008184171</v>
      </c>
      <c r="AE122">
        <v>389.57770390316603</v>
      </c>
      <c r="AF122">
        <v>347.18892688279101</v>
      </c>
      <c r="AG122">
        <v>-400.87261270012903</v>
      </c>
      <c r="AH122">
        <v>0</v>
      </c>
      <c r="AI122">
        <v>0</v>
      </c>
      <c r="AJ122">
        <v>0</v>
      </c>
      <c r="AK122">
        <v>-12892.9501127477</v>
      </c>
      <c r="AL122">
        <v>0</v>
      </c>
      <c r="AM122">
        <v>844.28562937988397</v>
      </c>
      <c r="AN122">
        <v>0</v>
      </c>
      <c r="AO122">
        <v>-6011.8358634808501</v>
      </c>
      <c r="AP122">
        <v>-8481.2841712407098</v>
      </c>
      <c r="AQ122">
        <v>38782.588171240597</v>
      </c>
      <c r="AR122">
        <v>0</v>
      </c>
      <c r="AS122">
        <v>30301.303999999898</v>
      </c>
    </row>
    <row r="123" spans="1:45" x14ac:dyDescent="0.2">
      <c r="A123">
        <v>3</v>
      </c>
      <c r="B123">
        <v>1</v>
      </c>
      <c r="C123">
        <v>2016</v>
      </c>
      <c r="D123">
        <v>100</v>
      </c>
      <c r="E123">
        <v>666133.000999999</v>
      </c>
      <c r="F123">
        <v>585323.97099999897</v>
      </c>
      <c r="G123">
        <v>597725.02099999995</v>
      </c>
      <c r="H123">
        <v>12401.050000000499</v>
      </c>
      <c r="I123">
        <v>540908.79089385597</v>
      </c>
      <c r="J123">
        <v>-44067.689429614897</v>
      </c>
      <c r="K123">
        <v>24429.409498038</v>
      </c>
      <c r="L123">
        <v>4.6282966443421696</v>
      </c>
      <c r="M123">
        <v>795147.06632548803</v>
      </c>
      <c r="N123">
        <v>2.2872237580757502</v>
      </c>
      <c r="O123">
        <v>27014.838447886399</v>
      </c>
      <c r="P123">
        <v>6.5258974298887704</v>
      </c>
      <c r="Q123">
        <v>3.7764767410823499</v>
      </c>
      <c r="R123">
        <v>3.8261311161192499</v>
      </c>
      <c r="S123">
        <v>0</v>
      </c>
      <c r="T123">
        <v>0</v>
      </c>
      <c r="U123">
        <v>0</v>
      </c>
      <c r="V123">
        <v>2.7720485221839302</v>
      </c>
      <c r="W123">
        <v>0.64663963405710301</v>
      </c>
      <c r="X123">
        <v>14245.7191292917</v>
      </c>
      <c r="Y123">
        <v>0</v>
      </c>
      <c r="Z123">
        <v>8981.9627720853496</v>
      </c>
      <c r="AA123">
        <v>-27659.2136977763</v>
      </c>
      <c r="AB123">
        <v>3019.5327581760298</v>
      </c>
      <c r="AC123">
        <v>-7131.38733533907</v>
      </c>
      <c r="AD123">
        <v>-4116.4343581126104</v>
      </c>
      <c r="AE123">
        <v>-1840.03828068193</v>
      </c>
      <c r="AF123">
        <v>102.30726043064899</v>
      </c>
      <c r="AG123">
        <v>86.918249852303106</v>
      </c>
      <c r="AH123">
        <v>0</v>
      </c>
      <c r="AI123">
        <v>0</v>
      </c>
      <c r="AJ123">
        <v>0</v>
      </c>
      <c r="AK123">
        <v>-15119.5950463179</v>
      </c>
      <c r="AL123">
        <v>0</v>
      </c>
      <c r="AM123">
        <v>63.2358480329884</v>
      </c>
      <c r="AN123">
        <v>0</v>
      </c>
      <c r="AO123">
        <v>-43612.711829650601</v>
      </c>
      <c r="AP123">
        <v>-42955.007110538099</v>
      </c>
      <c r="AQ123">
        <v>55356.057110538597</v>
      </c>
      <c r="AR123">
        <v>0</v>
      </c>
      <c r="AS123">
        <v>12401.050000000499</v>
      </c>
    </row>
    <row r="124" spans="1:45" x14ac:dyDescent="0.2">
      <c r="A124">
        <v>3</v>
      </c>
      <c r="B124">
        <v>1</v>
      </c>
      <c r="C124">
        <v>2017</v>
      </c>
      <c r="D124">
        <v>100</v>
      </c>
      <c r="E124">
        <v>666133.000999999</v>
      </c>
      <c r="F124">
        <v>597725.02099999995</v>
      </c>
      <c r="G124">
        <v>644457.18299999903</v>
      </c>
      <c r="H124">
        <v>46732.161999999596</v>
      </c>
      <c r="I124">
        <v>586383.23749435495</v>
      </c>
      <c r="J124">
        <v>45474.446600499301</v>
      </c>
      <c r="K124">
        <v>24685.176631135899</v>
      </c>
      <c r="L124">
        <v>4.32587637890507</v>
      </c>
      <c r="M124">
        <v>805251.42143171094</v>
      </c>
      <c r="N124">
        <v>2.4910583745314199</v>
      </c>
      <c r="O124">
        <v>27652.259777774401</v>
      </c>
      <c r="P124">
        <v>6.1395333704537398</v>
      </c>
      <c r="Q124">
        <v>3.7199828561588602</v>
      </c>
      <c r="R124">
        <v>4.9064388026018202</v>
      </c>
      <c r="S124">
        <v>0</v>
      </c>
      <c r="T124">
        <v>0</v>
      </c>
      <c r="U124">
        <v>0</v>
      </c>
      <c r="V124">
        <v>3.7720485221839302</v>
      </c>
      <c r="W124">
        <v>0.64663963405710301</v>
      </c>
      <c r="X124">
        <v>14005.232002774501</v>
      </c>
      <c r="Y124">
        <v>0</v>
      </c>
      <c r="Z124">
        <v>28427.966004874699</v>
      </c>
      <c r="AA124">
        <v>29023.8901370276</v>
      </c>
      <c r="AB124">
        <v>3007.9592762019602</v>
      </c>
      <c r="AC124">
        <v>6076.8539661267896</v>
      </c>
      <c r="AD124">
        <v>-4675.2293476790001</v>
      </c>
      <c r="AE124">
        <v>-1107.9547947139699</v>
      </c>
      <c r="AF124">
        <v>-126.437057431759</v>
      </c>
      <c r="AG124">
        <v>-1432.71641334434</v>
      </c>
      <c r="AH124">
        <v>0</v>
      </c>
      <c r="AI124">
        <v>0</v>
      </c>
      <c r="AJ124">
        <v>0</v>
      </c>
      <c r="AK124">
        <v>-15439.9285085351</v>
      </c>
      <c r="AL124">
        <v>0</v>
      </c>
      <c r="AM124">
        <v>-71.821599504837494</v>
      </c>
      <c r="AN124">
        <v>0</v>
      </c>
      <c r="AO124">
        <v>43682.581663021898</v>
      </c>
      <c r="AP124">
        <v>41762.323868342603</v>
      </c>
      <c r="AQ124">
        <v>4969.8381316570003</v>
      </c>
      <c r="AR124">
        <v>0</v>
      </c>
      <c r="AS124">
        <v>46732.161999999596</v>
      </c>
    </row>
    <row r="125" spans="1:45" x14ac:dyDescent="0.2">
      <c r="A125">
        <v>3</v>
      </c>
      <c r="B125">
        <v>1</v>
      </c>
      <c r="C125">
        <v>2018</v>
      </c>
      <c r="D125">
        <v>100</v>
      </c>
      <c r="E125">
        <v>666133.000999999</v>
      </c>
      <c r="F125">
        <v>644457.18299999903</v>
      </c>
      <c r="G125">
        <v>581062.38399999996</v>
      </c>
      <c r="H125">
        <v>-63394.798999999701</v>
      </c>
      <c r="I125">
        <v>566279.98159082094</v>
      </c>
      <c r="J125">
        <v>-20103.255903534598</v>
      </c>
      <c r="K125">
        <v>25700.075049190898</v>
      </c>
      <c r="L125">
        <v>4.63398847896757</v>
      </c>
      <c r="M125">
        <v>813487.90422204102</v>
      </c>
      <c r="N125">
        <v>2.70281490365615</v>
      </c>
      <c r="O125">
        <v>28384.050607585399</v>
      </c>
      <c r="P125">
        <v>5.74293740486819</v>
      </c>
      <c r="Q125">
        <v>3.6834481166480901</v>
      </c>
      <c r="R125">
        <v>5.7151181503316604</v>
      </c>
      <c r="S125">
        <v>0</v>
      </c>
      <c r="T125">
        <v>0</v>
      </c>
      <c r="U125">
        <v>0</v>
      </c>
      <c r="V125">
        <v>4.7720485221839297</v>
      </c>
      <c r="W125">
        <v>0.64663963405710301</v>
      </c>
      <c r="X125">
        <v>15104.9114566278</v>
      </c>
      <c r="Y125">
        <v>0.23938462703486399</v>
      </c>
      <c r="Z125">
        <v>6471.4753910558002</v>
      </c>
      <c r="AA125">
        <v>-11702.1196067769</v>
      </c>
      <c r="AB125">
        <v>2746.0444088121699</v>
      </c>
      <c r="AC125">
        <v>6503.8020757863296</v>
      </c>
      <c r="AD125">
        <v>-4988.2680779675902</v>
      </c>
      <c r="AE125">
        <v>-1437.1692266697501</v>
      </c>
      <c r="AF125">
        <v>-85.703641272307095</v>
      </c>
      <c r="AG125">
        <v>-1109.4286050762501</v>
      </c>
      <c r="AH125">
        <v>0</v>
      </c>
      <c r="AI125">
        <v>0</v>
      </c>
      <c r="AJ125">
        <v>0</v>
      </c>
      <c r="AK125">
        <v>-16647.074294606002</v>
      </c>
      <c r="AL125">
        <v>0</v>
      </c>
      <c r="AM125">
        <v>685.36061762090003</v>
      </c>
      <c r="AN125">
        <v>-4419.8837873042903</v>
      </c>
      <c r="AO125">
        <v>-23982.964746397902</v>
      </c>
      <c r="AP125">
        <v>-23515.852111964399</v>
      </c>
      <c r="AQ125">
        <v>-39878.9468880352</v>
      </c>
      <c r="AR125">
        <v>0</v>
      </c>
      <c r="AS125">
        <v>-63394.798999999701</v>
      </c>
    </row>
    <row r="126" spans="1:45" x14ac:dyDescent="0.2">
      <c r="A126">
        <v>10</v>
      </c>
      <c r="B126">
        <v>1</v>
      </c>
      <c r="C126">
        <v>2002</v>
      </c>
      <c r="D126">
        <v>100</v>
      </c>
      <c r="E126">
        <v>2028458449</v>
      </c>
      <c r="F126">
        <v>0</v>
      </c>
      <c r="G126">
        <v>2028458449</v>
      </c>
      <c r="H126">
        <v>0</v>
      </c>
      <c r="I126">
        <v>2261467728.6206002</v>
      </c>
      <c r="J126">
        <v>0</v>
      </c>
      <c r="K126">
        <v>474570591.5</v>
      </c>
      <c r="L126">
        <v>1.7610024580000001</v>
      </c>
      <c r="M126">
        <v>25697520.3899999</v>
      </c>
      <c r="N126">
        <v>1.974</v>
      </c>
      <c r="O126">
        <v>42439.074999999903</v>
      </c>
      <c r="P126">
        <v>31.71</v>
      </c>
      <c r="Q126">
        <v>80.049944068744793</v>
      </c>
      <c r="R126">
        <v>3.5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100120.37795358599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2028458449</v>
      </c>
      <c r="AS126">
        <v>2028458449</v>
      </c>
    </row>
    <row r="127" spans="1:45" x14ac:dyDescent="0.2">
      <c r="A127">
        <v>10</v>
      </c>
      <c r="B127">
        <v>1</v>
      </c>
      <c r="C127">
        <v>2003</v>
      </c>
      <c r="D127">
        <v>100</v>
      </c>
      <c r="E127">
        <v>2028458449</v>
      </c>
      <c r="F127">
        <v>2028458449</v>
      </c>
      <c r="G127">
        <v>1999850729.99999</v>
      </c>
      <c r="H127">
        <v>-28607719.0000019</v>
      </c>
      <c r="I127">
        <v>2332858082.4274602</v>
      </c>
      <c r="J127">
        <v>71390353.806861401</v>
      </c>
      <c r="K127">
        <v>503552796.69999999</v>
      </c>
      <c r="L127">
        <v>1.9292153139999999</v>
      </c>
      <c r="M127">
        <v>26042245.269999899</v>
      </c>
      <c r="N127">
        <v>2.2467999999999901</v>
      </c>
      <c r="O127">
        <v>41148.635000000002</v>
      </c>
      <c r="P127">
        <v>31.36</v>
      </c>
      <c r="Q127">
        <v>77.880399100855897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144450.027739529</v>
      </c>
      <c r="Y127">
        <v>0</v>
      </c>
      <c r="Z127">
        <v>102878385.980865</v>
      </c>
      <c r="AA127">
        <v>-69106735.606221199</v>
      </c>
      <c r="AB127">
        <v>10895005.678044001</v>
      </c>
      <c r="AC127">
        <v>31181814.383403301</v>
      </c>
      <c r="AD127">
        <v>17677412.689944301</v>
      </c>
      <c r="AE127">
        <v>-4226734.68282496</v>
      </c>
      <c r="AF127">
        <v>-24930794.641158201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2908827.66052467</v>
      </c>
      <c r="AN127">
        <v>0</v>
      </c>
      <c r="AO127">
        <v>67277181.462577298</v>
      </c>
      <c r="AP127">
        <v>64034681.7794111</v>
      </c>
      <c r="AQ127">
        <v>-92642400.779413</v>
      </c>
      <c r="AR127">
        <v>0</v>
      </c>
      <c r="AS127">
        <v>-28607719.0000019</v>
      </c>
    </row>
    <row r="128" spans="1:45" x14ac:dyDescent="0.2">
      <c r="A128">
        <v>10</v>
      </c>
      <c r="B128">
        <v>1</v>
      </c>
      <c r="C128">
        <v>2004</v>
      </c>
      <c r="D128">
        <v>100</v>
      </c>
      <c r="E128">
        <v>2028458449</v>
      </c>
      <c r="F128">
        <v>1999850729.99999</v>
      </c>
      <c r="G128">
        <v>2115153451.99999</v>
      </c>
      <c r="H128">
        <v>115302722</v>
      </c>
      <c r="I128">
        <v>2469726888.7222199</v>
      </c>
      <c r="J128">
        <v>136868806.29476401</v>
      </c>
      <c r="K128">
        <v>521860484</v>
      </c>
      <c r="L128">
        <v>1.9019918869999899</v>
      </c>
      <c r="M128">
        <v>26563773.749999899</v>
      </c>
      <c r="N128">
        <v>2.5669</v>
      </c>
      <c r="O128">
        <v>39531.589999999997</v>
      </c>
      <c r="P128">
        <v>31</v>
      </c>
      <c r="Q128">
        <v>75.769629990336796</v>
      </c>
      <c r="R128">
        <v>3.5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157281.64074743801</v>
      </c>
      <c r="Y128">
        <v>0</v>
      </c>
      <c r="Z128">
        <v>60502345.242503099</v>
      </c>
      <c r="AA128">
        <v>10974291.048562801</v>
      </c>
      <c r="AB128">
        <v>16004032.1343241</v>
      </c>
      <c r="AC128">
        <v>32954570.816460598</v>
      </c>
      <c r="AD128">
        <v>22656670.610981099</v>
      </c>
      <c r="AE128">
        <v>-4286057.2924685804</v>
      </c>
      <c r="AF128">
        <v>-23917306.1609632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665454.08591507503</v>
      </c>
      <c r="AN128">
        <v>0</v>
      </c>
      <c r="AO128">
        <v>115554000.485315</v>
      </c>
      <c r="AP128">
        <v>117331261.701952</v>
      </c>
      <c r="AQ128">
        <v>-2028539.7019523201</v>
      </c>
      <c r="AR128">
        <v>0</v>
      </c>
      <c r="AS128">
        <v>115302722</v>
      </c>
    </row>
    <row r="129" spans="1:45" x14ac:dyDescent="0.2">
      <c r="A129">
        <v>10</v>
      </c>
      <c r="B129">
        <v>1</v>
      </c>
      <c r="C129">
        <v>2005</v>
      </c>
      <c r="D129">
        <v>100</v>
      </c>
      <c r="E129">
        <v>2028458449</v>
      </c>
      <c r="F129">
        <v>2115153451.99999</v>
      </c>
      <c r="G129">
        <v>2507212522.99999</v>
      </c>
      <c r="H129">
        <v>392059070.99999601</v>
      </c>
      <c r="I129">
        <v>2727338503.9924698</v>
      </c>
      <c r="J129">
        <v>257611615.27024499</v>
      </c>
      <c r="K129">
        <v>527998936.69999999</v>
      </c>
      <c r="L129">
        <v>1.608699594</v>
      </c>
      <c r="M129">
        <v>27081157.499999899</v>
      </c>
      <c r="N129">
        <v>3.0314999999999901</v>
      </c>
      <c r="O129">
        <v>38116.919999999896</v>
      </c>
      <c r="P129">
        <v>30.68</v>
      </c>
      <c r="Q129">
        <v>73.864023075675206</v>
      </c>
      <c r="R129">
        <v>3.5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178922.03886818001</v>
      </c>
      <c r="Y129">
        <v>0</v>
      </c>
      <c r="Z129">
        <v>20744426.760384001</v>
      </c>
      <c r="AA129">
        <v>136295074.213835</v>
      </c>
      <c r="AB129">
        <v>16465213.928779</v>
      </c>
      <c r="AC129">
        <v>45500119.416421004</v>
      </c>
      <c r="AD129">
        <v>21770772.043520398</v>
      </c>
      <c r="AE129">
        <v>-4029967.0648805099</v>
      </c>
      <c r="AF129">
        <v>-22850863.214113399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1066206.0524578199</v>
      </c>
      <c r="AN129">
        <v>0</v>
      </c>
      <c r="AO129">
        <v>214960982.13640401</v>
      </c>
      <c r="AP129">
        <v>220626863.56225601</v>
      </c>
      <c r="AQ129">
        <v>171432207.43773901</v>
      </c>
      <c r="AR129">
        <v>0</v>
      </c>
      <c r="AS129">
        <v>392059070.99999601</v>
      </c>
    </row>
    <row r="130" spans="1:45" x14ac:dyDescent="0.2">
      <c r="A130">
        <v>10</v>
      </c>
      <c r="B130">
        <v>1</v>
      </c>
      <c r="C130">
        <v>2006</v>
      </c>
      <c r="D130">
        <v>100</v>
      </c>
      <c r="E130">
        <v>2028458449</v>
      </c>
      <c r="F130">
        <v>2507212522.99999</v>
      </c>
      <c r="G130">
        <v>2603647774.99999</v>
      </c>
      <c r="H130">
        <v>96435252.000002801</v>
      </c>
      <c r="I130">
        <v>2851627830.6259198</v>
      </c>
      <c r="J130">
        <v>124289326.63345601</v>
      </c>
      <c r="K130">
        <v>539962610.09999895</v>
      </c>
      <c r="L130">
        <v>1.587646779</v>
      </c>
      <c r="M130">
        <v>27655014.75</v>
      </c>
      <c r="N130">
        <v>3.3499999999999899</v>
      </c>
      <c r="O130">
        <v>36028.75</v>
      </c>
      <c r="P130">
        <v>30.18</v>
      </c>
      <c r="Q130">
        <v>71.580004948312606</v>
      </c>
      <c r="R130">
        <v>3.7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181439.049092742</v>
      </c>
      <c r="Y130">
        <v>0</v>
      </c>
      <c r="Z130">
        <v>47325037.6268581</v>
      </c>
      <c r="AA130">
        <v>11935477.7225662</v>
      </c>
      <c r="AB130">
        <v>21223217.122816101</v>
      </c>
      <c r="AC130">
        <v>33358223.773367099</v>
      </c>
      <c r="AD130">
        <v>40009604.8305443</v>
      </c>
      <c r="AE130">
        <v>-7459984.7933713198</v>
      </c>
      <c r="AF130">
        <v>-32430276.6000796</v>
      </c>
      <c r="AG130">
        <v>-1049880.6488616299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136925.24539178199</v>
      </c>
      <c r="AN130">
        <v>0</v>
      </c>
      <c r="AO130">
        <v>113048344.279231</v>
      </c>
      <c r="AP130">
        <v>114257821.59217399</v>
      </c>
      <c r="AQ130">
        <v>-17822569.592171501</v>
      </c>
      <c r="AR130">
        <v>0</v>
      </c>
      <c r="AS130">
        <v>96435252.000002801</v>
      </c>
    </row>
    <row r="131" spans="1:45" x14ac:dyDescent="0.2">
      <c r="A131">
        <v>10</v>
      </c>
      <c r="B131">
        <v>1</v>
      </c>
      <c r="C131">
        <v>2007</v>
      </c>
      <c r="D131">
        <v>100</v>
      </c>
      <c r="E131">
        <v>2028458449</v>
      </c>
      <c r="F131">
        <v>2603647774.99999</v>
      </c>
      <c r="G131">
        <v>2751026060</v>
      </c>
      <c r="H131">
        <v>147378285.00000399</v>
      </c>
      <c r="I131">
        <v>2905379439.0736599</v>
      </c>
      <c r="J131">
        <v>53751608.447731398</v>
      </c>
      <c r="K131">
        <v>543107372.799999</v>
      </c>
      <c r="L131">
        <v>1.5239354949999999</v>
      </c>
      <c r="M131">
        <v>27714120</v>
      </c>
      <c r="N131">
        <v>3.4605999999999901</v>
      </c>
      <c r="O131">
        <v>36660.58</v>
      </c>
      <c r="P131">
        <v>30.4</v>
      </c>
      <c r="Q131">
        <v>71.140340863312602</v>
      </c>
      <c r="R131">
        <v>3.6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175252.45976121299</v>
      </c>
      <c r="Y131">
        <v>0</v>
      </c>
      <c r="Z131">
        <v>12649503.6694913</v>
      </c>
      <c r="AA131">
        <v>38321711.388121001</v>
      </c>
      <c r="AB131">
        <v>2235476.6014214102</v>
      </c>
      <c r="AC131">
        <v>11387919.805186201</v>
      </c>
      <c r="AD131">
        <v>-12688140.549490901</v>
      </c>
      <c r="AE131">
        <v>3415964.4829464802</v>
      </c>
      <c r="AF131">
        <v>-6516930.7253768696</v>
      </c>
      <c r="AG131">
        <v>545302.43727411795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-353086.56866389699</v>
      </c>
      <c r="AN131">
        <v>0</v>
      </c>
      <c r="AO131">
        <v>48997720.540908903</v>
      </c>
      <c r="AP131">
        <v>49077321.463400401</v>
      </c>
      <c r="AQ131">
        <v>98300963.5366043</v>
      </c>
      <c r="AR131">
        <v>0</v>
      </c>
      <c r="AS131">
        <v>147378285.00000399</v>
      </c>
    </row>
    <row r="132" spans="1:45" x14ac:dyDescent="0.2">
      <c r="A132">
        <v>10</v>
      </c>
      <c r="B132">
        <v>1</v>
      </c>
      <c r="C132">
        <v>2008</v>
      </c>
      <c r="D132">
        <v>100</v>
      </c>
      <c r="E132">
        <v>2028458449</v>
      </c>
      <c r="F132">
        <v>2751026060</v>
      </c>
      <c r="G132">
        <v>2818659238.99999</v>
      </c>
      <c r="H132">
        <v>67633178.999994695</v>
      </c>
      <c r="I132">
        <v>2995351098.4360399</v>
      </c>
      <c r="J132">
        <v>89971659.362388998</v>
      </c>
      <c r="K132">
        <v>558408346.89999902</v>
      </c>
      <c r="L132">
        <v>1.54893287999999</v>
      </c>
      <c r="M132">
        <v>27956797.669999901</v>
      </c>
      <c r="N132">
        <v>3.9195000000000002</v>
      </c>
      <c r="O132">
        <v>36716.94</v>
      </c>
      <c r="P132">
        <v>30.42</v>
      </c>
      <c r="Q132">
        <v>69.981314054055801</v>
      </c>
      <c r="R132">
        <v>3.7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161810.59023471401</v>
      </c>
      <c r="Y132">
        <v>0</v>
      </c>
      <c r="Z132">
        <v>64535958.708853602</v>
      </c>
      <c r="AA132">
        <v>-15844846.388481</v>
      </c>
      <c r="AB132">
        <v>9658355.3235678393</v>
      </c>
      <c r="AC132">
        <v>47227530.499973103</v>
      </c>
      <c r="AD132">
        <v>-1187256.95161806</v>
      </c>
      <c r="AE132">
        <v>327924.81101644097</v>
      </c>
      <c r="AF132">
        <v>-18115000.148797099</v>
      </c>
      <c r="AG132">
        <v>-576048.38463005505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-858088.49639563402</v>
      </c>
      <c r="AN132">
        <v>0</v>
      </c>
      <c r="AO132">
        <v>85168528.973489001</v>
      </c>
      <c r="AP132">
        <v>85191757.138025105</v>
      </c>
      <c r="AQ132">
        <v>-17558578.138030302</v>
      </c>
      <c r="AR132">
        <v>0</v>
      </c>
      <c r="AS132">
        <v>67633178.999994695</v>
      </c>
    </row>
    <row r="133" spans="1:45" x14ac:dyDescent="0.2">
      <c r="A133">
        <v>10</v>
      </c>
      <c r="B133">
        <v>1</v>
      </c>
      <c r="C133">
        <v>2009</v>
      </c>
      <c r="D133">
        <v>100</v>
      </c>
      <c r="E133">
        <v>2028458449</v>
      </c>
      <c r="F133">
        <v>2818659238.99999</v>
      </c>
      <c r="G133">
        <v>2717269399.99999</v>
      </c>
      <c r="H133">
        <v>-101389838.999999</v>
      </c>
      <c r="I133">
        <v>2840016400.5236902</v>
      </c>
      <c r="J133">
        <v>-155334697.91235799</v>
      </c>
      <c r="K133">
        <v>562176551.29999995</v>
      </c>
      <c r="L133">
        <v>1.632493051</v>
      </c>
      <c r="M133">
        <v>27734538</v>
      </c>
      <c r="N133">
        <v>2.84309999999999</v>
      </c>
      <c r="O133">
        <v>35494.29</v>
      </c>
      <c r="P133">
        <v>30.61</v>
      </c>
      <c r="Q133">
        <v>69.306750843060897</v>
      </c>
      <c r="R133">
        <v>3.9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153223.37184518899</v>
      </c>
      <c r="Y133">
        <v>0</v>
      </c>
      <c r="Z133">
        <v>15865696.4799945</v>
      </c>
      <c r="AA133">
        <v>-52787847.176121101</v>
      </c>
      <c r="AB133">
        <v>-9029514.3108235206</v>
      </c>
      <c r="AC133">
        <v>-118423187.049934</v>
      </c>
      <c r="AD133">
        <v>26951634.701320399</v>
      </c>
      <c r="AE133">
        <v>3193491.5992681198</v>
      </c>
      <c r="AF133">
        <v>-10817191.3718151</v>
      </c>
      <c r="AG133">
        <v>-1180297.14817324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-600793.23567760398</v>
      </c>
      <c r="AN133">
        <v>0</v>
      </c>
      <c r="AO133">
        <v>-146828007.511962</v>
      </c>
      <c r="AP133">
        <v>-146171706.42751899</v>
      </c>
      <c r="AQ133">
        <v>44781867.427520297</v>
      </c>
      <c r="AR133">
        <v>0</v>
      </c>
      <c r="AS133">
        <v>-101389838.999999</v>
      </c>
    </row>
    <row r="134" spans="1:45" x14ac:dyDescent="0.2">
      <c r="A134">
        <v>10</v>
      </c>
      <c r="B134">
        <v>1</v>
      </c>
      <c r="C134">
        <v>2010</v>
      </c>
      <c r="D134">
        <v>100</v>
      </c>
      <c r="E134">
        <v>2028458449</v>
      </c>
      <c r="F134">
        <v>2717269399.99999</v>
      </c>
      <c r="G134">
        <v>2812782058</v>
      </c>
      <c r="H134">
        <v>95512658.000002801</v>
      </c>
      <c r="I134">
        <v>2857839839.2144198</v>
      </c>
      <c r="J134">
        <v>17823438.6907329</v>
      </c>
      <c r="K134">
        <v>552453534.09999895</v>
      </c>
      <c r="L134">
        <v>1.6339541179999999</v>
      </c>
      <c r="M134">
        <v>27553600.749999899</v>
      </c>
      <c r="N134">
        <v>3.2889999999999899</v>
      </c>
      <c r="O134">
        <v>35213</v>
      </c>
      <c r="P134">
        <v>30.93</v>
      </c>
      <c r="Q134">
        <v>69.408651159993099</v>
      </c>
      <c r="R134">
        <v>3.9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151981.71502063199</v>
      </c>
      <c r="Y134">
        <v>0</v>
      </c>
      <c r="Z134">
        <v>-39279125.593668103</v>
      </c>
      <c r="AA134">
        <v>-883521.28874359897</v>
      </c>
      <c r="AB134">
        <v>-7140063.6627917802</v>
      </c>
      <c r="AC134">
        <v>52347389.184971102</v>
      </c>
      <c r="AD134">
        <v>6081993.2284772303</v>
      </c>
      <c r="AE134">
        <v>5187051.4759323103</v>
      </c>
      <c r="AF134">
        <v>1578768.07873484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-86429.884298437493</v>
      </c>
      <c r="AN134">
        <v>0</v>
      </c>
      <c r="AO134">
        <v>17806061.538613498</v>
      </c>
      <c r="AP134">
        <v>17053100.3089188</v>
      </c>
      <c r="AQ134">
        <v>78459557.691083893</v>
      </c>
      <c r="AR134">
        <v>0</v>
      </c>
      <c r="AS134">
        <v>95512658.000002801</v>
      </c>
    </row>
    <row r="135" spans="1:45" x14ac:dyDescent="0.2">
      <c r="A135">
        <v>10</v>
      </c>
      <c r="B135">
        <v>1</v>
      </c>
      <c r="C135">
        <v>2011</v>
      </c>
      <c r="D135">
        <v>100</v>
      </c>
      <c r="E135">
        <v>2028458449</v>
      </c>
      <c r="F135">
        <v>2812782058</v>
      </c>
      <c r="G135">
        <v>2875478446.99999</v>
      </c>
      <c r="H135">
        <v>62696388.999994203</v>
      </c>
      <c r="I135">
        <v>2849187776.6380401</v>
      </c>
      <c r="J135">
        <v>-8652062.5763816796</v>
      </c>
      <c r="K135">
        <v>542784230.60000002</v>
      </c>
      <c r="L135">
        <v>1.7383207569999899</v>
      </c>
      <c r="M135">
        <v>27682634.670000002</v>
      </c>
      <c r="N135">
        <v>4.0655999999999999</v>
      </c>
      <c r="O135">
        <v>34147.68</v>
      </c>
      <c r="P135">
        <v>31.299999999999901</v>
      </c>
      <c r="Q135">
        <v>68.613917826660796</v>
      </c>
      <c r="R135">
        <v>3.9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188401.329607775</v>
      </c>
      <c r="Y135">
        <v>0</v>
      </c>
      <c r="Z135">
        <v>-41147536.303969897</v>
      </c>
      <c r="AA135">
        <v>-63337447.282926098</v>
      </c>
      <c r="AB135">
        <v>5287709.8978278404</v>
      </c>
      <c r="AC135">
        <v>82555754.7255584</v>
      </c>
      <c r="AD135">
        <v>24386409.603909999</v>
      </c>
      <c r="AE135">
        <v>6209268.1781442398</v>
      </c>
      <c r="AF135">
        <v>-12713296.0176863</v>
      </c>
      <c r="AG135">
        <v>0</v>
      </c>
      <c r="AH135">
        <v>0</v>
      </c>
      <c r="AI135">
        <v>0</v>
      </c>
      <c r="AJ135">
        <v>-9752583.7846391294</v>
      </c>
      <c r="AK135">
        <v>0</v>
      </c>
      <c r="AL135">
        <v>0</v>
      </c>
      <c r="AM135">
        <v>2363075.7879350898</v>
      </c>
      <c r="AN135">
        <v>0</v>
      </c>
      <c r="AO135">
        <v>-6148645.1958458899</v>
      </c>
      <c r="AP135">
        <v>-8515650.8932388797</v>
      </c>
      <c r="AQ135">
        <v>71212039.893233106</v>
      </c>
      <c r="AR135">
        <v>0</v>
      </c>
      <c r="AS135">
        <v>62696388.999994203</v>
      </c>
    </row>
    <row r="136" spans="1:45" x14ac:dyDescent="0.2">
      <c r="A136">
        <v>10</v>
      </c>
      <c r="B136">
        <v>1</v>
      </c>
      <c r="C136">
        <v>2012</v>
      </c>
      <c r="D136">
        <v>100</v>
      </c>
      <c r="E136">
        <v>2028458449</v>
      </c>
      <c r="F136">
        <v>2875478446.99999</v>
      </c>
      <c r="G136">
        <v>2926682201</v>
      </c>
      <c r="H136">
        <v>51203754.0000076</v>
      </c>
      <c r="I136">
        <v>2878746291.5581899</v>
      </c>
      <c r="J136">
        <v>29558514.920151699</v>
      </c>
      <c r="K136">
        <v>541132314.10000002</v>
      </c>
      <c r="L136">
        <v>1.69722137399999</v>
      </c>
      <c r="M136">
        <v>27909105.420000002</v>
      </c>
      <c r="N136">
        <v>4.1093000000000002</v>
      </c>
      <c r="O136">
        <v>33963.31</v>
      </c>
      <c r="P136">
        <v>31.51</v>
      </c>
      <c r="Q136">
        <v>68.630248062319694</v>
      </c>
      <c r="R136">
        <v>4.0999999999999996</v>
      </c>
      <c r="S136">
        <v>0</v>
      </c>
      <c r="T136">
        <v>0</v>
      </c>
      <c r="U136">
        <v>2</v>
      </c>
      <c r="V136">
        <v>0</v>
      </c>
      <c r="W136">
        <v>0</v>
      </c>
      <c r="X136">
        <v>201314.104947916</v>
      </c>
      <c r="Y136">
        <v>0</v>
      </c>
      <c r="Z136">
        <v>-7305605.82527937</v>
      </c>
      <c r="AA136">
        <v>25599969.676137999</v>
      </c>
      <c r="AB136">
        <v>9433412.2698861007</v>
      </c>
      <c r="AC136">
        <v>4296650.3709406704</v>
      </c>
      <c r="AD136">
        <v>4377734.4655926405</v>
      </c>
      <c r="AE136">
        <v>3601014.75729649</v>
      </c>
      <c r="AF136">
        <v>267674.34647744498</v>
      </c>
      <c r="AG136">
        <v>-1204089.8607636599</v>
      </c>
      <c r="AH136">
        <v>0</v>
      </c>
      <c r="AI136">
        <v>0</v>
      </c>
      <c r="AJ136">
        <v>-9969967.0635809507</v>
      </c>
      <c r="AK136">
        <v>0</v>
      </c>
      <c r="AL136">
        <v>0</v>
      </c>
      <c r="AM136">
        <v>745287.66834245506</v>
      </c>
      <c r="AN136">
        <v>0</v>
      </c>
      <c r="AO136">
        <v>29842080.805049799</v>
      </c>
      <c r="AP136">
        <v>29831263.939548399</v>
      </c>
      <c r="AQ136">
        <v>21372490.0604591</v>
      </c>
      <c r="AR136">
        <v>0</v>
      </c>
      <c r="AS136">
        <v>51203754.0000076</v>
      </c>
    </row>
    <row r="137" spans="1:45" x14ac:dyDescent="0.2">
      <c r="A137">
        <v>10</v>
      </c>
      <c r="B137">
        <v>1</v>
      </c>
      <c r="C137">
        <v>2013</v>
      </c>
      <c r="D137">
        <v>100</v>
      </c>
      <c r="E137">
        <v>2028458449</v>
      </c>
      <c r="F137">
        <v>2926682201</v>
      </c>
      <c r="G137">
        <v>3025842522</v>
      </c>
      <c r="H137">
        <v>99160321.000001401</v>
      </c>
      <c r="I137">
        <v>2881644572.0799799</v>
      </c>
      <c r="J137">
        <v>2898280.5217862101</v>
      </c>
      <c r="K137">
        <v>553170967.49999905</v>
      </c>
      <c r="L137">
        <v>1.7585519999999999</v>
      </c>
      <c r="M137">
        <v>28818049.079999998</v>
      </c>
      <c r="N137">
        <v>3.9420000000000002</v>
      </c>
      <c r="O137">
        <v>33700.32</v>
      </c>
      <c r="P137">
        <v>29.93</v>
      </c>
      <c r="Q137">
        <v>66.429372522682499</v>
      </c>
      <c r="R137">
        <v>4.2</v>
      </c>
      <c r="S137">
        <v>0</v>
      </c>
      <c r="T137">
        <v>0</v>
      </c>
      <c r="U137">
        <v>3</v>
      </c>
      <c r="V137">
        <v>0</v>
      </c>
      <c r="W137">
        <v>1</v>
      </c>
      <c r="X137">
        <v>189962.55752060399</v>
      </c>
      <c r="Y137">
        <v>0</v>
      </c>
      <c r="Z137">
        <v>54241648.018828899</v>
      </c>
      <c r="AA137">
        <v>-38314140.483425297</v>
      </c>
      <c r="AB137">
        <v>37949172.347555898</v>
      </c>
      <c r="AC137">
        <v>-16887875.7484941</v>
      </c>
      <c r="AD137">
        <v>6399865.0037677204</v>
      </c>
      <c r="AE137">
        <v>-27429205.351742402</v>
      </c>
      <c r="AF137">
        <v>-36486625.569321498</v>
      </c>
      <c r="AG137">
        <v>-612829.72877820896</v>
      </c>
      <c r="AH137">
        <v>0</v>
      </c>
      <c r="AI137">
        <v>0</v>
      </c>
      <c r="AJ137">
        <v>-10147502.6460313</v>
      </c>
      <c r="AK137">
        <v>0</v>
      </c>
      <c r="AL137">
        <v>36548659.622990802</v>
      </c>
      <c r="AM137">
        <v>-663966.03987505799</v>
      </c>
      <c r="AN137">
        <v>0</v>
      </c>
      <c r="AO137">
        <v>4597199.4254753804</v>
      </c>
      <c r="AP137">
        <v>2946541.7086216402</v>
      </c>
      <c r="AQ137">
        <v>96213779.291379794</v>
      </c>
      <c r="AR137">
        <v>0</v>
      </c>
      <c r="AS137">
        <v>99160321.000001401</v>
      </c>
    </row>
    <row r="138" spans="1:45" x14ac:dyDescent="0.2">
      <c r="A138">
        <v>10</v>
      </c>
      <c r="B138">
        <v>1</v>
      </c>
      <c r="C138">
        <v>2014</v>
      </c>
      <c r="D138">
        <v>100</v>
      </c>
      <c r="E138">
        <v>2028458449</v>
      </c>
      <c r="F138">
        <v>3025842522</v>
      </c>
      <c r="G138">
        <v>3134495495.99999</v>
      </c>
      <c r="H138">
        <v>108652973.99999399</v>
      </c>
      <c r="I138">
        <v>2908369834.9541001</v>
      </c>
      <c r="J138">
        <v>26725262.874128301</v>
      </c>
      <c r="K138">
        <v>560050466.89999998</v>
      </c>
      <c r="L138">
        <v>1.7493823119999901</v>
      </c>
      <c r="M138">
        <v>29110612.079999998</v>
      </c>
      <c r="N138">
        <v>3.75239999999999</v>
      </c>
      <c r="O138">
        <v>33580.799999999901</v>
      </c>
      <c r="P138">
        <v>30.2</v>
      </c>
      <c r="Q138">
        <v>66.590503712184997</v>
      </c>
      <c r="R138">
        <v>4.2</v>
      </c>
      <c r="S138">
        <v>0</v>
      </c>
      <c r="T138">
        <v>0</v>
      </c>
      <c r="U138">
        <v>4</v>
      </c>
      <c r="V138">
        <v>0</v>
      </c>
      <c r="W138">
        <v>1</v>
      </c>
      <c r="X138">
        <v>173766.82187402999</v>
      </c>
      <c r="Y138">
        <v>0</v>
      </c>
      <c r="Z138">
        <v>31374357.129889101</v>
      </c>
      <c r="AA138">
        <v>5910699.5769066596</v>
      </c>
      <c r="AB138">
        <v>12311216.5444261</v>
      </c>
      <c r="AC138">
        <v>-20506190.687380299</v>
      </c>
      <c r="AD138">
        <v>3022355.8188067498</v>
      </c>
      <c r="AE138">
        <v>4872852.23407658</v>
      </c>
      <c r="AF138">
        <v>2780413.3293172801</v>
      </c>
      <c r="AG138">
        <v>0</v>
      </c>
      <c r="AH138">
        <v>0</v>
      </c>
      <c r="AI138">
        <v>0</v>
      </c>
      <c r="AJ138">
        <v>-10491315.041987799</v>
      </c>
      <c r="AK138">
        <v>0</v>
      </c>
      <c r="AL138">
        <v>0</v>
      </c>
      <c r="AM138">
        <v>-1053917.5246628099</v>
      </c>
      <c r="AN138">
        <v>0</v>
      </c>
      <c r="AO138">
        <v>28220471.379391599</v>
      </c>
      <c r="AP138">
        <v>28062599.253105201</v>
      </c>
      <c r="AQ138">
        <v>80590374.746888995</v>
      </c>
      <c r="AR138">
        <v>0</v>
      </c>
      <c r="AS138">
        <v>108652973.99999399</v>
      </c>
    </row>
    <row r="139" spans="1:45" x14ac:dyDescent="0.2">
      <c r="A139">
        <v>10</v>
      </c>
      <c r="B139">
        <v>1</v>
      </c>
      <c r="C139">
        <v>2015</v>
      </c>
      <c r="D139">
        <v>100</v>
      </c>
      <c r="E139">
        <v>2028458449</v>
      </c>
      <c r="F139">
        <v>3134495495.99999</v>
      </c>
      <c r="G139">
        <v>3047199073.99999</v>
      </c>
      <c r="H139">
        <v>-87296422.000000894</v>
      </c>
      <c r="I139">
        <v>2702537713.78755</v>
      </c>
      <c r="J139">
        <v>-205832121.16655299</v>
      </c>
      <c r="K139">
        <v>561246899.20000005</v>
      </c>
      <c r="L139">
        <v>1.8849589099999999</v>
      </c>
      <c r="M139">
        <v>29378317.829999901</v>
      </c>
      <c r="N139">
        <v>2.7029999999999998</v>
      </c>
      <c r="O139">
        <v>34173.339999999902</v>
      </c>
      <c r="P139">
        <v>30.17</v>
      </c>
      <c r="Q139">
        <v>66.804748020605103</v>
      </c>
      <c r="R139">
        <v>4.0999999999999996</v>
      </c>
      <c r="S139">
        <v>0</v>
      </c>
      <c r="T139">
        <v>0</v>
      </c>
      <c r="U139">
        <v>5</v>
      </c>
      <c r="V139">
        <v>0</v>
      </c>
      <c r="W139">
        <v>1</v>
      </c>
      <c r="X139">
        <v>167486.39188301901</v>
      </c>
      <c r="Y139">
        <v>0</v>
      </c>
      <c r="Z139">
        <v>5587631.6178927803</v>
      </c>
      <c r="AA139">
        <v>-87193463.726455301</v>
      </c>
      <c r="AB139">
        <v>11555721.241458301</v>
      </c>
      <c r="AC139">
        <v>-133038512.811231</v>
      </c>
      <c r="AD139">
        <v>-15368392.0514141</v>
      </c>
      <c r="AE139">
        <v>-560368.57898865605</v>
      </c>
      <c r="AF139">
        <v>3830241.2028072998</v>
      </c>
      <c r="AG139">
        <v>656482.05183727096</v>
      </c>
      <c r="AH139">
        <v>0</v>
      </c>
      <c r="AI139">
        <v>0</v>
      </c>
      <c r="AJ139">
        <v>-10868040.7215943</v>
      </c>
      <c r="AK139">
        <v>0</v>
      </c>
      <c r="AL139">
        <v>0</v>
      </c>
      <c r="AM139">
        <v>-451049.60052396101</v>
      </c>
      <c r="AN139">
        <v>0</v>
      </c>
      <c r="AO139">
        <v>-225849751.376212</v>
      </c>
      <c r="AP139">
        <v>-221835561.96142101</v>
      </c>
      <c r="AQ139">
        <v>134539139.96142</v>
      </c>
      <c r="AR139">
        <v>0</v>
      </c>
      <c r="AS139">
        <v>-87296422.000000894</v>
      </c>
    </row>
    <row r="140" spans="1:45" x14ac:dyDescent="0.2">
      <c r="A140">
        <v>10</v>
      </c>
      <c r="B140">
        <v>1</v>
      </c>
      <c r="C140">
        <v>2016</v>
      </c>
      <c r="D140">
        <v>100</v>
      </c>
      <c r="E140">
        <v>2028458449</v>
      </c>
      <c r="F140">
        <v>3047199073.99999</v>
      </c>
      <c r="G140">
        <v>3069648696.99999</v>
      </c>
      <c r="H140">
        <v>22449622.999998499</v>
      </c>
      <c r="I140">
        <v>2624513072.3407798</v>
      </c>
      <c r="J140">
        <v>-78024641.446772993</v>
      </c>
      <c r="K140">
        <v>560737093.89999998</v>
      </c>
      <c r="L140">
        <v>1.8947735489999999</v>
      </c>
      <c r="M140">
        <v>29437697.499999899</v>
      </c>
      <c r="N140">
        <v>2.4255</v>
      </c>
      <c r="O140">
        <v>35302.049999999901</v>
      </c>
      <c r="P140">
        <v>29.88</v>
      </c>
      <c r="Q140">
        <v>67.140437302771304</v>
      </c>
      <c r="R140">
        <v>4.5</v>
      </c>
      <c r="S140">
        <v>0</v>
      </c>
      <c r="T140">
        <v>0</v>
      </c>
      <c r="U140">
        <v>6</v>
      </c>
      <c r="V140">
        <v>0</v>
      </c>
      <c r="W140">
        <v>1</v>
      </c>
      <c r="X140">
        <v>145080.74874514801</v>
      </c>
      <c r="Y140">
        <v>0</v>
      </c>
      <c r="Z140">
        <v>-2310253.7194131999</v>
      </c>
      <c r="AA140">
        <v>-6059519.6307923002</v>
      </c>
      <c r="AB140">
        <v>2474357.5633926401</v>
      </c>
      <c r="AC140">
        <v>-40981698.177053399</v>
      </c>
      <c r="AD140">
        <v>-27697729.4769319</v>
      </c>
      <c r="AE140">
        <v>-5261956.7706026798</v>
      </c>
      <c r="AF140">
        <v>5836303.1634421097</v>
      </c>
      <c r="AG140">
        <v>-2551459.4311147099</v>
      </c>
      <c r="AH140">
        <v>0</v>
      </c>
      <c r="AI140">
        <v>0</v>
      </c>
      <c r="AJ140">
        <v>-10565363.2826392</v>
      </c>
      <c r="AK140">
        <v>0</v>
      </c>
      <c r="AL140">
        <v>0</v>
      </c>
      <c r="AM140">
        <v>-1710269.4158071</v>
      </c>
      <c r="AN140">
        <v>0</v>
      </c>
      <c r="AO140">
        <v>-88827589.177519903</v>
      </c>
      <c r="AP140">
        <v>-87975318.143692896</v>
      </c>
      <c r="AQ140">
        <v>110424941.143691</v>
      </c>
      <c r="AR140">
        <v>0</v>
      </c>
      <c r="AS140">
        <v>22449622.999998499</v>
      </c>
    </row>
    <row r="141" spans="1:45" x14ac:dyDescent="0.2">
      <c r="A141">
        <v>10</v>
      </c>
      <c r="B141">
        <v>1</v>
      </c>
      <c r="C141">
        <v>2017</v>
      </c>
      <c r="D141">
        <v>100</v>
      </c>
      <c r="E141">
        <v>2028458449</v>
      </c>
      <c r="F141">
        <v>3069648696.99999</v>
      </c>
      <c r="G141">
        <v>3090688329.99999</v>
      </c>
      <c r="H141">
        <v>21039632.999999002</v>
      </c>
      <c r="I141">
        <v>2659812303.5636301</v>
      </c>
      <c r="J141">
        <v>35299231.222854599</v>
      </c>
      <c r="K141">
        <v>563993926.60000002</v>
      </c>
      <c r="L141">
        <v>1.8987041730000001</v>
      </c>
      <c r="M141">
        <v>29668394.669999901</v>
      </c>
      <c r="N141">
        <v>2.6928000000000001</v>
      </c>
      <c r="O141">
        <v>35945.819999999898</v>
      </c>
      <c r="P141">
        <v>30</v>
      </c>
      <c r="Q141">
        <v>67.2815187691711</v>
      </c>
      <c r="R141">
        <v>4.5</v>
      </c>
      <c r="S141">
        <v>0</v>
      </c>
      <c r="T141">
        <v>0</v>
      </c>
      <c r="U141">
        <v>7</v>
      </c>
      <c r="V141">
        <v>0</v>
      </c>
      <c r="W141">
        <v>1</v>
      </c>
      <c r="X141">
        <v>150961.971788008</v>
      </c>
      <c r="Y141">
        <v>0</v>
      </c>
      <c r="Z141">
        <v>14872790.8344927</v>
      </c>
      <c r="AA141">
        <v>-2440286.08745474</v>
      </c>
      <c r="AB141">
        <v>9647738.5924117994</v>
      </c>
      <c r="AC141">
        <v>40354918.249488398</v>
      </c>
      <c r="AD141">
        <v>-15548641.7141337</v>
      </c>
      <c r="AE141">
        <v>2196083.8635985199</v>
      </c>
      <c r="AF141">
        <v>2469546.7245851601</v>
      </c>
      <c r="AG141">
        <v>0</v>
      </c>
      <c r="AH141">
        <v>0</v>
      </c>
      <c r="AI141">
        <v>0</v>
      </c>
      <c r="AJ141">
        <v>-10643201.4601896</v>
      </c>
      <c r="AK141">
        <v>0</v>
      </c>
      <c r="AL141">
        <v>0</v>
      </c>
      <c r="AM141">
        <v>476890.48704978399</v>
      </c>
      <c r="AN141">
        <v>0</v>
      </c>
      <c r="AO141">
        <v>41385839.489848301</v>
      </c>
      <c r="AP141">
        <v>41286225.727081001</v>
      </c>
      <c r="AQ141">
        <v>-20246592.727081999</v>
      </c>
      <c r="AR141">
        <v>0</v>
      </c>
      <c r="AS141">
        <v>21039632.999999002</v>
      </c>
    </row>
    <row r="142" spans="1:45" x14ac:dyDescent="0.2">
      <c r="A142">
        <v>10</v>
      </c>
      <c r="B142">
        <v>1</v>
      </c>
      <c r="C142">
        <v>2018</v>
      </c>
      <c r="D142">
        <v>100</v>
      </c>
      <c r="E142">
        <v>2028458449</v>
      </c>
      <c r="F142">
        <v>3090688329.99999</v>
      </c>
      <c r="G142">
        <v>3025899128.99999</v>
      </c>
      <c r="H142">
        <v>-64789200.999997102</v>
      </c>
      <c r="I142">
        <v>2497059965.5384998</v>
      </c>
      <c r="J142">
        <v>-162752338.02512601</v>
      </c>
      <c r="K142">
        <v>559394026.10000002</v>
      </c>
      <c r="L142">
        <v>1.956607269</v>
      </c>
      <c r="M142">
        <v>29807700.839999899</v>
      </c>
      <c r="N142">
        <v>2.9199999999999902</v>
      </c>
      <c r="O142">
        <v>36801.5</v>
      </c>
      <c r="P142">
        <v>30.01</v>
      </c>
      <c r="Q142">
        <v>67.468769080655605</v>
      </c>
      <c r="R142">
        <v>4.5999999999999996</v>
      </c>
      <c r="S142">
        <v>0</v>
      </c>
      <c r="T142">
        <v>0</v>
      </c>
      <c r="U142">
        <v>8</v>
      </c>
      <c r="V142">
        <v>0</v>
      </c>
      <c r="W142">
        <v>1</v>
      </c>
      <c r="X142">
        <v>142411.92110488701</v>
      </c>
      <c r="Y142">
        <v>1</v>
      </c>
      <c r="Z142">
        <v>-21052264.488605201</v>
      </c>
      <c r="AA142">
        <v>-35621227.574602902</v>
      </c>
      <c r="AB142">
        <v>5825536.3608233696</v>
      </c>
      <c r="AC142">
        <v>32243738.8170803</v>
      </c>
      <c r="AD142">
        <v>-20364348.255829699</v>
      </c>
      <c r="AE142">
        <v>184200.94235623899</v>
      </c>
      <c r="AF142">
        <v>3300604.7687514499</v>
      </c>
      <c r="AG142">
        <v>-647171.630170402</v>
      </c>
      <c r="AH142">
        <v>0</v>
      </c>
      <c r="AI142">
        <v>0</v>
      </c>
      <c r="AJ142">
        <v>-10716150.86736</v>
      </c>
      <c r="AK142">
        <v>0</v>
      </c>
      <c r="AL142">
        <v>0</v>
      </c>
      <c r="AM142">
        <v>-704371.48219927098</v>
      </c>
      <c r="AN142">
        <v>-143616174.02991599</v>
      </c>
      <c r="AO142">
        <v>-191167627.43967199</v>
      </c>
      <c r="AP142">
        <v>-189117386.64436099</v>
      </c>
      <c r="AQ142">
        <v>124328185.644364</v>
      </c>
      <c r="AR142">
        <v>0</v>
      </c>
      <c r="AS142">
        <v>-64789200.999997102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FAC 2002-2018 BUS</vt:lpstr>
      <vt:lpstr>Summary-Rail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2020-02-28T22:10:22Z</dcterms:modified>
</cp:coreProperties>
</file>