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<sst xmlns="http://schemas.openxmlformats.org/spreadsheetml/2006/main" count="1076" uniqueCount="101">
  <si>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</si>
  <si>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</si>
  <si>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</si>
  <si>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</si>
  <si>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</si>
  <si>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</si>
  <si>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</si>
  <si>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</si>
  <si>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</si>
  <si>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</si>
  <si>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</si>
  <si>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</si>
  <si>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</si>
  <si>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</si>
  <si>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</si>
  <si>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</si>
  <si>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</si>
  <si>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</si>
  <si>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</si>
  <si>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</si>
  <si>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</si>
  <si>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</si>
  <si>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</si>
  <si>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</si>
  <si>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</si>
  <si>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</si>
  <si>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</si>
  <si>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</si>
  <si>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</si>
  <si>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</si>
  <si>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</si>
  <si>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</si>
  <si>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</si>
  <si>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</si>
  <si>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</si>
  <si>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</si>
  <si>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</si>
  <si>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</si>
  <si>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</si>
  <si>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</si>
  <si>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</si>
  <si>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</si>
  <si>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</si>
  <si>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</si>
  <si>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</si>
  <si>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</si>
  <si>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</si>
  <si>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</si>
  <si>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</si>
  <si>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</si>
  <si>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</si>
  <si>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</si>
  <si>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</si>
  <si>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</si>
  <si>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</si>
  <si>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</si>
  <si>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</si>
  <si>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</si>
  <si>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</si>
  <si>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</si>
  <si>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</si>
  <si>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</si>
  <si>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</si>
  <si>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</si>
  <si>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</si>
  <si>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</si>
  <si>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</si>
  <si>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</si>
  <si>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</si>
  <si>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</si>
  <si>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</si>
  <si>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</si>
  <si>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</si>
  <si>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</si>
  <si>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</si>
  <si>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</si>
  <si>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</si>
  <si>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</si>
  <si>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</si>
  <si>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</si>
  <si>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</si>
  <si>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</si>
  <si>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Network Restructure</t>
  </si>
  <si>
    <t>FARE_per_UPT_cleaned_2018_HINY_log_FAC</t>
  </si>
  <si>
    <t>FARE_per_UPT_cleaned_2018_MIDLOW_log_FAC</t>
  </si>
  <si>
    <t>Major Maintenance Event</t>
  </si>
  <si>
    <t>GAS_PRICE_2018</t>
  </si>
  <si>
    <t>GAS_PRICE_2018_log_FAC</t>
  </si>
  <si>
    <t>YEARS_SINCE_TNC_RAIL_MID_FAC</t>
  </si>
  <si>
    <t>VRM_ADJ_HINY</t>
  </si>
  <si>
    <t>VRM_ADJ_MIDLOW</t>
  </si>
  <si>
    <t>YEARS_SINCE_TNC_BUS_HINY</t>
  </si>
  <si>
    <t>YEARS_SINCE_TNC_BUS_MIDLOW</t>
  </si>
  <si>
    <t>YEARS_SINCE_TNC_RAIL_HINY</t>
  </si>
  <si>
    <t>VRM_ADJ_HINY_log_FAC</t>
  </si>
  <si>
    <t>VRM_ADJ_MIDLOW_log_FAC</t>
  </si>
  <si>
    <t>RESTRUCTURE_FAC</t>
  </si>
  <si>
    <t>YEARS_SINCE_TNC_BUS_HINY_FAC</t>
  </si>
  <si>
    <t>YEARS_SINCE_TNC_BUS_MIDLOW_FAC</t>
  </si>
  <si>
    <t>YEARS_SINCE_TNC_RAIL_HINY_FAC</t>
  </si>
  <si>
    <t>Years Since Ride-Hail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</si>
</sst>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0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topLeftCell="I2" workbookViewId="0">
      <selection activeCell="U10" sqref="U1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8" t="s">
        <v>60</v>
      </c>
      <c r="D3" s="168"/>
      <c r="E3" s="168"/>
      <c r="F3" s="168"/>
      <c r="G3" s="168" t="s">
        <v>55</v>
      </c>
      <c r="H3" s="168"/>
      <c r="I3" s="168"/>
      <c r="J3" s="168"/>
      <c r="L3" s="61"/>
      <c r="M3" s="168" t="s">
        <v>60</v>
      </c>
      <c r="N3" s="168"/>
      <c r="O3" s="168"/>
      <c r="P3" s="168"/>
      <c r="Q3" s="168" t="s">
        <v>55</v>
      </c>
      <c r="R3" s="168"/>
      <c r="S3" s="168"/>
      <c r="T3" s="168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-6.0146647016308098E-2</v>
      </c>
      <c r="H5" s="63">
        <f>'FAC 2002-2012 BUS'!AD41</f>
        <v>-1.3016773622851684E-2</v>
      </c>
      <c r="I5" s="63">
        <f>'FAC 2002-2012 BUS'!AD69</f>
        <v>9.1134586162688755E-2</v>
      </c>
      <c r="J5" s="63">
        <f>'FAC 2002-2012 BUS'!AD97</f>
        <v>-6.8925543154658403E-2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3.7604834898559772E-2</v>
      </c>
      <c r="R5" s="63">
        <f>'FAC 2012-2018 BUS'!AD41</f>
        <v>4.8871759048968538E-2</v>
      </c>
      <c r="S5" s="63">
        <f>'FAC 2012-2018 BUS'!AD69</f>
        <v>4.1199761558238908E-2</v>
      </c>
      <c r="T5" s="63">
        <f>'FAC 2012-2018 BUS'!AD97</f>
        <v>7.8206884450895565E-3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-9.3808327150854652E-3</v>
      </c>
      <c r="H6" s="158">
        <f>'FAC 2002-2012 BUS'!AD42</f>
        <v>-4.5222629003404687E-2</v>
      </c>
      <c r="I6" s="158">
        <f>'FAC 2002-2012 BUS'!AD70</f>
        <v>2.2227859635869904E-2</v>
      </c>
      <c r="J6" s="158">
        <f>'FAC 2002-2012 BUS'!AD98</f>
        <v>-2.4575979385626563E-2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-7.809495371004626E-4</v>
      </c>
      <c r="R6" s="158">
        <f>'FAC 2012-2018 BUS'!AD42</f>
        <v>-3.4764577814200308E-3</v>
      </c>
      <c r="S6" s="158">
        <f>'FAC 2012-2018 BUS'!AD70</f>
        <v>-4.0538670129800371E-2</v>
      </c>
      <c r="T6" s="158">
        <f>'FAC 2012-2018 BUS'!AD98</f>
        <v>-1.7056380210143763E-2</v>
      </c>
    </row>
    <row r="7" spans="2:20" s="159" customFormat="1" x14ac:dyDescent="0.25">
      <c r="B7" s="115" t="s">
        <v>82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2.2073077884515557E-3</v>
      </c>
      <c r="J7" s="158">
        <f>'FAC 2002-2012 BUS'!AD99</f>
        <v>0</v>
      </c>
      <c r="L7" s="115" t="s">
        <v>82</v>
      </c>
      <c r="M7" s="158" t="str">
        <f>'FAC 2012-2018 BUS'!I15</f>
        <v>-</v>
      </c>
      <c r="N7" s="158" t="str">
        <f>'FAC 2012-2018 BUS'!I43</f>
        <v>-</v>
      </c>
      <c r="O7" s="158">
        <f>'FAC 2012-2018 BUS'!I71</f>
        <v>0</v>
      </c>
      <c r="P7" s="158" t="str">
        <f>'FAC 2012-2018 BUS'!I99</f>
        <v>-</v>
      </c>
      <c r="Q7" s="158">
        <f>'FAC 2012-2018 BUS'!AD15</f>
        <v>1.2567722881472322E-3</v>
      </c>
      <c r="R7" s="158">
        <f>'FAC 2012-2018 BUS'!AD43</f>
        <v>1.3329743759531837E-3</v>
      </c>
      <c r="S7" s="158">
        <f>'FAC 2012-2018 BUS'!AD71</f>
        <v>0</v>
      </c>
      <c r="T7" s="158">
        <f>'FAC 2012-2018 BUS'!AD99</f>
        <v>0</v>
      </c>
    </row>
    <row r="8" spans="2:20" s="159" customFormat="1" x14ac:dyDescent="0.25">
      <c r="B8" s="115" t="s">
        <v>85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85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2.856368190046029E-2</v>
      </c>
      <c r="H9" s="158">
        <f>'FAC 2002-2012 BUS'!AD45</f>
        <v>3.9405599821154831E-2</v>
      </c>
      <c r="I9" s="158">
        <f>'FAC 2002-2012 BUS'!AD73</f>
        <v>5.9644803233456854E-2</v>
      </c>
      <c r="J9" s="158">
        <f>'FAC 2002-2012 BUS'!AD101</f>
        <v>1.8625885018052804E-2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1.4567065863983958E-2</v>
      </c>
      <c r="R9" s="158">
        <f>'FAC 2012-2018 BUS'!AD45</f>
        <v>1.7064645715655989E-2</v>
      </c>
      <c r="S9" s="158">
        <f>'FAC 2012-2018 BUS'!AD73</f>
        <v>1.1259169455611484E-2</v>
      </c>
      <c r="T9" s="158">
        <f>'FAC 2012-2018 BUS'!AD101</f>
        <v>1.3437911969518575E-2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-6.1903583308596357E-3</v>
      </c>
      <c r="H10" s="63">
        <f>'FAC 2002-2012 BUS'!AD46</f>
        <v>-1.4801041831633055E-2</v>
      </c>
      <c r="I10" s="63">
        <f>'FAC 2002-2012 BUS'!AD74</f>
        <v>-2.2655971489318898E-2</v>
      </c>
      <c r="J10" s="63">
        <f>'FAC 2002-2012 BUS'!AD102</f>
        <v>1.765636963570637E-3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-3.3110808750235512E-4</v>
      </c>
      <c r="R10" s="63">
        <f>'FAC 2012-2018 BUS'!AD46</f>
        <v>-1.7910453835592931E-3</v>
      </c>
      <c r="S10" s="63">
        <f>'FAC 2012-2018 BUS'!AD74</f>
        <v>-1.3169857191768241E-3</v>
      </c>
      <c r="T10" s="63">
        <f>'FAC 2012-2018 BUS'!AD102</f>
        <v>2.8800530828397273E-3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8.3429704230417012E-2</v>
      </c>
      <c r="H11" s="63">
        <f>'FAC 2002-2012 BUS'!AD47</f>
        <v>8.6706636172891774E-2</v>
      </c>
      <c r="I11" s="63">
        <f>'FAC 2002-2012 BUS'!AD75</f>
        <v>0.12824047875298036</v>
      </c>
      <c r="J11" s="63">
        <f>'FAC 2002-2012 BUS'!AD103</f>
        <v>7.9548714979003024E-2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-3.4845145845630976E-2</v>
      </c>
      <c r="R11" s="63">
        <f>'FAC 2012-2018 BUS'!AD47</f>
        <v>-3.8352721098716624E-2</v>
      </c>
      <c r="S11" s="63">
        <f>'FAC 2012-2018 BUS'!AD75</f>
        <v>-3.9474099082920926E-2</v>
      </c>
      <c r="T11" s="63">
        <f>'FAC 2012-2018 BUS'!AD103</f>
        <v>-3.5347437124726468E-2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1.5723678056139313E-2</v>
      </c>
      <c r="H12" s="63">
        <f>'FAC 2002-2012 BUS'!AD48</f>
        <v>1.775536772384927E-2</v>
      </c>
      <c r="I12" s="63">
        <f>'FAC 2002-2012 BUS'!AD76</f>
        <v>2.6274305660905186E-2</v>
      </c>
      <c r="J12" s="63">
        <f>'FAC 2002-2012 BUS'!AD104</f>
        <v>1.5387970551132776E-2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-7.4318619766877972E-3</v>
      </c>
      <c r="R12" s="63">
        <f>'FAC 2012-2018 BUS'!AD48</f>
        <v>-5.8056378830766376E-3</v>
      </c>
      <c r="S12" s="63">
        <f>'FAC 2012-2018 BUS'!AD76</f>
        <v>-5.3919158582605483E-3</v>
      </c>
      <c r="T12" s="63">
        <f>'FAC 2012-2018 BUS'!AD104</f>
        <v>-4.8557821375560129E-3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2.6476266057804207E-4</v>
      </c>
      <c r="H13" s="63">
        <f>'FAC 2002-2012 BUS'!AD49</f>
        <v>1.6560799901147252E-3</v>
      </c>
      <c r="I13" s="63">
        <f>'FAC 2002-2012 BUS'!AD77</f>
        <v>3.2040633732485749E-3</v>
      </c>
      <c r="J13" s="63">
        <f>'FAC 2002-2012 BUS'!AD105</f>
        <v>-6.0626368232652905E-4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-1.6418986972905488E-3</v>
      </c>
      <c r="R13" s="63">
        <f>'FAC 2012-2018 BUS'!AD49</f>
        <v>-1.9551003615164617E-3</v>
      </c>
      <c r="S13" s="63">
        <f>'FAC 2012-2018 BUS'!AD77</f>
        <v>-6.2103752623846487E-4</v>
      </c>
      <c r="T13" s="63">
        <f>'FAC 2012-2018 BUS'!AD105</f>
        <v>-2.8331333088004208E-3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-9.3272372153647976E-3</v>
      </c>
      <c r="H14" s="63">
        <f>'FAC 2002-2012 BUS'!AD50</f>
        <v>-7.4689304678408983E-3</v>
      </c>
      <c r="I14" s="63">
        <f>'FAC 2002-2012 BUS'!AD78</f>
        <v>-7.1786845882767462E-3</v>
      </c>
      <c r="J14" s="63">
        <f>'FAC 2002-2012 BUS'!AD106</f>
        <v>-4.6407959153976748E-3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-8.3092498730943515E-3</v>
      </c>
      <c r="R14" s="63">
        <f>'FAC 2012-2018 BUS'!AD50</f>
        <v>-9.7989661339666703E-3</v>
      </c>
      <c r="S14" s="63">
        <f>'FAC 2012-2018 BUS'!AD78</f>
        <v>-9.282604592526035E-3</v>
      </c>
      <c r="T14" s="63">
        <f>'FAC 2012-2018 BUS'!AD106</f>
        <v>-3.5205928203911928E-3</v>
      </c>
    </row>
    <row r="15" spans="2:20" x14ac:dyDescent="0.25">
      <c r="B15" s="25" t="s">
        <v>100</v>
      </c>
      <c r="C15" s="108"/>
      <c r="D15" s="108"/>
      <c r="E15" s="108"/>
      <c r="F15" s="108"/>
      <c r="G15" s="63">
        <f>'FAC 2002-2012 BUS'!AD23</f>
        <v>-1.1826701283203596E-2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-1.973883633966881E-2</v>
      </c>
      <c r="L15" s="25" t="s">
        <v>100</v>
      </c>
      <c r="M15" s="63"/>
      <c r="N15" s="108"/>
      <c r="O15" s="108"/>
      <c r="P15" s="63"/>
      <c r="Q15" s="63">
        <f>'FAC 2012-2018 BUS'!AD23</f>
        <v>-0.11489912399920731</v>
      </c>
      <c r="R15" s="63">
        <f>'FAC 2012-2018 BUS'!AD51</f>
        <v>-0.11847389574481292</v>
      </c>
      <c r="S15" s="63">
        <f>'FAC 2012-2018 BUS'!AD79</f>
        <v>-9.8204933665337613E-2</v>
      </c>
      <c r="T15" s="63">
        <f>'FAC 2012-2018 BUS'!AD107</f>
        <v>-0.11740879304634329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-2.6996538494692694E-3</v>
      </c>
      <c r="H16" s="63">
        <f>'FAC 2002-2012 BUS'!AD52</f>
        <v>-8.6501556390181404E-4</v>
      </c>
      <c r="I16" s="63">
        <f>'FAC 2002-2012 BUS'!AD80</f>
        <v>-7.74784600287835E-4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-8.9782022685666093E-3</v>
      </c>
      <c r="R16" s="63">
        <f>'FAC 2012-2018 BUS'!AD52</f>
        <v>-8.2518735864005287E-3</v>
      </c>
      <c r="S16" s="63">
        <f>'FAC 2012-2018 BUS'!AD80</f>
        <v>-5.5620869351545059E-3</v>
      </c>
      <c r="T16" s="63">
        <f>'FAC 2012-2018 BUS'!AD108</f>
        <v>-1.1023807588872548E-2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-1.8807631517833354E-2</v>
      </c>
      <c r="R17" s="64">
        <f>'FAC 2012-2018 BUS'!AD53</f>
        <v>-1.2919343369869824E-2</v>
      </c>
      <c r="S17" s="64">
        <f>'FAC 2012-2018 BUS'!AD81</f>
        <v>-2.4685578732781092E-3</v>
      </c>
      <c r="T17" s="64">
        <f>'FAC 2012-2018 BUS'!AD109</f>
        <v>0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0.29904943135959194</v>
      </c>
      <c r="H19" s="69">
        <f>'FAC 2002-2012 BUS'!AD55</f>
        <v>0.33040154732740445</v>
      </c>
      <c r="I19" s="69">
        <f>'FAC 2002-2012 BUS'!AD83</f>
        <v>1.9240804017250097</v>
      </c>
      <c r="J19" s="69">
        <f>'FAC 2002-2012 BUS'!AD111</f>
        <v>-1.0982534559371815E-2</v>
      </c>
      <c r="L19" s="25" t="s">
        <v>66</v>
      </c>
      <c r="M19" s="69"/>
      <c r="N19" s="69"/>
      <c r="O19" s="69"/>
      <c r="P19" s="69"/>
      <c r="Q19" s="69">
        <f>'FAC 2012-2018 BUS'!AD27</f>
        <v>-0.14221745175905098</v>
      </c>
      <c r="R19" s="69">
        <f>'FAC 2012-2018 BUS'!AD55</f>
        <v>-0.13272317779583154</v>
      </c>
      <c r="S19" s="69">
        <f>'FAC 2012-2018 BUS'!AD83</f>
        <v>-0.1492544824497154</v>
      </c>
      <c r="T19" s="69">
        <f>'FAC 2012-2018 BUS'!AD111</f>
        <v>-0.16922833460659992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-0.15326766608543219</v>
      </c>
      <c r="H21" s="67">
        <f>'FAC 2002-2012 BUS'!AD57</f>
        <v>5.6871552014463367E-2</v>
      </c>
      <c r="I21" s="67">
        <f>'FAC 2002-2012 BUS'!AD85</f>
        <v>0.3808689024300409</v>
      </c>
      <c r="J21" s="67">
        <f>'FAC 2002-2012 BUS'!AD113</f>
        <v>-0.12918863485917242</v>
      </c>
      <c r="L21" s="57" t="s">
        <v>67</v>
      </c>
      <c r="M21" s="67"/>
      <c r="N21" s="67"/>
      <c r="O21" s="67"/>
      <c r="P21" s="67"/>
      <c r="Q21" s="67">
        <f>'FAC 2012-2018 BUS'!AD29</f>
        <v>-1.2938600891840846E-3</v>
      </c>
      <c r="R21" s="67">
        <f>'FAC 2012-2018 BUS'!AD57</f>
        <v>-2.5081783063152785E-2</v>
      </c>
      <c r="S21" s="67">
        <f>'FAC 2012-2018 BUS'!AD85</f>
        <v>3.1320857345901176E-3</v>
      </c>
      <c r="T21" s="67">
        <f>'FAC 2012-2018 BUS'!AD113</f>
        <v>7.5438399713338322E-2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D4" workbookViewId="0">
      <selection activeCell="A18" sqref="A18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8" t="s">
        <v>60</v>
      </c>
      <c r="D4" s="168"/>
      <c r="E4" s="168"/>
      <c r="F4" s="168"/>
      <c r="G4" s="168" t="s">
        <v>55</v>
      </c>
      <c r="H4" s="168"/>
      <c r="I4" s="168"/>
      <c r="J4" s="168"/>
      <c r="L4" s="61"/>
      <c r="M4" s="168" t="s">
        <v>60</v>
      </c>
      <c r="N4" s="168"/>
      <c r="O4" s="168"/>
      <c r="P4" s="168"/>
      <c r="Q4" s="168" t="s">
        <v>55</v>
      </c>
      <c r="R4" s="168"/>
      <c r="S4" s="168"/>
      <c r="T4" s="168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0.26901456978490795</v>
      </c>
      <c r="H6" s="63">
        <f>'FAC 2002-2012 RAIL'!AD41</f>
        <v>0.36020315425082772</v>
      </c>
      <c r="I6" s="63" t="e">
        <f>'FAC 2002-2012 RAIL'!AD69</f>
        <v>#N/A</v>
      </c>
      <c r="J6" s="63">
        <f>'FAC 2002-2012 RAIL'!AD97</f>
        <v>7.7738927326441803E-2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0.10367165498815496</v>
      </c>
      <c r="R6" s="63">
        <f>'FAC 2012-2018 RAIL'!AD41</f>
        <v>0.11690751286910694</v>
      </c>
      <c r="S6" s="63" t="e">
        <f>'FAC 2012-2018 RAIL'!AD69</f>
        <v>#N/A</v>
      </c>
      <c r="T6" s="63">
        <f>'FAC 2012-2018 RAIL'!AD97</f>
        <v>2.1804790994705364E-2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-1.7755859033829882E-2</v>
      </c>
      <c r="H7" s="158">
        <f>'FAC 2002-2012 RAIL'!AD42</f>
        <v>-2.3367482946179071E-2</v>
      </c>
      <c r="I7" s="158" t="e">
        <f>'FAC 2002-2012 RAIL'!AD70</f>
        <v>#N/A</v>
      </c>
      <c r="J7" s="158">
        <f>'FAC 2002-2012 RAIL'!AD98</f>
        <v>1.4304765018094553E-3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-1.0506681869397901E-2</v>
      </c>
      <c r="R7" s="158">
        <f>'FAC 2012-2018 RAIL'!AD42</f>
        <v>-1.2642867897814426E-2</v>
      </c>
      <c r="S7" s="158" t="e">
        <f>'FAC 2012-2018 RAIL'!AD70</f>
        <v>#N/A</v>
      </c>
      <c r="T7" s="158">
        <f>'FAC 2012-2018 RAIL'!AD98</f>
        <v>-1.1967305862398952E-2</v>
      </c>
      <c r="U7" s="160"/>
    </row>
    <row r="8" spans="2:21" s="159" customFormat="1" x14ac:dyDescent="0.25">
      <c r="B8" s="115" t="s">
        <v>82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>
        <f>'FAC 2002-2012 RAIL'!AD15</f>
        <v>0</v>
      </c>
      <c r="H8" s="158">
        <f>'FAC 2002-2012 RAIL'!AD43</f>
        <v>0</v>
      </c>
      <c r="I8" s="158" t="e">
        <f>'FAC 2002-2012 RAIL'!AD71</f>
        <v>#N/A</v>
      </c>
      <c r="J8" s="158">
        <f>'FAC 2002-2012 RAIL'!AD99</f>
        <v>0</v>
      </c>
      <c r="L8" s="115" t="s">
        <v>82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>
        <f>'FAC 2012-2018 RAIL'!AD15</f>
        <v>0</v>
      </c>
      <c r="R8" s="158">
        <f>'FAC 2012-2018 RAIL'!AD43</f>
        <v>0</v>
      </c>
      <c r="S8" s="158" t="e">
        <f>'FAC 2012-2018 RAIL'!AD71</f>
        <v>#N/A</v>
      </c>
      <c r="T8" s="158">
        <f>'FAC 2012-2018 RAIL'!AD99</f>
        <v>0</v>
      </c>
      <c r="U8" s="160"/>
    </row>
    <row r="9" spans="2:21" s="159" customFormat="1" x14ac:dyDescent="0.25">
      <c r="B9" s="115" t="s">
        <v>85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85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4.0039237899105462E-2</v>
      </c>
      <c r="H10" s="158">
        <f>'FAC 2002-2012 RAIL'!AD45</f>
        <v>2.8916594939298587E-2</v>
      </c>
      <c r="I10" s="158" t="e">
        <f>'FAC 2002-2012 RAIL'!AD73</f>
        <v>#N/A</v>
      </c>
      <c r="J10" s="158">
        <f>'FAC 2002-2012 RAIL'!AD101</f>
        <v>1.6195692279227229E-2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1.4698049492087105E-2</v>
      </c>
      <c r="R10" s="158">
        <f>'FAC 2012-2018 RAIL'!AD45</f>
        <v>1.47954040392134E-2</v>
      </c>
      <c r="S10" s="158" t="e">
        <f>'FAC 2012-2018 RAIL'!AD73</f>
        <v>#N/A</v>
      </c>
      <c r="T10" s="158">
        <f>'FAC 2012-2018 RAIL'!AD101</f>
        <v>1.4070700481689258E-2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-2.6014500399244435E-3</v>
      </c>
      <c r="H11" s="63">
        <f>'FAC 2002-2012 RAIL'!AD46</f>
        <v>-1.1404726433026679E-2</v>
      </c>
      <c r="I11" s="63" t="e">
        <f>'FAC 2002-2012 RAIL'!AD74</f>
        <v>#N/A</v>
      </c>
      <c r="J11" s="63">
        <f>'FAC 2002-2012 RAIL'!AD102</f>
        <v>2.3794010149448572E-3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7.2118582785217101E-5</v>
      </c>
      <c r="R11" s="63">
        <f>'FAC 2012-2018 RAIL'!AD46</f>
        <v>-3.1873633362945984E-3</v>
      </c>
      <c r="S11" s="63" t="e">
        <f>'FAC 2012-2018 RAIL'!AD74</f>
        <v>#N/A</v>
      </c>
      <c r="T11" s="63">
        <f>'FAC 2012-2018 RAIL'!AD102</f>
        <v>3.0326651668761318E-3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0.11014187220773597</v>
      </c>
      <c r="H12" s="63">
        <f>'FAC 2002-2012 RAIL'!AD47</f>
        <v>8.6634987044854894E-2</v>
      </c>
      <c r="I12" s="63" t="e">
        <f>'FAC 2002-2012 RAIL'!AD75</f>
        <v>#N/A</v>
      </c>
      <c r="J12" s="63">
        <f>'FAC 2002-2012 RAIL'!AD103</f>
        <v>7.2530161143121358E-2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-3.782895155909731E-2</v>
      </c>
      <c r="R12" s="63">
        <f>'FAC 2012-2018 RAIL'!AD47</f>
        <v>-3.8150862085651313E-2</v>
      </c>
      <c r="S12" s="63" t="e">
        <f>'FAC 2012-2018 RAIL'!AD75</f>
        <v>#N/A</v>
      </c>
      <c r="T12" s="63">
        <f>'FAC 2012-2018 RAIL'!AD103</f>
        <v>-3.7334269053715598E-2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2.0871326722537775E-2</v>
      </c>
      <c r="H13" s="63">
        <f>'FAC 2002-2012 RAIL'!AD48</f>
        <v>1.911220625581803E-2</v>
      </c>
      <c r="I13" s="63" t="e">
        <f>'FAC 2002-2012 RAIL'!AD76</f>
        <v>#N/A</v>
      </c>
      <c r="J13" s="63">
        <f>'FAC 2002-2012 RAIL'!AD104</f>
        <v>1.4258148361405218E-2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-7.6337059280881586E-3</v>
      </c>
      <c r="R13" s="63">
        <f>'FAC 2012-2018 RAIL'!AD48</f>
        <v>-6.3986743220078258E-3</v>
      </c>
      <c r="S13" s="63" t="e">
        <f>'FAC 2012-2018 RAIL'!AD76</f>
        <v>#N/A</v>
      </c>
      <c r="T13" s="63">
        <f>'FAC 2012-2018 RAIL'!AD104</f>
        <v>-5.4428093014431836E-3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9.7390692695555243E-4</v>
      </c>
      <c r="H14" s="63">
        <f>'FAC 2002-2012 RAIL'!AD49</f>
        <v>3.0775725694920535E-3</v>
      </c>
      <c r="I14" s="63" t="e">
        <f>'FAC 2002-2012 RAIL'!AD77</f>
        <v>#N/A</v>
      </c>
      <c r="J14" s="63">
        <f>'FAC 2002-2012 RAIL'!AD105</f>
        <v>2.5553686642560357E-4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-1.6202938057892791E-3</v>
      </c>
      <c r="R14" s="63">
        <f>'FAC 2012-2018 RAIL'!AD49</f>
        <v>-2.3633209507047362E-3</v>
      </c>
      <c r="S14" s="63" t="e">
        <f>'FAC 2012-2018 RAIL'!AD77</f>
        <v>#N/A</v>
      </c>
      <c r="T14" s="63">
        <f>'FAC 2012-2018 RAIL'!AD105</f>
        <v>-2.8612057994653719E-3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-1.164331208922125E-2</v>
      </c>
      <c r="H15" s="63">
        <f>'FAC 2002-2012 RAIL'!AD50</f>
        <v>-9.3388664909759347E-3</v>
      </c>
      <c r="I15" s="63" t="e">
        <f>'FAC 2002-2012 RAIL'!AD78</f>
        <v>#N/A</v>
      </c>
      <c r="J15" s="63">
        <f>'FAC 2002-2012 RAIL'!AD106</f>
        <v>-5.1295456543429601E-3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-9.2361542274315856E-3</v>
      </c>
      <c r="R15" s="63">
        <f>'FAC 2012-2018 RAIL'!AD50</f>
        <v>-1.3607010577487149E-2</v>
      </c>
      <c r="S15" s="63" t="e">
        <f>'FAC 2012-2018 RAIL'!AD78</f>
        <v>#N/A</v>
      </c>
      <c r="T15" s="63">
        <f>'FAC 2012-2018 RAIL'!AD106</f>
        <v>-3.8149631463619141E-3</v>
      </c>
      <c r="U15" s="70"/>
    </row>
    <row r="16" spans="2:21" x14ac:dyDescent="0.25">
      <c r="B16" s="25" t="s">
        <v>100</v>
      </c>
      <c r="C16" s="63"/>
      <c r="D16" s="63"/>
      <c r="E16" s="63"/>
      <c r="F16" s="63"/>
      <c r="G16" s="63">
        <f>'FAC 2002-2012 RAIL'!AD23</f>
        <v>9.1926359736980057E-4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1.0642715714033015E-3</v>
      </c>
      <c r="L16" s="25" t="s">
        <v>100</v>
      </c>
      <c r="M16" s="63"/>
      <c r="N16" s="63"/>
      <c r="O16" s="63"/>
      <c r="P16" s="63"/>
      <c r="Q16" s="63">
        <f>'FAC 2012-2018 RAIL'!AD23</f>
        <v>5.5475596888662692E-3</v>
      </c>
      <c r="R16" s="63">
        <f>'FAC 2012-2018 RAIL'!AD51</f>
        <v>-6.5510436089009014E-2</v>
      </c>
      <c r="S16" s="63" t="e">
        <f>'FAC 2012-2018 RAIL'!AD79</f>
        <v>#N/A</v>
      </c>
      <c r="T16" s="158">
        <f>'FAC 2012-2018 RAIL'!AD107</f>
        <v>5.5332268114758687E-3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-6.5905828479597027E-3</v>
      </c>
      <c r="H17" s="63">
        <f>'FAC 2002-2012 RAIL'!AD52</f>
        <v>-1.1066553911382091E-3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-7.8017970739024268E-3</v>
      </c>
      <c r="R17" s="63">
        <f>'FAC 2012-2018 RAIL'!AD52</f>
        <v>-6.5948719336383146E-3</v>
      </c>
      <c r="S17" s="63" t="e">
        <f>'FAC 2012-2018 RAIL'!AD80</f>
        <v>#N/A</v>
      </c>
      <c r="T17" s="63">
        <f>'FAC 2012-2018 RAIL'!AD108</f>
        <v>-1.1105524001502066E-2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-2.3943228062154386E-2</v>
      </c>
      <c r="R18" s="63">
        <f>'FAC 2012-2018 RAIL'!AD53</f>
        <v>-2.1173606333819518E-2</v>
      </c>
      <c r="S18" s="63" t="e">
        <f>'FAC 2012-2018 RAIL'!AD81</f>
        <v>#N/A</v>
      </c>
      <c r="T18" s="63">
        <f>'FAC 2012-2018 RAIL'!AD109</f>
        <v>0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0.67751949003415768</v>
      </c>
      <c r="H20" s="69">
        <f>'FAC 2002-2012 RAIL'!AD55</f>
        <v>0.76559155585446836</v>
      </c>
      <c r="I20" s="69" t="e">
        <f>'FAC 2002-2012 RAIL'!AD83</f>
        <v>#N/A</v>
      </c>
      <c r="J20" s="69">
        <f>'FAC 2002-2012 RAIL'!AD111</f>
        <v>0.22484944509457705</v>
      </c>
      <c r="L20" s="25" t="s">
        <v>66</v>
      </c>
      <c r="M20" s="69"/>
      <c r="N20" s="69"/>
      <c r="O20" s="69"/>
      <c r="P20" s="69"/>
      <c r="Q20" s="69">
        <f>'FAC 2012-2018 RAIL'!AD27</f>
        <v>1.3391804137564689E-2</v>
      </c>
      <c r="R20" s="69">
        <f>'FAC 2012-2018 RAIL'!AD55</f>
        <v>-3.7569626291752645E-2</v>
      </c>
      <c r="S20" s="69" t="e">
        <f>'FAC 2012-2018 RAIL'!AD83</f>
        <v>#N/A</v>
      </c>
      <c r="T20" s="69">
        <f>'FAC 2012-2018 RAIL'!AD111</f>
        <v>-2.828950504019867E-2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-0.37388993221464983</v>
      </c>
      <c r="H22" s="67">
        <f>'FAC 2002-2012 RAIL'!AD57</f>
        <v>-3.1672399290458841E-2</v>
      </c>
      <c r="I22" s="67" t="e">
        <f>'FAC 2002-2012 RAIL'!AD85</f>
        <v>#N/A</v>
      </c>
      <c r="J22" s="67">
        <f>'FAC 2002-2012 RAIL'!AD113</f>
        <v>0.2193511656915057</v>
      </c>
      <c r="L22" s="57" t="s">
        <v>67</v>
      </c>
      <c r="M22" s="67"/>
      <c r="N22" s="67"/>
      <c r="O22" s="67"/>
      <c r="P22" s="67"/>
      <c r="Q22" s="67">
        <f>'FAC 2012-2018 RAIL'!AD29</f>
        <v>-4.1964824865410089E-2</v>
      </c>
      <c r="R22" s="67">
        <f>'FAC 2012-2018 RAIL'!AD57</f>
        <v>-2.1476195895753114E-2</v>
      </c>
      <c r="S22" s="67" t="e">
        <f>'FAC 2012-2018 RAIL'!AD85</f>
        <v>#N/A</v>
      </c>
      <c r="T22" s="67">
        <f>'FAC 2012-2018 RAIL'!AD113</f>
        <v>6.2145384364379219E-2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VRM_ADJ_HINY_log_FAC</v>
      </c>
      <c r="L13" s="104">
        <f>MATCH($K13,FAC_TOTALS_APTA!$A$2:$BH$2,)</f>
        <v>30</v>
      </c>
      <c r="M13" s="117">
        <f>IF(M11=0,0,VLOOKUP(M11,FAC_TOTALS_APTA!$A$4:$BJ$126,$L13,FALSE))</f>
        <v>-2197203.9434902398</v>
      </c>
      <c r="N13" s="117">
        <f>IF(N11=0,0,VLOOKUP(N11,FAC_TOTALS_APTA!$A$4:$BJ$126,$L13,FALSE))</f>
        <v>35031251.704012901</v>
      </c>
      <c r="O13" s="117">
        <f>IF(O11=0,0,VLOOKUP(O11,FAC_TOTALS_APTA!$A$4:$BJ$126,$L13,FALSE))</f>
        <v>-27476674.974801399</v>
      </c>
      <c r="P13" s="117">
        <f>IF(P11=0,0,VLOOKUP(P11,FAC_TOTALS_APTA!$A$4:$BJ$126,$L13,FALSE))</f>
        <v>-6474463.2944380203</v>
      </c>
      <c r="Q13" s="117">
        <f>IF(Q11=0,0,VLOOKUP(Q11,FAC_TOTALS_APTA!$A$4:$BJ$126,$L13,FALSE))</f>
        <v>29295270.1845253</v>
      </c>
      <c r="R13" s="117">
        <f>IF(R11=0,0,VLOOKUP(R11,FAC_TOTALS_APTA!$A$4:$BJ$126,$L13,FALSE))</f>
        <v>13963552.434738999</v>
      </c>
      <c r="S13" s="117">
        <f>IF(S11=0,0,VLOOKUP(S11,FAC_TOTALS_APTA!$A$4:$BJ$126,$L13,FALSE))</f>
        <v>-18633078.365843698</v>
      </c>
      <c r="T13" s="117">
        <f>IF(T11=0,0,VLOOKUP(T11,FAC_TOTALS_APTA!$A$4:$BJ$126,$L13,FALSE))</f>
        <v>-81402251.207231596</v>
      </c>
      <c r="U13" s="117">
        <f>IF(U11=0,0,VLOOKUP(U11,FAC_TOTALS_APTA!$A$4:$BJ$126,$L13,FALSE))</f>
        <v>-54446592.124021597</v>
      </c>
      <c r="V13" s="117">
        <f>IF(V11=0,0,VLOOKUP(V11,FAC_TOTALS_APTA!$A$4:$BJ$126,$L13,FALSE))</f>
        <v>-21050011.692569502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-133390201.27911884</v>
      </c>
      <c r="AD13" s="122">
        <f>AC13/G28</f>
        <v>-6.0146647016308098E-2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118"/>
      <c r="F14" s="104">
        <f>MATCH($D14,FAC_TOTALS_APTA!$A$2:$BJ$2,)</f>
        <v>14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FARE_per_UPT_cleaned_2018_HINY_log_FAC</v>
      </c>
      <c r="L14" s="104">
        <f>MATCH($K14,FAC_TOTALS_APTA!$A$2:$BH$2,)</f>
        <v>32</v>
      </c>
      <c r="M14" s="117">
        <f>IF(M11=0,0,VLOOKUP(M11,FAC_TOTALS_APTA!$A$4:$BJ$126,$L14,FALSE))</f>
        <v>-900291.10360949405</v>
      </c>
      <c r="N14" s="117">
        <f>IF(N11=0,0,VLOOKUP(N11,FAC_TOTALS_APTA!$A$4:$BJ$126,$L14,FALSE))</f>
        <v>5203285.0331480801</v>
      </c>
      <c r="O14" s="117">
        <f>IF(O11=0,0,VLOOKUP(O11,FAC_TOTALS_APTA!$A$4:$BJ$126,$L14,FALSE))</f>
        <v>-2570427.0186890201</v>
      </c>
      <c r="P14" s="117">
        <f>IF(P11=0,0,VLOOKUP(P11,FAC_TOTALS_APTA!$A$4:$BJ$126,$L14,FALSE))</f>
        <v>1736937.71631867</v>
      </c>
      <c r="Q14" s="117">
        <f>IF(Q11=0,0,VLOOKUP(Q11,FAC_TOTALS_APTA!$A$4:$BJ$126,$L14,FALSE))</f>
        <v>-4501213.3516824599</v>
      </c>
      <c r="R14" s="117">
        <f>IF(R11=0,0,VLOOKUP(R11,FAC_TOTALS_APTA!$A$4:$BJ$126,$L14,FALSE))</f>
        <v>3262856.59083291</v>
      </c>
      <c r="S14" s="117">
        <f>IF(S11=0,0,VLOOKUP(S11,FAC_TOTALS_APTA!$A$4:$BJ$126,$L14,FALSE))</f>
        <v>-16795388.750485301</v>
      </c>
      <c r="T14" s="117">
        <f>IF(T11=0,0,VLOOKUP(T11,FAC_TOTALS_APTA!$A$4:$BJ$126,$L14,FALSE))</f>
        <v>-3030830.4802775001</v>
      </c>
      <c r="U14" s="117">
        <f>IF(U11=0,0,VLOOKUP(U11,FAC_TOTALS_APTA!$A$4:$BJ$126,$L14,FALSE))</f>
        <v>-3284304.01082501</v>
      </c>
      <c r="V14" s="117">
        <f>IF(V11=0,0,VLOOKUP(V11,FAC_TOTALS_APTA!$A$4:$BJ$126,$L14,FALSE))</f>
        <v>75037.542576406602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-20804337.832692716</v>
      </c>
      <c r="AD14" s="122">
        <f>AC14/G28</f>
        <v>-9.3808327150854652E-3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16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34</v>
      </c>
      <c r="M17" s="117">
        <f>IF(M11=0,0,VLOOKUP(M11,FAC_TOTALS_APTA!$A$4:$BJ$126,$L17,FALSE))</f>
        <v>8435110.3162666298</v>
      </c>
      <c r="N17" s="117">
        <f>IF(N11=0,0,VLOOKUP(N11,FAC_TOTALS_APTA!$A$4:$BJ$126,$L17,FALSE))</f>
        <v>10014667.3480774</v>
      </c>
      <c r="O17" s="117">
        <f>IF(O11=0,0,VLOOKUP(O11,FAC_TOTALS_APTA!$A$4:$BJ$126,$L17,FALSE))</f>
        <v>11556932.3987372</v>
      </c>
      <c r="P17" s="117">
        <f>IF(P11=0,0,VLOOKUP(P11,FAC_TOTALS_APTA!$A$4:$BJ$126,$L17,FALSE))</f>
        <v>15655879.5532574</v>
      </c>
      <c r="Q17" s="117">
        <f>IF(Q11=0,0,VLOOKUP(Q11,FAC_TOTALS_APTA!$A$4:$BJ$126,$L17,FALSE))</f>
        <v>4315611.7014146904</v>
      </c>
      <c r="R17" s="117">
        <f>IF(R11=0,0,VLOOKUP(R11,FAC_TOTALS_APTA!$A$4:$BJ$126,$L17,FALSE))</f>
        <v>2853755.2268835902</v>
      </c>
      <c r="S17" s="117">
        <f>IF(S11=0,0,VLOOKUP(S11,FAC_TOTALS_APTA!$A$4:$BJ$126,$L17,FALSE))</f>
        <v>-2700005.80567045</v>
      </c>
      <c r="T17" s="117">
        <f>IF(T11=0,0,VLOOKUP(T11,FAC_TOTALS_APTA!$A$4:$BJ$126,$L17,FALSE))</f>
        <v>308763.42169200297</v>
      </c>
      <c r="U17" s="117">
        <f>IF(U11=0,0,VLOOKUP(U11,FAC_TOTALS_APTA!$A$4:$BJ$126,$L17,FALSE))</f>
        <v>5702818.8994070003</v>
      </c>
      <c r="V17" s="117">
        <f>IF(V11=0,0,VLOOKUP(V11,FAC_TOTALS_APTA!$A$4:$BJ$126,$L17,FALSE))</f>
        <v>7203560.53506131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63347093.59512677</v>
      </c>
      <c r="AD17" s="122">
        <f>AC17/G28</f>
        <v>2.856368190046029E-2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17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35</v>
      </c>
      <c r="M18" s="117">
        <f>IF(M11=0,0,VLOOKUP(M11,FAC_TOTALS_APTA!$A$4:$BJ$126,$L18,FALSE))</f>
        <v>-3824371.0747068399</v>
      </c>
      <c r="N18" s="117">
        <f>IF(N11=0,0,VLOOKUP(N11,FAC_TOTALS_APTA!$A$4:$BJ$126,$L18,FALSE))</f>
        <v>-2104822.3929713001</v>
      </c>
      <c r="O18" s="117">
        <f>IF(O11=0,0,VLOOKUP(O11,FAC_TOTALS_APTA!$A$4:$BJ$126,$L18,FALSE))</f>
        <v>-1547853.87048096</v>
      </c>
      <c r="P18" s="117">
        <f>IF(P11=0,0,VLOOKUP(P11,FAC_TOTALS_APTA!$A$4:$BJ$126,$L18,FALSE))</f>
        <v>-463900.30748418497</v>
      </c>
      <c r="Q18" s="117">
        <f>IF(Q11=0,0,VLOOKUP(Q11,FAC_TOTALS_APTA!$A$4:$BJ$126,$L18,FALSE))</f>
        <v>-7100738.2469931999</v>
      </c>
      <c r="R18" s="117">
        <f>IF(R11=0,0,VLOOKUP(R11,FAC_TOTALS_APTA!$A$4:$BJ$126,$L18,FALSE))</f>
        <v>3266788.7826489601</v>
      </c>
      <c r="S18" s="117">
        <f>IF(S11=0,0,VLOOKUP(S11,FAC_TOTALS_APTA!$A$4:$BJ$126,$L18,FALSE))</f>
        <v>2932640.43515317</v>
      </c>
      <c r="T18" s="117">
        <f>IF(T11=0,0,VLOOKUP(T11,FAC_TOTALS_APTA!$A$4:$BJ$126,$L18,FALSE))</f>
        <v>3725993.7427122998</v>
      </c>
      <c r="U18" s="117">
        <f>IF(U11=0,0,VLOOKUP(U11,FAC_TOTALS_APTA!$A$4:$BJ$126,$L18,FALSE))</f>
        <v>-4529783.2440422596</v>
      </c>
      <c r="V18" s="117">
        <f>IF(V11=0,0,VLOOKUP(V11,FAC_TOTALS_APTA!$A$4:$BJ$126,$L18,FALSE))</f>
        <v>-4082618.4245298598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-13728664.600694174</v>
      </c>
      <c r="AD18" s="122">
        <f>AC18/G28</f>
        <v>-6.1903583308596357E-3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118"/>
      <c r="F19" s="104">
        <f>MATCH($D19,FAC_TOTALS_APTA!$A$2:$BJ$2,)</f>
        <v>18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36</v>
      </c>
      <c r="M19" s="117">
        <f>IF(M11=0,0,VLOOKUP(M11,FAC_TOTALS_APTA!$A$4:$BJ$126,$L19,FALSE))</f>
        <v>31288237.3034737</v>
      </c>
      <c r="N19" s="117">
        <f>IF(N11=0,0,VLOOKUP(N11,FAC_TOTALS_APTA!$A$4:$BJ$126,$L19,FALSE))</f>
        <v>28256125.352499001</v>
      </c>
      <c r="O19" s="117">
        <f>IF(O11=0,0,VLOOKUP(O11,FAC_TOTALS_APTA!$A$4:$BJ$126,$L19,FALSE))</f>
        <v>41209392.620289102</v>
      </c>
      <c r="P19" s="117">
        <f>IF(P11=0,0,VLOOKUP(P11,FAC_TOTALS_APTA!$A$4:$BJ$126,$L19,FALSE))</f>
        <v>25926900.4340772</v>
      </c>
      <c r="Q19" s="117">
        <f>IF(Q11=0,0,VLOOKUP(Q11,FAC_TOTALS_APTA!$A$4:$BJ$126,$L19,FALSE))</f>
        <v>14812899.388834801</v>
      </c>
      <c r="R19" s="117">
        <f>IF(R11=0,0,VLOOKUP(R11,FAC_TOTALS_APTA!$A$4:$BJ$126,$L19,FALSE))</f>
        <v>33935608.797680102</v>
      </c>
      <c r="S19" s="117">
        <f>IF(S11=0,0,VLOOKUP(S11,FAC_TOTALS_APTA!$A$4:$BJ$126,$L19,FALSE))</f>
        <v>-90556238.067994505</v>
      </c>
      <c r="T19" s="117">
        <f>IF(T11=0,0,VLOOKUP(T11,FAC_TOTALS_APTA!$A$4:$BJ$126,$L19,FALSE))</f>
        <v>40844215.547455497</v>
      </c>
      <c r="U19" s="117">
        <f>IF(U11=0,0,VLOOKUP(U11,FAC_TOTALS_APTA!$A$4:$BJ$126,$L19,FALSE))</f>
        <v>56086923.419194303</v>
      </c>
      <c r="V19" s="117">
        <f>IF(V11=0,0,VLOOKUP(V11,FAC_TOTALS_APTA!$A$4:$BJ$126,$L19,FALSE))</f>
        <v>3222126.88788176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185026191.68339097</v>
      </c>
      <c r="AD19" s="122">
        <f>AC19/G28</f>
        <v>8.3429704230417012E-2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19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37</v>
      </c>
      <c r="M20" s="117">
        <f>IF(M11=0,0,VLOOKUP(M11,FAC_TOTALS_APTA!$A$4:$BJ$126,$L20,FALSE))</f>
        <v>3322606.8105018199</v>
      </c>
      <c r="N20" s="117">
        <f>IF(N11=0,0,VLOOKUP(N11,FAC_TOTALS_APTA!$A$4:$BJ$126,$L20,FALSE))</f>
        <v>4530264.8436338101</v>
      </c>
      <c r="O20" s="117">
        <f>IF(O11=0,0,VLOOKUP(O11,FAC_TOTALS_APTA!$A$4:$BJ$126,$L20,FALSE))</f>
        <v>4375937.7489001602</v>
      </c>
      <c r="P20" s="117">
        <f>IF(P11=0,0,VLOOKUP(P11,FAC_TOTALS_APTA!$A$4:$BJ$126,$L20,FALSE))</f>
        <v>7077793.3168385597</v>
      </c>
      <c r="Q20" s="117">
        <f>IF(Q11=0,0,VLOOKUP(Q11,FAC_TOTALS_APTA!$A$4:$BJ$126,$L20,FALSE))</f>
        <v>-2458964.4696869599</v>
      </c>
      <c r="R20" s="117">
        <f>IF(R11=0,0,VLOOKUP(R11,FAC_TOTALS_APTA!$A$4:$BJ$126,$L20,FALSE))</f>
        <v>226696.97095691299</v>
      </c>
      <c r="S20" s="117">
        <f>IF(S11=0,0,VLOOKUP(S11,FAC_TOTALS_APTA!$A$4:$BJ$126,$L20,FALSE))</f>
        <v>9081070.2702764906</v>
      </c>
      <c r="T20" s="117">
        <f>IF(T11=0,0,VLOOKUP(T11,FAC_TOTALS_APTA!$A$4:$BJ$126,$L20,FALSE))</f>
        <v>4329411.6987855798</v>
      </c>
      <c r="U20" s="117">
        <f>IF(U11=0,0,VLOOKUP(U11,FAC_TOTALS_APTA!$A$4:$BJ$126,$L20,FALSE))</f>
        <v>3372132.98540308</v>
      </c>
      <c r="V20" s="117">
        <f>IF(V11=0,0,VLOOKUP(V11,FAC_TOTALS_APTA!$A$4:$BJ$126,$L20,FALSE))</f>
        <v>1014230.2608960801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34871180.436505534</v>
      </c>
      <c r="AD20" s="122">
        <f>AC20/G28</f>
        <v>1.5723678056139313E-2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20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38</v>
      </c>
      <c r="M21" s="117">
        <f>IF(M11=0,0,VLOOKUP(M11,FAC_TOTALS_APTA!$A$4:$BJ$126,$L21,FALSE))</f>
        <v>-408651.79516568797</v>
      </c>
      <c r="N21" s="117">
        <f>IF(N11=0,0,VLOOKUP(N11,FAC_TOTALS_APTA!$A$4:$BJ$126,$L21,FALSE))</f>
        <v>-389794.86681887502</v>
      </c>
      <c r="O21" s="117">
        <f>IF(O11=0,0,VLOOKUP(O11,FAC_TOTALS_APTA!$A$4:$BJ$126,$L21,FALSE))</f>
        <v>-580817.43413796299</v>
      </c>
      <c r="P21" s="117">
        <f>IF(P11=0,0,VLOOKUP(P11,FAC_TOTALS_APTA!$A$4:$BJ$126,$L21,FALSE))</f>
        <v>-649011.72873182897</v>
      </c>
      <c r="Q21" s="117">
        <f>IF(Q11=0,0,VLOOKUP(Q11,FAC_TOTALS_APTA!$A$4:$BJ$126,$L21,FALSE))</f>
        <v>-862599.65338084195</v>
      </c>
      <c r="R21" s="117">
        <f>IF(R11=0,0,VLOOKUP(R11,FAC_TOTALS_APTA!$A$4:$BJ$126,$L21,FALSE))</f>
        <v>848363.35407421796</v>
      </c>
      <c r="S21" s="117">
        <f>IF(S11=0,0,VLOOKUP(S11,FAC_TOTALS_APTA!$A$4:$BJ$126,$L21,FALSE))</f>
        <v>602422.638537689</v>
      </c>
      <c r="T21" s="117">
        <f>IF(T11=0,0,VLOOKUP(T11,FAC_TOTALS_APTA!$A$4:$BJ$126,$L21,FALSE))</f>
        <v>1123838.91433411</v>
      </c>
      <c r="U21" s="117">
        <f>IF(U11=0,0,VLOOKUP(U11,FAC_TOTALS_APTA!$A$4:$BJ$126,$L21,FALSE))</f>
        <v>1462799.54409476</v>
      </c>
      <c r="V21" s="117">
        <f>IF(V11=0,0,VLOOKUP(V11,FAC_TOTALS_APTA!$A$4:$BJ$126,$L21,FALSE))</f>
        <v>-559371.69297941902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587177.27982616064</v>
      </c>
      <c r="AD21" s="122">
        <f>AC21/G28</f>
        <v>2.6476266057804207E-4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21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39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-6321747.3267590301</v>
      </c>
      <c r="Q22" s="117">
        <f>IF(Q11=0,0,VLOOKUP(Q11,FAC_TOTALS_APTA!$A$4:$BJ$126,$L22,FALSE))</f>
        <v>-2724428.8378440002</v>
      </c>
      <c r="R22" s="117">
        <f>IF(R11=0,0,VLOOKUP(R11,FAC_TOTALS_APTA!$A$4:$BJ$126,$L22,FALSE))</f>
        <v>-1652833.2736271799</v>
      </c>
      <c r="S22" s="117">
        <f>IF(S11=0,0,VLOOKUP(S11,FAC_TOTALS_APTA!$A$4:$BJ$126,$L22,FALSE))</f>
        <v>-4447830.6578903198</v>
      </c>
      <c r="T22" s="117">
        <f>IF(T11=0,0,VLOOKUP(T11,FAC_TOTALS_APTA!$A$4:$BJ$126,$L22,FALSE))</f>
        <v>-4599757.5474539297</v>
      </c>
      <c r="U22" s="117">
        <f>IF(U11=0,0,VLOOKUP(U11,FAC_TOTALS_APTA!$A$4:$BJ$126,$L22,FALSE))</f>
        <v>1090391.6582687499</v>
      </c>
      <c r="V22" s="117">
        <f>IF(V11=0,0,VLOOKUP(V11,FAC_TOTALS_APTA!$A$4:$BJ$126,$L22,FALSE))</f>
        <v>-2029270.45028441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-20685476.435590122</v>
      </c>
      <c r="AD22" s="122">
        <f>AC22/G28</f>
        <v>-9.3272372153647976E-3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91</v>
      </c>
      <c r="E23" s="118"/>
      <c r="F23" s="104">
        <f>MATCH($D23,FAC_TOTALS_APTA!$A$2:$BJ$2,)</f>
        <v>24</v>
      </c>
      <c r="G23" s="125">
        <f>VLOOKUP(G11,FAC_TOTALS_APTA!$A$4:$BJ$126,$F23,FALSE)</f>
        <v>0</v>
      </c>
      <c r="H23" s="125">
        <f>VLOOKUP(H11,FAC_TOTALS_APTA!$A$4:$BJ$126,$F23,FALSE)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MATCH($K23,FAC_TOTALS_APTA!$A$2:$BH$2,)</f>
        <v>42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-5846799.9269554401</v>
      </c>
      <c r="V23" s="117">
        <f>IF(V11=0,0,VLOOKUP(V11,FAC_TOTALS_APTA!$A$4:$BJ$126,$L23,FALSE))</f>
        <v>-20381861.900308199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-26228661.827263638</v>
      </c>
      <c r="AD23" s="122">
        <f>AC23/G28</f>
        <v>-1.1826701283203596E-2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28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46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-2128787.45567034</v>
      </c>
      <c r="S24" s="117">
        <f>IF(S11=0,0,VLOOKUP(S11,FAC_TOTALS_APTA!$A$4:$BJ$126,$L24,FALSE))</f>
        <v>0</v>
      </c>
      <c r="T24" s="117">
        <f>IF(T11=0,0,VLOOKUP(T11,FAC_TOTALS_APTA!$A$4:$BJ$126,$L24,FALSE))</f>
        <v>-1815334.9879773599</v>
      </c>
      <c r="U24" s="117">
        <f>IF(U11=0,0,VLOOKUP(U11,FAC_TOTALS_APTA!$A$4:$BJ$126,$L24,FALSE))</f>
        <v>-1256868.76396144</v>
      </c>
      <c r="V24" s="117">
        <f>IF(V11=0,0,VLOOKUP(V11,FAC_TOTALS_APTA!$A$4:$BJ$126,$L24,FALSE))</f>
        <v>-786164.98859602399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-5987156.1962051634</v>
      </c>
      <c r="AD24" s="122">
        <f>AC24/G28</f>
        <v>-2.6996538494692694E-3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47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51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1985699581.1746199</v>
      </c>
      <c r="H27" s="117">
        <f>VLOOKUP(H11,FAC_TOTALS_APTA!$A$4:$BH$126,$F27,FALSE)</f>
        <v>2579521911.7758698</v>
      </c>
      <c r="I27" s="146">
        <f t="shared" ref="I27:I28" si="11">H27/G27-1</f>
        <v>0.29904943135959194</v>
      </c>
      <c r="J27" s="120"/>
      <c r="K27" s="120"/>
      <c r="L27" s="104"/>
      <c r="M27" s="117">
        <f t="shared" ref="M27:AB27" si="12">SUM(M13:M20)</f>
        <v>36124088.308435574</v>
      </c>
      <c r="N27" s="117">
        <f t="shared" si="12"/>
        <v>80930771.888399899</v>
      </c>
      <c r="O27" s="117">
        <f t="shared" si="12"/>
        <v>25547306.903955083</v>
      </c>
      <c r="P27" s="117">
        <f t="shared" si="12"/>
        <v>43459147.418569624</v>
      </c>
      <c r="Q27" s="117">
        <f t="shared" si="12"/>
        <v>34362865.206412174</v>
      </c>
      <c r="R27" s="117">
        <f t="shared" si="12"/>
        <v>57509258.803741477</v>
      </c>
      <c r="S27" s="117">
        <f t="shared" si="12"/>
        <v>-116671000.28456429</v>
      </c>
      <c r="T27" s="117">
        <f t="shared" si="12"/>
        <v>-35224697.276863709</v>
      </c>
      <c r="U27" s="117">
        <f t="shared" si="12"/>
        <v>2901195.925115515</v>
      </c>
      <c r="V27" s="117">
        <f t="shared" si="12"/>
        <v>-13617674.890683804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593822330.60124993</v>
      </c>
      <c r="AD27" s="122">
        <f>I27</f>
        <v>0.29904943135959194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-0.15326766608543219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55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357812.62022238702</v>
      </c>
      <c r="N41" s="29">
        <f>IF(N39=0,0,VLOOKUP(N39,FAC_TOTALS_APTA!$A$4:$BJ$126,$L41,FALSE))</f>
        <v>-1047964.54967479</v>
      </c>
      <c r="O41" s="29">
        <f>IF(O39=0,0,VLOOKUP(O39,FAC_TOTALS_APTA!$A$4:$BJ$126,$L41,FALSE))</f>
        <v>1172112.38817046</v>
      </c>
      <c r="P41" s="29">
        <f>IF(P39=0,0,VLOOKUP(P39,FAC_TOTALS_APTA!$A$4:$BJ$126,$L41,FALSE))</f>
        <v>2645515.3327692901</v>
      </c>
      <c r="Q41" s="29">
        <f>IF(Q39=0,0,VLOOKUP(Q39,FAC_TOTALS_APTA!$A$4:$BJ$126,$L41,FALSE))</f>
        <v>3307740.9964561998</v>
      </c>
      <c r="R41" s="29">
        <f>IF(R39=0,0,VLOOKUP(R39,FAC_TOTALS_APTA!$A$4:$BJ$126,$L41,FALSE))</f>
        <v>7342476.8647606</v>
      </c>
      <c r="S41" s="29">
        <f>IF(S39=0,0,VLOOKUP(S39,FAC_TOTALS_APTA!$A$4:$BJ$126,$L41,FALSE))</f>
        <v>-7114991.5065262504</v>
      </c>
      <c r="T41" s="29">
        <f>IF(T39=0,0,VLOOKUP(T39,FAC_TOTALS_APTA!$A$4:$BJ$126,$L41,FALSE))</f>
        <v>-6378017.10060002</v>
      </c>
      <c r="U41" s="29">
        <f>IF(U39=0,0,VLOOKUP(U39,FAC_TOTALS_APTA!$A$4:$BJ$126,$L41,FALSE))</f>
        <v>-6058956.1628922997</v>
      </c>
      <c r="V41" s="29">
        <f>IF(V39=0,0,VLOOKUP(V39,FAC_TOTALS_APTA!$A$4:$BJ$126,$L41,FALSE))</f>
        <v>-3531291.6986434902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-9305562.8159579132</v>
      </c>
      <c r="AD41" s="33">
        <f>AC41/G55</f>
        <v>-1.3016773622851684E-2</v>
      </c>
    </row>
    <row r="42" spans="1:31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705181.01418858604</v>
      </c>
      <c r="N42" s="29">
        <f>IF(N39=0,0,VLOOKUP(N39,FAC_TOTALS_APTA!$A$4:$BJ$126,$L42,FALSE))</f>
        <v>4429241.0758354599</v>
      </c>
      <c r="O42" s="29">
        <f>IF(O39=0,0,VLOOKUP(O39,FAC_TOTALS_APTA!$A$4:$BJ$126,$L42,FALSE))</f>
        <v>-1640087.8381598699</v>
      </c>
      <c r="P42" s="29">
        <f>IF(P39=0,0,VLOOKUP(P39,FAC_TOTALS_APTA!$A$4:$BJ$126,$L42,FALSE))</f>
        <v>-3680904.9940277799</v>
      </c>
      <c r="Q42" s="29">
        <f>IF(Q39=0,0,VLOOKUP(Q39,FAC_TOTALS_APTA!$A$4:$BJ$126,$L42,FALSE))</f>
        <v>-4798178.3895119196</v>
      </c>
      <c r="R42" s="29">
        <f>IF(R39=0,0,VLOOKUP(R39,FAC_TOTALS_APTA!$A$4:$BJ$126,$L42,FALSE))</f>
        <v>1591736.7580183099</v>
      </c>
      <c r="S42" s="29">
        <f>IF(S39=0,0,VLOOKUP(S39,FAC_TOTALS_APTA!$A$4:$BJ$126,$L42,FALSE))</f>
        <v>-33827046.479697399</v>
      </c>
      <c r="T42" s="29">
        <f>IF(T39=0,0,VLOOKUP(T39,FAC_TOTALS_APTA!$A$4:$BJ$126,$L42,FALSE))</f>
        <v>777328.48317070596</v>
      </c>
      <c r="U42" s="29">
        <f>IF(U39=0,0,VLOOKUP(U39,FAC_TOTALS_APTA!$A$4:$BJ$126,$L42,FALSE))</f>
        <v>4079510.0140188099</v>
      </c>
      <c r="V42" s="29">
        <f>IF(V39=0,0,VLOOKUP(V39,FAC_TOTALS_APTA!$A$4:$BJ$126,$L42,FALSE))</f>
        <v>34009.824673206902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-32329210.531491891</v>
      </c>
      <c r="AD42" s="33">
        <f>AC42/G55</f>
        <v>-4.5222629003404687E-2</v>
      </c>
    </row>
    <row r="43" spans="1:31" s="13" customFormat="1" x14ac:dyDescent="0.25">
      <c r="A43" s="6"/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34</v>
      </c>
      <c r="M45" s="29">
        <f>IF(M39=0,0,VLOOKUP(M39,FAC_TOTALS_APTA!$A$4:$BJ$126,$L45,FALSE))</f>
        <v>3853139.0741828601</v>
      </c>
      <c r="N45" s="29">
        <f>IF(N39=0,0,VLOOKUP(N39,FAC_TOTALS_APTA!$A$4:$BJ$126,$L45,FALSE))</f>
        <v>4888921.8013915196</v>
      </c>
      <c r="O45" s="29">
        <f>IF(O39=0,0,VLOOKUP(O39,FAC_TOTALS_APTA!$A$4:$BJ$126,$L45,FALSE))</f>
        <v>5067829.9728673296</v>
      </c>
      <c r="P45" s="29">
        <f>IF(P39=0,0,VLOOKUP(P39,FAC_TOTALS_APTA!$A$4:$BJ$126,$L45,FALSE))</f>
        <v>6140492.9723216202</v>
      </c>
      <c r="Q45" s="29">
        <f>IF(Q39=0,0,VLOOKUP(Q39,FAC_TOTALS_APTA!$A$4:$BJ$126,$L45,FALSE))</f>
        <v>2558792.6459599198</v>
      </c>
      <c r="R45" s="29">
        <f>IF(R39=0,0,VLOOKUP(R39,FAC_TOTALS_APTA!$A$4:$BJ$126,$L45,FALSE))</f>
        <v>1151783.3544435599</v>
      </c>
      <c r="S45" s="29">
        <f>IF(S39=0,0,VLOOKUP(S39,FAC_TOTALS_APTA!$A$4:$BJ$126,$L45,FALSE))</f>
        <v>-1077167.08365007</v>
      </c>
      <c r="T45" s="29">
        <f>IF(T39=0,0,VLOOKUP(T39,FAC_TOTALS_APTA!$A$4:$BJ$126,$L45,FALSE))</f>
        <v>1916085.9035358001</v>
      </c>
      <c r="U45" s="29">
        <f>IF(U39=0,0,VLOOKUP(U39,FAC_TOTALS_APTA!$A$4:$BJ$126,$L45,FALSE))</f>
        <v>1561566.9646264301</v>
      </c>
      <c r="V45" s="29">
        <f>IF(V39=0,0,VLOOKUP(V39,FAC_TOTALS_APTA!$A$4:$BJ$126,$L45,FALSE))</f>
        <v>2109228.25412519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28170673.859804157</v>
      </c>
      <c r="AD45" s="33">
        <f>AC45/G55</f>
        <v>3.9405599821154831E-2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35</v>
      </c>
      <c r="M46" s="29">
        <f>IF(M39=0,0,VLOOKUP(M39,FAC_TOTALS_APTA!$A$4:$BJ$126,$L46,FALSE))</f>
        <v>-739661.70651880896</v>
      </c>
      <c r="N46" s="29">
        <f>IF(N39=0,0,VLOOKUP(N39,FAC_TOTALS_APTA!$A$4:$BJ$126,$L46,FALSE))</f>
        <v>-1511638.5059334601</v>
      </c>
      <c r="O46" s="29">
        <f>IF(O39=0,0,VLOOKUP(O39,FAC_TOTALS_APTA!$A$4:$BJ$126,$L46,FALSE))</f>
        <v>-991249.00104397803</v>
      </c>
      <c r="P46" s="29">
        <f>IF(P39=0,0,VLOOKUP(P39,FAC_TOTALS_APTA!$A$4:$BJ$126,$L46,FALSE))</f>
        <v>-93271.227139249604</v>
      </c>
      <c r="Q46" s="29">
        <f>IF(Q39=0,0,VLOOKUP(Q39,FAC_TOTALS_APTA!$A$4:$BJ$126,$L46,FALSE))</f>
        <v>-1364779.6186345699</v>
      </c>
      <c r="R46" s="29">
        <f>IF(R39=0,0,VLOOKUP(R39,FAC_TOTALS_APTA!$A$4:$BJ$126,$L46,FALSE))</f>
        <v>-91783.058743387606</v>
      </c>
      <c r="S46" s="29">
        <f>IF(S39=0,0,VLOOKUP(S39,FAC_TOTALS_APTA!$A$4:$BJ$126,$L46,FALSE))</f>
        <v>1611772.1939930799</v>
      </c>
      <c r="T46" s="29">
        <f>IF(T39=0,0,VLOOKUP(T39,FAC_TOTALS_APTA!$A$4:$BJ$126,$L46,FALSE))</f>
        <v>192019.85625953399</v>
      </c>
      <c r="U46" s="29">
        <f>IF(U39=0,0,VLOOKUP(U39,FAC_TOTALS_APTA!$A$4:$BJ$126,$L46,FALSE))</f>
        <v>-2696929.2218154501</v>
      </c>
      <c r="V46" s="29">
        <f>IF(V39=0,0,VLOOKUP(V39,FAC_TOTALS_APTA!$A$4:$BJ$126,$L46,FALSE))</f>
        <v>-4895598.2346089799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-10581118.52418527</v>
      </c>
      <c r="AD46" s="33">
        <f>AC46/G55</f>
        <v>-1.4801041831633055E-2</v>
      </c>
    </row>
    <row r="47" spans="1:31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36</v>
      </c>
      <c r="M47" s="29">
        <f>IF(M39=0,0,VLOOKUP(M39,FAC_TOTALS_APTA!$A$4:$BJ$126,$L47,FALSE))</f>
        <v>8621104.50260197</v>
      </c>
      <c r="N47" s="29">
        <f>IF(N39=0,0,VLOOKUP(N39,FAC_TOTALS_APTA!$A$4:$BJ$126,$L47,FALSE))</f>
        <v>10572619.6263257</v>
      </c>
      <c r="O47" s="29">
        <f>IF(O39=0,0,VLOOKUP(O39,FAC_TOTALS_APTA!$A$4:$BJ$126,$L47,FALSE))</f>
        <v>14536390.6765536</v>
      </c>
      <c r="P47" s="29">
        <f>IF(P39=0,0,VLOOKUP(P39,FAC_TOTALS_APTA!$A$4:$BJ$126,$L47,FALSE))</f>
        <v>8538619.1029757094</v>
      </c>
      <c r="Q47" s="29">
        <f>IF(Q39=0,0,VLOOKUP(Q39,FAC_TOTALS_APTA!$A$4:$BJ$126,$L47,FALSE))</f>
        <v>5672081.3626813097</v>
      </c>
      <c r="R47" s="29">
        <f>IF(R39=0,0,VLOOKUP(R39,FAC_TOTALS_APTA!$A$4:$BJ$126,$L47,FALSE))</f>
        <v>11910826.3388103</v>
      </c>
      <c r="S47" s="29">
        <f>IF(S39=0,0,VLOOKUP(S39,FAC_TOTALS_APTA!$A$4:$BJ$126,$L47,FALSE))</f>
        <v>-34231381.253637001</v>
      </c>
      <c r="T47" s="29">
        <f>IF(T39=0,0,VLOOKUP(T39,FAC_TOTALS_APTA!$A$4:$BJ$126,$L47,FALSE))</f>
        <v>14999811.448566699</v>
      </c>
      <c r="U47" s="29">
        <f>IF(U39=0,0,VLOOKUP(U39,FAC_TOTALS_APTA!$A$4:$BJ$126,$L47,FALSE))</f>
        <v>20963622.569307201</v>
      </c>
      <c r="V47" s="29">
        <f>IF(V39=0,0,VLOOKUP(V39,FAC_TOTALS_APTA!$A$4:$BJ$126,$L47,FALSE))</f>
        <v>402022.889174996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61985717.263360485</v>
      </c>
      <c r="AD47" s="33">
        <f>AC47/G55</f>
        <v>8.6706636172891774E-2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944577.53388217499</v>
      </c>
      <c r="N48" s="29">
        <f>IF(N39=0,0,VLOOKUP(N39,FAC_TOTALS_APTA!$A$4:$BJ$126,$L48,FALSE))</f>
        <v>1594972.2644553999</v>
      </c>
      <c r="O48" s="29">
        <f>IF(O39=0,0,VLOOKUP(O39,FAC_TOTALS_APTA!$A$4:$BJ$126,$L48,FALSE))</f>
        <v>1550161.0630298399</v>
      </c>
      <c r="P48" s="29">
        <f>IF(P39=0,0,VLOOKUP(P39,FAC_TOTALS_APTA!$A$4:$BJ$126,$L48,FALSE))</f>
        <v>2561794.8070414402</v>
      </c>
      <c r="Q48" s="29">
        <f>IF(Q39=0,0,VLOOKUP(Q39,FAC_TOTALS_APTA!$A$4:$BJ$126,$L48,FALSE))</f>
        <v>-694138.69244544802</v>
      </c>
      <c r="R48" s="29">
        <f>IF(R39=0,0,VLOOKUP(R39,FAC_TOTALS_APTA!$A$4:$BJ$126,$L48,FALSE))</f>
        <v>429081.29788339703</v>
      </c>
      <c r="S48" s="29">
        <f>IF(S39=0,0,VLOOKUP(S39,FAC_TOTALS_APTA!$A$4:$BJ$126,$L48,FALSE))</f>
        <v>3476571.4226915301</v>
      </c>
      <c r="T48" s="29">
        <f>IF(T39=0,0,VLOOKUP(T39,FAC_TOTALS_APTA!$A$4:$BJ$126,$L48,FALSE))</f>
        <v>996123.32903488004</v>
      </c>
      <c r="U48" s="29">
        <f>IF(U39=0,0,VLOOKUP(U39,FAC_TOTALS_APTA!$A$4:$BJ$126,$L48,FALSE))</f>
        <v>1220933.91437184</v>
      </c>
      <c r="V48" s="29">
        <f>IF(V39=0,0,VLOOKUP(V39,FAC_TOTALS_APTA!$A$4:$BJ$126,$L48,FALSE))</f>
        <v>613059.96647325298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12693136.906418309</v>
      </c>
      <c r="AD48" s="33">
        <f>AC48/G55</f>
        <v>1.775536772384927E-2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38</v>
      </c>
      <c r="M49" s="29">
        <f>IF(M39=0,0,VLOOKUP(M39,FAC_TOTALS_APTA!$A$4:$BJ$126,$L49,FALSE))</f>
        <v>-53104.774708313598</v>
      </c>
      <c r="N49" s="29">
        <f>IF(N39=0,0,VLOOKUP(N39,FAC_TOTALS_APTA!$A$4:$BJ$126,$L49,FALSE))</f>
        <v>-57321.943988756801</v>
      </c>
      <c r="O49" s="29">
        <f>IF(O39=0,0,VLOOKUP(O39,FAC_TOTALS_APTA!$A$4:$BJ$126,$L49,FALSE))</f>
        <v>-45300.289651565399</v>
      </c>
      <c r="P49" s="29">
        <f>IF(P39=0,0,VLOOKUP(P39,FAC_TOTALS_APTA!$A$4:$BJ$126,$L49,FALSE))</f>
        <v>7139.7804326580299</v>
      </c>
      <c r="Q49" s="29">
        <f>IF(Q39=0,0,VLOOKUP(Q39,FAC_TOTALS_APTA!$A$4:$BJ$126,$L49,FALSE))</f>
        <v>-162081.946032623</v>
      </c>
      <c r="R49" s="29">
        <f>IF(R39=0,0,VLOOKUP(R39,FAC_TOTALS_APTA!$A$4:$BJ$126,$L49,FALSE))</f>
        <v>320341.02790372202</v>
      </c>
      <c r="S49" s="29">
        <f>IF(S39=0,0,VLOOKUP(S39,FAC_TOTALS_APTA!$A$4:$BJ$126,$L49,FALSE))</f>
        <v>179580.13152634801</v>
      </c>
      <c r="T49" s="29">
        <f>IF(T39=0,0,VLOOKUP(T39,FAC_TOTALS_APTA!$A$4:$BJ$126,$L49,FALSE))</f>
        <v>464438.915656625</v>
      </c>
      <c r="U49" s="29">
        <f>IF(U39=0,0,VLOOKUP(U39,FAC_TOTALS_APTA!$A$4:$BJ$126,$L49,FALSE))</f>
        <v>478556.03666954499</v>
      </c>
      <c r="V49" s="29">
        <f>IF(V39=0,0,VLOOKUP(V39,FAC_TOTALS_APTA!$A$4:$BJ$126,$L49,FALSE))</f>
        <v>51668.279801206598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1183915.2176088458</v>
      </c>
      <c r="AD49" s="33">
        <f>AC49/G55</f>
        <v>1.6560799901147252E-3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39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-1249515.5427292699</v>
      </c>
      <c r="Q50" s="29">
        <f>IF(Q39=0,0,VLOOKUP(Q39,FAC_TOTALS_APTA!$A$4:$BJ$126,$L50,FALSE))</f>
        <v>-1294727.9321834401</v>
      </c>
      <c r="R50" s="29">
        <f>IF(R39=0,0,VLOOKUP(R39,FAC_TOTALS_APTA!$A$4:$BJ$126,$L50,FALSE))</f>
        <v>-285066.104803783</v>
      </c>
      <c r="S50" s="29">
        <f>IF(S39=0,0,VLOOKUP(S39,FAC_TOTALS_APTA!$A$4:$BJ$126,$L50,FALSE))</f>
        <v>-1674523.9628882301</v>
      </c>
      <c r="T50" s="29">
        <f>IF(T39=0,0,VLOOKUP(T39,FAC_TOTALS_APTA!$A$4:$BJ$126,$L50,FALSE))</f>
        <v>-7770.78838366732</v>
      </c>
      <c r="U50" s="29">
        <f>IF(U39=0,0,VLOOKUP(U39,FAC_TOTALS_APTA!$A$4:$BJ$126,$L50,FALSE))</f>
        <v>-847158.15591388498</v>
      </c>
      <c r="V50" s="29">
        <f>IF(V39=0,0,VLOOKUP(V39,FAC_TOTALS_APTA!$A$4:$BJ$126,$L50,FALSE))</f>
        <v>19297.9121708194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-5339464.5747314561</v>
      </c>
      <c r="AD50" s="33">
        <f>AC50/G55</f>
        <v>-7.4689304678408983E-3</v>
      </c>
    </row>
    <row r="51" spans="1:31" x14ac:dyDescent="0.25">
      <c r="B51" s="25" t="s">
        <v>63</v>
      </c>
      <c r="C51" s="28"/>
      <c r="D51" s="126" t="s">
        <v>92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-159739.117018041</v>
      </c>
      <c r="V52" s="29">
        <f>IF(V39=0,0,VLOOKUP(V39,FAC_TOTALS_APTA!$A$4:$BJ$126,$L52,FALSE))</f>
        <v>-458651.960517356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-618391.07753539702</v>
      </c>
      <c r="AD52" s="33">
        <f>AC52/G55</f>
        <v>-8.6501556390181404E-4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51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714890116.82752705</v>
      </c>
      <c r="H55" s="117">
        <f>VLOOKUP(H39,FAC_TOTALS_APTA!$A$4:$BH$126,$F55,FALSE)</f>
        <v>951090917.59641099</v>
      </c>
      <c r="I55" s="112">
        <f t="shared" ref="I55" si="18">H55/G55-1</f>
        <v>0.33040154732740445</v>
      </c>
      <c r="J55" s="31"/>
      <c r="K55" s="31"/>
      <c r="L55" s="6"/>
      <c r="M55" s="29">
        <f t="shared" ref="M55:AB55" si="19">SUM(M41:M48)</f>
        <v>13742153.038559169</v>
      </c>
      <c r="N55" s="29">
        <f t="shared" si="19"/>
        <v>18926151.712399833</v>
      </c>
      <c r="O55" s="29">
        <f t="shared" si="19"/>
        <v>19695157.261417381</v>
      </c>
      <c r="P55" s="29">
        <f t="shared" si="19"/>
        <v>16112245.993941031</v>
      </c>
      <c r="Q55" s="29">
        <f t="shared" si="19"/>
        <v>4681518.3045054916</v>
      </c>
      <c r="R55" s="29">
        <f t="shared" si="19"/>
        <v>22334121.555172779</v>
      </c>
      <c r="S55" s="29">
        <f t="shared" si="19"/>
        <v>-71162242.706826121</v>
      </c>
      <c r="T55" s="29">
        <f t="shared" si="19"/>
        <v>12503351.919967599</v>
      </c>
      <c r="U55" s="29">
        <f t="shared" si="19"/>
        <v>19069748.077616531</v>
      </c>
      <c r="V55" s="29">
        <f t="shared" si="19"/>
        <v>-5268568.9988058247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236200800.76888394</v>
      </c>
      <c r="AD55" s="33">
        <f>I55</f>
        <v>0.33040154732740445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5.6871552014463367E-2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55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31</v>
      </c>
      <c r="M69" s="29">
        <f>IF(M67=0,0,VLOOKUP(M67,FAC_TOTALS_APTA!$A$4:$BJ$126,$L69,FALSE))</f>
        <v>154154.57616801999</v>
      </c>
      <c r="N69" s="29">
        <f>IF(N67=0,0,VLOOKUP(N67,FAC_TOTALS_APTA!$A$4:$BJ$126,$L69,FALSE))</f>
        <v>1122998.0577370301</v>
      </c>
      <c r="O69" s="29">
        <f>IF(O67=0,0,VLOOKUP(O67,FAC_TOTALS_APTA!$A$4:$BJ$126,$L69,FALSE))</f>
        <v>-1461237.4618230099</v>
      </c>
      <c r="P69" s="29">
        <f>IF(P67=0,0,VLOOKUP(P67,FAC_TOTALS_APTA!$A$4:$BJ$126,$L69,FALSE))</f>
        <v>2896392.84755832</v>
      </c>
      <c r="Q69" s="29">
        <f>IF(Q67=0,0,VLOOKUP(Q67,FAC_TOTALS_APTA!$A$4:$BJ$126,$L69,FALSE))</f>
        <v>3080677.5574025102</v>
      </c>
      <c r="R69" s="29">
        <f>IF(R67=0,0,VLOOKUP(R67,FAC_TOTALS_APTA!$A$4:$BJ$126,$L69,FALSE))</f>
        <v>1691780.5888036999</v>
      </c>
      <c r="S69" s="29">
        <f>IF(S67=0,0,VLOOKUP(S67,FAC_TOTALS_APTA!$A$4:$BJ$126,$L69,FALSE))</f>
        <v>1427225.0904006299</v>
      </c>
      <c r="T69" s="29">
        <f>IF(T67=0,0,VLOOKUP(T67,FAC_TOTALS_APTA!$A$4:$BJ$126,$L69,FALSE))</f>
        <v>547664.06575641094</v>
      </c>
      <c r="U69" s="29">
        <f>IF(U67=0,0,VLOOKUP(U67,FAC_TOTALS_APTA!$A$4:$BJ$126,$L69,FALSE))</f>
        <v>-287418.950175862</v>
      </c>
      <c r="V69" s="29">
        <f>IF(V67=0,0,VLOOKUP(V67,FAC_TOTALS_APTA!$A$4:$BJ$126,$L69,FALSE))</f>
        <v>434375.17889543099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9606611.5507231783</v>
      </c>
      <c r="AD69" s="33">
        <f>AC69/G83</f>
        <v>9.1134586162688755E-2</v>
      </c>
    </row>
    <row r="70" spans="1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FARE_per_UPT_cleaned_2018_MIDLOW_log_FAC</v>
      </c>
      <c r="L70" s="6">
        <f>MATCH($K70,FAC_TOTALS_APTA!$A$2:$BH$2,)</f>
        <v>33</v>
      </c>
      <c r="M70" s="29">
        <f>IF(M67=0,0,VLOOKUP(M67,FAC_TOTALS_APTA!$A$4:$BJ$126,$L70,FALSE))</f>
        <v>769114.67776590399</v>
      </c>
      <c r="N70" s="29">
        <f>IF(N67=0,0,VLOOKUP(N67,FAC_TOTALS_APTA!$A$4:$BJ$126,$L70,FALSE))</f>
        <v>266047.14058515202</v>
      </c>
      <c r="O70" s="29">
        <f>IF(O67=0,0,VLOOKUP(O67,FAC_TOTALS_APTA!$A$4:$BJ$126,$L70,FALSE))</f>
        <v>496506.87472104997</v>
      </c>
      <c r="P70" s="29">
        <f>IF(P67=0,0,VLOOKUP(P67,FAC_TOTALS_APTA!$A$4:$BJ$126,$L70,FALSE))</f>
        <v>-272064.84267237998</v>
      </c>
      <c r="Q70" s="29">
        <f>IF(Q67=0,0,VLOOKUP(Q67,FAC_TOTALS_APTA!$A$4:$BJ$126,$L70,FALSE))</f>
        <v>315903.39418664598</v>
      </c>
      <c r="R70" s="29">
        <f>IF(R67=0,0,VLOOKUP(R67,FAC_TOTALS_APTA!$A$4:$BJ$126,$L70,FALSE))</f>
        <v>1166151.8151267299</v>
      </c>
      <c r="S70" s="29">
        <f>IF(S67=0,0,VLOOKUP(S67,FAC_TOTALS_APTA!$A$4:$BJ$126,$L70,FALSE))</f>
        <v>-4068559.99702049</v>
      </c>
      <c r="T70" s="29">
        <f>IF(T67=0,0,VLOOKUP(T67,FAC_TOTALS_APTA!$A$4:$BJ$126,$L70,FALSE))</f>
        <v>1451256.1266010201</v>
      </c>
      <c r="U70" s="29">
        <f>IF(U67=0,0,VLOOKUP(U67,FAC_TOTALS_APTA!$A$4:$BJ$126,$L70,FALSE))</f>
        <v>2551283.2838902501</v>
      </c>
      <c r="V70" s="29">
        <f>IF(V67=0,0,VLOOKUP(V67,FAC_TOTALS_APTA!$A$4:$BJ$126,$L70,FALSE))</f>
        <v>-332571.78339159302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2343066.6897922894</v>
      </c>
      <c r="AD70" s="33">
        <f>AC70/G83</f>
        <v>2.2227859635869904E-2</v>
      </c>
    </row>
    <row r="71" spans="1:33" s="13" customFormat="1" x14ac:dyDescent="0.25">
      <c r="A71" s="6"/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0</v>
      </c>
      <c r="H71" s="117">
        <f>VLOOKUP(H67,FAC_TOTALS_APTA!$A$4:$BJ$126,$F71,FALSE)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41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104754.22176642501</v>
      </c>
      <c r="V71" s="117">
        <f>IF(V67=0,0,VLOOKUP(V67,FAC_TOTALS_APTA!$A$4:$BJ$126,$L71,FALSE))</f>
        <v>101324.209589748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5"/>
        <v>206078.43135617301</v>
      </c>
      <c r="AD71" s="122">
        <f>AC71/G84</f>
        <v>2.2073077884515557E-3</v>
      </c>
      <c r="AE71" s="6"/>
    </row>
    <row r="72" spans="1:33" s="13" customFormat="1" x14ac:dyDescent="0.25">
      <c r="A72" s="6"/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34</v>
      </c>
      <c r="M73" s="29">
        <f>IF(M67=0,0,VLOOKUP(M67,FAC_TOTALS_APTA!$A$4:$BJ$126,$L73,FALSE))</f>
        <v>609342.56410160998</v>
      </c>
      <c r="N73" s="29">
        <f>IF(N67=0,0,VLOOKUP(N67,FAC_TOTALS_APTA!$A$4:$BJ$126,$L73,FALSE))</f>
        <v>805918.26379688899</v>
      </c>
      <c r="O73" s="29">
        <f>IF(O67=0,0,VLOOKUP(O67,FAC_TOTALS_APTA!$A$4:$BJ$126,$L73,FALSE))</f>
        <v>1259649.11935016</v>
      </c>
      <c r="P73" s="29">
        <f>IF(P67=0,0,VLOOKUP(P67,FAC_TOTALS_APTA!$A$4:$BJ$126,$L73,FALSE))</f>
        <v>1618318.52246387</v>
      </c>
      <c r="Q73" s="29">
        <f>IF(Q67=0,0,VLOOKUP(Q67,FAC_TOTALS_APTA!$A$4:$BJ$126,$L73,FALSE))</f>
        <v>633179.52363321802</v>
      </c>
      <c r="R73" s="29">
        <f>IF(R67=0,0,VLOOKUP(R67,FAC_TOTALS_APTA!$A$4:$BJ$126,$L73,FALSE))</f>
        <v>226480.99936836099</v>
      </c>
      <c r="S73" s="29">
        <f>IF(S67=0,0,VLOOKUP(S67,FAC_TOTALS_APTA!$A$4:$BJ$126,$L73,FALSE))</f>
        <v>-225272.72412316699</v>
      </c>
      <c r="T73" s="29">
        <f>IF(T67=0,0,VLOOKUP(T67,FAC_TOTALS_APTA!$A$4:$BJ$126,$L73,FALSE))</f>
        <v>490554.73318839102</v>
      </c>
      <c r="U73" s="29">
        <f>IF(U67=0,0,VLOOKUP(U67,FAC_TOTALS_APTA!$A$4:$BJ$126,$L73,FALSE))</f>
        <v>374199.02164726402</v>
      </c>
      <c r="V73" s="29">
        <f>IF(V67=0,0,VLOOKUP(V67,FAC_TOTALS_APTA!$A$4:$BJ$126,$L73,FALSE))</f>
        <v>494863.83376429998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6287233.8571908968</v>
      </c>
      <c r="AD73" s="33">
        <f>AC73/G83</f>
        <v>5.9644803233456854E-2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35</v>
      </c>
      <c r="M74" s="29">
        <f>IF(M67=0,0,VLOOKUP(M67,FAC_TOTALS_APTA!$A$4:$BJ$126,$L74,FALSE))</f>
        <v>-156566.906640517</v>
      </c>
      <c r="N74" s="29">
        <f>IF(N67=0,0,VLOOKUP(N67,FAC_TOTALS_APTA!$A$4:$BJ$126,$L74,FALSE))</f>
        <v>-12204.4524303117</v>
      </c>
      <c r="O74" s="29">
        <f>IF(O67=0,0,VLOOKUP(O67,FAC_TOTALS_APTA!$A$4:$BJ$126,$L74,FALSE))</f>
        <v>-386844.405856764</v>
      </c>
      <c r="P74" s="29">
        <f>IF(P67=0,0,VLOOKUP(P67,FAC_TOTALS_APTA!$A$4:$BJ$126,$L74,FALSE))</f>
        <v>-36677.2556189608</v>
      </c>
      <c r="Q74" s="29">
        <f>IF(Q67=0,0,VLOOKUP(Q67,FAC_TOTALS_APTA!$A$4:$BJ$126,$L74,FALSE))</f>
        <v>-354992.07152609399</v>
      </c>
      <c r="R74" s="29">
        <f>IF(R67=0,0,VLOOKUP(R67,FAC_TOTALS_APTA!$A$4:$BJ$126,$L74,FALSE))</f>
        <v>-446397.23389528203</v>
      </c>
      <c r="S74" s="29">
        <f>IF(S67=0,0,VLOOKUP(S67,FAC_TOTALS_APTA!$A$4:$BJ$126,$L74,FALSE))</f>
        <v>735213.46875529503</v>
      </c>
      <c r="T74" s="29">
        <f>IF(T67=0,0,VLOOKUP(T67,FAC_TOTALS_APTA!$A$4:$BJ$126,$L74,FALSE))</f>
        <v>290435.319382563</v>
      </c>
      <c r="U74" s="29">
        <f>IF(U67=0,0,VLOOKUP(U67,FAC_TOTALS_APTA!$A$4:$BJ$126,$L74,FALSE))</f>
        <v>-765210.24854878394</v>
      </c>
      <c r="V74" s="29">
        <f>IF(V67=0,0,VLOOKUP(V67,FAC_TOTALS_APTA!$A$4:$BJ$126,$L74,FALSE))</f>
        <v>-1254950.713277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-2388194.4996558554</v>
      </c>
      <c r="AD74" s="33">
        <f>AC74/G83</f>
        <v>-2.2655971489318898E-2</v>
      </c>
    </row>
    <row r="75" spans="1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36</v>
      </c>
      <c r="M75" s="29">
        <f>IF(M67=0,0,VLOOKUP(M67,FAC_TOTALS_APTA!$A$4:$BJ$126,$L75,FALSE))</f>
        <v>1101357.18677097</v>
      </c>
      <c r="N75" s="29">
        <f>IF(N67=0,0,VLOOKUP(N67,FAC_TOTALS_APTA!$A$4:$BJ$126,$L75,FALSE))</f>
        <v>1490591.9081685599</v>
      </c>
      <c r="O75" s="29">
        <f>IF(O67=0,0,VLOOKUP(O67,FAC_TOTALS_APTA!$A$4:$BJ$126,$L75,FALSE))</f>
        <v>2814911.6629182799</v>
      </c>
      <c r="P75" s="29">
        <f>IF(P67=0,0,VLOOKUP(P67,FAC_TOTALS_APTA!$A$4:$BJ$126,$L75,FALSE))</f>
        <v>1841170.1073089</v>
      </c>
      <c r="Q75" s="29">
        <f>IF(Q67=0,0,VLOOKUP(Q67,FAC_TOTALS_APTA!$A$4:$BJ$126,$L75,FALSE))</f>
        <v>1333416.61910477</v>
      </c>
      <c r="R75" s="29">
        <f>IF(R67=0,0,VLOOKUP(R67,FAC_TOTALS_APTA!$A$4:$BJ$126,$L75,FALSE))</f>
        <v>3207758.0278036599</v>
      </c>
      <c r="S75" s="29">
        <f>IF(S67=0,0,VLOOKUP(S67,FAC_TOTALS_APTA!$A$4:$BJ$126,$L75,FALSE))</f>
        <v>-9350460.2789624091</v>
      </c>
      <c r="T75" s="29">
        <f>IF(T67=0,0,VLOOKUP(T67,FAC_TOTALS_APTA!$A$4:$BJ$126,$L75,FALSE))</f>
        <v>4503985.3820748599</v>
      </c>
      <c r="U75" s="29">
        <f>IF(U67=0,0,VLOOKUP(U67,FAC_TOTALS_APTA!$A$4:$BJ$126,$L75,FALSE))</f>
        <v>6506581.6184592899</v>
      </c>
      <c r="V75" s="29">
        <f>IF(V67=0,0,VLOOKUP(V67,FAC_TOTALS_APTA!$A$4:$BJ$126,$L75,FALSE))</f>
        <v>68678.205893012695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13517990.439539894</v>
      </c>
      <c r="AD75" s="33">
        <f>AC75/G83</f>
        <v>0.12824047875298036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37</v>
      </c>
      <c r="M76" s="29">
        <f>IF(M67=0,0,VLOOKUP(M67,FAC_TOTALS_APTA!$A$4:$BJ$126,$L76,FALSE))</f>
        <v>228380.99519855299</v>
      </c>
      <c r="N76" s="29">
        <f>IF(N67=0,0,VLOOKUP(N67,FAC_TOTALS_APTA!$A$4:$BJ$126,$L76,FALSE))</f>
        <v>349768.80294547998</v>
      </c>
      <c r="O76" s="29">
        <f>IF(O67=0,0,VLOOKUP(O67,FAC_TOTALS_APTA!$A$4:$BJ$126,$L76,FALSE))</f>
        <v>438442.84203896398</v>
      </c>
      <c r="P76" s="29">
        <f>IF(P67=0,0,VLOOKUP(P67,FAC_TOTALS_APTA!$A$4:$BJ$126,$L76,FALSE))</f>
        <v>734756.07529612596</v>
      </c>
      <c r="Q76" s="29">
        <f>IF(Q67=0,0,VLOOKUP(Q67,FAC_TOTALS_APTA!$A$4:$BJ$126,$L76,FALSE))</f>
        <v>-179057.01112925599</v>
      </c>
      <c r="R76" s="29">
        <f>IF(R67=0,0,VLOOKUP(R67,FAC_TOTALS_APTA!$A$4:$BJ$126,$L76,FALSE))</f>
        <v>-116316.246816667</v>
      </c>
      <c r="S76" s="29">
        <f>IF(S67=0,0,VLOOKUP(S67,FAC_TOTALS_APTA!$A$4:$BJ$126,$L76,FALSE))</f>
        <v>935349.57060469897</v>
      </c>
      <c r="T76" s="29">
        <f>IF(T67=0,0,VLOOKUP(T67,FAC_TOTALS_APTA!$A$4:$BJ$126,$L76,FALSE))</f>
        <v>-58322.361552100498</v>
      </c>
      <c r="U76" s="29">
        <f>IF(U67=0,0,VLOOKUP(U67,FAC_TOTALS_APTA!$A$4:$BJ$126,$L76,FALSE))</f>
        <v>109238.51011982901</v>
      </c>
      <c r="V76" s="29">
        <f>IF(V67=0,0,VLOOKUP(V67,FAC_TOTALS_APTA!$A$4:$BJ$126,$L76,FALSE))</f>
        <v>327366.486829478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2769607.6635351051</v>
      </c>
      <c r="AD76" s="33">
        <f>AC76/G83</f>
        <v>2.6274305660905186E-2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38</v>
      </c>
      <c r="M77" s="29">
        <f>IF(M67=0,0,VLOOKUP(M67,FAC_TOTALS_APTA!$A$4:$BJ$126,$L77,FALSE))</f>
        <v>27522.321339103601</v>
      </c>
      <c r="N77" s="29">
        <f>IF(N67=0,0,VLOOKUP(N67,FAC_TOTALS_APTA!$A$4:$BJ$126,$L77,FALSE))</f>
        <v>22661.187599992601</v>
      </c>
      <c r="O77" s="29">
        <f>IF(O67=0,0,VLOOKUP(O67,FAC_TOTALS_APTA!$A$4:$BJ$126,$L77,FALSE))</f>
        <v>31990.266248693399</v>
      </c>
      <c r="P77" s="29">
        <f>IF(P67=0,0,VLOOKUP(P67,FAC_TOTALS_APTA!$A$4:$BJ$126,$L77,FALSE))</f>
        <v>46325.829121902403</v>
      </c>
      <c r="Q77" s="29">
        <f>IF(Q67=0,0,VLOOKUP(Q67,FAC_TOTALS_APTA!$A$4:$BJ$126,$L77,FALSE))</f>
        <v>42650.567102767098</v>
      </c>
      <c r="R77" s="29">
        <f>IF(R67=0,0,VLOOKUP(R67,FAC_TOTALS_APTA!$A$4:$BJ$126,$L77,FALSE))</f>
        <v>-13199.518197399</v>
      </c>
      <c r="S77" s="29">
        <f>IF(S67=0,0,VLOOKUP(S67,FAC_TOTALS_APTA!$A$4:$BJ$126,$L77,FALSE))</f>
        <v>47503.438618286498</v>
      </c>
      <c r="T77" s="29">
        <f>IF(T67=0,0,VLOOKUP(T67,FAC_TOTALS_APTA!$A$4:$BJ$126,$L77,FALSE))</f>
        <v>147664.12774038501</v>
      </c>
      <c r="U77" s="29">
        <f>IF(U67=0,0,VLOOKUP(U67,FAC_TOTALS_APTA!$A$4:$BJ$126,$L77,FALSE))</f>
        <v>53212.999464643501</v>
      </c>
      <c r="V77" s="29">
        <f>IF(V67=0,0,VLOOKUP(V67,FAC_TOTALS_APTA!$A$4:$BJ$126,$L77,FALSE))</f>
        <v>-68586.861964633397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337744.35707374167</v>
      </c>
      <c r="AD77" s="33">
        <f>AC77/G83</f>
        <v>3.2040633732485749E-3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39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-478335.63945843902</v>
      </c>
      <c r="Q78" s="29">
        <f>IF(Q67=0,0,VLOOKUP(Q67,FAC_TOTALS_APTA!$A$4:$BJ$126,$L78,FALSE))</f>
        <v>-248363.066623936</v>
      </c>
      <c r="R78" s="29">
        <f>IF(R67=0,0,VLOOKUP(R67,FAC_TOTALS_APTA!$A$4:$BJ$126,$L78,FALSE))</f>
        <v>59072.851834816902</v>
      </c>
      <c r="S78" s="29">
        <f>IF(S67=0,0,VLOOKUP(S67,FAC_TOTALS_APTA!$A$4:$BJ$126,$L78,FALSE))</f>
        <v>80674.440162016501</v>
      </c>
      <c r="T78" s="29">
        <f>IF(T67=0,0,VLOOKUP(T67,FAC_TOTALS_APTA!$A$4:$BJ$126,$L78,FALSE))</f>
        <v>-638267.18102959904</v>
      </c>
      <c r="U78" s="29">
        <f>IF(U67=0,0,VLOOKUP(U67,FAC_TOTALS_APTA!$A$4:$BJ$126,$L78,FALSE))</f>
        <v>194068.895631691</v>
      </c>
      <c r="V78" s="29">
        <f>IF(V67=0,0,VLOOKUP(V67,FAC_TOTALS_APTA!$A$4:$BJ$126,$L78,FALSE))</f>
        <v>274435.51238406502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-756714.18709938461</v>
      </c>
      <c r="AD78" s="33">
        <f>AC78/G83</f>
        <v>-7.1786845882767462E-3</v>
      </c>
    </row>
    <row r="79" spans="1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-49520.370139116902</v>
      </c>
      <c r="U80" s="29">
        <f>IF(U67=0,0,VLOOKUP(U67,FAC_TOTALS_APTA!$A$4:$BJ$126,$L80,FALSE))</f>
        <v>0</v>
      </c>
      <c r="V80" s="29">
        <f>IF(V67=0,0,VLOOKUP(V67,FAC_TOTALS_APTA!$A$4:$BJ$126,$L80,FALSE))</f>
        <v>-32150.650752563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-81671.020891679902</v>
      </c>
      <c r="AD80" s="33">
        <f>AC80/G83</f>
        <v>-7.74784600287835E-4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51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105411259.931262</v>
      </c>
      <c r="H83" s="117">
        <f>VLOOKUP(H67,FAC_TOTALS_APTA!$A$4:$BH$126,$F83,FALSE)</f>
        <v>308230999.28614402</v>
      </c>
      <c r="I83" s="112">
        <f t="shared" ref="I83" si="27">H83/G83-1</f>
        <v>1.9240804017250097</v>
      </c>
      <c r="J83" s="31"/>
      <c r="K83" s="31"/>
      <c r="L83" s="6"/>
      <c r="M83" s="29">
        <f t="shared" ref="M83:AB83" si="28">SUM(M69:M76)</f>
        <v>2705783.09336454</v>
      </c>
      <c r="N83" s="29">
        <f t="shared" si="28"/>
        <v>4023119.7208027989</v>
      </c>
      <c r="O83" s="29">
        <f t="shared" si="28"/>
        <v>3161428.6313486798</v>
      </c>
      <c r="P83" s="29">
        <f t="shared" si="28"/>
        <v>6781895.4543358758</v>
      </c>
      <c r="Q83" s="29">
        <f t="shared" si="28"/>
        <v>4829128.0116717936</v>
      </c>
      <c r="R83" s="29">
        <f t="shared" si="28"/>
        <v>5729457.9503905028</v>
      </c>
      <c r="S83" s="29">
        <f t="shared" si="28"/>
        <v>-10546504.870345442</v>
      </c>
      <c r="T83" s="29">
        <f t="shared" si="28"/>
        <v>7225573.2654511444</v>
      </c>
      <c r="U83" s="29">
        <f t="shared" si="28"/>
        <v>8593427.4571584128</v>
      </c>
      <c r="V83" s="29">
        <f t="shared" si="28"/>
        <v>-160914.5816966233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202819739.354882</v>
      </c>
      <c r="AD83" s="33">
        <f>I83</f>
        <v>1.9240804017250097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0.3808689024300409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-69865959.769333795</v>
      </c>
      <c r="N97" s="29">
        <f>IF(N95=0,0,VLOOKUP(N95,FAC_TOTALS_APTA!$A$4:$BJ$126,$L97,FALSE))</f>
        <v>34701570.527506404</v>
      </c>
      <c r="O97" s="29">
        <f>IF(O95=0,0,VLOOKUP(O95,FAC_TOTALS_APTA!$A$4:$BJ$126,$L97,FALSE))</f>
        <v>33911531.739906102</v>
      </c>
      <c r="P97" s="29">
        <f>IF(P95=0,0,VLOOKUP(P95,FAC_TOTALS_APTA!$A$4:$BJ$126,$L97,FALSE))</f>
        <v>-5792565.4697179198</v>
      </c>
      <c r="Q97" s="29">
        <f>IF(Q95=0,0,VLOOKUP(Q95,FAC_TOTALS_APTA!$A$4:$BJ$126,$L97,FALSE))</f>
        <v>12480644.2526513</v>
      </c>
      <c r="R97" s="29">
        <f>IF(R95=0,0,VLOOKUP(R95,FAC_TOTALS_APTA!$A$4:$BJ$126,$L97,FALSE))</f>
        <v>13667669.0507144</v>
      </c>
      <c r="S97" s="29">
        <f>IF(S95=0,0,VLOOKUP(S95,FAC_TOTALS_APTA!$A$4:$BJ$126,$L97,FALSE))</f>
        <v>772303.46189527202</v>
      </c>
      <c r="T97" s="29">
        <f>IF(T95=0,0,VLOOKUP(T95,FAC_TOTALS_APTA!$A$4:$BJ$126,$L97,FALSE))</f>
        <v>-76665379.081971705</v>
      </c>
      <c r="U97" s="29">
        <f>IF(U95=0,0,VLOOKUP(U95,FAC_TOTALS_APTA!$A$4:$BJ$126,$L97,FALSE))</f>
        <v>-18276916.507499099</v>
      </c>
      <c r="V97" s="29">
        <f>IF(V95=0,0,VLOOKUP(V95,FAC_TOTALS_APTA!$A$4:$BJ$126,$L97,FALSE))</f>
        <v>-1684876.41360293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-76751978.209451973</v>
      </c>
      <c r="AD97" s="33">
        <f>AC97/G111</f>
        <v>-6.8925543154658403E-2</v>
      </c>
      <c r="AE97" s="103"/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-13090725.303250199</v>
      </c>
      <c r="N98" s="29">
        <f>IF(N95=0,0,VLOOKUP(N95,FAC_TOTALS_APTA!$A$4:$BJ$126,$L98,FALSE))</f>
        <v>-3729966.8240340501</v>
      </c>
      <c r="O98" s="29">
        <f>IF(O95=0,0,VLOOKUP(O95,FAC_TOTALS_APTA!$A$4:$BJ$126,$L98,FALSE))</f>
        <v>2388580.5076228902</v>
      </c>
      <c r="P98" s="29">
        <f>IF(P95=0,0,VLOOKUP(P95,FAC_TOTALS_APTA!$A$4:$BJ$126,$L98,FALSE))</f>
        <v>-2324521.6370729902</v>
      </c>
      <c r="Q98" s="29">
        <f>IF(Q95=0,0,VLOOKUP(Q95,FAC_TOTALS_APTA!$A$4:$BJ$126,$L98,FALSE))</f>
        <v>-1939446.2555678301</v>
      </c>
      <c r="R98" s="29">
        <f>IF(R95=0,0,VLOOKUP(R95,FAC_TOTALS_APTA!$A$4:$BJ$126,$L98,FALSE))</f>
        <v>-722812.72310494701</v>
      </c>
      <c r="S98" s="29">
        <f>IF(S95=0,0,VLOOKUP(S95,FAC_TOTALS_APTA!$A$4:$BJ$126,$L98,FALSE))</f>
        <v>-3634148.7840134199</v>
      </c>
      <c r="T98" s="29">
        <f>IF(T95=0,0,VLOOKUP(T95,FAC_TOTALS_APTA!$A$4:$BJ$126,$L98,FALSE))</f>
        <v>-2108888.8028304302</v>
      </c>
      <c r="U98" s="29">
        <f>IF(U95=0,0,VLOOKUP(U95,FAC_TOTALS_APTA!$A$4:$BJ$126,$L98,FALSE))</f>
        <v>-4535008.41896463</v>
      </c>
      <c r="V98" s="29">
        <f>IF(V95=0,0,VLOOKUP(V95,FAC_TOTALS_APTA!$A$4:$BJ$126,$L98,FALSE))</f>
        <v>2330377.9219290102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-27366560.3192866</v>
      </c>
      <c r="AD98" s="33">
        <f>AC98/G111</f>
        <v>-2.4575979385626563E-2</v>
      </c>
      <c r="AE98" s="103"/>
    </row>
    <row r="99" spans="1:31" s="13" customFormat="1" x14ac:dyDescent="0.25">
      <c r="A99" s="6"/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34</v>
      </c>
      <c r="M101" s="29">
        <f>IF(M95=0,0,VLOOKUP(M95,FAC_TOTALS_APTA!$A$4:$BJ$126,$L101,FALSE))</f>
        <v>3527736.8545579002</v>
      </c>
      <c r="N101" s="29">
        <f>IF(N95=0,0,VLOOKUP(N95,FAC_TOTALS_APTA!$A$4:$BJ$126,$L101,FALSE))</f>
        <v>4932347.5669956002</v>
      </c>
      <c r="O101" s="29">
        <f>IF(O95=0,0,VLOOKUP(O95,FAC_TOTALS_APTA!$A$4:$BJ$126,$L101,FALSE))</f>
        <v>4719574.4097198797</v>
      </c>
      <c r="P101" s="29">
        <f>IF(P95=0,0,VLOOKUP(P95,FAC_TOTALS_APTA!$A$4:$BJ$126,$L101,FALSE))</f>
        <v>5483737.2011636496</v>
      </c>
      <c r="Q101" s="29">
        <f>IF(Q95=0,0,VLOOKUP(Q95,FAC_TOTALS_APTA!$A$4:$BJ$126,$L101,FALSE))</f>
        <v>545010.85624179</v>
      </c>
      <c r="R101" s="29">
        <f>IF(R95=0,0,VLOOKUP(R95,FAC_TOTALS_APTA!$A$4:$BJ$126,$L101,FALSE))</f>
        <v>2114235.0720028402</v>
      </c>
      <c r="S101" s="29">
        <f>IF(S95=0,0,VLOOKUP(S95,FAC_TOTALS_APTA!$A$4:$BJ$126,$L101,FALSE))</f>
        <v>-1952894.47791945</v>
      </c>
      <c r="T101" s="29">
        <f>IF(T95=0,0,VLOOKUP(T95,FAC_TOTALS_APTA!$A$4:$BJ$126,$L101,FALSE))</f>
        <v>-1553350.2483979301</v>
      </c>
      <c r="U101" s="29">
        <f>IF(U95=0,0,VLOOKUP(U95,FAC_TOTALS_APTA!$A$4:$BJ$126,$L101,FALSE))</f>
        <v>1086290.2876983699</v>
      </c>
      <c r="V101" s="29">
        <f>IF(V95=0,0,VLOOKUP(V95,FAC_TOTALS_APTA!$A$4:$BJ$126,$L101,FALSE))</f>
        <v>1838150.4257733501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20740837.947835997</v>
      </c>
      <c r="AD101" s="33">
        <f>AC101/G111</f>
        <v>1.8625885018052804E-2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35</v>
      </c>
      <c r="M102" s="29">
        <f>IF(M95=0,0,VLOOKUP(M95,FAC_TOTALS_APTA!$A$4:$BJ$126,$L102,FALSE))</f>
        <v>-608913.56234372896</v>
      </c>
      <c r="N102" s="29">
        <f>IF(N95=0,0,VLOOKUP(N95,FAC_TOTALS_APTA!$A$4:$BJ$126,$L102,FALSE))</f>
        <v>-1683301.64332295</v>
      </c>
      <c r="O102" s="29">
        <f>IF(O95=0,0,VLOOKUP(O95,FAC_TOTALS_APTA!$A$4:$BJ$126,$L102,FALSE))</f>
        <v>-1081808.76082046</v>
      </c>
      <c r="P102" s="29">
        <f>IF(P95=0,0,VLOOKUP(P95,FAC_TOTALS_APTA!$A$4:$BJ$126,$L102,FALSE))</f>
        <v>2353804.0827487698</v>
      </c>
      <c r="Q102" s="29">
        <f>IF(Q95=0,0,VLOOKUP(Q95,FAC_TOTALS_APTA!$A$4:$BJ$126,$L102,FALSE))</f>
        <v>-498685.99850694102</v>
      </c>
      <c r="R102" s="29">
        <f>IF(R95=0,0,VLOOKUP(R95,FAC_TOTALS_APTA!$A$4:$BJ$126,$L102,FALSE))</f>
        <v>-536006.24977210001</v>
      </c>
      <c r="S102" s="29">
        <f>IF(S95=0,0,VLOOKUP(S95,FAC_TOTALS_APTA!$A$4:$BJ$126,$L102,FALSE))</f>
        <v>3916778.8115655999</v>
      </c>
      <c r="T102" s="29">
        <f>IF(T95=0,0,VLOOKUP(T95,FAC_TOTALS_APTA!$A$4:$BJ$126,$L102,FALSE))</f>
        <v>2217595.85780088</v>
      </c>
      <c r="U102" s="29">
        <f>IF(U95=0,0,VLOOKUP(U95,FAC_TOTALS_APTA!$A$4:$BJ$126,$L102,FALSE))</f>
        <v>-58733.0305251057</v>
      </c>
      <c r="V102" s="29">
        <f>IF(V95=0,0,VLOOKUP(V95,FAC_TOTALS_APTA!$A$4:$BJ$126,$L102,FALSE))</f>
        <v>-2054606.0125237601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1966123.4943002039</v>
      </c>
      <c r="AD102" s="33">
        <f>AC102/G111</f>
        <v>1.765636963570637E-3</v>
      </c>
      <c r="AE102" s="103"/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15294781.763136201</v>
      </c>
      <c r="N103" s="29">
        <f>IF(N95=0,0,VLOOKUP(N95,FAC_TOTALS_APTA!$A$4:$BJ$126,$L103,FALSE))</f>
        <v>15393233.785577299</v>
      </c>
      <c r="O103" s="29">
        <f>IF(O95=0,0,VLOOKUP(O95,FAC_TOTALS_APTA!$A$4:$BJ$126,$L103,FALSE))</f>
        <v>19757534.049173299</v>
      </c>
      <c r="P103" s="29">
        <f>IF(P95=0,0,VLOOKUP(P95,FAC_TOTALS_APTA!$A$4:$BJ$126,$L103,FALSE))</f>
        <v>13068318.3005687</v>
      </c>
      <c r="Q103" s="29">
        <f>IF(Q95=0,0,VLOOKUP(Q95,FAC_TOTALS_APTA!$A$4:$BJ$126,$L103,FALSE))</f>
        <v>4205471.0541332597</v>
      </c>
      <c r="R103" s="29">
        <f>IF(R95=0,0,VLOOKUP(R95,FAC_TOTALS_APTA!$A$4:$BJ$126,$L103,FALSE))</f>
        <v>15652028.582542799</v>
      </c>
      <c r="S103" s="29">
        <f>IF(S95=0,0,VLOOKUP(S95,FAC_TOTALS_APTA!$A$4:$BJ$126,$L103,FALSE))</f>
        <v>-38915901.831489801</v>
      </c>
      <c r="T103" s="29">
        <f>IF(T95=0,0,VLOOKUP(T95,FAC_TOTALS_APTA!$A$4:$BJ$126,$L103,FALSE))</f>
        <v>17215040.386137199</v>
      </c>
      <c r="U103" s="29">
        <f>IF(U95=0,0,VLOOKUP(U95,FAC_TOTALS_APTA!$A$4:$BJ$126,$L103,FALSE))</f>
        <v>25641720.949741401</v>
      </c>
      <c r="V103" s="29">
        <f>IF(V95=0,0,VLOOKUP(V95,FAC_TOTALS_APTA!$A$4:$BJ$126,$L103,FALSE))</f>
        <v>1269174.85032019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88581401.889840573</v>
      </c>
      <c r="AD103" s="33">
        <f>AC103/G111</f>
        <v>7.9548714979003024E-2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2521661.9199358602</v>
      </c>
      <c r="N104" s="29">
        <f>IF(N95=0,0,VLOOKUP(N95,FAC_TOTALS_APTA!$A$4:$BJ$126,$L104,FALSE))</f>
        <v>3075034.2561361901</v>
      </c>
      <c r="O104" s="29">
        <f>IF(O95=0,0,VLOOKUP(O95,FAC_TOTALS_APTA!$A$4:$BJ$126,$L104,FALSE))</f>
        <v>2749076.2805063399</v>
      </c>
      <c r="P104" s="29">
        <f>IF(P95=0,0,VLOOKUP(P95,FAC_TOTALS_APTA!$A$4:$BJ$126,$L104,FALSE))</f>
        <v>4545173.2245655498</v>
      </c>
      <c r="Q104" s="29">
        <f>IF(Q95=0,0,VLOOKUP(Q95,FAC_TOTALS_APTA!$A$4:$BJ$126,$L104,FALSE))</f>
        <v>-1368434.73210899</v>
      </c>
      <c r="R104" s="29">
        <f>IF(R95=0,0,VLOOKUP(R95,FAC_TOTALS_APTA!$A$4:$BJ$126,$L104,FALSE))</f>
        <v>-114845.283639726</v>
      </c>
      <c r="S104" s="29">
        <f>IF(S95=0,0,VLOOKUP(S95,FAC_TOTALS_APTA!$A$4:$BJ$126,$L104,FALSE))</f>
        <v>2562233.2760065198</v>
      </c>
      <c r="T104" s="29">
        <f>IF(T95=0,0,VLOOKUP(T95,FAC_TOTALS_APTA!$A$4:$BJ$126,$L104,FALSE))</f>
        <v>583296.51370628295</v>
      </c>
      <c r="U104" s="29">
        <f>IF(U95=0,0,VLOOKUP(U95,FAC_TOTALS_APTA!$A$4:$BJ$126,$L104,FALSE))</f>
        <v>2205417.5247108298</v>
      </c>
      <c r="V104" s="29">
        <f>IF(V95=0,0,VLOOKUP(V95,FAC_TOTALS_APTA!$A$4:$BJ$126,$L104,FALSE))</f>
        <v>376648.14939878602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17135261.129217643</v>
      </c>
      <c r="AD104" s="33">
        <f>AC104/G111</f>
        <v>1.5387970551132776E-2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38</v>
      </c>
      <c r="M105" s="29">
        <f>IF(M95=0,0,VLOOKUP(M95,FAC_TOTALS_APTA!$A$4:$BJ$126,$L105,FALSE))</f>
        <v>-850914.08108115802</v>
      </c>
      <c r="N105" s="29">
        <f>IF(N95=0,0,VLOOKUP(N95,FAC_TOTALS_APTA!$A$4:$BJ$126,$L105,FALSE))</f>
        <v>-821788.47330726299</v>
      </c>
      <c r="O105" s="29">
        <f>IF(O95=0,0,VLOOKUP(O95,FAC_TOTALS_APTA!$A$4:$BJ$126,$L105,FALSE))</f>
        <v>-718553.81163663999</v>
      </c>
      <c r="P105" s="29">
        <f>IF(P95=0,0,VLOOKUP(P95,FAC_TOTALS_APTA!$A$4:$BJ$126,$L105,FALSE))</f>
        <v>-1199625.9837559499</v>
      </c>
      <c r="Q105" s="29">
        <f>IF(Q95=0,0,VLOOKUP(Q95,FAC_TOTALS_APTA!$A$4:$BJ$126,$L105,FALSE))</f>
        <v>516691.20761673502</v>
      </c>
      <c r="R105" s="29">
        <f>IF(R95=0,0,VLOOKUP(R95,FAC_TOTALS_APTA!$A$4:$BJ$126,$L105,FALSE))</f>
        <v>44579.802552855603</v>
      </c>
      <c r="S105" s="29">
        <f>IF(S95=0,0,VLOOKUP(S95,FAC_TOTALS_APTA!$A$4:$BJ$126,$L105,FALSE))</f>
        <v>428143.204705248</v>
      </c>
      <c r="T105" s="29">
        <f>IF(T95=0,0,VLOOKUP(T95,FAC_TOTALS_APTA!$A$4:$BJ$126,$L105,FALSE))</f>
        <v>699426.91762772505</v>
      </c>
      <c r="U105" s="29">
        <f>IF(U95=0,0,VLOOKUP(U95,FAC_TOTALS_APTA!$A$4:$BJ$126,$L105,FALSE))</f>
        <v>791358.77655292</v>
      </c>
      <c r="V105" s="29">
        <f>IF(V95=0,0,VLOOKUP(V95,FAC_TOTALS_APTA!$A$4:$BJ$126,$L105,FALSE))</f>
        <v>435578.048284291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-675104.39244123618</v>
      </c>
      <c r="AD105" s="33">
        <f>AC105/G111</f>
        <v>-6.0626368232652905E-4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39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-1860758.47212409</v>
      </c>
      <c r="Q106" s="29">
        <f>IF(Q95=0,0,VLOOKUP(Q95,FAC_TOTALS_APTA!$A$4:$BJ$126,$L106,FALSE))</f>
        <v>911145.23907540704</v>
      </c>
      <c r="R106" s="29">
        <f>IF(R95=0,0,VLOOKUP(R95,FAC_TOTALS_APTA!$A$4:$BJ$126,$L106,FALSE))</f>
        <v>-864239.64874646801</v>
      </c>
      <c r="S106" s="29">
        <f>IF(S95=0,0,VLOOKUP(S95,FAC_TOTALS_APTA!$A$4:$BJ$126,$L106,FALSE))</f>
        <v>-1746409.98753715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-1607491.3574842999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-5167754.2268166011</v>
      </c>
      <c r="AD106" s="33">
        <f>AC106/G111</f>
        <v>-4.6407959153976748E-3</v>
      </c>
      <c r="AE106" s="103"/>
    </row>
    <row r="107" spans="1:31" x14ac:dyDescent="0.25">
      <c r="B107" s="25" t="s">
        <v>63</v>
      </c>
      <c r="C107" s="28"/>
      <c r="D107" s="126" t="s">
        <v>91</v>
      </c>
      <c r="E107" s="55"/>
      <c r="F107" s="6">
        <f>MATCH($D107,FAC_TOTALS_APTA!$A$2:$BJ$2,)</f>
        <v>24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MATCH($K107,FAC_TOTALS_APTA!$A$2:$BH$2,)</f>
        <v>42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-21980163.9172111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-21980163.9172111</v>
      </c>
      <c r="AD107" s="33">
        <f>AC107/G111</f>
        <v>-1.973883633966881E-2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1113549124.1212599</v>
      </c>
      <c r="H111" s="117">
        <f>VLOOKUP(H95,FAC_TOTALS_APTA!$A$4:$BH$126,$F111,FALSE)</f>
        <v>1101319532.38204</v>
      </c>
      <c r="I111" s="112">
        <f t="shared" ref="I111" si="36">H111/G111-1</f>
        <v>-1.0982534559371815E-2</v>
      </c>
      <c r="J111" s="31"/>
      <c r="K111" s="31"/>
      <c r="L111" s="6"/>
      <c r="M111" s="29">
        <f t="shared" ref="M111:AB111" si="37">SUM(M97:M104)</f>
        <v>-62221418.097297758</v>
      </c>
      <c r="N111" s="29">
        <f t="shared" si="37"/>
        <v>52688917.668858483</v>
      </c>
      <c r="O111" s="29">
        <f t="shared" si="37"/>
        <v>62444488.226108044</v>
      </c>
      <c r="P111" s="29">
        <f t="shared" si="37"/>
        <v>17333945.702255759</v>
      </c>
      <c r="Q111" s="29">
        <f t="shared" si="37"/>
        <v>13424559.176842591</v>
      </c>
      <c r="R111" s="29">
        <f t="shared" si="37"/>
        <v>30060268.448743265</v>
      </c>
      <c r="S111" s="29">
        <f t="shared" si="37"/>
        <v>-37251629.543955281</v>
      </c>
      <c r="T111" s="29">
        <f t="shared" si="37"/>
        <v>-60311685.375555694</v>
      </c>
      <c r="U111" s="29">
        <f t="shared" si="37"/>
        <v>6062770.805161763</v>
      </c>
      <c r="V111" s="29">
        <f t="shared" si="37"/>
        <v>2074868.9212946461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-12229591.739219904</v>
      </c>
      <c r="AD111" s="33">
        <f>I111</f>
        <v>-1.0982534559371815E-2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-0.12918863485917242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23300658.5726646</v>
      </c>
      <c r="N13" s="29">
        <f>IF(N11=0,0,VLOOKUP(N11,FAC_TOTALS_APTA!$A$4:$BJ$126,$L13,FALSE))</f>
        <v>4288457.0062606903</v>
      </c>
      <c r="O13" s="29">
        <f>IF(O11=0,0,VLOOKUP(O11,FAC_TOTALS_APTA!$A$4:$BJ$126,$L13,FALSE))</f>
        <v>24590046.547558099</v>
      </c>
      <c r="P13" s="29">
        <f>IF(P11=0,0,VLOOKUP(P11,FAC_TOTALS_APTA!$A$4:$BJ$126,$L13,FALSE))</f>
        <v>23562383.548463199</v>
      </c>
      <c r="Q13" s="29">
        <f>IF(Q11=0,0,VLOOKUP(Q11,FAC_TOTALS_APTA!$A$4:$BJ$126,$L13,FALSE))</f>
        <v>12013687.4397314</v>
      </c>
      <c r="R13" s="29">
        <f>IF(R11=0,0,VLOOKUP(R11,FAC_TOTALS_APTA!$A$4:$BJ$126,$L13,FALSE))</f>
        <v>9247262.4948708508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97002495.609548852</v>
      </c>
      <c r="AD13" s="33">
        <f>AC13/G27</f>
        <v>3.7604834898559772E-2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-2888873.0451595802</v>
      </c>
      <c r="N14" s="29">
        <f>IF(N11=0,0,VLOOKUP(N11,FAC_TOTALS_APTA!$A$4:$BJ$126,$L14,FALSE))</f>
        <v>-870270.96641384496</v>
      </c>
      <c r="O14" s="29">
        <f>IF(O11=0,0,VLOOKUP(O11,FAC_TOTALS_APTA!$A$4:$BJ$126,$L14,FALSE))</f>
        <v>-4613845.5544980997</v>
      </c>
      <c r="P14" s="29">
        <f>IF(P11=0,0,VLOOKUP(P11,FAC_TOTALS_APTA!$A$4:$BJ$126,$L14,FALSE))</f>
        <v>-3667342.4989326401</v>
      </c>
      <c r="Q14" s="29">
        <f>IF(Q11=0,0,VLOOKUP(Q11,FAC_TOTALS_APTA!$A$4:$BJ$126,$L14,FALSE))</f>
        <v>5504410.7277061203</v>
      </c>
      <c r="R14" s="29">
        <f>IF(R11=0,0,VLOOKUP(R11,FAC_TOTALS_APTA!$A$4:$BJ$126,$L14,FALSE))</f>
        <v>4521444.89435618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-2014476.4429418659</v>
      </c>
      <c r="AD14" s="33">
        <f>AC14/G27</f>
        <v>-7.809495371004626E-4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1474829.7576675201</v>
      </c>
      <c r="P15" s="117">
        <f>IF(P11=0,0,VLOOKUP(P11,FAC_TOTALS_APTA!$A$4:$BJ$126,$L15,FALSE))</f>
        <v>1451887.0006389599</v>
      </c>
      <c r="Q15" s="117">
        <f>IF(Q11=0,0,VLOOKUP(Q11,FAC_TOTALS_APTA!$A$4:$BJ$126,$L15,FALSE))</f>
        <v>1604049.38802066</v>
      </c>
      <c r="R15" s="117">
        <f>IF(R11=0,0,VLOOKUP(R11,FAC_TOTALS_APTA!$A$4:$BJ$126,$L15,FALSE))</f>
        <v>-1337236.08716467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3193530.0591624696</v>
      </c>
      <c r="AD15" s="122">
        <f>AC15/G28</f>
        <v>1.2567722881472322E-3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6740544.4019782897</v>
      </c>
      <c r="N17" s="29">
        <f>IF(N11=0,0,VLOOKUP(N11,FAC_TOTALS_APTA!$A$4:$BJ$126,$L17,FALSE))</f>
        <v>8000346.7210405897</v>
      </c>
      <c r="O17" s="29">
        <f>IF(O11=0,0,VLOOKUP(O11,FAC_TOTALS_APTA!$A$4:$BJ$126,$L17,FALSE))</f>
        <v>6905338.9011059701</v>
      </c>
      <c r="P17" s="29">
        <f>IF(P11=0,0,VLOOKUP(P11,FAC_TOTALS_APTA!$A$4:$BJ$126,$L17,FALSE))</f>
        <v>5206031.2404555604</v>
      </c>
      <c r="Q17" s="29">
        <f>IF(Q11=0,0,VLOOKUP(Q11,FAC_TOTALS_APTA!$A$4:$BJ$126,$L17,FALSE))</f>
        <v>6044280.0952573596</v>
      </c>
      <c r="R17" s="29">
        <f>IF(R11=0,0,VLOOKUP(R11,FAC_TOTALS_APTA!$A$4:$BJ$126,$L17,FALSE))</f>
        <v>4679524.22659114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37576065.58642891</v>
      </c>
      <c r="AD17" s="33">
        <f>AC17/G27</f>
        <v>1.4567065863983958E-2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-147452.494962289</v>
      </c>
      <c r="N18" s="29">
        <f>IF(N11=0,0,VLOOKUP(N11,FAC_TOTALS_APTA!$A$4:$BJ$126,$L18,FALSE))</f>
        <v>-563417.82973341201</v>
      </c>
      <c r="O18" s="29">
        <f>IF(O11=0,0,VLOOKUP(O11,FAC_TOTALS_APTA!$A$4:$BJ$126,$L18,FALSE))</f>
        <v>692875.21377306001</v>
      </c>
      <c r="P18" s="29">
        <f>IF(P11=0,0,VLOOKUP(P11,FAC_TOTALS_APTA!$A$4:$BJ$126,$L18,FALSE))</f>
        <v>-548428.96390335797</v>
      </c>
      <c r="Q18" s="29">
        <f>IF(Q11=0,0,VLOOKUP(Q11,FAC_TOTALS_APTA!$A$4:$BJ$126,$L18,FALSE))</f>
        <v>-1152622.77222758</v>
      </c>
      <c r="R18" s="29">
        <f>IF(R11=0,0,VLOOKUP(R11,FAC_TOTALS_APTA!$A$4:$BJ$126,$L18,FALSE))</f>
        <v>864946.280175052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-854100.56687852705</v>
      </c>
      <c r="AD18" s="33">
        <f>AC18/G27</f>
        <v>-3.3110808750235512E-4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-12509838.169059301</v>
      </c>
      <c r="N19" s="29">
        <f>IF(N11=0,0,VLOOKUP(N11,FAC_TOTALS_APTA!$A$4:$BJ$126,$L19,FALSE))</f>
        <v>-15595060.327612599</v>
      </c>
      <c r="O19" s="29">
        <f>IF(O11=0,0,VLOOKUP(O11,FAC_TOTALS_APTA!$A$4:$BJ$126,$L19,FALSE))</f>
        <v>-75732665.358334407</v>
      </c>
      <c r="P19" s="29">
        <f>IF(P11=0,0,VLOOKUP(P11,FAC_TOTALS_APTA!$A$4:$BJ$126,$L19,FALSE))</f>
        <v>-31795110.666409899</v>
      </c>
      <c r="Q19" s="29">
        <f>IF(Q11=0,0,VLOOKUP(Q11,FAC_TOTALS_APTA!$A$4:$BJ$126,$L19,FALSE))</f>
        <v>20539055.950034801</v>
      </c>
      <c r="R19" s="29">
        <f>IF(R11=0,0,VLOOKUP(R11,FAC_TOTALS_APTA!$A$4:$BJ$126,$L19,FALSE))</f>
        <v>25209801.343550399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-89883817.227831021</v>
      </c>
      <c r="AD19" s="33">
        <f>AC19/G27</f>
        <v>-3.4845145845630976E-2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-1013096.54447898</v>
      </c>
      <c r="N20" s="29">
        <f>IF(N11=0,0,VLOOKUP(N11,FAC_TOTALS_APTA!$A$4:$BJ$126,$L20,FALSE))</f>
        <v>-1475016.28275002</v>
      </c>
      <c r="O20" s="29">
        <f>IF(O11=0,0,VLOOKUP(O11,FAC_TOTALS_APTA!$A$4:$BJ$126,$L20,FALSE))</f>
        <v>-5702273.1964580603</v>
      </c>
      <c r="P20" s="29">
        <f>IF(P11=0,0,VLOOKUP(P11,FAC_TOTALS_APTA!$A$4:$BJ$126,$L20,FALSE))</f>
        <v>-3666428.4914806001</v>
      </c>
      <c r="Q20" s="29">
        <f>IF(Q11=0,0,VLOOKUP(Q11,FAC_TOTALS_APTA!$A$4:$BJ$126,$L20,FALSE))</f>
        <v>-3628300.5144040999</v>
      </c>
      <c r="R20" s="29">
        <f>IF(R11=0,0,VLOOKUP(R11,FAC_TOTALS_APTA!$A$4:$BJ$126,$L20,FALSE))</f>
        <v>-3685535.7845883402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-19170650.814160101</v>
      </c>
      <c r="AD20" s="33">
        <f>AC20/G27</f>
        <v>-7.4318619766877972E-3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-1309373.0186266201</v>
      </c>
      <c r="N21" s="29">
        <f>IF(N11=0,0,VLOOKUP(N11,FAC_TOTALS_APTA!$A$4:$BJ$126,$L21,FALSE))</f>
        <v>-324156.95362761099</v>
      </c>
      <c r="O21" s="29">
        <f>IF(O11=0,0,VLOOKUP(O11,FAC_TOTALS_APTA!$A$4:$BJ$126,$L21,FALSE))</f>
        <v>-646691.27739921701</v>
      </c>
      <c r="P21" s="29">
        <f>IF(P11=0,0,VLOOKUP(P11,FAC_TOTALS_APTA!$A$4:$BJ$126,$L21,FALSE))</f>
        <v>-652157.060358232</v>
      </c>
      <c r="Q21" s="29">
        <f>IF(Q11=0,0,VLOOKUP(Q11,FAC_TOTALS_APTA!$A$4:$BJ$126,$L21,FALSE))</f>
        <v>-681632.17091694905</v>
      </c>
      <c r="R21" s="29">
        <f>IF(R11=0,0,VLOOKUP(R11,FAC_TOTALS_APTA!$A$4:$BJ$126,$L21,FALSE))</f>
        <v>-621303.18564859696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-4235313.6665772265</v>
      </c>
      <c r="AD21" s="33">
        <f>AC21/G27</f>
        <v>-1.6418986972905488E-3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-29874.349995414701</v>
      </c>
      <c r="N22" s="29">
        <f>IF(N11=0,0,VLOOKUP(N11,FAC_TOTALS_APTA!$A$4:$BJ$126,$L22,FALSE))</f>
        <v>-3225277.9432753902</v>
      </c>
      <c r="O22" s="29">
        <f>IF(O11=0,0,VLOOKUP(O11,FAC_TOTALS_APTA!$A$4:$BJ$126,$L22,FALSE))</f>
        <v>-2649326.0550979399</v>
      </c>
      <c r="P22" s="29">
        <f>IF(P11=0,0,VLOOKUP(P11,FAC_TOTALS_APTA!$A$4:$BJ$126,$L22,FALSE))</f>
        <v>-8326580.2773771798</v>
      </c>
      <c r="Q22" s="29">
        <f>IF(Q11=0,0,VLOOKUP(Q11,FAC_TOTALS_APTA!$A$4:$BJ$126,$L22,FALSE))</f>
        <v>-3073000.70437764</v>
      </c>
      <c r="R22" s="29">
        <f>IF(R11=0,0,VLOOKUP(R11,FAC_TOTALS_APTA!$A$4:$BJ$126,$L22,FALSE))</f>
        <v>-4129832.78794418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-21433892.118067745</v>
      </c>
      <c r="AD22" s="33">
        <f>AC22/G27</f>
        <v>-8.3092498730943515E-3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91</v>
      </c>
      <c r="E23" s="55"/>
      <c r="F23" s="6">
        <f>MATCH($D23,FAC_TOTALS_APTA!$A$2:$BJ$2,)</f>
        <v>24</v>
      </c>
      <c r="G23" s="125">
        <f>VLOOKUP(G11,FAC_TOTALS_APTA!$A$4:$BJ$126,$F23,FALSE)</f>
        <v>0.50499774940706799</v>
      </c>
      <c r="H23" s="125">
        <f>VLOOKUP(H11,FAC_TOTALS_APTA!$A$4:$BJ$126,$F23,FALSE)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MATCH($K23,FAC_TOTALS_APTA!$A$2:$BH$2,)</f>
        <v>42</v>
      </c>
      <c r="M23" s="29">
        <f>IF(M11=0,0,VLOOKUP(M11,FAC_TOTALS_APTA!$A$4:$BJ$126,$L23,FALSE))</f>
        <v>-44555013.757244296</v>
      </c>
      <c r="N23" s="29">
        <f>IF(N11=0,0,VLOOKUP(N11,FAC_TOTALS_APTA!$A$4:$BJ$126,$L23,FALSE))</f>
        <v>-47691350.386411801</v>
      </c>
      <c r="O23" s="29">
        <f>IF(O11=0,0,VLOOKUP(O11,FAC_TOTALS_APTA!$A$4:$BJ$126,$L23,FALSE))</f>
        <v>-53893417.4248171</v>
      </c>
      <c r="P23" s="29">
        <f>IF(P11=0,0,VLOOKUP(P11,FAC_TOTALS_APTA!$A$4:$BJ$126,$L23,FALSE))</f>
        <v>-52493232.595617197</v>
      </c>
      <c r="Q23" s="29">
        <f>IF(Q11=0,0,VLOOKUP(Q11,FAC_TOTALS_APTA!$A$4:$BJ$126,$L23,FALSE))</f>
        <v>-49870785.403516203</v>
      </c>
      <c r="R23" s="29">
        <f>IF(R11=0,0,VLOOKUP(R11,FAC_TOTALS_APTA!$A$4:$BJ$126,$L23,FALSE))</f>
        <v>-47881008.432201304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-296384807.99980795</v>
      </c>
      <c r="AD23" s="33">
        <f>AC23/G27</f>
        <v>-0.11489912399920731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-8499168.8922033496</v>
      </c>
      <c r="O24" s="29">
        <f>IF(O11=0,0,VLOOKUP(O11,FAC_TOTALS_APTA!$A$4:$BJ$126,$L24,FALSE))</f>
        <v>-7269538.8348292299</v>
      </c>
      <c r="P24" s="29">
        <f>IF(P11=0,0,VLOOKUP(P11,FAC_TOTALS_APTA!$A$4:$BJ$126,$L24,FALSE))</f>
        <v>-7051941.0180107104</v>
      </c>
      <c r="Q24" s="29">
        <f>IF(Q11=0,0,VLOOKUP(Q11,FAC_TOTALS_APTA!$A$4:$BJ$126,$L24,FALSE))</f>
        <v>0</v>
      </c>
      <c r="R24" s="29">
        <f>IF(R11=0,0,VLOOKUP(R11,FAC_TOTALS_APTA!$A$4:$BJ$126,$L24,FALSE))</f>
        <v>-338820.73508010298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-23159469.480123393</v>
      </c>
      <c r="AD24" s="33">
        <f>AC24/G27</f>
        <v>-8.9782022685666093E-3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-48514697.608857602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-48514697.608857602</v>
      </c>
      <c r="AD25" s="40">
        <f>AC25/G27</f>
        <v>-1.8807631517833354E-2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2579521911.7758698</v>
      </c>
      <c r="H27" s="117">
        <f>VLOOKUP(H11,FAC_TOTALS_APTA!$A$4:$BH$126,$F27,FALSE)</f>
        <v>2212668878.72647</v>
      </c>
      <c r="I27" s="112">
        <f t="shared" ref="I27:I28" si="6">H27/G27-1</f>
        <v>-0.14221745175905098</v>
      </c>
      <c r="J27" s="31"/>
      <c r="K27" s="31"/>
      <c r="L27" s="6"/>
      <c r="M27" s="29">
        <f t="shared" ref="M27:AB27" si="7">SUM(M13:M20)</f>
        <v>13481942.720982738</v>
      </c>
      <c r="N27" s="29">
        <f t="shared" si="7"/>
        <v>-6214961.6792085972</v>
      </c>
      <c r="O27" s="29">
        <f t="shared" si="7"/>
        <v>-52385693.689185917</v>
      </c>
      <c r="P27" s="29">
        <f t="shared" si="7"/>
        <v>-9457008.8311687745</v>
      </c>
      <c r="Q27" s="29">
        <f t="shared" si="7"/>
        <v>40924560.314118654</v>
      </c>
      <c r="R27" s="29">
        <f t="shared" si="7"/>
        <v>39500207.367790617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-366853033.04939985</v>
      </c>
      <c r="AD27" s="33">
        <f>I27</f>
        <v>-0.14221745175905098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-1.2938600891840846E-3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2947808.5497388602</v>
      </c>
      <c r="N41" s="29">
        <f>IF(N39=0,0,VLOOKUP(N39,FAC_TOTALS_APTA!$A$4:$BJ$126,$L41,FALSE))</f>
        <v>6710595.5647933502</v>
      </c>
      <c r="O41" s="29">
        <f>IF(O39=0,0,VLOOKUP(O39,FAC_TOTALS_APTA!$A$4:$BJ$126,$L41,FALSE))</f>
        <v>13094258.474853599</v>
      </c>
      <c r="P41" s="29">
        <f>IF(P39=0,0,VLOOKUP(P39,FAC_TOTALS_APTA!$A$4:$BJ$126,$L41,FALSE))</f>
        <v>12679510.635546301</v>
      </c>
      <c r="Q41" s="29">
        <f>IF(Q39=0,0,VLOOKUP(Q39,FAC_TOTALS_APTA!$A$4:$BJ$126,$L41,FALSE))</f>
        <v>3877074.3079868499</v>
      </c>
      <c r="R41" s="29">
        <f>IF(R39=0,0,VLOOKUP(R39,FAC_TOTALS_APTA!$A$4:$BJ$126,$L41,FALSE))</f>
        <v>7172238.6255152402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46481486.15843419</v>
      </c>
      <c r="AD41" s="33">
        <f>AC41/G55</f>
        <v>4.8871759048968538E-2</v>
      </c>
    </row>
    <row r="42" spans="2:30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-7853514.1013705097</v>
      </c>
      <c r="N42" s="29">
        <f>IF(N39=0,0,VLOOKUP(N39,FAC_TOTALS_APTA!$A$4:$BJ$126,$L42,FALSE))</f>
        <v>3508749.7906844299</v>
      </c>
      <c r="O42" s="29">
        <f>IF(O39=0,0,VLOOKUP(O39,FAC_TOTALS_APTA!$A$4:$BJ$126,$L42,FALSE))</f>
        <v>-1960053.7527307901</v>
      </c>
      <c r="P42" s="29">
        <f>IF(P39=0,0,VLOOKUP(P39,FAC_TOTALS_APTA!$A$4:$BJ$126,$L42,FALSE))</f>
        <v>-3606180.78033697</v>
      </c>
      <c r="Q42" s="29">
        <f>IF(Q39=0,0,VLOOKUP(Q39,FAC_TOTALS_APTA!$A$4:$BJ$126,$L42,FALSE))</f>
        <v>2816073.12801131</v>
      </c>
      <c r="R42" s="29">
        <f>IF(R39=0,0,VLOOKUP(R39,FAC_TOTALS_APTA!$A$4:$BJ$126,$L42,FALSE))</f>
        <v>3788498.2944265702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-3306427.4213159601</v>
      </c>
      <c r="AD42" s="33">
        <f>AC42/G55</f>
        <v>-3.4764577814200308E-3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486011.11050408299</v>
      </c>
      <c r="P43" s="117">
        <f>IF(P39=0,0,VLOOKUP(P39,FAC_TOTALS_APTA!$A$4:$BJ$126,$L43,FALSE))</f>
        <v>0</v>
      </c>
      <c r="Q43" s="117">
        <f>IF(Q39=0,0,VLOOKUP(Q39,FAC_TOTALS_APTA!$A$4:$BJ$126,$L43,FALSE))</f>
        <v>399224.39685065701</v>
      </c>
      <c r="R43" s="117">
        <f>IF(R39=0,0,VLOOKUP(R39,FAC_TOTALS_APTA!$A$4:$BJ$126,$L43,FALSE))</f>
        <v>396041.48088220099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2"/>
        <v>1281276.9882369409</v>
      </c>
      <c r="AD43" s="122">
        <f>AC43/G56</f>
        <v>1.3329743759531837E-3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34</v>
      </c>
      <c r="M45" s="29">
        <f>IF(M39=0,0,VLOOKUP(M39,FAC_TOTALS_APTA!$A$4:$BJ$126,$L45,FALSE))</f>
        <v>3606692.0133708301</v>
      </c>
      <c r="N45" s="29">
        <f>IF(N39=0,0,VLOOKUP(N39,FAC_TOTALS_APTA!$A$4:$BJ$126,$L45,FALSE))</f>
        <v>2731396.9026811202</v>
      </c>
      <c r="O45" s="29">
        <f>IF(O39=0,0,VLOOKUP(O39,FAC_TOTALS_APTA!$A$4:$BJ$126,$L45,FALSE))</f>
        <v>2676451.3514181301</v>
      </c>
      <c r="P45" s="29">
        <f>IF(P39=0,0,VLOOKUP(P39,FAC_TOTALS_APTA!$A$4:$BJ$126,$L45,FALSE))</f>
        <v>2493017.9010176999</v>
      </c>
      <c r="Q45" s="29">
        <f>IF(Q39=0,0,VLOOKUP(Q39,FAC_TOTALS_APTA!$A$4:$BJ$126,$L45,FALSE))</f>
        <v>2527729.6520527098</v>
      </c>
      <c r="R45" s="29">
        <f>IF(R39=0,0,VLOOKUP(R39,FAC_TOTALS_APTA!$A$4:$BJ$126,$L45,FALSE))</f>
        <v>2194741.73162043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16230029.552160919</v>
      </c>
      <c r="AD45" s="33">
        <f>AC45/G55</f>
        <v>1.7064645715655989E-2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35</v>
      </c>
      <c r="M46" s="29">
        <f>IF(M39=0,0,VLOOKUP(M39,FAC_TOTALS_APTA!$A$4:$BJ$126,$L46,FALSE))</f>
        <v>-327401.39835752902</v>
      </c>
      <c r="N46" s="29">
        <f>IF(N39=0,0,VLOOKUP(N39,FAC_TOTALS_APTA!$A$4:$BJ$126,$L46,FALSE))</f>
        <v>-588561.98743954697</v>
      </c>
      <c r="O46" s="29">
        <f>IF(O39=0,0,VLOOKUP(O39,FAC_TOTALS_APTA!$A$4:$BJ$126,$L46,FALSE))</f>
        <v>350755.33226538298</v>
      </c>
      <c r="P46" s="29">
        <f>IF(P39=0,0,VLOOKUP(P39,FAC_TOTALS_APTA!$A$4:$BJ$126,$L46,FALSE))</f>
        <v>-1339304.47978721</v>
      </c>
      <c r="Q46" s="29">
        <f>IF(Q39=0,0,VLOOKUP(Q39,FAC_TOTALS_APTA!$A$4:$BJ$126,$L46,FALSE))</f>
        <v>-508931.65036156197</v>
      </c>
      <c r="R46" s="29">
        <f>IF(R39=0,0,VLOOKUP(R39,FAC_TOTALS_APTA!$A$4:$BJ$126,$L46,FALSE))</f>
        <v>709997.18637424102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-1703446.997306224</v>
      </c>
      <c r="AD46" s="33">
        <f>AC46/G55</f>
        <v>-1.7910453835592931E-3</v>
      </c>
    </row>
    <row r="47" spans="2:30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36</v>
      </c>
      <c r="M47" s="29">
        <f>IF(M39=0,0,VLOOKUP(M39,FAC_TOTALS_APTA!$A$4:$BJ$126,$L47,FALSE))</f>
        <v>-4390438.6402448798</v>
      </c>
      <c r="N47" s="29">
        <f>IF(N39=0,0,VLOOKUP(N39,FAC_TOTALS_APTA!$A$4:$BJ$126,$L47,FALSE))</f>
        <v>-6215125.9795550099</v>
      </c>
      <c r="O47" s="29">
        <f>IF(O39=0,0,VLOOKUP(O39,FAC_TOTALS_APTA!$A$4:$BJ$126,$L47,FALSE))</f>
        <v>-31243282.861629002</v>
      </c>
      <c r="P47" s="29">
        <f>IF(P39=0,0,VLOOKUP(P39,FAC_TOTALS_APTA!$A$4:$BJ$126,$L47,FALSE))</f>
        <v>-11200282.6625221</v>
      </c>
      <c r="Q47" s="29">
        <f>IF(Q39=0,0,VLOOKUP(Q39,FAC_TOTALS_APTA!$A$4:$BJ$126,$L47,FALSE))</f>
        <v>7667168.3669892997</v>
      </c>
      <c r="R47" s="29">
        <f>IF(R39=0,0,VLOOKUP(R39,FAC_TOTALS_APTA!$A$4:$BJ$126,$L47,FALSE))</f>
        <v>8905037.0748640709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-36476924.702097625</v>
      </c>
      <c r="AD47" s="33">
        <f>AC47/G55</f>
        <v>-3.8352721098716624E-2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-293127.49969287502</v>
      </c>
      <c r="N48" s="29">
        <f>IF(N39=0,0,VLOOKUP(N39,FAC_TOTALS_APTA!$A$4:$BJ$126,$L48,FALSE))</f>
        <v>-223889.12055030401</v>
      </c>
      <c r="O48" s="29">
        <f>IF(O39=0,0,VLOOKUP(O39,FAC_TOTALS_APTA!$A$4:$BJ$126,$L48,FALSE))</f>
        <v>-2480373.1194307702</v>
      </c>
      <c r="P48" s="29">
        <f>IF(P39=0,0,VLOOKUP(P39,FAC_TOTALS_APTA!$A$4:$BJ$126,$L48,FALSE))</f>
        <v>-1519145.8349546101</v>
      </c>
      <c r="Q48" s="29">
        <f>IF(Q39=0,0,VLOOKUP(Q39,FAC_TOTALS_APTA!$A$4:$BJ$126,$L48,FALSE))</f>
        <v>-299217.55590965698</v>
      </c>
      <c r="R48" s="29">
        <f>IF(R39=0,0,VLOOKUP(R39,FAC_TOTALS_APTA!$A$4:$BJ$126,$L48,FALSE))</f>
        <v>-705936.33090962702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-5521689.4614478443</v>
      </c>
      <c r="AD48" s="33">
        <f>AC48/G55</f>
        <v>-5.8056378830766376E-3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38</v>
      </c>
      <c r="M49" s="29">
        <f>IF(M39=0,0,VLOOKUP(M39,FAC_TOTALS_APTA!$A$4:$BJ$126,$L49,FALSE))</f>
        <v>-351601.20011662203</v>
      </c>
      <c r="N49" s="29">
        <f>IF(N39=0,0,VLOOKUP(N39,FAC_TOTALS_APTA!$A$4:$BJ$126,$L49,FALSE))</f>
        <v>69088.512896885499</v>
      </c>
      <c r="O49" s="29">
        <f>IF(O39=0,0,VLOOKUP(O39,FAC_TOTALS_APTA!$A$4:$BJ$126,$L49,FALSE))</f>
        <v>-396595.785324578</v>
      </c>
      <c r="P49" s="29">
        <f>IF(P39=0,0,VLOOKUP(P39,FAC_TOTALS_APTA!$A$4:$BJ$126,$L49,FALSE))</f>
        <v>-249260.73836657999</v>
      </c>
      <c r="Q49" s="29">
        <f>IF(Q39=0,0,VLOOKUP(Q39,FAC_TOTALS_APTA!$A$4:$BJ$126,$L49,FALSE))</f>
        <v>-514408.81061334501</v>
      </c>
      <c r="R49" s="29">
        <f>IF(R39=0,0,VLOOKUP(R39,FAC_TOTALS_APTA!$A$4:$BJ$126,$L49,FALSE))</f>
        <v>-416700.17530352698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-1859478.1968277665</v>
      </c>
      <c r="AD49" s="33">
        <f>AC49/G55</f>
        <v>-1.9551003615164617E-3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39</v>
      </c>
      <c r="M50" s="29">
        <f>IF(M39=0,0,VLOOKUP(M39,FAC_TOTALS_APTA!$A$4:$BJ$126,$L50,FALSE))</f>
        <v>-502073.99431747099</v>
      </c>
      <c r="N50" s="29">
        <f>IF(N39=0,0,VLOOKUP(N39,FAC_TOTALS_APTA!$A$4:$BJ$126,$L50,FALSE))</f>
        <v>-630106.22432989697</v>
      </c>
      <c r="O50" s="29">
        <f>IF(O39=0,0,VLOOKUP(O39,FAC_TOTALS_APTA!$A$4:$BJ$126,$L50,FALSE))</f>
        <v>-1094417.58429742</v>
      </c>
      <c r="P50" s="29">
        <f>IF(P39=0,0,VLOOKUP(P39,FAC_TOTALS_APTA!$A$4:$BJ$126,$L50,FALSE))</f>
        <v>-3633581.5792776602</v>
      </c>
      <c r="Q50" s="29">
        <f>IF(Q39=0,0,VLOOKUP(Q39,FAC_TOTALS_APTA!$A$4:$BJ$126,$L50,FALSE))</f>
        <v>-1542559.42611925</v>
      </c>
      <c r="R50" s="29">
        <f>IF(R39=0,0,VLOOKUP(R39,FAC_TOTALS_APTA!$A$4:$BJ$126,$L50,FALSE))</f>
        <v>-1916968.8835088201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-9319707.6918505169</v>
      </c>
      <c r="AD50" s="33">
        <f>AC50/G55</f>
        <v>-9.7989661339666703E-3</v>
      </c>
    </row>
    <row r="51" spans="1:31" x14ac:dyDescent="0.25">
      <c r="B51" s="25" t="s">
        <v>63</v>
      </c>
      <c r="C51" s="28"/>
      <c r="D51" s="126" t="s">
        <v>92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-4707304.57440254</v>
      </c>
      <c r="O51" s="29">
        <f>IF(O39=0,0,VLOOKUP(O39,FAC_TOTALS_APTA!$A$4:$BJ$126,$L51,FALSE))</f>
        <v>-25458516.993420701</v>
      </c>
      <c r="P51" s="29">
        <f>IF(P39=0,0,VLOOKUP(P39,FAC_TOTALS_APTA!$A$4:$BJ$126,$L51,FALSE))</f>
        <v>-28114854.491120901</v>
      </c>
      <c r="Q51" s="29">
        <f>IF(Q39=0,0,VLOOKUP(Q39,FAC_TOTALS_APTA!$A$4:$BJ$126,$L51,FALSE))</f>
        <v>-26972143.225713</v>
      </c>
      <c r="R51" s="29">
        <f>IF(R39=0,0,VLOOKUP(R39,FAC_TOTALS_APTA!$A$4:$BJ$126,$L51,FALSE))</f>
        <v>-27426626.930498499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-112679446.21515565</v>
      </c>
      <c r="AD51" s="33">
        <f>AC51/G55</f>
        <v>-0.11847389574481292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46</v>
      </c>
      <c r="M52" s="29">
        <f>IF(M39=0,0,VLOOKUP(M39,FAC_TOTALS_APTA!$A$4:$BJ$126,$L52,FALSE))</f>
        <v>-707746.88244150602</v>
      </c>
      <c r="N52" s="29">
        <f>IF(N39=0,0,VLOOKUP(N39,FAC_TOTALS_APTA!$A$4:$BJ$126,$L52,FALSE))</f>
        <v>-1085625.5435320199</v>
      </c>
      <c r="O52" s="29">
        <f>IF(O39=0,0,VLOOKUP(O39,FAC_TOTALS_APTA!$A$4:$BJ$126,$L52,FALSE))</f>
        <v>-2367644.6048452598</v>
      </c>
      <c r="P52" s="29">
        <f>IF(P39=0,0,VLOOKUP(P39,FAC_TOTALS_APTA!$A$4:$BJ$126,$L52,FALSE))</f>
        <v>-1528690.6831465701</v>
      </c>
      <c r="Q52" s="29">
        <f>IF(Q39=0,0,VLOOKUP(Q39,FAC_TOTALS_APTA!$A$4:$BJ$126,$L52,FALSE))</f>
        <v>-1103247.22170106</v>
      </c>
      <c r="R52" s="29">
        <f>IF(R39=0,0,VLOOKUP(R39,FAC_TOTALS_APTA!$A$4:$BJ$126,$L52,FALSE))</f>
        <v>-1055327.08551285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-7848282.0211792663</v>
      </c>
      <c r="AD52" s="33">
        <f>AC52/G55</f>
        <v>-8.2518735864005287E-3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-12287470.1403926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-12287470.1403926</v>
      </c>
      <c r="AD53" s="40">
        <f>AC53/G55</f>
        <v>-1.2919343369869824E-2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951090917.59641099</v>
      </c>
      <c r="H55" s="117">
        <f>VLOOKUP(H39,FAC_TOTALS_APTA!$A$4:$BH$126,$F55,FALSE)</f>
        <v>824859108.64026201</v>
      </c>
      <c r="I55" s="112">
        <f t="shared" ref="I55" si="13">H55/G55-1</f>
        <v>-0.13272317779583154</v>
      </c>
      <c r="J55" s="31"/>
      <c r="K55" s="31"/>
      <c r="L55" s="6"/>
      <c r="M55" s="29">
        <f t="shared" ref="M55:AB55" si="14">SUM(M41:M48)</f>
        <v>-6309981.0765561033</v>
      </c>
      <c r="N55" s="29">
        <f t="shared" si="14"/>
        <v>5923165.1706140395</v>
      </c>
      <c r="O55" s="29">
        <f t="shared" si="14"/>
        <v>-19076233.464749366</v>
      </c>
      <c r="P55" s="29">
        <f t="shared" si="14"/>
        <v>-2492385.2210368905</v>
      </c>
      <c r="Q55" s="29">
        <f t="shared" si="14"/>
        <v>16479120.645619607</v>
      </c>
      <c r="R55" s="29">
        <f t="shared" si="14"/>
        <v>22460618.062773127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-126231808.95614898</v>
      </c>
      <c r="AD55" s="33">
        <f>I55</f>
        <v>-0.13272317779583154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-2.5081783063152785E-2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55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31</v>
      </c>
      <c r="M69" s="29">
        <f>IF(M67=0,0,VLOOKUP(M67,FAC_TOTALS_APTA!$A$4:$BJ$126,$L69,FALSE))</f>
        <v>1063143.09467915</v>
      </c>
      <c r="N69" s="29">
        <f>IF(N67=0,0,VLOOKUP(N67,FAC_TOTALS_APTA!$A$4:$BJ$126,$L69,FALSE))</f>
        <v>3159385.7881299602</v>
      </c>
      <c r="O69" s="29">
        <f>IF(O67=0,0,VLOOKUP(O67,FAC_TOTALS_APTA!$A$4:$BJ$126,$L69,FALSE))</f>
        <v>3080460.3924616901</v>
      </c>
      <c r="P69" s="29">
        <f>IF(P67=0,0,VLOOKUP(P67,FAC_TOTALS_APTA!$A$4:$BJ$126,$L69,FALSE))</f>
        <v>2061686.75928682</v>
      </c>
      <c r="Q69" s="29">
        <f>IF(Q67=0,0,VLOOKUP(Q67,FAC_TOTALS_APTA!$A$4:$BJ$126,$L69,FALSE))</f>
        <v>1622683.0726642399</v>
      </c>
      <c r="R69" s="29">
        <f>IF(R67=0,0,VLOOKUP(R67,FAC_TOTALS_APTA!$A$4:$BJ$126,$L69,FALSE))</f>
        <v>1711684.56822498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12699043.67544684</v>
      </c>
      <c r="AD69" s="33">
        <f>AC69/G83</f>
        <v>4.1199761558238908E-2</v>
      </c>
    </row>
    <row r="70" spans="2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FARE_per_UPT_cleaned_2018_MIDLOW_log_FAC</v>
      </c>
      <c r="L70" s="6">
        <f>MATCH($K70,FAC_TOTALS_APTA!$A$2:$BH$2,)</f>
        <v>33</v>
      </c>
      <c r="M70" s="29">
        <f>IF(M67=0,0,VLOOKUP(M67,FAC_TOTALS_APTA!$A$4:$BJ$126,$L70,FALSE))</f>
        <v>-6187928.1271628197</v>
      </c>
      <c r="N70" s="29">
        <f>IF(N67=0,0,VLOOKUP(N67,FAC_TOTALS_APTA!$A$4:$BJ$126,$L70,FALSE))</f>
        <v>452125.26655310701</v>
      </c>
      <c r="O70" s="29">
        <f>IF(O67=0,0,VLOOKUP(O67,FAC_TOTALS_APTA!$A$4:$BJ$126,$L70,FALSE))</f>
        <v>-3880661.8596106102</v>
      </c>
      <c r="P70" s="29">
        <f>IF(P67=0,0,VLOOKUP(P67,FAC_TOTALS_APTA!$A$4:$BJ$126,$L70,FALSE))</f>
        <v>-4254911.3025386902</v>
      </c>
      <c r="Q70" s="29">
        <f>IF(Q67=0,0,VLOOKUP(Q67,FAC_TOTALS_APTA!$A$4:$BJ$126,$L70,FALSE))</f>
        <v>496094.02322366799</v>
      </c>
      <c r="R70" s="29">
        <f>IF(R67=0,0,VLOOKUP(R67,FAC_TOTALS_APTA!$A$4:$BJ$126,$L70,FALSE))</f>
        <v>880007.19569561898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-12495274.803839726</v>
      </c>
      <c r="AD70" s="33">
        <f>AC70/G83</f>
        <v>-4.0538670129800371E-2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1.81254270699816E-2</v>
      </c>
      <c r="H71" s="117">
        <f>VLOOKUP(H67,FAC_TOTALS_APTA!$A$4:$BJ$126,$F71,FALSE)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MATCH($K71,FAC_TOTALS_APTA!$A$2:$BH$2,)</f>
        <v>41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34</v>
      </c>
      <c r="M73" s="29">
        <f>IF(M67=0,0,VLOOKUP(M67,FAC_TOTALS_APTA!$A$4:$BJ$126,$L73,FALSE))</f>
        <v>858015.47225924802</v>
      </c>
      <c r="N73" s="29">
        <f>IF(N67=0,0,VLOOKUP(N67,FAC_TOTALS_APTA!$A$4:$BJ$126,$L73,FALSE))</f>
        <v>518453.91491291102</v>
      </c>
      <c r="O73" s="29">
        <f>IF(O67=0,0,VLOOKUP(O67,FAC_TOTALS_APTA!$A$4:$BJ$126,$L73,FALSE))</f>
        <v>594493.66390379297</v>
      </c>
      <c r="P73" s="29">
        <f>IF(P67=0,0,VLOOKUP(P67,FAC_TOTALS_APTA!$A$4:$BJ$126,$L73,FALSE))</f>
        <v>546729.89741417405</v>
      </c>
      <c r="Q73" s="29">
        <f>IF(Q67=0,0,VLOOKUP(Q67,FAC_TOTALS_APTA!$A$4:$BJ$126,$L73,FALSE))</f>
        <v>464161.36426333198</v>
      </c>
      <c r="R73" s="29">
        <f>IF(R67=0,0,VLOOKUP(R67,FAC_TOTALS_APTA!$A$4:$BJ$126,$L73,FALSE))</f>
        <v>488570.73968170001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3470425.0524351578</v>
      </c>
      <c r="AD73" s="33">
        <f>AC73/G83</f>
        <v>1.1259169455611484E-2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35</v>
      </c>
      <c r="M74" s="29">
        <f>IF(M67=0,0,VLOOKUP(M67,FAC_TOTALS_APTA!$A$4:$BJ$126,$L74,FALSE))</f>
        <v>-52444.664938469701</v>
      </c>
      <c r="N74" s="29">
        <f>IF(N67=0,0,VLOOKUP(N67,FAC_TOTALS_APTA!$A$4:$BJ$126,$L74,FALSE))</f>
        <v>-292105.93086036399</v>
      </c>
      <c r="O74" s="29">
        <f>IF(O67=0,0,VLOOKUP(O67,FAC_TOTALS_APTA!$A$4:$BJ$126,$L74,FALSE))</f>
        <v>-381817.810056391</v>
      </c>
      <c r="P74" s="29">
        <f>IF(P67=0,0,VLOOKUP(P67,FAC_TOTALS_APTA!$A$4:$BJ$126,$L74,FALSE))</f>
        <v>513284.49566594098</v>
      </c>
      <c r="Q74" s="29">
        <f>IF(Q67=0,0,VLOOKUP(Q67,FAC_TOTALS_APTA!$A$4:$BJ$126,$L74,FALSE))</f>
        <v>-76744.731476477798</v>
      </c>
      <c r="R74" s="29">
        <f>IF(R67=0,0,VLOOKUP(R67,FAC_TOTALS_APTA!$A$4:$BJ$126,$L74,FALSE))</f>
        <v>-116107.18260169199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-405935.82426745351</v>
      </c>
      <c r="AD74" s="33">
        <f>AC74/G83</f>
        <v>-1.3169857191768241E-3</v>
      </c>
    </row>
    <row r="75" spans="2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36</v>
      </c>
      <c r="M75" s="29">
        <f>IF(M67=0,0,VLOOKUP(M67,FAC_TOTALS_APTA!$A$4:$BJ$126,$L75,FALSE))</f>
        <v>-1349212.43467348</v>
      </c>
      <c r="N75" s="29">
        <f>IF(N67=0,0,VLOOKUP(N67,FAC_TOTALS_APTA!$A$4:$BJ$126,$L75,FALSE))</f>
        <v>-1981341.4138017499</v>
      </c>
      <c r="O75" s="29">
        <f>IF(O67=0,0,VLOOKUP(O67,FAC_TOTALS_APTA!$A$4:$BJ$126,$L75,FALSE))</f>
        <v>-10565516.189975001</v>
      </c>
      <c r="P75" s="29">
        <f>IF(P67=0,0,VLOOKUP(P67,FAC_TOTALS_APTA!$A$4:$BJ$126,$L75,FALSE))</f>
        <v>-3428753.5268670898</v>
      </c>
      <c r="Q75" s="29">
        <f>IF(Q67=0,0,VLOOKUP(Q67,FAC_TOTALS_APTA!$A$4:$BJ$126,$L75,FALSE))</f>
        <v>2460277.7172070402</v>
      </c>
      <c r="R75" s="29">
        <f>IF(R67=0,0,VLOOKUP(R67,FAC_TOTALS_APTA!$A$4:$BJ$126,$L75,FALSE))</f>
        <v>2697404.8418613002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-12167141.006248977</v>
      </c>
      <c r="AD75" s="33">
        <f>AC75/G83</f>
        <v>-3.9474099082920926E-2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37</v>
      </c>
      <c r="M76" s="29">
        <f>IF(M67=0,0,VLOOKUP(M67,FAC_TOTALS_APTA!$A$4:$BJ$126,$L76,FALSE))</f>
        <v>-9823.7399236007695</v>
      </c>
      <c r="N76" s="29">
        <f>IF(N67=0,0,VLOOKUP(N67,FAC_TOTALS_APTA!$A$4:$BJ$126,$L76,FALSE))</f>
        <v>-289629.12912333797</v>
      </c>
      <c r="O76" s="29">
        <f>IF(O67=0,0,VLOOKUP(O67,FAC_TOTALS_APTA!$A$4:$BJ$126,$L76,FALSE))</f>
        <v>-652313.14602060104</v>
      </c>
      <c r="P76" s="29">
        <f>IF(P67=0,0,VLOOKUP(P67,FAC_TOTALS_APTA!$A$4:$BJ$126,$L76,FALSE))</f>
        <v>-253880.60237765999</v>
      </c>
      <c r="Q76" s="29">
        <f>IF(Q67=0,0,VLOOKUP(Q67,FAC_TOTALS_APTA!$A$4:$BJ$126,$L76,FALSE))</f>
        <v>-211750.64935379199</v>
      </c>
      <c r="R76" s="29">
        <f>IF(R67=0,0,VLOOKUP(R67,FAC_TOTALS_APTA!$A$4:$BJ$126,$L76,FALSE))</f>
        <v>-244558.34625946399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-1661955.6130584558</v>
      </c>
      <c r="AD76" s="33">
        <f>AC76/G83</f>
        <v>-5.3919158582605483E-3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38</v>
      </c>
      <c r="M77" s="29">
        <f>IF(M67=0,0,VLOOKUP(M67,FAC_TOTALS_APTA!$A$4:$BJ$126,$L77,FALSE))</f>
        <v>16924.344793114102</v>
      </c>
      <c r="N77" s="29">
        <f>IF(N67=0,0,VLOOKUP(N67,FAC_TOTALS_APTA!$A$4:$BJ$126,$L77,FALSE))</f>
        <v>20389.933122768201</v>
      </c>
      <c r="O77" s="29">
        <f>IF(O67=0,0,VLOOKUP(O67,FAC_TOTALS_APTA!$A$4:$BJ$126,$L77,FALSE))</f>
        <v>-97484.982640553804</v>
      </c>
      <c r="P77" s="29">
        <f>IF(P67=0,0,VLOOKUP(P67,FAC_TOTALS_APTA!$A$4:$BJ$126,$L77,FALSE))</f>
        <v>-76332.781308402497</v>
      </c>
      <c r="Q77" s="29">
        <f>IF(Q67=0,0,VLOOKUP(Q67,FAC_TOTALS_APTA!$A$4:$BJ$126,$L77,FALSE))</f>
        <v>-24142.862461641798</v>
      </c>
      <c r="R77" s="29">
        <f>IF(R67=0,0,VLOOKUP(R67,FAC_TOTALS_APTA!$A$4:$BJ$126,$L77,FALSE))</f>
        <v>-30776.668811961099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-191423.01730667692</v>
      </c>
      <c r="AD77" s="33">
        <f>AC77/G83</f>
        <v>-6.2103752623846487E-4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39</v>
      </c>
      <c r="M78" s="29">
        <f>IF(M67=0,0,VLOOKUP(M67,FAC_TOTALS_APTA!$A$4:$BJ$126,$L78,FALSE))</f>
        <v>231694.746788566</v>
      </c>
      <c r="N78" s="29">
        <f>IF(N67=0,0,VLOOKUP(N67,FAC_TOTALS_APTA!$A$4:$BJ$126,$L78,FALSE))</f>
        <v>-402538.945413129</v>
      </c>
      <c r="O78" s="29">
        <f>IF(O67=0,0,VLOOKUP(O67,FAC_TOTALS_APTA!$A$4:$BJ$126,$L78,FALSE))</f>
        <v>30305.553724473299</v>
      </c>
      <c r="P78" s="29">
        <f>IF(P67=0,0,VLOOKUP(P67,FAC_TOTALS_APTA!$A$4:$BJ$126,$L78,FALSE))</f>
        <v>-1305341.73076462</v>
      </c>
      <c r="Q78" s="29">
        <f>IF(Q67=0,0,VLOOKUP(Q67,FAC_TOTALS_APTA!$A$4:$BJ$126,$L78,FALSE))</f>
        <v>-633678.79551277601</v>
      </c>
      <c r="R78" s="29">
        <f>IF(R67=0,0,VLOOKUP(R67,FAC_TOTALS_APTA!$A$4:$BJ$126,$L78,FALSE))</f>
        <v>-781627.31835496402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-2861186.4895324493</v>
      </c>
      <c r="AD78" s="33">
        <f>AC78/G83</f>
        <v>-9.282604592526035E-3</v>
      </c>
    </row>
    <row r="79" spans="2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-5673364.8316465402</v>
      </c>
      <c r="P79" s="29">
        <f>IF(P67=0,0,VLOOKUP(P67,FAC_TOTALS_APTA!$A$4:$BJ$126,$L79,FALSE))</f>
        <v>-7654550.3327947902</v>
      </c>
      <c r="Q79" s="29">
        <f>IF(Q67=0,0,VLOOKUP(Q67,FAC_TOTALS_APTA!$A$4:$BJ$126,$L79,FALSE))</f>
        <v>-8142042.50082801</v>
      </c>
      <c r="R79" s="29">
        <f>IF(R67=0,0,VLOOKUP(R67,FAC_TOTALS_APTA!$A$4:$BJ$126,$L79,FALSE))</f>
        <v>-8799847.1732271593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-30269804.838496499</v>
      </c>
      <c r="AD79" s="33">
        <f>AC79/G83</f>
        <v>-9.8204933665337613E-2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-74217.809465493701</v>
      </c>
      <c r="O80" s="29">
        <f>IF(O67=0,0,VLOOKUP(O67,FAC_TOTALS_APTA!$A$4:$BJ$126,$L80,FALSE))</f>
        <v>-185238.601425898</v>
      </c>
      <c r="P80" s="29">
        <f>IF(P67=0,0,VLOOKUP(P67,FAC_TOTALS_APTA!$A$4:$BJ$126,$L80,FALSE))</f>
        <v>-293432.15508222498</v>
      </c>
      <c r="Q80" s="29">
        <f>IF(Q67=0,0,VLOOKUP(Q67,FAC_TOTALS_APTA!$A$4:$BJ$126,$L80,FALSE))</f>
        <v>-688874.74521484005</v>
      </c>
      <c r="R80" s="29">
        <f>IF(R67=0,0,VLOOKUP(R67,FAC_TOTALS_APTA!$A$4:$BJ$126,$L80,FALSE))</f>
        <v>-472644.30295062298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-1714407.6141390796</v>
      </c>
      <c r="AD80" s="33">
        <f>AC80/G83</f>
        <v>-5.5620869351545059E-3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-760886.06007619004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-760886.06007619004</v>
      </c>
      <c r="AD81" s="40">
        <f>AC81/G83</f>
        <v>-2.4685578732781092E-3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51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308230999.28614402</v>
      </c>
      <c r="H83" s="117">
        <f>VLOOKUP(H67,FAC_TOTALS_APTA!$A$4:$BH$126,$F83,FALSE)</f>
        <v>262226141.012732</v>
      </c>
      <c r="I83" s="112">
        <f t="shared" ref="I83" si="23">H83/G83-1</f>
        <v>-0.1492544824497154</v>
      </c>
      <c r="J83" s="31"/>
      <c r="K83" s="31"/>
      <c r="L83" s="6"/>
      <c r="M83" s="29">
        <f t="shared" ref="M83:AB83" si="24">SUM(M69:M76)</f>
        <v>-5678250.3997599725</v>
      </c>
      <c r="N83" s="29">
        <f t="shared" si="24"/>
        <v>1566888.4958105267</v>
      </c>
      <c r="O83" s="29">
        <f t="shared" si="24"/>
        <v>-11805354.949297119</v>
      </c>
      <c r="P83" s="29">
        <f t="shared" si="24"/>
        <v>-4815844.2794165043</v>
      </c>
      <c r="Q83" s="29">
        <f t="shared" si="24"/>
        <v>4754720.7965280106</v>
      </c>
      <c r="R83" s="29">
        <f t="shared" si="24"/>
        <v>5417001.8166024433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-46004858.273412019</v>
      </c>
      <c r="AD83" s="33">
        <f>I83</f>
        <v>-0.1492544824497154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3.1320857345901176E-3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12518204.390711</v>
      </c>
      <c r="N97" s="29">
        <f>IF(N95=0,0,VLOOKUP(N95,FAC_TOTALS_APTA!$A$4:$BJ$126,$L97,FALSE))</f>
        <v>-64477.532524332099</v>
      </c>
      <c r="O97" s="29">
        <f>IF(O95=0,0,VLOOKUP(O95,FAC_TOTALS_APTA!$A$4:$BJ$126,$L97,FALSE))</f>
        <v>2270516.43730806</v>
      </c>
      <c r="P97" s="29">
        <f>IF(P95=0,0,VLOOKUP(P95,FAC_TOTALS_APTA!$A$4:$BJ$126,$L97,FALSE))</f>
        <v>-1908649.5290912001</v>
      </c>
      <c r="Q97" s="29">
        <f>IF(Q95=0,0,VLOOKUP(Q95,FAC_TOTALS_APTA!$A$4:$BJ$126,$L97,FALSE))</f>
        <v>-3442622.18218</v>
      </c>
      <c r="R97" s="29">
        <f>IF(R95=0,0,VLOOKUP(R95,FAC_TOTALS_APTA!$A$4:$BJ$126,$L97,FALSE))</f>
        <v>-759894.64297187305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8613076.9412516542</v>
      </c>
      <c r="AD97" s="33">
        <f>AC97/G111</f>
        <v>7.8206884450895565E-3</v>
      </c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-14197137.823930399</v>
      </c>
      <c r="N98" s="29">
        <f>IF(N95=0,0,VLOOKUP(N95,FAC_TOTALS_APTA!$A$4:$BJ$126,$L98,FALSE))</f>
        <v>199242.19431860899</v>
      </c>
      <c r="O98" s="29">
        <f>IF(O95=0,0,VLOOKUP(O95,FAC_TOTALS_APTA!$A$4:$BJ$126,$L98,FALSE))</f>
        <v>-2709746.7756898198</v>
      </c>
      <c r="P98" s="29">
        <f>IF(P95=0,0,VLOOKUP(P95,FAC_TOTALS_APTA!$A$4:$BJ$126,$L98,FALSE))</f>
        <v>-313994.65705055802</v>
      </c>
      <c r="Q98" s="29">
        <f>IF(Q95=0,0,VLOOKUP(Q95,FAC_TOTALS_APTA!$A$4:$BJ$126,$L98,FALSE))</f>
        <v>-2243575.9321236098</v>
      </c>
      <c r="R98" s="29">
        <f>IF(R95=0,0,VLOOKUP(R95,FAC_TOTALS_APTA!$A$4:$BJ$126,$L98,FALSE))</f>
        <v>480688.31730996998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-18784524.67716581</v>
      </c>
      <c r="AD98" s="33">
        <f>AC98/G111</f>
        <v>-1.7056380210143763E-2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34</v>
      </c>
      <c r="M101" s="29">
        <f>IF(M95=0,0,VLOOKUP(M95,FAC_TOTALS_APTA!$A$4:$BJ$126,$L101,FALSE))</f>
        <v>7310252.0987256197</v>
      </c>
      <c r="N101" s="29">
        <f>IF(N95=0,0,VLOOKUP(N95,FAC_TOTALS_APTA!$A$4:$BJ$126,$L101,FALSE))</f>
        <v>2295859.5000278102</v>
      </c>
      <c r="O101" s="29">
        <f>IF(O95=0,0,VLOOKUP(O95,FAC_TOTALS_APTA!$A$4:$BJ$126,$L101,FALSE))</f>
        <v>2059148.3991819301</v>
      </c>
      <c r="P101" s="29">
        <f>IF(P95=0,0,VLOOKUP(P95,FAC_TOTALS_APTA!$A$4:$BJ$126,$L101,FALSE))</f>
        <v>443339.94895387202</v>
      </c>
      <c r="Q101" s="29">
        <f>IF(Q95=0,0,VLOOKUP(Q95,FAC_TOTALS_APTA!$A$4:$BJ$126,$L101,FALSE))</f>
        <v>1718385.4812851399</v>
      </c>
      <c r="R101" s="29">
        <f>IF(R95=0,0,VLOOKUP(R95,FAC_TOTALS_APTA!$A$4:$BJ$126,$L101,FALSE))</f>
        <v>972449.49828684295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14799434.926461216</v>
      </c>
      <c r="AD101" s="33">
        <f>AC101/G111</f>
        <v>1.3437911969518575E-2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35</v>
      </c>
      <c r="M102" s="29">
        <f>IF(M95=0,0,VLOOKUP(M95,FAC_TOTALS_APTA!$A$4:$BJ$126,$L102,FALSE))</f>
        <v>500690.94262594398</v>
      </c>
      <c r="N102" s="29">
        <f>IF(N95=0,0,VLOOKUP(N95,FAC_TOTALS_APTA!$A$4:$BJ$126,$L102,FALSE))</f>
        <v>922225.04155758303</v>
      </c>
      <c r="O102" s="29">
        <f>IF(O95=0,0,VLOOKUP(O95,FAC_TOTALS_APTA!$A$4:$BJ$126,$L102,FALSE))</f>
        <v>1346273.59984494</v>
      </c>
      <c r="P102" s="29">
        <f>IF(P95=0,0,VLOOKUP(P95,FAC_TOTALS_APTA!$A$4:$BJ$126,$L102,FALSE))</f>
        <v>317205.94983205898</v>
      </c>
      <c r="Q102" s="29">
        <f>IF(Q95=0,0,VLOOKUP(Q95,FAC_TOTALS_APTA!$A$4:$BJ$126,$L102,FALSE))</f>
        <v>535076.79509563604</v>
      </c>
      <c r="R102" s="29">
        <f>IF(R95=0,0,VLOOKUP(R95,FAC_TOTALS_APTA!$A$4:$BJ$126,$L102,FALSE))</f>
        <v>-449613.614527661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3171858.7144285012</v>
      </c>
      <c r="AD102" s="33">
        <f>AC102/G111</f>
        <v>2.8800530828397273E-3</v>
      </c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-4945378.7901365599</v>
      </c>
      <c r="N103" s="29">
        <f>IF(N95=0,0,VLOOKUP(N95,FAC_TOTALS_APTA!$A$4:$BJ$126,$L103,FALSE))</f>
        <v>-5802197.4991890099</v>
      </c>
      <c r="O103" s="29">
        <f>IF(O95=0,0,VLOOKUP(O95,FAC_TOTALS_APTA!$A$4:$BJ$126,$L103,FALSE))</f>
        <v>-36077559.523699299</v>
      </c>
      <c r="P103" s="29">
        <f>IF(P95=0,0,VLOOKUP(P95,FAC_TOTALS_APTA!$A$4:$BJ$126,$L103,FALSE))</f>
        <v>-11139273.914965499</v>
      </c>
      <c r="Q103" s="29">
        <f>IF(Q95=0,0,VLOOKUP(Q95,FAC_TOTALS_APTA!$A$4:$BJ$126,$L103,FALSE))</f>
        <v>10884991.1622795</v>
      </c>
      <c r="R103" s="29">
        <f>IF(R95=0,0,VLOOKUP(R95,FAC_TOTALS_APTA!$A$4:$BJ$126,$L103,FALSE))</f>
        <v>8150595.6406035405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-38928822.925107315</v>
      </c>
      <c r="AD103" s="33">
        <f>AC103/G111</f>
        <v>-3.5347437124726468E-2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545395.79406646802</v>
      </c>
      <c r="N104" s="29">
        <f>IF(N95=0,0,VLOOKUP(N95,FAC_TOTALS_APTA!$A$4:$BJ$126,$L104,FALSE))</f>
        <v>248958.787102451</v>
      </c>
      <c r="O104" s="29">
        <f>IF(O95=0,0,VLOOKUP(O95,FAC_TOTALS_APTA!$A$4:$BJ$126,$L104,FALSE))</f>
        <v>-1212250.61447445</v>
      </c>
      <c r="P104" s="29">
        <f>IF(P95=0,0,VLOOKUP(P95,FAC_TOTALS_APTA!$A$4:$BJ$126,$L104,FALSE))</f>
        <v>-2198888.5074208602</v>
      </c>
      <c r="Q104" s="29">
        <f>IF(Q95=0,0,VLOOKUP(Q95,FAC_TOTALS_APTA!$A$4:$BJ$126,$L104,FALSE))</f>
        <v>-1225841.90290432</v>
      </c>
      <c r="R104" s="29">
        <f>IF(R95=0,0,VLOOKUP(R95,FAC_TOTALS_APTA!$A$4:$BJ$126,$L104,FALSE))</f>
        <v>-1505141.26945154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-5347767.7130822511</v>
      </c>
      <c r="AD104" s="33">
        <f>AC104/G111</f>
        <v>-4.8557821375560129E-3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38</v>
      </c>
      <c r="M105" s="29">
        <f>IF(M95=0,0,VLOOKUP(M95,FAC_TOTALS_APTA!$A$4:$BJ$126,$L105,FALSE))</f>
        <v>-3298724.6984419902</v>
      </c>
      <c r="N105" s="29">
        <f>IF(N95=0,0,VLOOKUP(N95,FAC_TOTALS_APTA!$A$4:$BJ$126,$L105,FALSE))</f>
        <v>564134.11381639203</v>
      </c>
      <c r="O105" s="29">
        <f>IF(O95=0,0,VLOOKUP(O95,FAC_TOTALS_APTA!$A$4:$BJ$126,$L105,FALSE))</f>
        <v>-62020.902595521897</v>
      </c>
      <c r="P105" s="29">
        <f>IF(P95=0,0,VLOOKUP(P95,FAC_TOTALS_APTA!$A$4:$BJ$126,$L105,FALSE))</f>
        <v>-585511.64528893796</v>
      </c>
      <c r="Q105" s="29">
        <f>IF(Q95=0,0,VLOOKUP(Q95,FAC_TOTALS_APTA!$A$4:$BJ$126,$L105,FALSE))</f>
        <v>242848.96339361099</v>
      </c>
      <c r="R105" s="29">
        <f>IF(R95=0,0,VLOOKUP(R95,FAC_TOTALS_APTA!$A$4:$BJ$126,$L105,FALSE))</f>
        <v>19089.118292385501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-3120185.050824061</v>
      </c>
      <c r="AD105" s="33">
        <f>AC105/G111</f>
        <v>-2.8331333088004208E-3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39</v>
      </c>
      <c r="M106" s="29">
        <f>IF(M95=0,0,VLOOKUP(M95,FAC_TOTALS_APTA!$A$4:$BJ$126,$L106,FALSE))</f>
        <v>-810808.69934962096</v>
      </c>
      <c r="N106" s="29">
        <f>IF(N95=0,0,VLOOKUP(N95,FAC_TOTALS_APTA!$A$4:$BJ$126,$L106,FALSE))</f>
        <v>0</v>
      </c>
      <c r="O106" s="29">
        <f>IF(O95=0,0,VLOOKUP(O95,FAC_TOTALS_APTA!$A$4:$BJ$126,$L106,FALSE))</f>
        <v>802243.08387775905</v>
      </c>
      <c r="P106" s="29">
        <f>IF(P95=0,0,VLOOKUP(P95,FAC_TOTALS_APTA!$A$4:$BJ$126,$L106,FALSE))</f>
        <v>-3128587.8779482301</v>
      </c>
      <c r="Q106" s="29">
        <f>IF(Q95=0,0,VLOOKUP(Q95,FAC_TOTALS_APTA!$A$4:$BJ$126,$L106,FALSE))</f>
        <v>0</v>
      </c>
      <c r="R106" s="29">
        <f>IF(R95=0,0,VLOOKUP(R95,FAC_TOTALS_APTA!$A$4:$BJ$126,$L106,FALSE))</f>
        <v>-740144.14524070395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-3877297.638660796</v>
      </c>
      <c r="AD106" s="33">
        <f>AC106/G111</f>
        <v>-3.5205928203911928E-3</v>
      </c>
    </row>
    <row r="107" spans="1:31" x14ac:dyDescent="0.25">
      <c r="B107" s="25" t="s">
        <v>63</v>
      </c>
      <c r="C107" s="28"/>
      <c r="D107" s="126" t="s">
        <v>91</v>
      </c>
      <c r="E107" s="55"/>
      <c r="F107" s="6">
        <f>MATCH($D107,FAC_TOTALS_APTA!$A$2:$BJ$2,)</f>
        <v>24</v>
      </c>
      <c r="G107" s="125">
        <f>VLOOKUP(G95,FAC_TOTALS_APTA!$A$4:$BJ$126,$F107,FALSE)</f>
        <v>1</v>
      </c>
      <c r="H107" s="125">
        <f>VLOOKUP(H95,FAC_TOTALS_APTA!$A$4:$BJ$126,$F107,FALSE)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MATCH($K107,FAC_TOTALS_APTA!$A$2:$BH$2,)</f>
        <v>42</v>
      </c>
      <c r="M107" s="29">
        <f>IF(M95=0,0,VLOOKUP(M95,FAC_TOTALS_APTA!$A$4:$BJ$126,$L107,FALSE))</f>
        <v>-22164612.643820301</v>
      </c>
      <c r="N107" s="29">
        <f>IF(N95=0,0,VLOOKUP(N95,FAC_TOTALS_APTA!$A$4:$BJ$126,$L107,FALSE))</f>
        <v>-22139940.532917298</v>
      </c>
      <c r="O107" s="29">
        <f>IF(O95=0,0,VLOOKUP(O95,FAC_TOTALS_APTA!$A$4:$BJ$126,$L107,FALSE))</f>
        <v>-21913240.311724301</v>
      </c>
      <c r="P107" s="29">
        <f>IF(P95=0,0,VLOOKUP(P95,FAC_TOTALS_APTA!$A$4:$BJ$126,$L107,FALSE))</f>
        <v>-21406301.362708099</v>
      </c>
      <c r="Q107" s="29">
        <f>IF(Q95=0,0,VLOOKUP(Q95,FAC_TOTALS_APTA!$A$4:$BJ$126,$L107,FALSE))</f>
        <v>-21447605.9698155</v>
      </c>
      <c r="R107" s="29">
        <f>IF(R95=0,0,VLOOKUP(R95,FAC_TOTALS_APTA!$A$4:$BJ$126,$L107,FALSE))</f>
        <v>-20232896.234352998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-129304597.0553385</v>
      </c>
      <c r="AD107" s="33">
        <f>AC107/G111</f>
        <v>-0.11740879304634329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46</v>
      </c>
      <c r="M108" s="29">
        <f>IF(M95=0,0,VLOOKUP(M95,FAC_TOTALS_APTA!$A$4:$BJ$126,$L108,FALSE))</f>
        <v>-12140734.6188467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-12140734.6188467</v>
      </c>
      <c r="AD108" s="33">
        <f>AC108/G111</f>
        <v>-1.1023807588872548E-2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1101319532.38204</v>
      </c>
      <c r="H111" s="117">
        <f>VLOOKUP(H95,FAC_TOTALS_APTA!$A$4:$BH$126,$F111,FALSE)</f>
        <v>914945062.04730797</v>
      </c>
      <c r="I111" s="112">
        <f t="shared" ref="I111" si="33">H111/G111-1</f>
        <v>-0.16922833460659992</v>
      </c>
      <c r="J111" s="31"/>
      <c r="K111" s="31"/>
      <c r="L111" s="6"/>
      <c r="M111" s="29">
        <f t="shared" ref="M111:AB111" si="34">SUM(M97:M104)</f>
        <v>1732026.6120620721</v>
      </c>
      <c r="N111" s="29">
        <f t="shared" si="34"/>
        <v>-2200389.5087068886</v>
      </c>
      <c r="O111" s="29">
        <f t="shared" si="34"/>
        <v>-34323618.477528639</v>
      </c>
      <c r="P111" s="29">
        <f t="shared" si="34"/>
        <v>-14800260.709742187</v>
      </c>
      <c r="Q111" s="29">
        <f t="shared" si="34"/>
        <v>6226413.4214523453</v>
      </c>
      <c r="R111" s="29">
        <f t="shared" si="34"/>
        <v>6889083.9292492792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-186374470.33473206</v>
      </c>
      <c r="AD111" s="33">
        <f>I111</f>
        <v>-0.16922833460659992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7.5438399713338322E-2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8" workbookViewId="0">
      <selection activeCell="D88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55130539.054928802</v>
      </c>
      <c r="N13" s="29">
        <f>IF(N11=0,0,VLOOKUP(N11,FAC_TOTALS_APTA!$A$4:$BJ$126,$L13,FALSE))</f>
        <v>20660045.7554092</v>
      </c>
      <c r="O13" s="29">
        <f>IF(O11=0,0,VLOOKUP(O11,FAC_TOTALS_APTA!$A$4:$BJ$126,$L13,FALSE))</f>
        <v>8536945.9855050705</v>
      </c>
      <c r="P13" s="29">
        <f>IF(P11=0,0,VLOOKUP(P11,FAC_TOTALS_APTA!$A$4:$BJ$126,$L13,FALSE))</f>
        <v>39411543.803630799</v>
      </c>
      <c r="Q13" s="29">
        <f>IF(Q11=0,0,VLOOKUP(Q11,FAC_TOTALS_APTA!$A$4:$BJ$126,$L13,FALSE))</f>
        <v>69057447.917103797</v>
      </c>
      <c r="R13" s="29">
        <f>IF(R11=0,0,VLOOKUP(R11,FAC_TOTALS_APTA!$A$4:$BJ$126,$L13,FALSE))</f>
        <v>30700869.0889806</v>
      </c>
      <c r="S13" s="29">
        <f>IF(S11=0,0,VLOOKUP(S11,FAC_TOTALS_APTA!$A$4:$BJ$126,$L13,FALSE))</f>
        <v>7598520.3459765296</v>
      </c>
      <c r="T13" s="29">
        <f>IF(T11=0,0,VLOOKUP(T11,FAC_TOTALS_APTA!$A$4:$BJ$126,$L13,FALSE))</f>
        <v>-824173.69061294897</v>
      </c>
      <c r="U13" s="29">
        <f>IF(U11=0,0,VLOOKUP(U11,FAC_TOTALS_APTA!$A$4:$BJ$126,$L13,FALSE))</f>
        <v>5308814.0826705797</v>
      </c>
      <c r="V13" s="29">
        <f>IF(V11=0,0,VLOOKUP(V11,FAC_TOTALS_APTA!$A$4:$BJ$126,$L13,FALSE))</f>
        <v>34144706.950491004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269725259.29408342</v>
      </c>
      <c r="AD13" s="33">
        <f>AC13/G27</f>
        <v>0.26901456978490795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302907.76918373897</v>
      </c>
      <c r="N14" s="29">
        <f>IF(N11=0,0,VLOOKUP(N11,FAC_TOTALS_APTA!$A$4:$BJ$126,$L14,FALSE))</f>
        <v>2327465.7498765499</v>
      </c>
      <c r="O14" s="29">
        <f>IF(O11=0,0,VLOOKUP(O11,FAC_TOTALS_APTA!$A$4:$BJ$126,$L14,FALSE))</f>
        <v>-1189871.6455846599</v>
      </c>
      <c r="P14" s="29">
        <f>IF(P11=0,0,VLOOKUP(P11,FAC_TOTALS_APTA!$A$4:$BJ$126,$L14,FALSE))</f>
        <v>-2668532.8338764198</v>
      </c>
      <c r="Q14" s="29">
        <f>IF(Q11=0,0,VLOOKUP(Q11,FAC_TOTALS_APTA!$A$4:$BJ$126,$L14,FALSE))</f>
        <v>-1049333.61635869</v>
      </c>
      <c r="R14" s="29">
        <f>IF(R11=0,0,VLOOKUP(R11,FAC_TOTALS_APTA!$A$4:$BJ$126,$L14,FALSE))</f>
        <v>-4244973.8443645798</v>
      </c>
      <c r="S14" s="29">
        <f>IF(S11=0,0,VLOOKUP(S11,FAC_TOTALS_APTA!$A$4:$BJ$126,$L14,FALSE))</f>
        <v>-8966896.3070779108</v>
      </c>
      <c r="T14" s="29">
        <f>IF(T11=0,0,VLOOKUP(T11,FAC_TOTALS_APTA!$A$4:$BJ$126,$L14,FALSE))</f>
        <v>-238675.55306333001</v>
      </c>
      <c r="U14" s="29">
        <f>IF(U11=0,0,VLOOKUP(U11,FAC_TOTALS_APTA!$A$4:$BJ$126,$L14,FALSE))</f>
        <v>-1287422.2977354799</v>
      </c>
      <c r="V14" s="29">
        <f>IF(V11=0,0,VLOOKUP(V11,FAC_TOTALS_APTA!$A$4:$BJ$126,$L14,FALSE))</f>
        <v>-787434.33328279201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-17802766.91228357</v>
      </c>
      <c r="AD14" s="33">
        <f>AC14/G27</f>
        <v>-1.7755859033829882E-2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5181247.6317211296</v>
      </c>
      <c r="N17" s="29">
        <f>IF(N11=0,0,VLOOKUP(N11,FAC_TOTALS_APTA!$A$4:$BJ$126,$L17,FALSE))</f>
        <v>6212722.4719092501</v>
      </c>
      <c r="O17" s="29">
        <f>IF(O11=0,0,VLOOKUP(O11,FAC_TOTALS_APTA!$A$4:$BJ$126,$L17,FALSE))</f>
        <v>6742423.0113322604</v>
      </c>
      <c r="P17" s="29">
        <f>IF(P11=0,0,VLOOKUP(P11,FAC_TOTALS_APTA!$A$4:$BJ$126,$L17,FALSE))</f>
        <v>8898562.2774599809</v>
      </c>
      <c r="Q17" s="29">
        <f>IF(Q11=0,0,VLOOKUP(Q11,FAC_TOTALS_APTA!$A$4:$BJ$126,$L17,FALSE))</f>
        <v>2554163.1047052802</v>
      </c>
      <c r="R17" s="29">
        <f>IF(R11=0,0,VLOOKUP(R11,FAC_TOTALS_APTA!$A$4:$BJ$126,$L17,FALSE))</f>
        <v>2162794.6244934401</v>
      </c>
      <c r="S17" s="29">
        <f>IF(S11=0,0,VLOOKUP(S11,FAC_TOTALS_APTA!$A$4:$BJ$126,$L17,FALSE))</f>
        <v>-700649.02459338901</v>
      </c>
      <c r="T17" s="29">
        <f>IF(T11=0,0,VLOOKUP(T11,FAC_TOTALS_APTA!$A$4:$BJ$126,$L17,FALSE))</f>
        <v>937298.08112136205</v>
      </c>
      <c r="U17" s="29">
        <f>IF(U11=0,0,VLOOKUP(U11,FAC_TOTALS_APTA!$A$4:$BJ$126,$L17,FALSE))</f>
        <v>3595499.88368737</v>
      </c>
      <c r="V17" s="29">
        <f>IF(V11=0,0,VLOOKUP(V11,FAC_TOTALS_APTA!$A$4:$BJ$126,$L17,FALSE))</f>
        <v>4560952.510826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40145014.572662681</v>
      </c>
      <c r="AD17" s="33">
        <f>AC17/G27</f>
        <v>4.0039237899105462E-2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-2922307.20627893</v>
      </c>
      <c r="N18" s="29">
        <f>IF(N11=0,0,VLOOKUP(N11,FAC_TOTALS_APTA!$A$4:$BJ$126,$L18,FALSE))</f>
        <v>-800837.960546655</v>
      </c>
      <c r="O18" s="29">
        <f>IF(O11=0,0,VLOOKUP(O11,FAC_TOTALS_APTA!$A$4:$BJ$126,$L18,FALSE))</f>
        <v>-575464.84662007005</v>
      </c>
      <c r="P18" s="29">
        <f>IF(P11=0,0,VLOOKUP(P11,FAC_TOTALS_APTA!$A$4:$BJ$126,$L18,FALSE))</f>
        <v>-6839.2479299362703</v>
      </c>
      <c r="Q18" s="29">
        <f>IF(Q11=0,0,VLOOKUP(Q11,FAC_TOTALS_APTA!$A$4:$BJ$126,$L18,FALSE))</f>
        <v>-4752258.5131887598</v>
      </c>
      <c r="R18" s="29">
        <f>IF(R11=0,0,VLOOKUP(R11,FAC_TOTALS_APTA!$A$4:$BJ$126,$L18,FALSE))</f>
        <v>2097339.37295064</v>
      </c>
      <c r="S18" s="29">
        <f>IF(S11=0,0,VLOOKUP(S11,FAC_TOTALS_APTA!$A$4:$BJ$126,$L18,FALSE))</f>
        <v>788687.33959531004</v>
      </c>
      <c r="T18" s="29">
        <f>IF(T11=0,0,VLOOKUP(T11,FAC_TOTALS_APTA!$A$4:$BJ$126,$L18,FALSE))</f>
        <v>9399102.1445077695</v>
      </c>
      <c r="U18" s="29">
        <f>IF(U11=0,0,VLOOKUP(U11,FAC_TOTALS_APTA!$A$4:$BJ$126,$L18,FALSE))</f>
        <v>-3063898.4807640999</v>
      </c>
      <c r="V18" s="29">
        <f>IF(V11=0,0,VLOOKUP(V11,FAC_TOTALS_APTA!$A$4:$BJ$126,$L18,FALSE))</f>
        <v>-2771845.2183041899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-2608322.6165789221</v>
      </c>
      <c r="AD18" s="33">
        <f>AC18/G27</f>
        <v>-2.6014500399244435E-3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16740748.334820099</v>
      </c>
      <c r="N19" s="29">
        <f>IF(N11=0,0,VLOOKUP(N11,FAC_TOTALS_APTA!$A$4:$BJ$126,$L19,FALSE))</f>
        <v>17741622.125981402</v>
      </c>
      <c r="O19" s="29">
        <f>IF(O11=0,0,VLOOKUP(O11,FAC_TOTALS_APTA!$A$4:$BJ$126,$L19,FALSE))</f>
        <v>24031302.821816601</v>
      </c>
      <c r="P19" s="29">
        <f>IF(P11=0,0,VLOOKUP(P11,FAC_TOTALS_APTA!$A$4:$BJ$126,$L19,FALSE))</f>
        <v>14321167.104908699</v>
      </c>
      <c r="Q19" s="29">
        <f>IF(Q11=0,0,VLOOKUP(Q11,FAC_TOTALS_APTA!$A$4:$BJ$126,$L19,FALSE))</f>
        <v>7939730.5737672299</v>
      </c>
      <c r="R19" s="29">
        <f>IF(R11=0,0,VLOOKUP(R11,FAC_TOTALS_APTA!$A$4:$BJ$126,$L19,FALSE))</f>
        <v>20083521.729411501</v>
      </c>
      <c r="S19" s="29">
        <f>IF(S11=0,0,VLOOKUP(S11,FAC_TOTALS_APTA!$A$4:$BJ$126,$L19,FALSE))</f>
        <v>-54172384.868395701</v>
      </c>
      <c r="T19" s="29">
        <f>IF(T11=0,0,VLOOKUP(T11,FAC_TOTALS_APTA!$A$4:$BJ$126,$L19,FALSE))</f>
        <v>25278922.096410699</v>
      </c>
      <c r="U19" s="29">
        <f>IF(U11=0,0,VLOOKUP(U11,FAC_TOTALS_APTA!$A$4:$BJ$126,$L19,FALSE))</f>
        <v>37091420.302547999</v>
      </c>
      <c r="V19" s="29">
        <f>IF(V11=0,0,VLOOKUP(V11,FAC_TOTALS_APTA!$A$4:$BJ$126,$L19,FALSE))</f>
        <v>1376797.5762340999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110432847.79750261</v>
      </c>
      <c r="AD19" s="33">
        <f>AC19/G27</f>
        <v>0.11014187220773597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2085086.11990828</v>
      </c>
      <c r="N20" s="29">
        <f>IF(N11=0,0,VLOOKUP(N11,FAC_TOTALS_APTA!$A$4:$BJ$126,$L20,FALSE))</f>
        <v>2831655.2026599701</v>
      </c>
      <c r="O20" s="29">
        <f>IF(O11=0,0,VLOOKUP(O11,FAC_TOTALS_APTA!$A$4:$BJ$126,$L20,FALSE))</f>
        <v>2760257.6732119001</v>
      </c>
      <c r="P20" s="29">
        <f>IF(P11=0,0,VLOOKUP(P11,FAC_TOTALS_APTA!$A$4:$BJ$126,$L20,FALSE))</f>
        <v>4410669.2779999403</v>
      </c>
      <c r="Q20" s="29">
        <f>IF(Q11=0,0,VLOOKUP(Q11,FAC_TOTALS_APTA!$A$4:$BJ$126,$L20,FALSE))</f>
        <v>-1334111.55843541</v>
      </c>
      <c r="R20" s="29">
        <f>IF(R11=0,0,VLOOKUP(R11,FAC_TOTALS_APTA!$A$4:$BJ$126,$L20,FALSE))</f>
        <v>70288.058145890696</v>
      </c>
      <c r="S20" s="29">
        <f>IF(S11=0,0,VLOOKUP(S11,FAC_TOTALS_APTA!$A$4:$BJ$126,$L20,FALSE))</f>
        <v>4709481.2307651704</v>
      </c>
      <c r="T20" s="29">
        <f>IF(T11=0,0,VLOOKUP(T11,FAC_TOTALS_APTA!$A$4:$BJ$126,$L20,FALSE))</f>
        <v>2567230.6590636801</v>
      </c>
      <c r="U20" s="29">
        <f>IF(U11=0,0,VLOOKUP(U11,FAC_TOTALS_APTA!$A$4:$BJ$126,$L20,FALSE))</f>
        <v>1804162.339188</v>
      </c>
      <c r="V20" s="29">
        <f>IF(V11=0,0,VLOOKUP(V11,FAC_TOTALS_APTA!$A$4:$BJ$126,$L20,FALSE))</f>
        <v>1021746.1199919001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20926465.122499313</v>
      </c>
      <c r="AD20" s="33">
        <f>AC20/G27</f>
        <v>2.0871326722537775E-2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-230260.61033543199</v>
      </c>
      <c r="N21" s="29">
        <f>IF(N11=0,0,VLOOKUP(N11,FAC_TOTALS_APTA!$A$4:$BJ$126,$L21,FALSE))</f>
        <v>-227604.68032451801</v>
      </c>
      <c r="O21" s="29">
        <f>IF(O11=0,0,VLOOKUP(O11,FAC_TOTALS_APTA!$A$4:$BJ$126,$L21,FALSE))</f>
        <v>-253579.59609415999</v>
      </c>
      <c r="P21" s="29">
        <f>IF(P11=0,0,VLOOKUP(P11,FAC_TOTALS_APTA!$A$4:$BJ$126,$L21,FALSE))</f>
        <v>-205320.399867473</v>
      </c>
      <c r="Q21" s="29">
        <f>IF(Q11=0,0,VLOOKUP(Q11,FAC_TOTALS_APTA!$A$4:$BJ$126,$L21,FALSE))</f>
        <v>-406174.87734028703</v>
      </c>
      <c r="R21" s="29">
        <f>IF(R11=0,0,VLOOKUP(R11,FAC_TOTALS_APTA!$A$4:$BJ$126,$L21,FALSE))</f>
        <v>436777.57584453898</v>
      </c>
      <c r="S21" s="29">
        <f>IF(S11=0,0,VLOOKUP(S11,FAC_TOTALS_APTA!$A$4:$BJ$126,$L21,FALSE))</f>
        <v>386566.54986873298</v>
      </c>
      <c r="T21" s="29">
        <f>IF(T11=0,0,VLOOKUP(T11,FAC_TOTALS_APTA!$A$4:$BJ$126,$L21,FALSE))</f>
        <v>896113.80607711396</v>
      </c>
      <c r="U21" s="29">
        <f>IF(U11=0,0,VLOOKUP(U11,FAC_TOTALS_APTA!$A$4:$BJ$126,$L21,FALSE))</f>
        <v>957795.96797105495</v>
      </c>
      <c r="V21" s="29">
        <f>IF(V11=0,0,VLOOKUP(V11,FAC_TOTALS_APTA!$A$4:$BJ$126,$L21,FALSE))</f>
        <v>-377833.91683874902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976479.81896082195</v>
      </c>
      <c r="AD21" s="33">
        <f>AC21/G27</f>
        <v>9.7390692695555243E-4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-2976203.3164734701</v>
      </c>
      <c r="Q22" s="29">
        <f>IF(Q11=0,0,VLOOKUP(Q11,FAC_TOTALS_APTA!$A$4:$BJ$126,$L22,FALSE))</f>
        <v>-2486461.7260211199</v>
      </c>
      <c r="R22" s="29">
        <f>IF(R11=0,0,VLOOKUP(R11,FAC_TOTALS_APTA!$A$4:$BJ$126,$L22,FALSE))</f>
        <v>-1055742.8199979099</v>
      </c>
      <c r="S22" s="29">
        <f>IF(S11=0,0,VLOOKUP(S11,FAC_TOTALS_APTA!$A$4:$BJ$126,$L22,FALSE))</f>
        <v>-2045908.4915821899</v>
      </c>
      <c r="T22" s="29">
        <f>IF(T11=0,0,VLOOKUP(T11,FAC_TOTALS_APTA!$A$4:$BJ$126,$L22,FALSE))</f>
        <v>-2818161.17852449</v>
      </c>
      <c r="U22" s="29">
        <f>IF(U11=0,0,VLOOKUP(U11,FAC_TOTALS_APTA!$A$4:$BJ$126,$L22,FALSE))</f>
        <v>485758.33240548399</v>
      </c>
      <c r="V22" s="29">
        <f>IF(V11=0,0,VLOOKUP(V11,FAC_TOTALS_APTA!$A$4:$BJ$126,$L22,FALSE))</f>
        <v>-777352.48602812097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-11674071.686221819</v>
      </c>
      <c r="AD22" s="33">
        <f>AC22/G27</f>
        <v>-1.164331208922125E-2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MATCH($D23,FAC_TOTALS_APTA!$A$2:$BJ$2,)</f>
        <v>26</v>
      </c>
      <c r="G23" s="34">
        <f>VLOOKUP(G11,FAC_TOTALS_APTA!$A$4:$BJ$126,$F23,FALSE)</f>
        <v>0</v>
      </c>
      <c r="H23" s="34">
        <f>VLOOKUP(H11,FAC_TOTALS_APTA!$A$4:$BJ$126,$F23,FALSE)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MATCH($K23,FAC_TOTALS_APTA!$A$2:$BH$2,)</f>
        <v>44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173208.12003095099</v>
      </c>
      <c r="V23" s="29">
        <f>IF(V11=0,0,VLOOKUP(V11,FAC_TOTALS_APTA!$A$4:$BJ$126,$L23,FALSE))</f>
        <v>748484.01121097396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921692.13124192494</v>
      </c>
      <c r="AD23" s="33">
        <f>AC23/G27</f>
        <v>9.1926359736980057E-4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-3341796.4396077502</v>
      </c>
      <c r="S24" s="29">
        <f>IF(S11=0,0,VLOOKUP(S11,FAC_TOTALS_APTA!$A$4:$BJ$126,$L24,FALSE))</f>
        <v>0</v>
      </c>
      <c r="T24" s="29">
        <f>IF(T11=0,0,VLOOKUP(T11,FAC_TOTALS_APTA!$A$4:$BJ$126,$L24,FALSE))</f>
        <v>-349091.332658823</v>
      </c>
      <c r="U24" s="29">
        <f>IF(U11=0,0,VLOOKUP(U11,FAC_TOTALS_APTA!$A$4:$BJ$126,$L24,FALSE))</f>
        <v>-2790275.7120246999</v>
      </c>
      <c r="V24" s="29">
        <f>IF(V11=0,0,VLOOKUP(V11,FAC_TOTALS_APTA!$A$4:$BJ$126,$L24,FALSE))</f>
        <v>-126830.532487805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-6607994.0167790782</v>
      </c>
      <c r="AD24" s="33">
        <f>AC24/G27</f>
        <v>-6.5905828479597027E-3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1002641825.34702</v>
      </c>
      <c r="H27" s="110">
        <f>VLOOKUP(H11,FAC_TOTALS_APTA!$A$4:$BH$126,$F27,FALSE)</f>
        <v>1681951203.5430501</v>
      </c>
      <c r="I27" s="112">
        <f t="shared" ref="I27:I28" si="8">H27/G27-1</f>
        <v>0.67751949003415768</v>
      </c>
      <c r="J27" s="31"/>
      <c r="K27" s="31"/>
      <c r="L27" s="6"/>
      <c r="M27" s="29">
        <f t="shared" ref="M27:AB27" si="9">SUM(M13:M20)</f>
        <v>76518221.704283118</v>
      </c>
      <c r="N27" s="29">
        <f t="shared" si="9"/>
        <v>48972673.345289722</v>
      </c>
      <c r="O27" s="29">
        <f t="shared" si="9"/>
        <v>40305592.999661103</v>
      </c>
      <c r="P27" s="29">
        <f t="shared" si="9"/>
        <v>64366570.382193059</v>
      </c>
      <c r="Q27" s="29">
        <f t="shared" si="9"/>
        <v>72415637.907593429</v>
      </c>
      <c r="R27" s="29">
        <f t="shared" si="9"/>
        <v>50869839.029617488</v>
      </c>
      <c r="S27" s="29">
        <f t="shared" si="9"/>
        <v>-50743241.283729993</v>
      </c>
      <c r="T27" s="29">
        <f t="shared" si="9"/>
        <v>37119703.737427235</v>
      </c>
      <c r="U27" s="29">
        <f t="shared" si="9"/>
        <v>43448575.829594366</v>
      </c>
      <c r="V27" s="29">
        <f t="shared" si="9"/>
        <v>37544923.605956025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679309378.19603002</v>
      </c>
      <c r="AD27" s="33">
        <f>I27</f>
        <v>0.67751949003415768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-0.37388993221464983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477879.57084153697</v>
      </c>
      <c r="N41" s="29">
        <f>IF(N39=0,0,VLOOKUP(N39,FAC_TOTALS_APTA!$A$4:$BJ$126,$L41,FALSE))</f>
        <v>592408.68791151396</v>
      </c>
      <c r="O41" s="29">
        <f>IF(O39=0,0,VLOOKUP(O39,FAC_TOTALS_APTA!$A$4:$BJ$126,$L41,FALSE))</f>
        <v>1434194.5643160201</v>
      </c>
      <c r="P41" s="29">
        <f>IF(P39=0,0,VLOOKUP(P39,FAC_TOTALS_APTA!$A$4:$BJ$126,$L41,FALSE))</f>
        <v>1819203.31002177</v>
      </c>
      <c r="Q41" s="29">
        <f>IF(Q39=0,0,VLOOKUP(Q39,FAC_TOTALS_APTA!$A$4:$BJ$126,$L41,FALSE))</f>
        <v>2491855.0241389899</v>
      </c>
      <c r="R41" s="29">
        <f>IF(R39=0,0,VLOOKUP(R39,FAC_TOTALS_APTA!$A$4:$BJ$126,$L41,FALSE))</f>
        <v>4987310.2669054698</v>
      </c>
      <c r="S41" s="29">
        <f>IF(S39=0,0,VLOOKUP(S39,FAC_TOTALS_APTA!$A$4:$BJ$126,$L41,FALSE))</f>
        <v>272736.89306297299</v>
      </c>
      <c r="T41" s="29">
        <f>IF(T39=0,0,VLOOKUP(T39,FAC_TOTALS_APTA!$A$4:$BJ$126,$L41,FALSE))</f>
        <v>-642206.03978610295</v>
      </c>
      <c r="U41" s="29">
        <f>IF(U39=0,0,VLOOKUP(U39,FAC_TOTALS_APTA!$A$4:$BJ$126,$L41,FALSE))</f>
        <v>2324463.3530411599</v>
      </c>
      <c r="V41" s="29">
        <f>IF(V39=0,0,VLOOKUP(V39,FAC_TOTALS_APTA!$A$4:$BJ$126,$L41,FALSE))</f>
        <v>2769509.73546624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16527355.365919573</v>
      </c>
      <c r="AD41" s="33">
        <f>AC41/G55</f>
        <v>0.36020315425082772</v>
      </c>
      <c r="AE41" s="102"/>
    </row>
    <row r="42" spans="2:31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3471471.12628901</v>
      </c>
      <c r="N42" s="29">
        <f>IF(N39=0,0,VLOOKUP(N39,FAC_TOTALS_APTA!$A$4:$BJ$126,$L42,FALSE))</f>
        <v>997699.35590597405</v>
      </c>
      <c r="O42" s="29">
        <f>IF(O39=0,0,VLOOKUP(O39,FAC_TOTALS_APTA!$A$4:$BJ$126,$L42,FALSE))</f>
        <v>618312.65433564398</v>
      </c>
      <c r="P42" s="29">
        <f>IF(P39=0,0,VLOOKUP(P39,FAC_TOTALS_APTA!$A$4:$BJ$126,$L42,FALSE))</f>
        <v>471920.19277134398</v>
      </c>
      <c r="Q42" s="29">
        <f>IF(Q39=0,0,VLOOKUP(Q39,FAC_TOTALS_APTA!$A$4:$BJ$126,$L42,FALSE))</f>
        <v>-1420543.9327466199</v>
      </c>
      <c r="R42" s="29">
        <f>IF(R39=0,0,VLOOKUP(R39,FAC_TOTALS_APTA!$A$4:$BJ$126,$L42,FALSE))</f>
        <v>-573034.91037861805</v>
      </c>
      <c r="S42" s="29">
        <f>IF(S39=0,0,VLOOKUP(S39,FAC_TOTALS_APTA!$A$4:$BJ$126,$L42,FALSE))</f>
        <v>-4278732.7256388897</v>
      </c>
      <c r="T42" s="29">
        <f>IF(T39=0,0,VLOOKUP(T39,FAC_TOTALS_APTA!$A$4:$BJ$126,$L42,FALSE))</f>
        <v>-451928.08402743202</v>
      </c>
      <c r="U42" s="29">
        <f>IF(U39=0,0,VLOOKUP(U39,FAC_TOTALS_APTA!$A$4:$BJ$126,$L42,FALSE))</f>
        <v>-309318.36392694397</v>
      </c>
      <c r="V42" s="29">
        <f>IF(V39=0,0,VLOOKUP(V39,FAC_TOTALS_APTA!$A$4:$BJ$126,$L42,FALSE))</f>
        <v>401974.474386986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-1072180.2130295457</v>
      </c>
      <c r="AD42" s="33">
        <f>AC42/G55</f>
        <v>-2.3367482946179071E-2</v>
      </c>
      <c r="AE42" s="102"/>
    </row>
    <row r="43" spans="2:31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34</v>
      </c>
      <c r="M45" s="29">
        <f>IF(M39=0,0,VLOOKUP(M39,FAC_TOTALS_APTA!$A$4:$BJ$126,$L45,FALSE))</f>
        <v>189549.25482905499</v>
      </c>
      <c r="N45" s="29">
        <f>IF(N39=0,0,VLOOKUP(N39,FAC_TOTALS_APTA!$A$4:$BJ$126,$L45,FALSE))</f>
        <v>205951.90715533099</v>
      </c>
      <c r="O45" s="29">
        <f>IF(O39=0,0,VLOOKUP(O39,FAC_TOTALS_APTA!$A$4:$BJ$126,$L45,FALSE))</f>
        <v>259415.786241252</v>
      </c>
      <c r="P45" s="29">
        <f>IF(P39=0,0,VLOOKUP(P39,FAC_TOTALS_APTA!$A$4:$BJ$126,$L45,FALSE))</f>
        <v>337669.386459879</v>
      </c>
      <c r="Q45" s="29">
        <f>IF(Q39=0,0,VLOOKUP(Q39,FAC_TOTALS_APTA!$A$4:$BJ$126,$L45,FALSE))</f>
        <v>107678.566714213</v>
      </c>
      <c r="R45" s="29">
        <f>IF(R39=0,0,VLOOKUP(R39,FAC_TOTALS_APTA!$A$4:$BJ$126,$L45,FALSE))</f>
        <v>30847.316531415701</v>
      </c>
      <c r="S45" s="29">
        <f>IF(S39=0,0,VLOOKUP(S39,FAC_TOTALS_APTA!$A$4:$BJ$126,$L45,FALSE))</f>
        <v>-105899.972158338</v>
      </c>
      <c r="T45" s="29">
        <f>IF(T39=0,0,VLOOKUP(T39,FAC_TOTALS_APTA!$A$4:$BJ$126,$L45,FALSE))</f>
        <v>39341.380111167498</v>
      </c>
      <c r="U45" s="29">
        <f>IF(U39=0,0,VLOOKUP(U39,FAC_TOTALS_APTA!$A$4:$BJ$126,$L45,FALSE))</f>
        <v>101979.31857789699</v>
      </c>
      <c r="V45" s="29">
        <f>IF(V39=0,0,VLOOKUP(V39,FAC_TOTALS_APTA!$A$4:$BJ$126,$L45,FALSE))</f>
        <v>160259.54720338099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1326792.4916652534</v>
      </c>
      <c r="AD45" s="33">
        <f>AC45/G55</f>
        <v>2.8916594939298587E-2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35</v>
      </c>
      <c r="M46" s="29">
        <f>IF(M39=0,0,VLOOKUP(M39,FAC_TOTALS_APTA!$A$4:$BJ$126,$L46,FALSE))</f>
        <v>-56349.954363974197</v>
      </c>
      <c r="N46" s="29">
        <f>IF(N39=0,0,VLOOKUP(N39,FAC_TOTALS_APTA!$A$4:$BJ$126,$L46,FALSE))</f>
        <v>-63458.394497032699</v>
      </c>
      <c r="O46" s="29">
        <f>IF(O39=0,0,VLOOKUP(O39,FAC_TOTALS_APTA!$A$4:$BJ$126,$L46,FALSE))</f>
        <v>-90569.343185700505</v>
      </c>
      <c r="P46" s="29">
        <f>IF(P39=0,0,VLOOKUP(P39,FAC_TOTALS_APTA!$A$4:$BJ$126,$L46,FALSE))</f>
        <v>-8405.26484339538</v>
      </c>
      <c r="Q46" s="29">
        <f>IF(Q39=0,0,VLOOKUP(Q39,FAC_TOTALS_APTA!$A$4:$BJ$126,$L46,FALSE))</f>
        <v>-169428.45952895799</v>
      </c>
      <c r="R46" s="29">
        <f>IF(R39=0,0,VLOOKUP(R39,FAC_TOTALS_APTA!$A$4:$BJ$126,$L46,FALSE))</f>
        <v>20286.555086430599</v>
      </c>
      <c r="S46" s="29">
        <f>IF(S39=0,0,VLOOKUP(S39,FAC_TOTALS_APTA!$A$4:$BJ$126,$L46,FALSE))</f>
        <v>86941.402665169604</v>
      </c>
      <c r="T46" s="29">
        <f>IF(T39=0,0,VLOOKUP(T39,FAC_TOTALS_APTA!$A$4:$BJ$126,$L46,FALSE))</f>
        <v>56856.939151008897</v>
      </c>
      <c r="U46" s="29">
        <f>IF(U39=0,0,VLOOKUP(U39,FAC_TOTALS_APTA!$A$4:$BJ$126,$L46,FALSE))</f>
        <v>-76959.355177622594</v>
      </c>
      <c r="V46" s="29">
        <f>IF(V39=0,0,VLOOKUP(V39,FAC_TOTALS_APTA!$A$4:$BJ$126,$L46,FALSE))</f>
        <v>-222202.06541783601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-523287.94011191023</v>
      </c>
      <c r="AD46" s="33">
        <f>AC46/G55</f>
        <v>-1.1404726433026679E-2</v>
      </c>
      <c r="AE46" s="102"/>
    </row>
    <row r="47" spans="2:31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36</v>
      </c>
      <c r="M47" s="29">
        <f>IF(M39=0,0,VLOOKUP(M39,FAC_TOTALS_APTA!$A$4:$BJ$126,$L47,FALSE))</f>
        <v>587664.50559348101</v>
      </c>
      <c r="N47" s="29">
        <f>IF(N39=0,0,VLOOKUP(N39,FAC_TOTALS_APTA!$A$4:$BJ$126,$L47,FALSE))</f>
        <v>627381.67870135698</v>
      </c>
      <c r="O47" s="29">
        <f>IF(O39=0,0,VLOOKUP(O39,FAC_TOTALS_APTA!$A$4:$BJ$126,$L47,FALSE))</f>
        <v>916930.310264742</v>
      </c>
      <c r="P47" s="29">
        <f>IF(P39=0,0,VLOOKUP(P39,FAC_TOTALS_APTA!$A$4:$BJ$126,$L47,FALSE))</f>
        <v>587161.29119204904</v>
      </c>
      <c r="Q47" s="29">
        <f>IF(Q39=0,0,VLOOKUP(Q39,FAC_TOTALS_APTA!$A$4:$BJ$126,$L47,FALSE))</f>
        <v>437880.89863532502</v>
      </c>
      <c r="R47" s="29">
        <f>IF(R39=0,0,VLOOKUP(R39,FAC_TOTALS_APTA!$A$4:$BJ$126,$L47,FALSE))</f>
        <v>846958.99888562702</v>
      </c>
      <c r="S47" s="29">
        <f>IF(S39=0,0,VLOOKUP(S39,FAC_TOTALS_APTA!$A$4:$BJ$126,$L47,FALSE))</f>
        <v>-2912688.2684235899</v>
      </c>
      <c r="T47" s="29">
        <f>IF(T39=0,0,VLOOKUP(T39,FAC_TOTALS_APTA!$A$4:$BJ$126,$L47,FALSE))</f>
        <v>1242817.1951099299</v>
      </c>
      <c r="U47" s="29">
        <f>IF(U39=0,0,VLOOKUP(U39,FAC_TOTALS_APTA!$A$4:$BJ$126,$L47,FALSE))</f>
        <v>1613238.22089719</v>
      </c>
      <c r="V47" s="29">
        <f>IF(V39=0,0,VLOOKUP(V39,FAC_TOTALS_APTA!$A$4:$BJ$126,$L47,FALSE))</f>
        <v>27765.328826409601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3975110.1596825207</v>
      </c>
      <c r="AD47" s="33">
        <f>AC47/G55</f>
        <v>8.6634987044854894E-2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61322.0501576362</v>
      </c>
      <c r="N48" s="29">
        <f>IF(N39=0,0,VLOOKUP(N39,FAC_TOTALS_APTA!$A$4:$BJ$126,$L48,FALSE))</f>
        <v>88789.082732202194</v>
      </c>
      <c r="O48" s="29">
        <f>IF(O39=0,0,VLOOKUP(O39,FAC_TOTALS_APTA!$A$4:$BJ$126,$L48,FALSE))</f>
        <v>84392.579850557304</v>
      </c>
      <c r="P48" s="29">
        <f>IF(P39=0,0,VLOOKUP(P39,FAC_TOTALS_APTA!$A$4:$BJ$126,$L48,FALSE))</f>
        <v>159390.67531677301</v>
      </c>
      <c r="Q48" s="29">
        <f>IF(Q39=0,0,VLOOKUP(Q39,FAC_TOTALS_APTA!$A$4:$BJ$126,$L48,FALSE))</f>
        <v>-74992.247797557706</v>
      </c>
      <c r="R48" s="29">
        <f>IF(R39=0,0,VLOOKUP(R39,FAC_TOTALS_APTA!$A$4:$BJ$126,$L48,FALSE))</f>
        <v>40634.962953924398</v>
      </c>
      <c r="S48" s="29">
        <f>IF(S39=0,0,VLOOKUP(S39,FAC_TOTALS_APTA!$A$4:$BJ$126,$L48,FALSE))</f>
        <v>214712.74254564999</v>
      </c>
      <c r="T48" s="29">
        <f>IF(T39=0,0,VLOOKUP(T39,FAC_TOTALS_APTA!$A$4:$BJ$126,$L48,FALSE))</f>
        <v>130190.751166627</v>
      </c>
      <c r="U48" s="29">
        <f>IF(U39=0,0,VLOOKUP(U39,FAC_TOTALS_APTA!$A$4:$BJ$126,$L48,FALSE))</f>
        <v>100922.71689461599</v>
      </c>
      <c r="V48" s="29">
        <f>IF(V39=0,0,VLOOKUP(V39,FAC_TOTALS_APTA!$A$4:$BJ$126,$L48,FALSE))</f>
        <v>71570.219073335596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876933.53289376397</v>
      </c>
      <c r="AD48" s="33">
        <f>AC48/G55</f>
        <v>1.911220625581803E-2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38</v>
      </c>
      <c r="M49" s="29">
        <f>IF(M39=0,0,VLOOKUP(M39,FAC_TOTALS_APTA!$A$4:$BJ$126,$L49,FALSE))</f>
        <v>4232.4535339581298</v>
      </c>
      <c r="N49" s="29">
        <f>IF(N39=0,0,VLOOKUP(N39,FAC_TOTALS_APTA!$A$4:$BJ$126,$L49,FALSE))</f>
        <v>4426.1768356413204</v>
      </c>
      <c r="O49" s="29">
        <f>IF(O39=0,0,VLOOKUP(O39,FAC_TOTALS_APTA!$A$4:$BJ$126,$L49,FALSE))</f>
        <v>2244.70883918455</v>
      </c>
      <c r="P49" s="29">
        <f>IF(P39=0,0,VLOOKUP(P39,FAC_TOTALS_APTA!$A$4:$BJ$126,$L49,FALSE))</f>
        <v>13101.394016410401</v>
      </c>
      <c r="Q49" s="29">
        <f>IF(Q39=0,0,VLOOKUP(Q39,FAC_TOTALS_APTA!$A$4:$BJ$126,$L49,FALSE))</f>
        <v>-33810.819979667998</v>
      </c>
      <c r="R49" s="29">
        <f>IF(R39=0,0,VLOOKUP(R39,FAC_TOTALS_APTA!$A$4:$BJ$126,$L49,FALSE))</f>
        <v>18361.3928497579</v>
      </c>
      <c r="S49" s="29">
        <f>IF(S39=0,0,VLOOKUP(S39,FAC_TOTALS_APTA!$A$4:$BJ$126,$L49,FALSE))</f>
        <v>59214.972877234701</v>
      </c>
      <c r="T49" s="29">
        <f>IF(T39=0,0,VLOOKUP(T39,FAC_TOTALS_APTA!$A$4:$BJ$126,$L49,FALSE))</f>
        <v>6422.1453823287702</v>
      </c>
      <c r="U49" s="29">
        <f>IF(U39=0,0,VLOOKUP(U39,FAC_TOTALS_APTA!$A$4:$BJ$126,$L49,FALSE))</f>
        <v>68645.154877553097</v>
      </c>
      <c r="V49" s="29">
        <f>IF(V39=0,0,VLOOKUP(V39,FAC_TOTALS_APTA!$A$4:$BJ$126,$L49,FALSE))</f>
        <v>-1628.00091487703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141209.57831752385</v>
      </c>
      <c r="AD49" s="33">
        <f>AC49/G55</f>
        <v>3.0775725694920535E-3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39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-30854.5923420248</v>
      </c>
      <c r="Q50" s="29">
        <f>IF(Q39=0,0,VLOOKUP(Q39,FAC_TOTALS_APTA!$A$4:$BJ$126,$L50,FALSE))</f>
        <v>-182997.719309462</v>
      </c>
      <c r="R50" s="29">
        <f>IF(R39=0,0,VLOOKUP(R39,FAC_TOTALS_APTA!$A$4:$BJ$126,$L50,FALSE))</f>
        <v>17936.059790982599</v>
      </c>
      <c r="S50" s="29">
        <f>IF(S39=0,0,VLOOKUP(S39,FAC_TOTALS_APTA!$A$4:$BJ$126,$L50,FALSE))</f>
        <v>-50278.710507715601</v>
      </c>
      <c r="T50" s="29">
        <f>IF(T39=0,0,VLOOKUP(T39,FAC_TOTALS_APTA!$A$4:$BJ$126,$L50,FALSE))</f>
        <v>50697.218451463501</v>
      </c>
      <c r="U50" s="29">
        <f>IF(U39=0,0,VLOOKUP(U39,FAC_TOTALS_APTA!$A$4:$BJ$126,$L50,FALSE))</f>
        <v>-57977.793188600903</v>
      </c>
      <c r="V50" s="29">
        <f>IF(V39=0,0,VLOOKUP(V39,FAC_TOTALS_APTA!$A$4:$BJ$126,$L50,FALSE))</f>
        <v>-175023.667828751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-428499.20493410819</v>
      </c>
      <c r="AD50" s="33">
        <f>AC50/G55</f>
        <v>-9.3388664909759347E-3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-50777.142568317402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-50777.142568317402</v>
      </c>
      <c r="AD52" s="33">
        <f>AC52/G55</f>
        <v>-1.1066553911382091E-3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51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45883427.645974301</v>
      </c>
      <c r="H55" s="110">
        <f>VLOOKUP(H39,FAC_TOTALS_APTA!$A$4:$BH$126,$F55,FALSE)</f>
        <v>81011392.405391693</v>
      </c>
      <c r="I55" s="112">
        <f t="shared" ref="I55" si="16">H55/G55-1</f>
        <v>0.76559155585446836</v>
      </c>
      <c r="J55" s="31"/>
      <c r="K55" s="31"/>
      <c r="L55" s="6"/>
      <c r="M55" s="29">
        <f t="shared" ref="M55:AB55" si="17">SUM(M41:M48)</f>
        <v>4731536.5533467457</v>
      </c>
      <c r="N55" s="29">
        <f t="shared" si="17"/>
        <v>2448772.3179093455</v>
      </c>
      <c r="O55" s="29">
        <f t="shared" si="17"/>
        <v>3222676.5518225147</v>
      </c>
      <c r="P55" s="29">
        <f t="shared" si="17"/>
        <v>3366939.5909184194</v>
      </c>
      <c r="Q55" s="29">
        <f t="shared" si="17"/>
        <v>1372449.8494153924</v>
      </c>
      <c r="R55" s="29">
        <f t="shared" si="17"/>
        <v>5353003.189984249</v>
      </c>
      <c r="S55" s="29">
        <f t="shared" si="17"/>
        <v>-6722929.9279470248</v>
      </c>
      <c r="T55" s="29">
        <f t="shared" si="17"/>
        <v>375072.14172519807</v>
      </c>
      <c r="U55" s="29">
        <f t="shared" si="17"/>
        <v>3754325.8903062963</v>
      </c>
      <c r="V55" s="29">
        <f t="shared" si="17"/>
        <v>3208877.2395385164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35127964.759417392</v>
      </c>
      <c r="AD55" s="33">
        <f>I55</f>
        <v>0.76559155585446836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-3.1672399290458841E-2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FARE_per_UPT_cleaned_2018_MIDLOW_log_FAC</v>
      </c>
      <c r="L70" s="76">
        <f>MATCH($K70,FAC_TOTALS_APTA!$A$2:$BH$2,)</f>
        <v>33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MATCH($K71,FAC_TOTALS_APTA!$A$2:$BH$2,)</f>
        <v>41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34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35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36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37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38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39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27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MATCH($K79,FAC_TOTALS_APTA!$A$2:$BH$2,)</f>
        <v>45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83644472.323180005</v>
      </c>
      <c r="N97" s="29">
        <f>IF(N95=0,0,VLOOKUP(N95,FAC_TOTALS_APTA!$A$4:$BJ$126,$L97,FALSE))</f>
        <v>49280748.545524001</v>
      </c>
      <c r="O97" s="29">
        <f>IF(O95=0,0,VLOOKUP(O95,FAC_TOTALS_APTA!$A$4:$BJ$126,$L97,FALSE))</f>
        <v>16928127.048707601</v>
      </c>
      <c r="P97" s="29">
        <f>IF(P95=0,0,VLOOKUP(P95,FAC_TOTALS_APTA!$A$4:$BJ$126,$L97,FALSE))</f>
        <v>38587012.835592903</v>
      </c>
      <c r="Q97" s="29">
        <f>IF(Q95=0,0,VLOOKUP(Q95,FAC_TOTALS_APTA!$A$4:$BJ$126,$L97,FALSE))</f>
        <v>10327064.738341101</v>
      </c>
      <c r="R97" s="29">
        <f>IF(R95=0,0,VLOOKUP(R95,FAC_TOTALS_APTA!$A$4:$BJ$126,$L97,FALSE))</f>
        <v>52598365.682646997</v>
      </c>
      <c r="S97" s="29">
        <f>IF(S95=0,0,VLOOKUP(S95,FAC_TOTALS_APTA!$A$4:$BJ$126,$L97,FALSE))</f>
        <v>12951853.545887001</v>
      </c>
      <c r="T97" s="29">
        <f>IF(T95=0,0,VLOOKUP(T95,FAC_TOTALS_APTA!$A$4:$BJ$126,$L97,FALSE))</f>
        <v>-32124490.556386098</v>
      </c>
      <c r="U97" s="29">
        <f>IF(U95=0,0,VLOOKUP(U95,FAC_TOTALS_APTA!$A$4:$BJ$126,$L97,FALSE))</f>
        <v>-33653112.053509802</v>
      </c>
      <c r="V97" s="29">
        <f>IF(V95=0,0,VLOOKUP(V95,FAC_TOTALS_APTA!$A$4:$BJ$126,$L97,FALSE))</f>
        <v>-1707235.9424636399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196832806.16752002</v>
      </c>
      <c r="AD97" s="33">
        <f>AC97/G111</f>
        <v>7.7738927326441803E-2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-15749467.25416</v>
      </c>
      <c r="N98" s="29">
        <f>IF(N95=0,0,VLOOKUP(N95,FAC_TOTALS_APTA!$A$4:$BJ$126,$L98,FALSE))</f>
        <v>2462559.2118204799</v>
      </c>
      <c r="O98" s="29">
        <f>IF(O95=0,0,VLOOKUP(O95,FAC_TOTALS_APTA!$A$4:$BJ$126,$L98,FALSE))</f>
        <v>29911224.314072601</v>
      </c>
      <c r="P98" s="29">
        <f>IF(P95=0,0,VLOOKUP(P95,FAC_TOTALS_APTA!$A$4:$BJ$126,$L98,FALSE))</f>
        <v>2678994.9924633498</v>
      </c>
      <c r="Q98" s="29">
        <f>IF(Q95=0,0,VLOOKUP(Q95,FAC_TOTALS_APTA!$A$4:$BJ$126,$L98,FALSE))</f>
        <v>8568676.5573216397</v>
      </c>
      <c r="R98" s="29">
        <f>IF(R95=0,0,VLOOKUP(R95,FAC_TOTALS_APTA!$A$4:$BJ$126,$L98,FALSE))</f>
        <v>-3571013.9185216199</v>
      </c>
      <c r="S98" s="29">
        <f>IF(S95=0,0,VLOOKUP(S95,FAC_TOTALS_APTA!$A$4:$BJ$126,$L98,FALSE))</f>
        <v>-11957538.5553778</v>
      </c>
      <c r="T98" s="29">
        <f>IF(T95=0,0,VLOOKUP(T95,FAC_TOTALS_APTA!$A$4:$BJ$126,$L98,FALSE))</f>
        <v>-198702.64441664101</v>
      </c>
      <c r="U98" s="29">
        <f>IF(U95=0,0,VLOOKUP(U95,FAC_TOTALS_APTA!$A$4:$BJ$126,$L98,FALSE))</f>
        <v>-14500335.076740701</v>
      </c>
      <c r="V98" s="29">
        <f>IF(V95=0,0,VLOOKUP(V95,FAC_TOTALS_APTA!$A$4:$BJ$126,$L98,FALSE))</f>
        <v>5977529.1699492503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3621926.7964105587</v>
      </c>
      <c r="AD98" s="33">
        <f>AC98/G111</f>
        <v>1.4304765018094553E-3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34</v>
      </c>
      <c r="M101" s="29">
        <f>IF(M95=0,0,VLOOKUP(M95,FAC_TOTALS_APTA!$A$4:$BJ$126,$L101,FALSE))</f>
        <v>5958218.1502753999</v>
      </c>
      <c r="N101" s="29">
        <f>IF(N95=0,0,VLOOKUP(N95,FAC_TOTALS_APTA!$A$4:$BJ$126,$L101,FALSE))</f>
        <v>8747039.3433776293</v>
      </c>
      <c r="O101" s="29">
        <f>IF(O95=0,0,VLOOKUP(O95,FAC_TOTALS_APTA!$A$4:$BJ$126,$L101,FALSE))</f>
        <v>8999540.9445460904</v>
      </c>
      <c r="P101" s="29">
        <f>IF(P95=0,0,VLOOKUP(P95,FAC_TOTALS_APTA!$A$4:$BJ$126,$L101,FALSE))</f>
        <v>11598390.893939599</v>
      </c>
      <c r="Q101" s="29">
        <f>IF(Q95=0,0,VLOOKUP(Q95,FAC_TOTALS_APTA!$A$4:$BJ$126,$L101,FALSE))</f>
        <v>1223774.5006637401</v>
      </c>
      <c r="R101" s="29">
        <f>IF(R95=0,0,VLOOKUP(R95,FAC_TOTALS_APTA!$A$4:$BJ$126,$L101,FALSE))</f>
        <v>5284139.6790644703</v>
      </c>
      <c r="S101" s="29">
        <f>IF(S95=0,0,VLOOKUP(S95,FAC_TOTALS_APTA!$A$4:$BJ$126,$L101,FALSE))</f>
        <v>-4947606.0337007102</v>
      </c>
      <c r="T101" s="29">
        <f>IF(T95=0,0,VLOOKUP(T95,FAC_TOTALS_APTA!$A$4:$BJ$126,$L101,FALSE))</f>
        <v>-3911795.1769001698</v>
      </c>
      <c r="U101" s="29">
        <f>IF(U95=0,0,VLOOKUP(U95,FAC_TOTALS_APTA!$A$4:$BJ$126,$L101,FALSE))</f>
        <v>2894000.8265697001</v>
      </c>
      <c r="V101" s="29">
        <f>IF(V95=0,0,VLOOKUP(V95,FAC_TOTALS_APTA!$A$4:$BJ$126,$L101,FALSE))</f>
        <v>5161340.1744151404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41007043.302250884</v>
      </c>
      <c r="AD101" s="33">
        <f>AC101/G111</f>
        <v>1.6195692279227229E-2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35</v>
      </c>
      <c r="M102" s="29">
        <f>IF(M95=0,0,VLOOKUP(M95,FAC_TOTALS_APTA!$A$4:$BJ$126,$L102,FALSE))</f>
        <v>-1028432.67190345</v>
      </c>
      <c r="N102" s="29">
        <f>IF(N95=0,0,VLOOKUP(N95,FAC_TOTALS_APTA!$A$4:$BJ$126,$L102,FALSE))</f>
        <v>-2985171.9695185102</v>
      </c>
      <c r="O102" s="29">
        <f>IF(O95=0,0,VLOOKUP(O95,FAC_TOTALS_APTA!$A$4:$BJ$126,$L102,FALSE))</f>
        <v>-2062851.7302580699</v>
      </c>
      <c r="P102" s="29">
        <f>IF(P95=0,0,VLOOKUP(P95,FAC_TOTALS_APTA!$A$4:$BJ$126,$L102,FALSE))</f>
        <v>4978418.70206293</v>
      </c>
      <c r="Q102" s="29">
        <f>IF(Q95=0,0,VLOOKUP(Q95,FAC_TOTALS_APTA!$A$4:$BJ$126,$L102,FALSE))</f>
        <v>-1119756.0595748699</v>
      </c>
      <c r="R102" s="29">
        <f>IF(R95=0,0,VLOOKUP(R95,FAC_TOTALS_APTA!$A$4:$BJ$126,$L102,FALSE))</f>
        <v>-1339648.5235504999</v>
      </c>
      <c r="S102" s="29">
        <f>IF(S95=0,0,VLOOKUP(S95,FAC_TOTALS_APTA!$A$4:$BJ$126,$L102,FALSE))</f>
        <v>9923054.5735468902</v>
      </c>
      <c r="T102" s="29">
        <f>IF(T95=0,0,VLOOKUP(T95,FAC_TOTALS_APTA!$A$4:$BJ$126,$L102,FALSE))</f>
        <v>5584562.0070593301</v>
      </c>
      <c r="U102" s="29">
        <f>IF(U95=0,0,VLOOKUP(U95,FAC_TOTALS_APTA!$A$4:$BJ$126,$L102,FALSE))</f>
        <v>-156471.470666223</v>
      </c>
      <c r="V102" s="29">
        <f>IF(V95=0,0,VLOOKUP(V95,FAC_TOTALS_APTA!$A$4:$BJ$126,$L102,FALSE))</f>
        <v>-5769125.53311422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6024577.3240833068</v>
      </c>
      <c r="AD102" s="33">
        <f>AC102/G111</f>
        <v>2.3794010149448572E-3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25832325.3867075</v>
      </c>
      <c r="N103" s="29">
        <f>IF(N95=0,0,VLOOKUP(N95,FAC_TOTALS_APTA!$A$4:$BJ$126,$L103,FALSE))</f>
        <v>27298405.0120924</v>
      </c>
      <c r="O103" s="29">
        <f>IF(O95=0,0,VLOOKUP(O95,FAC_TOTALS_APTA!$A$4:$BJ$126,$L103,FALSE))</f>
        <v>37674739.542744398</v>
      </c>
      <c r="P103" s="29">
        <f>IF(P95=0,0,VLOOKUP(P95,FAC_TOTALS_APTA!$A$4:$BJ$126,$L103,FALSE))</f>
        <v>27640176.473857701</v>
      </c>
      <c r="Q103" s="29">
        <f>IF(Q95=0,0,VLOOKUP(Q95,FAC_TOTALS_APTA!$A$4:$BJ$126,$L103,FALSE))</f>
        <v>9443019.6763723493</v>
      </c>
      <c r="R103" s="29">
        <f>IF(R95=0,0,VLOOKUP(R95,FAC_TOTALS_APTA!$A$4:$BJ$126,$L103,FALSE))</f>
        <v>39119351.668173604</v>
      </c>
      <c r="S103" s="29">
        <f>IF(S95=0,0,VLOOKUP(S95,FAC_TOTALS_APTA!$A$4:$BJ$126,$L103,FALSE))</f>
        <v>-98592398.557811305</v>
      </c>
      <c r="T103" s="29">
        <f>IF(T95=0,0,VLOOKUP(T95,FAC_TOTALS_APTA!$A$4:$BJ$126,$L103,FALSE))</f>
        <v>43352561.357032597</v>
      </c>
      <c r="U103" s="29">
        <f>IF(U95=0,0,VLOOKUP(U95,FAC_TOTALS_APTA!$A$4:$BJ$126,$L103,FALSE))</f>
        <v>68312459.812607795</v>
      </c>
      <c r="V103" s="29">
        <f>IF(V95=0,0,VLOOKUP(V95,FAC_TOTALS_APTA!$A$4:$BJ$126,$L103,FALSE))</f>
        <v>3563714.40088148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183644354.77265853</v>
      </c>
      <c r="AD103" s="33">
        <f>AC103/G111</f>
        <v>7.2530161143121358E-2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4258994.4884375697</v>
      </c>
      <c r="N104" s="29">
        <f>IF(N95=0,0,VLOOKUP(N95,FAC_TOTALS_APTA!$A$4:$BJ$126,$L104,FALSE))</f>
        <v>5453274.5828050096</v>
      </c>
      <c r="O104" s="29">
        <f>IF(O95=0,0,VLOOKUP(O95,FAC_TOTALS_APTA!$A$4:$BJ$126,$L104,FALSE))</f>
        <v>5242088.0355535503</v>
      </c>
      <c r="P104" s="29">
        <f>IF(P95=0,0,VLOOKUP(P95,FAC_TOTALS_APTA!$A$4:$BJ$126,$L104,FALSE))</f>
        <v>9613279.01125402</v>
      </c>
      <c r="Q104" s="29">
        <f>IF(Q95=0,0,VLOOKUP(Q95,FAC_TOTALS_APTA!$A$4:$BJ$126,$L104,FALSE))</f>
        <v>-3072701.2348441398</v>
      </c>
      <c r="R104" s="29">
        <f>IF(R95=0,0,VLOOKUP(R95,FAC_TOTALS_APTA!$A$4:$BJ$126,$L104,FALSE))</f>
        <v>-287034.55366446398</v>
      </c>
      <c r="S104" s="29">
        <f>IF(S95=0,0,VLOOKUP(S95,FAC_TOTALS_APTA!$A$4:$BJ$126,$L104,FALSE))</f>
        <v>6491349.6143550798</v>
      </c>
      <c r="T104" s="29">
        <f>IF(T95=0,0,VLOOKUP(T95,FAC_TOTALS_APTA!$A$4:$BJ$126,$L104,FALSE))</f>
        <v>1468913.0744159</v>
      </c>
      <c r="U104" s="29">
        <f>IF(U95=0,0,VLOOKUP(U95,FAC_TOTALS_APTA!$A$4:$BJ$126,$L104,FALSE))</f>
        <v>5875483.0193388099</v>
      </c>
      <c r="V104" s="29">
        <f>IF(V95=0,0,VLOOKUP(V95,FAC_TOTALS_APTA!$A$4:$BJ$126,$L104,FALSE))</f>
        <v>1057589.8456695599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36101235.883320898</v>
      </c>
      <c r="AD104" s="33">
        <f>AC104/G111</f>
        <v>1.4258148361405218E-2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38</v>
      </c>
      <c r="M105" s="29">
        <f>IF(M95=0,0,VLOOKUP(M95,FAC_TOTALS_APTA!$A$4:$BJ$126,$L105,FALSE))</f>
        <v>-1437162.6714935401</v>
      </c>
      <c r="N105" s="29">
        <f>IF(N95=0,0,VLOOKUP(N95,FAC_TOTALS_APTA!$A$4:$BJ$126,$L105,FALSE))</f>
        <v>-1457362.0391337001</v>
      </c>
      <c r="O105" s="29">
        <f>IF(O95=0,0,VLOOKUP(O95,FAC_TOTALS_APTA!$A$4:$BJ$126,$L105,FALSE))</f>
        <v>-1370177.4540021301</v>
      </c>
      <c r="P105" s="29">
        <f>IF(P95=0,0,VLOOKUP(P95,FAC_TOTALS_APTA!$A$4:$BJ$126,$L105,FALSE))</f>
        <v>-2537271.6772743901</v>
      </c>
      <c r="Q105" s="29">
        <f>IF(Q95=0,0,VLOOKUP(Q95,FAC_TOTALS_APTA!$A$4:$BJ$126,$L105,FALSE))</f>
        <v>1160185.1914634099</v>
      </c>
      <c r="R105" s="29">
        <f>IF(R95=0,0,VLOOKUP(R95,FAC_TOTALS_APTA!$A$4:$BJ$126,$L105,FALSE))</f>
        <v>111418.97449049899</v>
      </c>
      <c r="S105" s="29">
        <f>IF(S95=0,0,VLOOKUP(S95,FAC_TOTALS_APTA!$A$4:$BJ$126,$L105,FALSE))</f>
        <v>1084689.38124316</v>
      </c>
      <c r="T105" s="29">
        <f>IF(T95=0,0,VLOOKUP(T95,FAC_TOTALS_APTA!$A$4:$BJ$126,$L105,FALSE))</f>
        <v>1761363.76570069</v>
      </c>
      <c r="U105" s="29">
        <f>IF(U95=0,0,VLOOKUP(U95,FAC_TOTALS_APTA!$A$4:$BJ$126,$L105,FALSE))</f>
        <v>2108269.7501694402</v>
      </c>
      <c r="V105" s="29">
        <f>IF(V95=0,0,VLOOKUP(V95,FAC_TOTALS_APTA!$A$4:$BJ$126,$L105,FALSE))</f>
        <v>1223059.0316117301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647012.25277516921</v>
      </c>
      <c r="AD105" s="33">
        <f>AC105/G111</f>
        <v>2.5553686642560357E-4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39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-3935601.4570365399</v>
      </c>
      <c r="Q106" s="29">
        <f>IF(Q95=0,0,VLOOKUP(Q95,FAC_TOTALS_APTA!$A$4:$BJ$126,$L106,FALSE))</f>
        <v>2045897.4297696799</v>
      </c>
      <c r="R106" s="29">
        <f>IF(R95=0,0,VLOOKUP(R95,FAC_TOTALS_APTA!$A$4:$BJ$126,$L106,FALSE))</f>
        <v>-2160007.2199331201</v>
      </c>
      <c r="S106" s="29">
        <f>IF(S95=0,0,VLOOKUP(S95,FAC_TOTALS_APTA!$A$4:$BJ$126,$L106,FALSE))</f>
        <v>-4424483.0887428997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-4513672.8784959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-12987867.214438779</v>
      </c>
      <c r="AD106" s="33">
        <f>AC106/G111</f>
        <v>-5.1295456543429601E-3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MATCH($K107,FAC_TOTALS_APTA!$A$2:$BH$2,)</f>
        <v>44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2694706.0774837201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2694706.0774837201</v>
      </c>
      <c r="AD107" s="33">
        <f>AC107/G111</f>
        <v>1.0642715714033015E-3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2531972242.6961002</v>
      </c>
      <c r="H111" s="110">
        <f>VLOOKUP(H95,FAC_TOTALS_APTA!$A$4:$BH$126,$F111,FALSE)</f>
        <v>3101284796.4611902</v>
      </c>
      <c r="I111" s="112">
        <f t="shared" ref="I111" si="34">H111/G111-1</f>
        <v>0.22484944509457705</v>
      </c>
      <c r="J111" s="31"/>
      <c r="K111" s="31"/>
      <c r="L111" s="6"/>
      <c r="M111" s="29">
        <f t="shared" ref="M111:AB111" si="35">SUM(M97:M104)</f>
        <v>102916110.42253701</v>
      </c>
      <c r="N111" s="29">
        <f t="shared" si="35"/>
        <v>90256854.726101011</v>
      </c>
      <c r="O111" s="29">
        <f t="shared" si="35"/>
        <v>96692868.155366153</v>
      </c>
      <c r="P111" s="29">
        <f t="shared" si="35"/>
        <v>95096272.909170508</v>
      </c>
      <c r="Q111" s="29">
        <f t="shared" si="35"/>
        <v>25370078.178279817</v>
      </c>
      <c r="R111" s="29">
        <f t="shared" si="35"/>
        <v>91804160.034148484</v>
      </c>
      <c r="S111" s="29">
        <f t="shared" si="35"/>
        <v>-86131285.413100839</v>
      </c>
      <c r="T111" s="29">
        <f t="shared" si="35"/>
        <v>14171048.060804918</v>
      </c>
      <c r="U111" s="29">
        <f t="shared" si="35"/>
        <v>28772025.057599582</v>
      </c>
      <c r="V111" s="29">
        <f t="shared" si="35"/>
        <v>8283812.1153375693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569312553.76508999</v>
      </c>
      <c r="AD111" s="33">
        <f>I111</f>
        <v>0.22484944509457705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0.2193511656915057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31863764.116236299</v>
      </c>
      <c r="N13" s="29">
        <f>IF(N11=0,0,VLOOKUP(N11,FAC_TOTALS_APTA!$A$4:$BJ$126,$L13,FALSE))</f>
        <v>43783348.613542996</v>
      </c>
      <c r="O13" s="29">
        <f>IF(O11=0,0,VLOOKUP(O11,FAC_TOTALS_APTA!$A$4:$BJ$126,$L13,FALSE))</f>
        <v>21954648.6451395</v>
      </c>
      <c r="P13" s="29">
        <f>IF(P11=0,0,VLOOKUP(P11,FAC_TOTALS_APTA!$A$4:$BJ$126,$L13,FALSE))</f>
        <v>27919284.235661</v>
      </c>
      <c r="Q13" s="29">
        <f>IF(Q11=0,0,VLOOKUP(Q11,FAC_TOTALS_APTA!$A$4:$BJ$126,$L13,FALSE))</f>
        <v>35555484.291783802</v>
      </c>
      <c r="R13" s="29">
        <f>IF(R11=0,0,VLOOKUP(R11,FAC_TOTALS_APTA!$A$4:$BJ$126,$L13,FALSE))</f>
        <v>13294134.978263499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174370664.8806271</v>
      </c>
      <c r="AD13" s="33">
        <f>AC13/G27</f>
        <v>0.10367165498815496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-9767746.5975027103</v>
      </c>
      <c r="N14" s="29">
        <f>IF(N11=0,0,VLOOKUP(N11,FAC_TOTALS_APTA!$A$4:$BJ$126,$L14,FALSE))</f>
        <v>1727156.2451832001</v>
      </c>
      <c r="O14" s="29">
        <f>IF(O11=0,0,VLOOKUP(O11,FAC_TOTALS_APTA!$A$4:$BJ$126,$L14,FALSE))</f>
        <v>-9500089.8926474098</v>
      </c>
      <c r="P14" s="29">
        <f>IF(P11=0,0,VLOOKUP(P11,FAC_TOTALS_APTA!$A$4:$BJ$126,$L14,FALSE))</f>
        <v>-2938531.5694377902</v>
      </c>
      <c r="Q14" s="29">
        <f>IF(Q11=0,0,VLOOKUP(Q11,FAC_TOTALS_APTA!$A$4:$BJ$126,$L14,FALSE))</f>
        <v>2293309.3697106298</v>
      </c>
      <c r="R14" s="29">
        <f>IF(R11=0,0,VLOOKUP(R11,FAC_TOTALS_APTA!$A$4:$BJ$126,$L14,FALSE))</f>
        <v>514176.22921633802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-17671726.215477742</v>
      </c>
      <c r="AD14" s="33">
        <f>AC14/G27</f>
        <v>-1.0506681869397901E-2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40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4132442.3775041499</v>
      </c>
      <c r="N17" s="29">
        <f>IF(N11=0,0,VLOOKUP(N11,FAC_TOTALS_APTA!$A$4:$BJ$126,$L17,FALSE))</f>
        <v>4876333.9916029098</v>
      </c>
      <c r="O17" s="29">
        <f>IF(O11=0,0,VLOOKUP(O11,FAC_TOTALS_APTA!$A$4:$BJ$126,$L17,FALSE))</f>
        <v>4516021.9623256596</v>
      </c>
      <c r="P17" s="29">
        <f>IF(P11=0,0,VLOOKUP(P11,FAC_TOTALS_APTA!$A$4:$BJ$126,$L17,FALSE))</f>
        <v>3401984.4665784002</v>
      </c>
      <c r="Q17" s="29">
        <f>IF(Q11=0,0,VLOOKUP(Q11,FAC_TOTALS_APTA!$A$4:$BJ$126,$L17,FALSE))</f>
        <v>4162470.7440739502</v>
      </c>
      <c r="R17" s="29">
        <f>IF(R11=0,0,VLOOKUP(R11,FAC_TOTALS_APTA!$A$4:$BJ$126,$L17,FALSE))</f>
        <v>3632148.4908661498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24721402.032951221</v>
      </c>
      <c r="AD17" s="33">
        <f>AC17/G27</f>
        <v>1.4698049492087105E-2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189381.17171553601</v>
      </c>
      <c r="N18" s="29">
        <f>IF(N11=0,0,VLOOKUP(N11,FAC_TOTALS_APTA!$A$4:$BJ$126,$L18,FALSE))</f>
        <v>-257104.78076632501</v>
      </c>
      <c r="O18" s="29">
        <f>IF(O11=0,0,VLOOKUP(O11,FAC_TOTALS_APTA!$A$4:$BJ$126,$L18,FALSE))</f>
        <v>588925.48345093103</v>
      </c>
      <c r="P18" s="29">
        <f>IF(P11=0,0,VLOOKUP(P11,FAC_TOTALS_APTA!$A$4:$BJ$126,$L18,FALSE))</f>
        <v>-159299.17423763199</v>
      </c>
      <c r="Q18" s="29">
        <f>IF(Q11=0,0,VLOOKUP(Q11,FAC_TOTALS_APTA!$A$4:$BJ$126,$L18,FALSE))</f>
        <v>-791324.257478946</v>
      </c>
      <c r="R18" s="29">
        <f>IF(R11=0,0,VLOOKUP(R11,FAC_TOTALS_APTA!$A$4:$BJ$126,$L18,FALSE))</f>
        <v>550721.49442985095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121299.93711341498</v>
      </c>
      <c r="AD18" s="33">
        <f>AC18/G27</f>
        <v>7.2118582785217101E-5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-7733437.7613321599</v>
      </c>
      <c r="N19" s="29">
        <f>IF(N11=0,0,VLOOKUP(N11,FAC_TOTALS_APTA!$A$4:$BJ$126,$L19,FALSE))</f>
        <v>-10611289.974563399</v>
      </c>
      <c r="O19" s="29">
        <f>IF(O11=0,0,VLOOKUP(O11,FAC_TOTALS_APTA!$A$4:$BJ$126,$L19,FALSE))</f>
        <v>-56932731.7391342</v>
      </c>
      <c r="P19" s="29">
        <f>IF(P11=0,0,VLOOKUP(P11,FAC_TOTALS_APTA!$A$4:$BJ$126,$L19,FALSE))</f>
        <v>-21065552.820273399</v>
      </c>
      <c r="Q19" s="29">
        <f>IF(Q11=0,0,VLOOKUP(Q11,FAC_TOTALS_APTA!$A$4:$BJ$126,$L19,FALSE))</f>
        <v>14896006.0661342</v>
      </c>
      <c r="R19" s="29">
        <f>IF(R11=0,0,VLOOKUP(R11,FAC_TOTALS_APTA!$A$4:$BJ$126,$L19,FALSE))</f>
        <v>17820555.625573501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-63626450.603595465</v>
      </c>
      <c r="AD19" s="33">
        <f>AC19/G27</f>
        <v>-3.782895155909731E-2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-987125.65406629397</v>
      </c>
      <c r="N20" s="29">
        <f>IF(N11=0,0,VLOOKUP(N11,FAC_TOTALS_APTA!$A$4:$BJ$126,$L20,FALSE))</f>
        <v>-598380.75146857905</v>
      </c>
      <c r="O20" s="29">
        <f>IF(O11=0,0,VLOOKUP(O11,FAC_TOTALS_APTA!$A$4:$BJ$126,$L20,FALSE))</f>
        <v>-3464817.5093171201</v>
      </c>
      <c r="P20" s="29">
        <f>IF(P11=0,0,VLOOKUP(P11,FAC_TOTALS_APTA!$A$4:$BJ$126,$L20,FALSE))</f>
        <v>-2528584.5028815302</v>
      </c>
      <c r="Q20" s="29">
        <f>IF(Q11=0,0,VLOOKUP(Q11,FAC_TOTALS_APTA!$A$4:$BJ$126,$L20,FALSE))</f>
        <v>-2558680.5217805798</v>
      </c>
      <c r="R20" s="29">
        <f>IF(R11=0,0,VLOOKUP(R11,FAC_TOTALS_APTA!$A$4:$BJ$126,$L20,FALSE))</f>
        <v>-2701931.9337274898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-12839520.873241594</v>
      </c>
      <c r="AD20" s="33">
        <f>AC20/G27</f>
        <v>-7.6337059280881586E-3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-1138070.2109161001</v>
      </c>
      <c r="N21" s="29">
        <f>IF(N11=0,0,VLOOKUP(N11,FAC_TOTALS_APTA!$A$4:$BJ$126,$L21,FALSE))</f>
        <v>-129259.220664572</v>
      </c>
      <c r="O21" s="29">
        <f>IF(O11=0,0,VLOOKUP(O11,FAC_TOTALS_APTA!$A$4:$BJ$126,$L21,FALSE))</f>
        <v>-43007.221188779302</v>
      </c>
      <c r="P21" s="29">
        <f>IF(P11=0,0,VLOOKUP(P11,FAC_TOTALS_APTA!$A$4:$BJ$126,$L21,FALSE))</f>
        <v>-346918.07705881097</v>
      </c>
      <c r="Q21" s="29">
        <f>IF(Q11=0,0,VLOOKUP(Q11,FAC_TOTALS_APTA!$A$4:$BJ$126,$L21,FALSE))</f>
        <v>-575234.71059841604</v>
      </c>
      <c r="R21" s="29">
        <f>IF(R11=0,0,VLOOKUP(R11,FAC_TOTALS_APTA!$A$4:$BJ$126,$L21,FALSE))</f>
        <v>-492765.67631394899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-2725255.1167406272</v>
      </c>
      <c r="AD21" s="33">
        <f>AC21/G27</f>
        <v>-1.6202938057892791E-3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-38493.804689869998</v>
      </c>
      <c r="N22" s="29">
        <f>IF(N11=0,0,VLOOKUP(N11,FAC_TOTALS_APTA!$A$4:$BJ$126,$L22,FALSE))</f>
        <v>-3229041.3065711702</v>
      </c>
      <c r="O22" s="29">
        <f>IF(O11=0,0,VLOOKUP(O11,FAC_TOTALS_APTA!$A$4:$BJ$126,$L22,FALSE))</f>
        <v>-425335.71152442298</v>
      </c>
      <c r="P22" s="29">
        <f>IF(P11=0,0,VLOOKUP(P11,FAC_TOTALS_APTA!$A$4:$BJ$126,$L22,FALSE))</f>
        <v>-6742585.2701736204</v>
      </c>
      <c r="Q22" s="29">
        <f>IF(Q11=0,0,VLOOKUP(Q11,FAC_TOTALS_APTA!$A$4:$BJ$126,$L22,FALSE))</f>
        <v>-1996830.3643443501</v>
      </c>
      <c r="R22" s="29">
        <f>IF(R11=0,0,VLOOKUP(R11,FAC_TOTALS_APTA!$A$4:$BJ$126,$L22,FALSE))</f>
        <v>-3102474.2616343498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-15534760.718937784</v>
      </c>
      <c r="AD22" s="33">
        <f>AC22/G27</f>
        <v>-9.2361542274315856E-3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MATCH($D23,FAC_TOTALS_APTA!$A$2:$BJ$2,)</f>
        <v>26</v>
      </c>
      <c r="G23" s="34">
        <f>VLOOKUP(G11,FAC_TOTALS_APTA!$A$4:$BJ$126,$F23,FALSE)</f>
        <v>0.617326143067772</v>
      </c>
      <c r="H23" s="34">
        <f>VLOOKUP(H11,FAC_TOTALS_APTA!$A$4:$BJ$126,$F23,FALSE)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YEARS_SINCE_TNC_RAIL_HINY_FAC</v>
      </c>
      <c r="L23" s="6">
        <f>MATCH($K23,FAC_TOTALS_APTA!$A$2:$BH$2,)</f>
        <v>44</v>
      </c>
      <c r="M23" s="29">
        <f>IF(M11=0,0,VLOOKUP(M11,FAC_TOTALS_APTA!$A$4:$BJ$126,$L23,FALSE))</f>
        <v>1437160.1307207199</v>
      </c>
      <c r="N23" s="29">
        <f>IF(N11=0,0,VLOOKUP(N11,FAC_TOTALS_APTA!$A$4:$BJ$126,$L23,FALSE))</f>
        <v>1494126.48299819</v>
      </c>
      <c r="O23" s="29">
        <f>IF(O11=0,0,VLOOKUP(O11,FAC_TOTALS_APTA!$A$4:$BJ$126,$L23,FALSE))</f>
        <v>1631601.75292107</v>
      </c>
      <c r="P23" s="29">
        <f>IF(P11=0,0,VLOOKUP(P11,FAC_TOTALS_APTA!$A$4:$BJ$126,$L23,FALSE))</f>
        <v>1614653.24225725</v>
      </c>
      <c r="Q23" s="29">
        <f>IF(Q11=0,0,VLOOKUP(Q11,FAC_TOTALS_APTA!$A$4:$BJ$126,$L23,FALSE))</f>
        <v>1591326.0178966599</v>
      </c>
      <c r="R23" s="29">
        <f>IF(R11=0,0,VLOOKUP(R11,FAC_TOTALS_APTA!$A$4:$BJ$126,$L23,FALSE))</f>
        <v>1561857.0686216401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9330724.6954155304</v>
      </c>
      <c r="AD23" s="33">
        <f>AC23/G27</f>
        <v>5.5475596888662692E-3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-4750051.1539148297</v>
      </c>
      <c r="O24" s="29">
        <f>IF(O11=0,0,VLOOKUP(O11,FAC_TOTALS_APTA!$A$4:$BJ$126,$L24,FALSE))</f>
        <v>-6079823.0882181702</v>
      </c>
      <c r="P24" s="29">
        <f>IF(P11=0,0,VLOOKUP(P11,FAC_TOTALS_APTA!$A$4:$BJ$126,$L24,FALSE))</f>
        <v>-2190597.4560768702</v>
      </c>
      <c r="Q24" s="29">
        <f>IF(Q11=0,0,VLOOKUP(Q11,FAC_TOTALS_APTA!$A$4:$BJ$126,$L24,FALSE))</f>
        <v>0</v>
      </c>
      <c r="R24" s="29">
        <f>IF(R11=0,0,VLOOKUP(R11,FAC_TOTALS_APTA!$A$4:$BJ$126,$L24,FALSE))</f>
        <v>-101770.280038964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-13122241.978248833</v>
      </c>
      <c r="AD24" s="33">
        <f>AC24/G27</f>
        <v>-7.8017970739024268E-3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-40271341.255846299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-40271341.255846299</v>
      </c>
      <c r="AD25" s="40">
        <f>AC25/G27</f>
        <v>-2.3943228062154386E-2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1681951203.5430501</v>
      </c>
      <c r="H27" s="110">
        <f>VLOOKUP(H11,FAC_TOTALS_APTA!$A$4:$BH$126,$F27,FALSE)</f>
        <v>1704475564.6298399</v>
      </c>
      <c r="I27" s="112">
        <f t="shared" ref="I27:I28" si="9">H27/G27-1</f>
        <v>1.3391804137564689E-2</v>
      </c>
      <c r="J27" s="31"/>
      <c r="K27" s="31"/>
      <c r="L27" s="6"/>
      <c r="M27" s="29">
        <f t="shared" ref="M27:AB27" si="10">SUM(M13:M20)</f>
        <v>17697277.652554825</v>
      </c>
      <c r="N27" s="29">
        <f t="shared" si="10"/>
        <v>38920063.343530811</v>
      </c>
      <c r="O27" s="29">
        <f t="shared" si="10"/>
        <v>-42838043.050182641</v>
      </c>
      <c r="P27" s="29">
        <f t="shared" si="10"/>
        <v>4629300.6354090497</v>
      </c>
      <c r="Q27" s="29">
        <f t="shared" si="10"/>
        <v>53557265.692443058</v>
      </c>
      <c r="R27" s="29">
        <f t="shared" si="10"/>
        <v>33109804.884621851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22524361.086789846</v>
      </c>
      <c r="AD27" s="33">
        <f>I27</f>
        <v>1.3391804137564689E-2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-4.1964824865410089E-2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4922437.9702336201</v>
      </c>
      <c r="N41" s="29">
        <f>IF(N39=0,0,VLOOKUP(N39,FAC_TOTALS_APTA!$A$4:$BJ$126,$L41,FALSE))</f>
        <v>1106964.9324753799</v>
      </c>
      <c r="O41" s="29">
        <f>IF(O39=0,0,VLOOKUP(O39,FAC_TOTALS_APTA!$A$4:$BJ$126,$L41,FALSE))</f>
        <v>540967.86915155698</v>
      </c>
      <c r="P41" s="29">
        <f>IF(P39=0,0,VLOOKUP(P39,FAC_TOTALS_APTA!$A$4:$BJ$126,$L41,FALSE))</f>
        <v>1338073.41618425</v>
      </c>
      <c r="Q41" s="29">
        <f>IF(Q39=0,0,VLOOKUP(Q39,FAC_TOTALS_APTA!$A$4:$BJ$126,$L41,FALSE))</f>
        <v>125738.324349364</v>
      </c>
      <c r="R41" s="29">
        <f>IF(R39=0,0,VLOOKUP(R39,FAC_TOTALS_APTA!$A$4:$BJ$126,$L41,FALSE))</f>
        <v>1436657.8877834301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9470840.4001776017</v>
      </c>
      <c r="AD41" s="33">
        <f>AC41/G55</f>
        <v>0.11690751286910694</v>
      </c>
    </row>
    <row r="42" spans="2:30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-1542483.60230864</v>
      </c>
      <c r="N42" s="29">
        <f>IF(N39=0,0,VLOOKUP(N39,FAC_TOTALS_APTA!$A$4:$BJ$126,$L42,FALSE))</f>
        <v>110491.658833398</v>
      </c>
      <c r="O42" s="29">
        <f>IF(O39=0,0,VLOOKUP(O39,FAC_TOTALS_APTA!$A$4:$BJ$126,$L42,FALSE))</f>
        <v>-697231.18548430398</v>
      </c>
      <c r="P42" s="29">
        <f>IF(P39=0,0,VLOOKUP(P39,FAC_TOTALS_APTA!$A$4:$BJ$126,$L42,FALSE))</f>
        <v>1269807.94574981</v>
      </c>
      <c r="Q42" s="29">
        <f>IF(Q39=0,0,VLOOKUP(Q39,FAC_TOTALS_APTA!$A$4:$BJ$126,$L42,FALSE))</f>
        <v>-446046.67883015302</v>
      </c>
      <c r="R42" s="29">
        <f>IF(R39=0,0,VLOOKUP(R39,FAC_TOTALS_APTA!$A$4:$BJ$126,$L42,FALSE))</f>
        <v>281245.52964051499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-1024216.332399374</v>
      </c>
      <c r="AD42" s="33">
        <f>AC42/G55</f>
        <v>-1.2642867897814426E-2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40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34</v>
      </c>
      <c r="M45" s="29">
        <f>IF(M39=0,0,VLOOKUP(M39,FAC_TOTALS_APTA!$A$4:$BJ$126,$L45,FALSE))</f>
        <v>239958.94764283401</v>
      </c>
      <c r="N45" s="29">
        <f>IF(N39=0,0,VLOOKUP(N39,FAC_TOTALS_APTA!$A$4:$BJ$126,$L45,FALSE))</f>
        <v>202432.136436017</v>
      </c>
      <c r="O45" s="29">
        <f>IF(O39=0,0,VLOOKUP(O39,FAC_TOTALS_APTA!$A$4:$BJ$126,$L45,FALSE))</f>
        <v>220752.071264787</v>
      </c>
      <c r="P45" s="29">
        <f>IF(P39=0,0,VLOOKUP(P39,FAC_TOTALS_APTA!$A$4:$BJ$126,$L45,FALSE))</f>
        <v>181353.71951676399</v>
      </c>
      <c r="Q45" s="29">
        <f>IF(Q39=0,0,VLOOKUP(Q39,FAC_TOTALS_APTA!$A$4:$BJ$126,$L45,FALSE))</f>
        <v>187413.886970297</v>
      </c>
      <c r="R45" s="29">
        <f>IF(R39=0,0,VLOOKUP(R39,FAC_TOTALS_APTA!$A$4:$BJ$126,$L45,FALSE))</f>
        <v>166685.52058633501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1198596.282417034</v>
      </c>
      <c r="AD45" s="33">
        <f>AC45/G55</f>
        <v>1.47954040392134E-2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35</v>
      </c>
      <c r="M46" s="29">
        <f>IF(M39=0,0,VLOOKUP(M39,FAC_TOTALS_APTA!$A$4:$BJ$126,$L46,FALSE))</f>
        <v>-51918.208097229799</v>
      </c>
      <c r="N46" s="29">
        <f>IF(N39=0,0,VLOOKUP(N39,FAC_TOTALS_APTA!$A$4:$BJ$126,$L46,FALSE))</f>
        <v>-77852.506567802498</v>
      </c>
      <c r="O46" s="29">
        <f>IF(O39=0,0,VLOOKUP(O39,FAC_TOTALS_APTA!$A$4:$BJ$126,$L46,FALSE))</f>
        <v>-8444.1336377319803</v>
      </c>
      <c r="P46" s="29">
        <f>IF(P39=0,0,VLOOKUP(P39,FAC_TOTALS_APTA!$A$4:$BJ$126,$L46,FALSE))</f>
        <v>-123582.170301426</v>
      </c>
      <c r="Q46" s="29">
        <f>IF(Q39=0,0,VLOOKUP(Q39,FAC_TOTALS_APTA!$A$4:$BJ$126,$L46,FALSE))</f>
        <v>-93954.203387130707</v>
      </c>
      <c r="R46" s="29">
        <f>IF(R39=0,0,VLOOKUP(R39,FAC_TOTALS_APTA!$A$4:$BJ$126,$L46,FALSE))</f>
        <v>97538.480016200803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-258212.74197512015</v>
      </c>
      <c r="AD46" s="33">
        <f>AC46/G55</f>
        <v>-3.1873633362945984E-3</v>
      </c>
    </row>
    <row r="47" spans="2:30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36</v>
      </c>
      <c r="M47" s="29">
        <f>IF(M39=0,0,VLOOKUP(M39,FAC_TOTALS_APTA!$A$4:$BJ$126,$L47,FALSE))</f>
        <v>-357082.37835558702</v>
      </c>
      <c r="N47" s="29">
        <f>IF(N39=0,0,VLOOKUP(N39,FAC_TOTALS_APTA!$A$4:$BJ$126,$L47,FALSE))</f>
        <v>-530994.88026897795</v>
      </c>
      <c r="O47" s="29">
        <f>IF(O39=0,0,VLOOKUP(O39,FAC_TOTALS_APTA!$A$4:$BJ$126,$L47,FALSE))</f>
        <v>-2825087.7250149501</v>
      </c>
      <c r="P47" s="29">
        <f>IF(P39=0,0,VLOOKUP(P39,FAC_TOTALS_APTA!$A$4:$BJ$126,$L47,FALSE))</f>
        <v>-1015985.54894964</v>
      </c>
      <c r="Q47" s="29">
        <f>IF(Q39=0,0,VLOOKUP(Q39,FAC_TOTALS_APTA!$A$4:$BJ$126,$L47,FALSE))</f>
        <v>744346.72783988598</v>
      </c>
      <c r="R47" s="29">
        <f>IF(R39=0,0,VLOOKUP(R39,FAC_TOTALS_APTA!$A$4:$BJ$126,$L47,FALSE))</f>
        <v>894149.34572459001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-3090654.4590246789</v>
      </c>
      <c r="AD47" s="33">
        <f>AC47/G55</f>
        <v>-3.8150862085651313E-2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-117526.438537437</v>
      </c>
      <c r="N48" s="29">
        <f>IF(N39=0,0,VLOOKUP(N39,FAC_TOTALS_APTA!$A$4:$BJ$126,$L48,FALSE))</f>
        <v>-15106.9101471586</v>
      </c>
      <c r="O48" s="29">
        <f>IF(O39=0,0,VLOOKUP(O39,FAC_TOTALS_APTA!$A$4:$BJ$126,$L48,FALSE))</f>
        <v>-293334.17212528997</v>
      </c>
      <c r="P48" s="29">
        <f>IF(P39=0,0,VLOOKUP(P39,FAC_TOTALS_APTA!$A$4:$BJ$126,$L48,FALSE))</f>
        <v>-101964.10251979499</v>
      </c>
      <c r="Q48" s="29">
        <f>IF(Q39=0,0,VLOOKUP(Q39,FAC_TOTALS_APTA!$A$4:$BJ$126,$L48,FALSE))</f>
        <v>30559.575576868599</v>
      </c>
      <c r="R48" s="29">
        <f>IF(R39=0,0,VLOOKUP(R39,FAC_TOTALS_APTA!$A$4:$BJ$126,$L48,FALSE))</f>
        <v>-20993.4686216677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-518365.51637447963</v>
      </c>
      <c r="AD48" s="33">
        <f>AC48/G55</f>
        <v>-6.3986743220078258E-3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38</v>
      </c>
      <c r="M49" s="29">
        <f>IF(M39=0,0,VLOOKUP(M39,FAC_TOTALS_APTA!$A$4:$BJ$126,$L49,FALSE))</f>
        <v>-25195.3524283974</v>
      </c>
      <c r="N49" s="29">
        <f>IF(N39=0,0,VLOOKUP(N39,FAC_TOTALS_APTA!$A$4:$BJ$126,$L49,FALSE))</f>
        <v>-2062.5507568154399</v>
      </c>
      <c r="O49" s="29">
        <f>IF(O39=0,0,VLOOKUP(O39,FAC_TOTALS_APTA!$A$4:$BJ$126,$L49,FALSE))</f>
        <v>-39685.910179304999</v>
      </c>
      <c r="P49" s="29">
        <f>IF(P39=0,0,VLOOKUP(P39,FAC_TOTALS_APTA!$A$4:$BJ$126,$L49,FALSE))</f>
        <v>-50493.200968229001</v>
      </c>
      <c r="Q49" s="29">
        <f>IF(Q39=0,0,VLOOKUP(Q39,FAC_TOTALS_APTA!$A$4:$BJ$126,$L49,FALSE))</f>
        <v>-36697.837050893599</v>
      </c>
      <c r="R49" s="29">
        <f>IF(R39=0,0,VLOOKUP(R39,FAC_TOTALS_APTA!$A$4:$BJ$126,$L49,FALSE))</f>
        <v>-37321.069533784299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-191455.92091742475</v>
      </c>
      <c r="AD49" s="33">
        <f>AC49/G55</f>
        <v>-2.3633209507047362E-3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39</v>
      </c>
      <c r="M50" s="29">
        <f>IF(M39=0,0,VLOOKUP(M39,FAC_TOTALS_APTA!$A$4:$BJ$126,$L50,FALSE))</f>
        <v>-5801.47381804829</v>
      </c>
      <c r="N50" s="29">
        <f>IF(N39=0,0,VLOOKUP(N39,FAC_TOTALS_APTA!$A$4:$BJ$126,$L50,FALSE))</f>
        <v>-58081.745467254601</v>
      </c>
      <c r="O50" s="29">
        <f>IF(O39=0,0,VLOOKUP(O39,FAC_TOTALS_APTA!$A$4:$BJ$126,$L50,FALSE))</f>
        <v>-114566.979179167</v>
      </c>
      <c r="P50" s="29">
        <f>IF(P39=0,0,VLOOKUP(P39,FAC_TOTALS_APTA!$A$4:$BJ$126,$L50,FALSE))</f>
        <v>-439841.16371111502</v>
      </c>
      <c r="Q50" s="29">
        <f>IF(Q39=0,0,VLOOKUP(Q39,FAC_TOTALS_APTA!$A$4:$BJ$126,$L50,FALSE))</f>
        <v>-217792.307750457</v>
      </c>
      <c r="R50" s="29">
        <f>IF(R39=0,0,VLOOKUP(R39,FAC_TOTALS_APTA!$A$4:$BJ$126,$L50,FALSE))</f>
        <v>-266239.20343108498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-1102322.873357127</v>
      </c>
      <c r="AD50" s="33">
        <f>AC50/G55</f>
        <v>-1.3607010577487149E-2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-280704.31176272302</v>
      </c>
      <c r="O51" s="29">
        <f>IF(O39=0,0,VLOOKUP(O39,FAC_TOTALS_APTA!$A$4:$BJ$126,$L51,FALSE))</f>
        <v>-1205753.39650914</v>
      </c>
      <c r="P51" s="29">
        <f>IF(P39=0,0,VLOOKUP(P39,FAC_TOTALS_APTA!$A$4:$BJ$126,$L51,FALSE))</f>
        <v>-1301675.4931071801</v>
      </c>
      <c r="Q51" s="29">
        <f>IF(Q39=0,0,VLOOKUP(Q39,FAC_TOTALS_APTA!$A$4:$BJ$126,$L51,FALSE))</f>
        <v>-1284235.8268225901</v>
      </c>
      <c r="R51" s="29">
        <f>IF(R39=0,0,VLOOKUP(R39,FAC_TOTALS_APTA!$A$4:$BJ$126,$L51,FALSE))</f>
        <v>-1234722.6164534099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-5307091.6446550433</v>
      </c>
      <c r="AD51" s="33">
        <f>AC51/G55</f>
        <v>-6.5510436089009014E-2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46</v>
      </c>
      <c r="M52" s="29">
        <f>IF(M39=0,0,VLOOKUP(M39,FAC_TOTALS_APTA!$A$4:$BJ$126,$L52,FALSE))</f>
        <v>-228129.37884570501</v>
      </c>
      <c r="N52" s="29">
        <f>IF(N39=0,0,VLOOKUP(N39,FAC_TOTALS_APTA!$A$4:$BJ$126,$L52,FALSE))</f>
        <v>-3488.57867234783</v>
      </c>
      <c r="O52" s="29">
        <f>IF(O39=0,0,VLOOKUP(O39,FAC_TOTALS_APTA!$A$4:$BJ$126,$L52,FALSE))</f>
        <v>-120835.098544441</v>
      </c>
      <c r="P52" s="29">
        <f>IF(P39=0,0,VLOOKUP(P39,FAC_TOTALS_APTA!$A$4:$BJ$126,$L52,FALSE))</f>
        <v>-61352.3926565129</v>
      </c>
      <c r="Q52" s="29">
        <f>IF(Q39=0,0,VLOOKUP(Q39,FAC_TOTALS_APTA!$A$4:$BJ$126,$L52,FALSE))</f>
        <v>-94916.427426232694</v>
      </c>
      <c r="R52" s="29">
        <f>IF(R39=0,0,VLOOKUP(R39,FAC_TOTALS_APTA!$A$4:$BJ$126,$L52,FALSE))</f>
        <v>-25537.8819340384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-534259.75807927782</v>
      </c>
      <c r="AD52" s="33">
        <f>AC52/G55</f>
        <v>-6.5948719336383146E-3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-1715303.33134634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-1715303.33134634</v>
      </c>
      <c r="AD53" s="40">
        <f>AC53/G55</f>
        <v>-2.1173606333819518E-2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81011392.405391693</v>
      </c>
      <c r="H55" s="110">
        <f>VLOOKUP(H39,FAC_TOTALS_APTA!$A$4:$BH$126,$F55,FALSE)</f>
        <v>77967824.667346597</v>
      </c>
      <c r="I55" s="112">
        <f t="shared" ref="I55" si="18">H55/G55-1</f>
        <v>-3.7569626291752645E-2</v>
      </c>
      <c r="J55" s="31"/>
      <c r="K55" s="31"/>
      <c r="L55" s="6"/>
      <c r="M55" s="29">
        <f t="shared" ref="M55:AB55" si="19">SUM(M41:M48)</f>
        <v>3093386.2905775602</v>
      </c>
      <c r="N55" s="29">
        <f t="shared" si="19"/>
        <v>795934.4307608559</v>
      </c>
      <c r="O55" s="29">
        <f t="shared" si="19"/>
        <v>-3062377.2758459323</v>
      </c>
      <c r="P55" s="29">
        <f t="shared" si="19"/>
        <v>1547703.2596799629</v>
      </c>
      <c r="Q55" s="29">
        <f t="shared" si="19"/>
        <v>548057.63251913176</v>
      </c>
      <c r="R55" s="29">
        <f t="shared" si="19"/>
        <v>2855283.2951294035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-3043567.7380450964</v>
      </c>
      <c r="AD55" s="33">
        <f>I55</f>
        <v>-3.7569626291752645E-2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-2.1476195895753114E-2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FARE_per_UPT_cleaned_2018_MIDLOW_log_FAC</v>
      </c>
      <c r="L70" s="76">
        <f>MATCH($K70,FAC_TOTALS_APTA!$A$2:$BH$2,)</f>
        <v>33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41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40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34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35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36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37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38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39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27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MATCH($K79,FAC_TOTALS_APTA!$A$2:$BH$2,)</f>
        <v>45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44420526.972741798</v>
      </c>
      <c r="N97" s="29">
        <f>IF(N95=0,0,VLOOKUP(N95,FAC_TOTALS_APTA!$A$4:$BJ$126,$L97,FALSE))</f>
        <v>25752432.690219499</v>
      </c>
      <c r="O97" s="29">
        <f>IF(O95=0,0,VLOOKUP(O95,FAC_TOTALS_APTA!$A$4:$BJ$126,$L97,FALSE))</f>
        <v>4548687.7073947797</v>
      </c>
      <c r="P97" s="29">
        <f>IF(P95=0,0,VLOOKUP(P95,FAC_TOTALS_APTA!$A$4:$BJ$126,$L97,FALSE))</f>
        <v>-1930309.8506638701</v>
      </c>
      <c r="Q97" s="29">
        <f>IF(Q95=0,0,VLOOKUP(Q95,FAC_TOTALS_APTA!$A$4:$BJ$126,$L97,FALSE))</f>
        <v>12036508.014629999</v>
      </c>
      <c r="R97" s="29">
        <f>IF(R95=0,0,VLOOKUP(R95,FAC_TOTALS_APTA!$A$4:$BJ$126,$L97,FALSE))</f>
        <v>-17204978.732428599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67622866.801893622</v>
      </c>
      <c r="AD97" s="33">
        <f>AC97/G111</f>
        <v>2.1804790994705364E-2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-8659548.2808497697</v>
      </c>
      <c r="N98" s="29">
        <f>IF(N95=0,0,VLOOKUP(N95,FAC_TOTALS_APTA!$A$4:$BJ$126,$L98,FALSE))</f>
        <v>1325734.8660975799</v>
      </c>
      <c r="O98" s="29">
        <f>IF(O95=0,0,VLOOKUP(O95,FAC_TOTALS_APTA!$A$4:$BJ$126,$L98,FALSE))</f>
        <v>-19832684.3149461</v>
      </c>
      <c r="P98" s="29">
        <f>IF(P95=0,0,VLOOKUP(P95,FAC_TOTALS_APTA!$A$4:$BJ$126,$L98,FALSE))</f>
        <v>-1366954.7370311599</v>
      </c>
      <c r="Q98" s="29">
        <f>IF(Q95=0,0,VLOOKUP(Q95,FAC_TOTALS_APTA!$A$4:$BJ$126,$L98,FALSE))</f>
        <v>-550782.52556894498</v>
      </c>
      <c r="R98" s="29">
        <f>IF(R95=0,0,VLOOKUP(R95,FAC_TOTALS_APTA!$A$4:$BJ$126,$L98,FALSE))</f>
        <v>-8029788.7333603501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-37114023.725658745</v>
      </c>
      <c r="AD98" s="33">
        <f>AC98/G111</f>
        <v>-1.1967305862398952E-2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40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34</v>
      </c>
      <c r="M101" s="29">
        <f>IF(M95=0,0,VLOOKUP(M95,FAC_TOTALS_APTA!$A$4:$BJ$126,$L101,FALSE))</f>
        <v>20738058.402885199</v>
      </c>
      <c r="N101" s="29">
        <f>IF(N95=0,0,VLOOKUP(N95,FAC_TOTALS_APTA!$A$4:$BJ$126,$L101,FALSE))</f>
        <v>6741117.0501768896</v>
      </c>
      <c r="O101" s="29">
        <f>IF(O95=0,0,VLOOKUP(O95,FAC_TOTALS_APTA!$A$4:$BJ$126,$L101,FALSE))</f>
        <v>6327774.2163897799</v>
      </c>
      <c r="P101" s="29">
        <f>IF(P95=0,0,VLOOKUP(P95,FAC_TOTALS_APTA!$A$4:$BJ$126,$L101,FALSE))</f>
        <v>1355796.8143822099</v>
      </c>
      <c r="Q101" s="29">
        <f>IF(Q95=0,0,VLOOKUP(Q95,FAC_TOTALS_APTA!$A$4:$BJ$126,$L101,FALSE))</f>
        <v>5283417.63428286</v>
      </c>
      <c r="R101" s="29">
        <f>IF(R95=0,0,VLOOKUP(R95,FAC_TOTALS_APTA!$A$4:$BJ$126,$L101,FALSE))</f>
        <v>3191085.3613050999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43637249.47942204</v>
      </c>
      <c r="AD101" s="33">
        <f>AC101/G111</f>
        <v>1.4070700481689258E-2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35</v>
      </c>
      <c r="M102" s="29">
        <f>IF(M95=0,0,VLOOKUP(M95,FAC_TOTALS_APTA!$A$4:$BJ$126,$L102,FALSE))</f>
        <v>1420383.0278004501</v>
      </c>
      <c r="N102" s="29">
        <f>IF(N95=0,0,VLOOKUP(N95,FAC_TOTALS_APTA!$A$4:$BJ$126,$L102,FALSE))</f>
        <v>2707842.9458198999</v>
      </c>
      <c r="O102" s="29">
        <f>IF(O95=0,0,VLOOKUP(O95,FAC_TOTALS_APTA!$A$4:$BJ$126,$L102,FALSE))</f>
        <v>4137106.0855495101</v>
      </c>
      <c r="P102" s="29">
        <f>IF(P95=0,0,VLOOKUP(P95,FAC_TOTALS_APTA!$A$4:$BJ$126,$L102,FALSE))</f>
        <v>970061.04976598395</v>
      </c>
      <c r="Q102" s="29">
        <f>IF(Q95=0,0,VLOOKUP(Q95,FAC_TOTALS_APTA!$A$4:$BJ$126,$L102,FALSE))</f>
        <v>1645168.79692766</v>
      </c>
      <c r="R102" s="29">
        <f>IF(R95=0,0,VLOOKUP(R95,FAC_TOTALS_APTA!$A$4:$BJ$126,$L102,FALSE))</f>
        <v>-1475403.53107312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9405158.3747903854</v>
      </c>
      <c r="AD102" s="33">
        <f>AC102/G111</f>
        <v>3.0326651668761318E-3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-14029277.347647199</v>
      </c>
      <c r="N103" s="29">
        <f>IF(N95=0,0,VLOOKUP(N95,FAC_TOTALS_APTA!$A$4:$BJ$126,$L103,FALSE))</f>
        <v>-17036448.654546499</v>
      </c>
      <c r="O103" s="29">
        <f>IF(O95=0,0,VLOOKUP(O95,FAC_TOTALS_APTA!$A$4:$BJ$126,$L103,FALSE))</f>
        <v>-110866536.396808</v>
      </c>
      <c r="P103" s="29">
        <f>IF(P95=0,0,VLOOKUP(P95,FAC_TOTALS_APTA!$A$4:$BJ$126,$L103,FALSE))</f>
        <v>-34065488.851338603</v>
      </c>
      <c r="Q103" s="29">
        <f>IF(Q95=0,0,VLOOKUP(Q95,FAC_TOTALS_APTA!$A$4:$BJ$126,$L103,FALSE))</f>
        <v>33467434.916169502</v>
      </c>
      <c r="R103" s="29">
        <f>IF(R95=0,0,VLOOKUP(R95,FAC_TOTALS_APTA!$A$4:$BJ$126,$L103,FALSE))</f>
        <v>26746115.330891099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-115784201.00327969</v>
      </c>
      <c r="AD103" s="33">
        <f>AC103/G111</f>
        <v>-3.7334269053715598E-2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1547203.8005378901</v>
      </c>
      <c r="N104" s="29">
        <f>IF(N95=0,0,VLOOKUP(N95,FAC_TOTALS_APTA!$A$4:$BJ$126,$L104,FALSE))</f>
        <v>730994.35070280195</v>
      </c>
      <c r="O104" s="29">
        <f>IF(O95=0,0,VLOOKUP(O95,FAC_TOTALS_APTA!$A$4:$BJ$126,$L104,FALSE))</f>
        <v>-3725252.7234664601</v>
      </c>
      <c r="P104" s="29">
        <f>IF(P95=0,0,VLOOKUP(P95,FAC_TOTALS_APTA!$A$4:$BJ$126,$L104,FALSE))</f>
        <v>-6724514.7670034599</v>
      </c>
      <c r="Q104" s="29">
        <f>IF(Q95=0,0,VLOOKUP(Q95,FAC_TOTALS_APTA!$A$4:$BJ$126,$L104,FALSE))</f>
        <v>-3769023.1890249802</v>
      </c>
      <c r="R104" s="29">
        <f>IF(R95=0,0,VLOOKUP(R95,FAC_TOTALS_APTA!$A$4:$BJ$126,$L104,FALSE))</f>
        <v>-4939109.2083490901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-16879701.736603297</v>
      </c>
      <c r="AD104" s="33">
        <f>AC104/G111</f>
        <v>-5.4428093014431836E-3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38</v>
      </c>
      <c r="M105" s="29">
        <f>IF(M95=0,0,VLOOKUP(M95,FAC_TOTALS_APTA!$A$4:$BJ$126,$L105,FALSE))</f>
        <v>-9357973.5045328606</v>
      </c>
      <c r="N105" s="29">
        <f>IF(N95=0,0,VLOOKUP(N95,FAC_TOTALS_APTA!$A$4:$BJ$126,$L105,FALSE))</f>
        <v>1656414.11993549</v>
      </c>
      <c r="O105" s="29">
        <f>IF(O95=0,0,VLOOKUP(O95,FAC_TOTALS_APTA!$A$4:$BJ$126,$L105,FALSE))</f>
        <v>-190590.57058591899</v>
      </c>
      <c r="P105" s="29">
        <f>IF(P95=0,0,VLOOKUP(P95,FAC_TOTALS_APTA!$A$4:$BJ$126,$L105,FALSE))</f>
        <v>-1790578.14514483</v>
      </c>
      <c r="Q105" s="29">
        <f>IF(Q95=0,0,VLOOKUP(Q95,FAC_TOTALS_APTA!$A$4:$BJ$126,$L105,FALSE))</f>
        <v>746673.26373215299</v>
      </c>
      <c r="R105" s="29">
        <f>IF(R95=0,0,VLOOKUP(R95,FAC_TOTALS_APTA!$A$4:$BJ$126,$L105,FALSE))</f>
        <v>62640.791167424701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-8873414.0454285424</v>
      </c>
      <c r="AD105" s="33">
        <f>AC105/G111</f>
        <v>-2.8612057994653719E-3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39</v>
      </c>
      <c r="M106" s="29">
        <f>IF(M95=0,0,VLOOKUP(M95,FAC_TOTALS_APTA!$A$4:$BJ$126,$L106,FALSE))</f>
        <v>-2300139.3021194302</v>
      </c>
      <c r="N106" s="29">
        <f>IF(N95=0,0,VLOOKUP(N95,FAC_TOTALS_APTA!$A$4:$BJ$126,$L106,FALSE))</f>
        <v>0</v>
      </c>
      <c r="O106" s="29">
        <f>IF(O95=0,0,VLOOKUP(O95,FAC_TOTALS_APTA!$A$4:$BJ$126,$L106,FALSE))</f>
        <v>2465297.3547003702</v>
      </c>
      <c r="P106" s="29">
        <f>IF(P95=0,0,VLOOKUP(P95,FAC_TOTALS_APTA!$A$4:$BJ$126,$L106,FALSE))</f>
        <v>-9567668.0805463698</v>
      </c>
      <c r="Q106" s="29">
        <f>IF(Q95=0,0,VLOOKUP(Q95,FAC_TOTALS_APTA!$A$4:$BJ$126,$L106,FALSE))</f>
        <v>0</v>
      </c>
      <c r="R106" s="29">
        <f>IF(R95=0,0,VLOOKUP(R95,FAC_TOTALS_APTA!$A$4:$BJ$126,$L106,FALSE))</f>
        <v>-2428777.17690652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-11831287.204871951</v>
      </c>
      <c r="AD106" s="33">
        <f>AC106/G111</f>
        <v>-3.8149631463619141E-3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1</v>
      </c>
      <c r="H107" s="34">
        <f>VLOOKUP(H95,FAC_TOTALS_APTA!$A$4:$BJ$126,$F107,FALSE)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MATCH($K107,FAC_TOTALS_APTA!$A$2:$BH$2,)</f>
        <v>44</v>
      </c>
      <c r="M107" s="29">
        <f>IF(M95=0,0,VLOOKUP(M95,FAC_TOTALS_APTA!$A$4:$BJ$126,$L107,FALSE))</f>
        <v>2745332.3362572701</v>
      </c>
      <c r="N107" s="29">
        <f>IF(N95=0,0,VLOOKUP(N95,FAC_TOTALS_APTA!$A$4:$BJ$126,$L107,FALSE))</f>
        <v>2838324.53799723</v>
      </c>
      <c r="O107" s="29">
        <f>IF(O95=0,0,VLOOKUP(O95,FAC_TOTALS_APTA!$A$4:$BJ$126,$L107,FALSE))</f>
        <v>2940146.4951110198</v>
      </c>
      <c r="P107" s="29">
        <f>IF(P95=0,0,VLOOKUP(P95,FAC_TOTALS_APTA!$A$4:$BJ$126,$L107,FALSE))</f>
        <v>2858238.1921942998</v>
      </c>
      <c r="Q107" s="29">
        <f>IF(Q95=0,0,VLOOKUP(Q95,FAC_TOTALS_APTA!$A$4:$BJ$126,$L107,FALSE))</f>
        <v>2879202.4925676198</v>
      </c>
      <c r="R107" s="29">
        <f>IF(R95=0,0,VLOOKUP(R95,FAC_TOTALS_APTA!$A$4:$BJ$126,$L107,FALSE))</f>
        <v>2898868.1316741002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17160112.18580154</v>
      </c>
      <c r="AD107" s="33">
        <f>AC107/G111</f>
        <v>5.5332268114758687E-3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46</v>
      </c>
      <c r="M108" s="29">
        <f>IF(M95=0,0,VLOOKUP(M95,FAC_TOTALS_APTA!$A$4:$BJ$126,$L108,FALSE))</f>
        <v>-34441392.742593199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-34441392.742593199</v>
      </c>
      <c r="AD108" s="33">
        <f>AC108/G111</f>
        <v>-1.1105524001502066E-2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3101284796.4611902</v>
      </c>
      <c r="H111" s="110">
        <f>VLOOKUP(H95,FAC_TOTALS_APTA!$A$4:$BH$126,$F111,FALSE)</f>
        <v>3013550984.5806098</v>
      </c>
      <c r="I111" s="112">
        <f t="shared" ref="I111" si="38">H111/G111-1</f>
        <v>-2.828950504019867E-2</v>
      </c>
      <c r="J111" s="31"/>
      <c r="K111" s="31"/>
      <c r="L111" s="6"/>
      <c r="M111" s="29">
        <f t="shared" ref="M111:AB111" si="39">SUM(M97:M104)</f>
        <v>45437346.575468369</v>
      </c>
      <c r="N111" s="29">
        <f t="shared" si="39"/>
        <v>20221673.248470176</v>
      </c>
      <c r="O111" s="29">
        <f t="shared" si="39"/>
        <v>-119410905.42588648</v>
      </c>
      <c r="P111" s="29">
        <f t="shared" si="39"/>
        <v>-41761410.341888897</v>
      </c>
      <c r="Q111" s="29">
        <f t="shared" si="39"/>
        <v>48112723.6474161</v>
      </c>
      <c r="R111" s="29">
        <f t="shared" si="39"/>
        <v>-1712079.513014961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-87733811.880580425</v>
      </c>
      <c r="AD111" s="33">
        <f>I111</f>
        <v>-2.828950504019867E-2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6.2145384364379219E-2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6"/>
  <sheetViews>
    <sheetView workbookViewId="0">
      <pane xSplit="4" ySplit="3" topLeftCell="E68" activePane="bottomRight" state="frozen"/>
      <selection pane="topRight" activeCell="E1" sqref="E1"/>
      <selection pane="bottomLeft" activeCell="A4" sqref="A4"/>
      <selection pane="bottomRight" activeCell="E76" sqref="E76:AZ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80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80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89</v>
      </c>
      <c r="M2" t="s">
        <v>90</v>
      </c>
      <c r="N2" t="s">
        <v>77</v>
      </c>
      <c r="O2" t="s">
        <v>78</v>
      </c>
      <c r="P2" t="s">
        <v>8</v>
      </c>
      <c r="Q2" t="s">
        <v>72</v>
      </c>
      <c r="R2" t="s">
        <v>86</v>
      </c>
      <c r="S2" t="s">
        <v>14</v>
      </c>
      <c r="T2" t="s">
        <v>9</v>
      </c>
      <c r="U2" t="s">
        <v>28</v>
      </c>
      <c r="V2" t="s">
        <v>79</v>
      </c>
      <c r="W2" t="s">
        <v>80</v>
      </c>
      <c r="X2" t="s">
        <v>91</v>
      </c>
      <c r="Y2" t="s">
        <v>92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83</v>
      </c>
      <c r="AG2" t="s">
        <v>84</v>
      </c>
      <c r="AH2" t="s">
        <v>10</v>
      </c>
      <c r="AI2" t="s">
        <v>74</v>
      </c>
      <c r="AJ2" t="s">
        <v>87</v>
      </c>
      <c r="AK2" t="s">
        <v>29</v>
      </c>
      <c r="AL2" t="s">
        <v>11</v>
      </c>
      <c r="AM2" t="s">
        <v>30</v>
      </c>
      <c r="AN2" t="s">
        <v>81</v>
      </c>
      <c r="AO2" t="s">
        <v>96</v>
      </c>
      <c r="AP2" t="s">
        <v>97</v>
      </c>
      <c r="AQ2" t="s">
        <v>98</v>
      </c>
      <c r="AR2" t="s">
        <v>99</v>
      </c>
      <c r="AS2" t="s">
        <v>88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80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1985699581.1746199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C4"/>
      <c r="BD4"/>
      <c r="BE4"/>
      <c r="BF4"/>
      <c r="BG4"/>
      <c r="BH4"/>
    </row>
    <row r="5" spans="1:80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2152502226.8491302</v>
      </c>
      <c r="K5">
        <v>36273899.845059499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-2197203.9434902398</v>
      </c>
      <c r="AE5">
        <v>0</v>
      </c>
      <c r="AF5">
        <v>-900291.10360949405</v>
      </c>
      <c r="AG5">
        <v>0</v>
      </c>
      <c r="AH5">
        <v>8435110.3162666298</v>
      </c>
      <c r="AI5">
        <v>-3824371.0747068399</v>
      </c>
      <c r="AJ5">
        <v>31288237.3034737</v>
      </c>
      <c r="AK5">
        <v>3322606.8105018199</v>
      </c>
      <c r="AL5">
        <v>-408651.79516568797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37739145.849918403</v>
      </c>
      <c r="AW5">
        <v>37971470.507744901</v>
      </c>
      <c r="AX5">
        <v>-109507134.507744</v>
      </c>
      <c r="AY5">
        <v>0</v>
      </c>
      <c r="AZ5">
        <v>-71535663.999999896</v>
      </c>
      <c r="BC5"/>
      <c r="BD5"/>
      <c r="BE5"/>
      <c r="BF5"/>
      <c r="BG5"/>
      <c r="BH5"/>
    </row>
    <row r="6" spans="1:80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2459811323.2203898</v>
      </c>
      <c r="K6">
        <v>75746519.625358194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35031251.704012901</v>
      </c>
      <c r="AE6">
        <v>0</v>
      </c>
      <c r="AF6">
        <v>5203285.0331480801</v>
      </c>
      <c r="AG6">
        <v>0</v>
      </c>
      <c r="AH6">
        <v>10014667.3480774</v>
      </c>
      <c r="AI6">
        <v>-2104822.3929713001</v>
      </c>
      <c r="AJ6">
        <v>28256125.352499001</v>
      </c>
      <c r="AK6">
        <v>4530264.8436338101</v>
      </c>
      <c r="AL6">
        <v>-389794.86681887502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71947206.630427107</v>
      </c>
      <c r="AW6">
        <v>72893587.851141393</v>
      </c>
      <c r="AX6">
        <v>-2589221.8511411902</v>
      </c>
      <c r="AY6">
        <v>179225222.99999899</v>
      </c>
      <c r="AZ6">
        <v>249529589</v>
      </c>
      <c r="BC6"/>
      <c r="BD6"/>
      <c r="BE6"/>
      <c r="BF6"/>
      <c r="BG6"/>
      <c r="BH6"/>
    </row>
    <row r="7" spans="1:80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2669515715.30618</v>
      </c>
      <c r="K7">
        <v>25004681.2762818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-27476674.974801399</v>
      </c>
      <c r="AE7">
        <v>0</v>
      </c>
      <c r="AF7">
        <v>-2570427.0186890201</v>
      </c>
      <c r="AG7">
        <v>0</v>
      </c>
      <c r="AH7">
        <v>11556932.3987372</v>
      </c>
      <c r="AI7">
        <v>-1547853.87048096</v>
      </c>
      <c r="AJ7">
        <v>41209392.620289102</v>
      </c>
      <c r="AK7">
        <v>4375937.7489001602</v>
      </c>
      <c r="AL7">
        <v>-580817.43413796299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24966489.469817098</v>
      </c>
      <c r="AW7">
        <v>24440098.5732687</v>
      </c>
      <c r="AX7">
        <v>7676312.4267298598</v>
      </c>
      <c r="AY7">
        <v>125667082.999999</v>
      </c>
      <c r="AZ7">
        <v>157783493.999998</v>
      </c>
      <c r="BC7"/>
      <c r="BD7"/>
      <c r="BE7"/>
      <c r="BF7"/>
      <c r="BG7"/>
      <c r="BH7"/>
    </row>
    <row r="8" spans="1:80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2702266585.0808401</v>
      </c>
      <c r="K8">
        <v>32750869.774664201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-6474463.2944380203</v>
      </c>
      <c r="AE8">
        <v>0</v>
      </c>
      <c r="AF8">
        <v>1736937.71631867</v>
      </c>
      <c r="AG8">
        <v>0</v>
      </c>
      <c r="AH8">
        <v>15655879.5532574</v>
      </c>
      <c r="AI8">
        <v>-463900.30748418497</v>
      </c>
      <c r="AJ8">
        <v>25926900.4340772</v>
      </c>
      <c r="AK8">
        <v>7077793.3168385597</v>
      </c>
      <c r="AL8">
        <v>-649011.72873182897</v>
      </c>
      <c r="AM8">
        <v>-6321747.3267590301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36488388.363078803</v>
      </c>
      <c r="AW8">
        <v>36530590.979669601</v>
      </c>
      <c r="AX8">
        <v>-6175277.9796669697</v>
      </c>
      <c r="AY8">
        <v>0</v>
      </c>
      <c r="AZ8">
        <v>30355313.0000026</v>
      </c>
      <c r="BC8"/>
      <c r="BD8"/>
      <c r="BE8"/>
      <c r="BF8"/>
      <c r="BG8"/>
      <c r="BH8"/>
    </row>
    <row r="9" spans="1:80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2733023133.8710499</v>
      </c>
      <c r="K9">
        <v>30756548.790207401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29295270.1845253</v>
      </c>
      <c r="AE9">
        <v>0</v>
      </c>
      <c r="AF9">
        <v>-4501213.3516824599</v>
      </c>
      <c r="AG9">
        <v>0</v>
      </c>
      <c r="AH9">
        <v>4315611.7014146904</v>
      </c>
      <c r="AI9">
        <v>-7100738.2469931999</v>
      </c>
      <c r="AJ9">
        <v>14812899.388834801</v>
      </c>
      <c r="AK9">
        <v>-2458964.4696869599</v>
      </c>
      <c r="AL9">
        <v>-862599.65338084195</v>
      </c>
      <c r="AM9">
        <v>-2724428.8378440002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30775836.715187401</v>
      </c>
      <c r="AW9">
        <v>30745187.474088501</v>
      </c>
      <c r="AX9">
        <v>-20989863.474091001</v>
      </c>
      <c r="AY9">
        <v>0</v>
      </c>
      <c r="AZ9">
        <v>9755323.9999974594</v>
      </c>
      <c r="BC9"/>
      <c r="BD9"/>
      <c r="BE9"/>
      <c r="BF9"/>
      <c r="BG9"/>
      <c r="BH9"/>
    </row>
    <row r="10" spans="1:80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2790935588.2912798</v>
      </c>
      <c r="K10">
        <v>57912454.420226499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13963552.434738999</v>
      </c>
      <c r="AE10">
        <v>0</v>
      </c>
      <c r="AF10">
        <v>3262856.59083291</v>
      </c>
      <c r="AG10">
        <v>0</v>
      </c>
      <c r="AH10">
        <v>2853755.2268835902</v>
      </c>
      <c r="AI10">
        <v>3266788.7826489601</v>
      </c>
      <c r="AJ10">
        <v>33935608.797680102</v>
      </c>
      <c r="AK10">
        <v>226696.97095691299</v>
      </c>
      <c r="AL10">
        <v>848363.35407421796</v>
      </c>
      <c r="AM10">
        <v>-1652833.2736271799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-2128787.45567034</v>
      </c>
      <c r="AU10">
        <v>0</v>
      </c>
      <c r="AV10">
        <v>54576001.428518198</v>
      </c>
      <c r="AW10">
        <v>54923540.977069996</v>
      </c>
      <c r="AX10">
        <v>28520667.022930901</v>
      </c>
      <c r="AY10">
        <v>0</v>
      </c>
      <c r="AZ10">
        <v>83444208.000000998</v>
      </c>
      <c r="BC10"/>
      <c r="BD10"/>
      <c r="BE10"/>
      <c r="BF10"/>
      <c r="BG10"/>
      <c r="BH10"/>
    </row>
    <row r="11" spans="1:80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2667913870.05794</v>
      </c>
      <c r="K11">
        <v>-123021718.23333301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-18633078.365843698</v>
      </c>
      <c r="AE11">
        <v>0</v>
      </c>
      <c r="AF11">
        <v>-16795388.750485301</v>
      </c>
      <c r="AG11">
        <v>0</v>
      </c>
      <c r="AH11">
        <v>-2700005.80567045</v>
      </c>
      <c r="AI11">
        <v>2932640.43515317</v>
      </c>
      <c r="AJ11">
        <v>-90556238.067994505</v>
      </c>
      <c r="AK11">
        <v>9081070.2702764906</v>
      </c>
      <c r="AL11">
        <v>602422.638537689</v>
      </c>
      <c r="AM11">
        <v>-4447830.6578903198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-120516408.30391701</v>
      </c>
      <c r="AW11">
        <v>-119450294.101082</v>
      </c>
      <c r="AX11">
        <v>-8746833.8989172094</v>
      </c>
      <c r="AY11">
        <v>0</v>
      </c>
      <c r="AZ11">
        <v>-128197127.999999</v>
      </c>
      <c r="BC11"/>
      <c r="BD11"/>
      <c r="BE11"/>
      <c r="BF11"/>
      <c r="BG11"/>
      <c r="BH11"/>
    </row>
    <row r="12" spans="1:80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2623687361.3861899</v>
      </c>
      <c r="K12">
        <v>-44226508.671749197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-81402251.207231596</v>
      </c>
      <c r="AE12">
        <v>0</v>
      </c>
      <c r="AF12">
        <v>-3030830.4802775001</v>
      </c>
      <c r="AG12">
        <v>0</v>
      </c>
      <c r="AH12">
        <v>308763.42169200297</v>
      </c>
      <c r="AI12">
        <v>3725993.7427122998</v>
      </c>
      <c r="AJ12">
        <v>40844215.547455497</v>
      </c>
      <c r="AK12">
        <v>4329411.6987855798</v>
      </c>
      <c r="AL12">
        <v>1123838.91433411</v>
      </c>
      <c r="AM12">
        <v>-4599757.5474539297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-1815334.9879773599</v>
      </c>
      <c r="AU12">
        <v>0</v>
      </c>
      <c r="AV12">
        <v>-40515950.897960901</v>
      </c>
      <c r="AW12">
        <v>-41562384.254358597</v>
      </c>
      <c r="AX12">
        <v>-45179347.745640203</v>
      </c>
      <c r="AY12">
        <v>0</v>
      </c>
      <c r="AZ12">
        <v>-86741731.999998793</v>
      </c>
      <c r="BC12"/>
      <c r="BD12"/>
      <c r="BE12"/>
      <c r="BF12"/>
      <c r="BG12"/>
      <c r="BH12"/>
    </row>
    <row r="13" spans="1:80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2619597158.6714902</v>
      </c>
      <c r="K13">
        <v>-4090202.71469989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-54446592.124021597</v>
      </c>
      <c r="AE13">
        <v>0</v>
      </c>
      <c r="AF13">
        <v>-3284304.01082501</v>
      </c>
      <c r="AG13">
        <v>0</v>
      </c>
      <c r="AH13">
        <v>5702818.8994070003</v>
      </c>
      <c r="AI13">
        <v>-4529783.2440422596</v>
      </c>
      <c r="AJ13">
        <v>56086923.419194303</v>
      </c>
      <c r="AK13">
        <v>3372132.98540308</v>
      </c>
      <c r="AL13">
        <v>1462799.54409476</v>
      </c>
      <c r="AM13">
        <v>1090391.6582687499</v>
      </c>
      <c r="AN13">
        <v>0</v>
      </c>
      <c r="AO13">
        <v>0</v>
      </c>
      <c r="AP13">
        <v>-5846799.9269554401</v>
      </c>
      <c r="AQ13">
        <v>0</v>
      </c>
      <c r="AR13">
        <v>0</v>
      </c>
      <c r="AS13">
        <v>0</v>
      </c>
      <c r="AT13">
        <v>-1256868.76396144</v>
      </c>
      <c r="AU13">
        <v>0</v>
      </c>
      <c r="AV13">
        <v>-1649281.56343786</v>
      </c>
      <c r="AW13">
        <v>-2955688.9955957602</v>
      </c>
      <c r="AX13">
        <v>33497701.9955955</v>
      </c>
      <c r="AY13">
        <v>0</v>
      </c>
      <c r="AZ13">
        <v>30542012.999999698</v>
      </c>
      <c r="BC13"/>
      <c r="BD13"/>
      <c r="BE13"/>
      <c r="BF13"/>
      <c r="BG13"/>
      <c r="BH13"/>
    </row>
    <row r="14" spans="1:80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2579521911.7758698</v>
      </c>
      <c r="K14">
        <v>-40075246.895628698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-21050011.692569502</v>
      </c>
      <c r="AE14">
        <v>0</v>
      </c>
      <c r="AF14">
        <v>75037.542576406602</v>
      </c>
      <c r="AG14">
        <v>0</v>
      </c>
      <c r="AH14">
        <v>7203560.53506131</v>
      </c>
      <c r="AI14">
        <v>-4082618.4245298598</v>
      </c>
      <c r="AJ14">
        <v>3222126.88788176</v>
      </c>
      <c r="AK14">
        <v>1014230.2608960801</v>
      </c>
      <c r="AL14">
        <v>-559371.69297941902</v>
      </c>
      <c r="AM14">
        <v>-2029270.45028441</v>
      </c>
      <c r="AN14">
        <v>0</v>
      </c>
      <c r="AO14">
        <v>0</v>
      </c>
      <c r="AP14">
        <v>-20381861.900308199</v>
      </c>
      <c r="AQ14">
        <v>0</v>
      </c>
      <c r="AR14">
        <v>0</v>
      </c>
      <c r="AS14">
        <v>0</v>
      </c>
      <c r="AT14">
        <v>-786164.98859602399</v>
      </c>
      <c r="AU14">
        <v>0</v>
      </c>
      <c r="AV14">
        <v>-37374343.922851898</v>
      </c>
      <c r="AW14">
        <v>-37260200.944134898</v>
      </c>
      <c r="AX14">
        <v>70405729.944133997</v>
      </c>
      <c r="AY14">
        <v>0</v>
      </c>
      <c r="AZ14">
        <v>33145528.999999002</v>
      </c>
      <c r="BC14"/>
      <c r="BD14"/>
      <c r="BE14"/>
      <c r="BF14"/>
      <c r="BG14"/>
      <c r="BH14"/>
    </row>
    <row r="15" spans="1:80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2545436696.0954199</v>
      </c>
      <c r="K15">
        <v>-34085215.680448897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23300658.5726646</v>
      </c>
      <c r="AE15">
        <v>0</v>
      </c>
      <c r="AF15">
        <v>-2888873.0451595802</v>
      </c>
      <c r="AG15">
        <v>0</v>
      </c>
      <c r="AH15">
        <v>6740544.4019782897</v>
      </c>
      <c r="AI15">
        <v>-147452.494962289</v>
      </c>
      <c r="AJ15">
        <v>-12509838.169059301</v>
      </c>
      <c r="AK15">
        <v>-1013096.54447898</v>
      </c>
      <c r="AL15">
        <v>-1309373.0186266201</v>
      </c>
      <c r="AM15">
        <v>-29874.349995414701</v>
      </c>
      <c r="AN15">
        <v>0</v>
      </c>
      <c r="AO15">
        <v>0</v>
      </c>
      <c r="AP15">
        <v>-44555013.757244296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-32412318.404883601</v>
      </c>
      <c r="AW15">
        <v>-32722215.131128602</v>
      </c>
      <c r="AX15">
        <v>30232734.1311295</v>
      </c>
      <c r="AY15">
        <v>0</v>
      </c>
      <c r="AZ15">
        <v>-2489480.9999990901</v>
      </c>
      <c r="BC15"/>
      <c r="BD15"/>
      <c r="BE15"/>
      <c r="BF15"/>
      <c r="BG15"/>
      <c r="BH15"/>
    </row>
    <row r="16" spans="1:80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2479575290.5198498</v>
      </c>
      <c r="K16">
        <v>-65861405.575565398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4288457.0062606903</v>
      </c>
      <c r="AE16">
        <v>0</v>
      </c>
      <c r="AF16">
        <v>-870270.96641384496</v>
      </c>
      <c r="AG16">
        <v>0</v>
      </c>
      <c r="AH16">
        <v>8000346.7210405897</v>
      </c>
      <c r="AI16">
        <v>-563417.82973341201</v>
      </c>
      <c r="AJ16">
        <v>-15595060.327612599</v>
      </c>
      <c r="AK16">
        <v>-1475016.28275002</v>
      </c>
      <c r="AL16">
        <v>-324156.95362761099</v>
      </c>
      <c r="AM16">
        <v>-3225277.9432753902</v>
      </c>
      <c r="AN16">
        <v>0</v>
      </c>
      <c r="AO16">
        <v>0</v>
      </c>
      <c r="AP16">
        <v>-47691350.386411801</v>
      </c>
      <c r="AQ16">
        <v>0</v>
      </c>
      <c r="AR16">
        <v>0</v>
      </c>
      <c r="AS16">
        <v>0</v>
      </c>
      <c r="AT16">
        <v>-8499168.8922033496</v>
      </c>
      <c r="AU16">
        <v>0</v>
      </c>
      <c r="AV16">
        <v>-65954915.854726799</v>
      </c>
      <c r="AW16">
        <v>-65503693.599584296</v>
      </c>
      <c r="AX16">
        <v>37859629.599582203</v>
      </c>
      <c r="AY16">
        <v>0</v>
      </c>
      <c r="AZ16">
        <v>-27644064.000002</v>
      </c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2364834042.9415798</v>
      </c>
      <c r="K17">
        <v>-114741247.57826801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24590046.547558099</v>
      </c>
      <c r="AE17">
        <v>0</v>
      </c>
      <c r="AF17">
        <v>-4613845.5544980997</v>
      </c>
      <c r="AG17">
        <v>0</v>
      </c>
      <c r="AH17">
        <v>6905338.9011059701</v>
      </c>
      <c r="AI17">
        <v>692875.21377306001</v>
      </c>
      <c r="AJ17">
        <v>-75732665.358334407</v>
      </c>
      <c r="AK17">
        <v>-5702273.1964580603</v>
      </c>
      <c r="AL17">
        <v>-646691.27739921701</v>
      </c>
      <c r="AM17">
        <v>-2649326.0550979399</v>
      </c>
      <c r="AN17">
        <v>0</v>
      </c>
      <c r="AO17">
        <v>1474829.7576675201</v>
      </c>
      <c r="AP17">
        <v>-53893417.4248171</v>
      </c>
      <c r="AQ17">
        <v>0</v>
      </c>
      <c r="AR17">
        <v>0</v>
      </c>
      <c r="AS17">
        <v>0</v>
      </c>
      <c r="AT17">
        <v>-7269538.8348292299</v>
      </c>
      <c r="AU17">
        <v>0</v>
      </c>
      <c r="AV17">
        <v>-116844667.28132901</v>
      </c>
      <c r="AW17">
        <v>-116006225.514902</v>
      </c>
      <c r="AX17">
        <v>50770856.514904901</v>
      </c>
      <c r="AY17">
        <v>0</v>
      </c>
      <c r="AZ17">
        <v>-65235368.999997698</v>
      </c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2290073435.75209</v>
      </c>
      <c r="K18">
        <v>-74760607.189490601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23562383.548463199</v>
      </c>
      <c r="AE18">
        <v>0</v>
      </c>
      <c r="AF18">
        <v>-3667342.4989326401</v>
      </c>
      <c r="AG18">
        <v>0</v>
      </c>
      <c r="AH18">
        <v>5206031.2404555604</v>
      </c>
      <c r="AI18">
        <v>-548428.96390335797</v>
      </c>
      <c r="AJ18">
        <v>-31795110.666409899</v>
      </c>
      <c r="AK18">
        <v>-3666428.4914806001</v>
      </c>
      <c r="AL18">
        <v>-652157.060358232</v>
      </c>
      <c r="AM18">
        <v>-8326580.2773771798</v>
      </c>
      <c r="AN18">
        <v>0</v>
      </c>
      <c r="AO18">
        <v>1451887.0006389599</v>
      </c>
      <c r="AP18">
        <v>-52493232.595617197</v>
      </c>
      <c r="AQ18">
        <v>0</v>
      </c>
      <c r="AR18">
        <v>0</v>
      </c>
      <c r="AS18">
        <v>0</v>
      </c>
      <c r="AT18">
        <v>-7051941.0180107104</v>
      </c>
      <c r="AU18">
        <v>0</v>
      </c>
      <c r="AV18">
        <v>-77980919.782532096</v>
      </c>
      <c r="AW18">
        <v>-77527520.770963207</v>
      </c>
      <c r="AX18">
        <v>-44653713.229037397</v>
      </c>
      <c r="AY18">
        <v>0</v>
      </c>
      <c r="AZ18">
        <v>-122181234</v>
      </c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2276524137.6599102</v>
      </c>
      <c r="K19">
        <v>-13549298.0921812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12013687.4397314</v>
      </c>
      <c r="AE19">
        <v>0</v>
      </c>
      <c r="AF19">
        <v>5504410.7277061203</v>
      </c>
      <c r="AG19">
        <v>0</v>
      </c>
      <c r="AH19">
        <v>6044280.0952573596</v>
      </c>
      <c r="AI19">
        <v>-1152622.77222758</v>
      </c>
      <c r="AJ19">
        <v>20539055.950034801</v>
      </c>
      <c r="AK19">
        <v>-3628300.5144040999</v>
      </c>
      <c r="AL19">
        <v>-681632.17091694905</v>
      </c>
      <c r="AM19">
        <v>-3073000.70437764</v>
      </c>
      <c r="AN19">
        <v>0</v>
      </c>
      <c r="AO19">
        <v>1604049.38802066</v>
      </c>
      <c r="AP19">
        <v>-49870785.403516203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-12700857.964692</v>
      </c>
      <c r="AW19">
        <v>-13217741.4931056</v>
      </c>
      <c r="AX19">
        <v>-79487044.506895006</v>
      </c>
      <c r="AY19">
        <v>0</v>
      </c>
      <c r="AZ19">
        <v>-92704786.000000596</v>
      </c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2212668878.72647</v>
      </c>
      <c r="K20">
        <v>-63855258.933439396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9247262.4948708508</v>
      </c>
      <c r="AE20">
        <v>0</v>
      </c>
      <c r="AF20">
        <v>4521444.89435618</v>
      </c>
      <c r="AG20">
        <v>0</v>
      </c>
      <c r="AH20">
        <v>4679524.22659114</v>
      </c>
      <c r="AI20">
        <v>864946.280175052</v>
      </c>
      <c r="AJ20">
        <v>25209801.343550399</v>
      </c>
      <c r="AK20">
        <v>-3685535.7845883402</v>
      </c>
      <c r="AL20">
        <v>-621303.18564859696</v>
      </c>
      <c r="AM20">
        <v>-4129832.78794418</v>
      </c>
      <c r="AN20">
        <v>0</v>
      </c>
      <c r="AO20">
        <v>-1337236.08716467</v>
      </c>
      <c r="AP20">
        <v>-47881008.432201304</v>
      </c>
      <c r="AQ20">
        <v>0</v>
      </c>
      <c r="AR20">
        <v>0</v>
      </c>
      <c r="AS20">
        <v>0</v>
      </c>
      <c r="AT20">
        <v>-338820.73508010298</v>
      </c>
      <c r="AU20">
        <v>-48514697.608857602</v>
      </c>
      <c r="AV20">
        <v>-61985455.381941199</v>
      </c>
      <c r="AW20">
        <v>-62497884.200366497</v>
      </c>
      <c r="AX20">
        <v>8082390.2003673296</v>
      </c>
      <c r="AY20">
        <v>0</v>
      </c>
      <c r="AZ20">
        <v>-54415493.999999203</v>
      </c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714890116.82752705</v>
      </c>
      <c r="K21">
        <v>0</v>
      </c>
      <c r="L21">
        <v>0</v>
      </c>
      <c r="M21">
        <v>13378352.2086371</v>
      </c>
      <c r="N21">
        <v>0</v>
      </c>
      <c r="O21">
        <v>0.92425916812859699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801959165.98218298</v>
      </c>
      <c r="K22">
        <v>13344978.5756044</v>
      </c>
      <c r="L22">
        <v>0</v>
      </c>
      <c r="M22">
        <v>13026932.796544701</v>
      </c>
      <c r="N22">
        <v>0</v>
      </c>
      <c r="O22">
        <v>0.87267615679307897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0</v>
      </c>
      <c r="AE22">
        <v>357812.62022238702</v>
      </c>
      <c r="AF22">
        <v>0</v>
      </c>
      <c r="AG22">
        <v>705181.01418858604</v>
      </c>
      <c r="AH22">
        <v>3853139.0741828601</v>
      </c>
      <c r="AI22">
        <v>-739661.70651880896</v>
      </c>
      <c r="AJ22">
        <v>8621104.50260197</v>
      </c>
      <c r="AK22">
        <v>944577.53388217499</v>
      </c>
      <c r="AL22">
        <v>-53104.774708313598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13378540.6030058</v>
      </c>
      <c r="AW22">
        <v>13241121.007013001</v>
      </c>
      <c r="AX22">
        <v>-412262.007013102</v>
      </c>
      <c r="AY22">
        <v>64490437</v>
      </c>
      <c r="AZ22">
        <v>77319296</v>
      </c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867718997.27965796</v>
      </c>
      <c r="K23">
        <v>21845735.0847928</v>
      </c>
      <c r="L23">
        <v>0</v>
      </c>
      <c r="M23">
        <v>12498024.033456299</v>
      </c>
      <c r="N23">
        <v>0</v>
      </c>
      <c r="O23">
        <v>0.857865434554824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0</v>
      </c>
      <c r="AE23">
        <v>-1047964.54967479</v>
      </c>
      <c r="AF23">
        <v>0</v>
      </c>
      <c r="AG23">
        <v>4429241.0758354599</v>
      </c>
      <c r="AH23">
        <v>4888921.8013915196</v>
      </c>
      <c r="AI23">
        <v>-1511638.5059334601</v>
      </c>
      <c r="AJ23">
        <v>10572619.6263257</v>
      </c>
      <c r="AK23">
        <v>1594972.2644553999</v>
      </c>
      <c r="AL23">
        <v>-57321.943988756801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18335142.992942899</v>
      </c>
      <c r="AW23">
        <v>18541837.3646359</v>
      </c>
      <c r="AX23">
        <v>-5585141.3646360599</v>
      </c>
      <c r="AY23">
        <v>27575194</v>
      </c>
      <c r="AZ23">
        <v>40531889.999999799</v>
      </c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916851777.366853</v>
      </c>
      <c r="K24">
        <v>22819138.0216836</v>
      </c>
      <c r="L24">
        <v>0</v>
      </c>
      <c r="M24">
        <v>12247363.8094016</v>
      </c>
      <c r="N24">
        <v>0</v>
      </c>
      <c r="O24">
        <v>0.87014836008015595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0</v>
      </c>
      <c r="AE24">
        <v>1172112.38817046</v>
      </c>
      <c r="AF24">
        <v>0</v>
      </c>
      <c r="AG24">
        <v>-1640087.8381598699</v>
      </c>
      <c r="AH24">
        <v>5067829.9728673296</v>
      </c>
      <c r="AI24">
        <v>-991249.00104397803</v>
      </c>
      <c r="AJ24">
        <v>14536390.6765536</v>
      </c>
      <c r="AK24">
        <v>1550161.0630298399</v>
      </c>
      <c r="AL24">
        <v>-45300.289651565399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19649856.971765801</v>
      </c>
      <c r="AW24">
        <v>19763088.4547766</v>
      </c>
      <c r="AX24">
        <v>966710.54522380303</v>
      </c>
      <c r="AY24">
        <v>22919974</v>
      </c>
      <c r="AZ24">
        <v>43649773.000000402</v>
      </c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951831716.89055097</v>
      </c>
      <c r="K25">
        <v>17459715.463515799</v>
      </c>
      <c r="L25">
        <v>0</v>
      </c>
      <c r="M25">
        <v>12189060.458303699</v>
      </c>
      <c r="N25">
        <v>0</v>
      </c>
      <c r="O25">
        <v>0.87453611440325896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0</v>
      </c>
      <c r="AE25">
        <v>2645515.3327692901</v>
      </c>
      <c r="AF25">
        <v>0</v>
      </c>
      <c r="AG25">
        <v>-3680904.9940277799</v>
      </c>
      <c r="AH25">
        <v>6140492.9723216202</v>
      </c>
      <c r="AI25">
        <v>-93271.227139249604</v>
      </c>
      <c r="AJ25">
        <v>8538619.1029757094</v>
      </c>
      <c r="AK25">
        <v>2561794.8070414402</v>
      </c>
      <c r="AL25">
        <v>7139.7804326580299</v>
      </c>
      <c r="AM25">
        <v>-1249515.5427292699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14869870.231644399</v>
      </c>
      <c r="AW25">
        <v>15011143.773508999</v>
      </c>
      <c r="AX25">
        <v>27732233.226490799</v>
      </c>
      <c r="AY25">
        <v>15747264</v>
      </c>
      <c r="AZ25">
        <v>58490640.999999903</v>
      </c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966035874.10386801</v>
      </c>
      <c r="K26">
        <v>3631744.0995239699</v>
      </c>
      <c r="L26">
        <v>0</v>
      </c>
      <c r="M26">
        <v>12139213.002662901</v>
      </c>
      <c r="N26">
        <v>0</v>
      </c>
      <c r="O26">
        <v>0.89575729761823097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0</v>
      </c>
      <c r="AE26">
        <v>3307740.9964561998</v>
      </c>
      <c r="AF26">
        <v>0</v>
      </c>
      <c r="AG26">
        <v>-4798178.3895119196</v>
      </c>
      <c r="AH26">
        <v>2558792.6459599198</v>
      </c>
      <c r="AI26">
        <v>-1364779.6186345699</v>
      </c>
      <c r="AJ26">
        <v>5672081.3626813097</v>
      </c>
      <c r="AK26">
        <v>-694138.69244544802</v>
      </c>
      <c r="AL26">
        <v>-162081.946032623</v>
      </c>
      <c r="AM26">
        <v>-1294727.9321834401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3224708.4262894099</v>
      </c>
      <c r="AW26">
        <v>3112849.1984028202</v>
      </c>
      <c r="AX26">
        <v>-806127.19840299303</v>
      </c>
      <c r="AY26">
        <v>8688267.9999999907</v>
      </c>
      <c r="AZ26">
        <v>10994989.999999801</v>
      </c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990990445.81540704</v>
      </c>
      <c r="K27">
        <v>24954571.711538799</v>
      </c>
      <c r="L27">
        <v>0</v>
      </c>
      <c r="M27">
        <v>12290406.974323301</v>
      </c>
      <c r="N27">
        <v>0</v>
      </c>
      <c r="O27">
        <v>0.89493191570186303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0</v>
      </c>
      <c r="AE27">
        <v>7342476.8647606</v>
      </c>
      <c r="AF27">
        <v>0</v>
      </c>
      <c r="AG27">
        <v>1591736.7580183099</v>
      </c>
      <c r="AH27">
        <v>1151783.3544435599</v>
      </c>
      <c r="AI27">
        <v>-91783.058743387606</v>
      </c>
      <c r="AJ27">
        <v>11910826.3388103</v>
      </c>
      <c r="AK27">
        <v>429081.29788339703</v>
      </c>
      <c r="AL27">
        <v>320341.02790372202</v>
      </c>
      <c r="AM27">
        <v>-285066.104803783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22369396.478272699</v>
      </c>
      <c r="AW27">
        <v>22772382.9661268</v>
      </c>
      <c r="AX27">
        <v>40830465.033873402</v>
      </c>
      <c r="AY27">
        <v>0</v>
      </c>
      <c r="AZ27">
        <v>63602848.000000201</v>
      </c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920483305.586532</v>
      </c>
      <c r="K28">
        <v>-70507140.228875607</v>
      </c>
      <c r="L28">
        <v>0</v>
      </c>
      <c r="M28">
        <v>11963645.855133699</v>
      </c>
      <c r="N28">
        <v>0</v>
      </c>
      <c r="O28">
        <v>1.0103714186644599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0</v>
      </c>
      <c r="AE28">
        <v>-7114991.5065262504</v>
      </c>
      <c r="AF28">
        <v>0</v>
      </c>
      <c r="AG28">
        <v>-33827046.479697399</v>
      </c>
      <c r="AH28">
        <v>-1077167.08365007</v>
      </c>
      <c r="AI28">
        <v>1611772.1939930799</v>
      </c>
      <c r="AJ28">
        <v>-34231381.253637001</v>
      </c>
      <c r="AK28">
        <v>3476571.4226915301</v>
      </c>
      <c r="AL28">
        <v>179580.13152634801</v>
      </c>
      <c r="AM28">
        <v>-1674523.9628882301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-72657186.5381881</v>
      </c>
      <c r="AW28">
        <v>-70786998.608049899</v>
      </c>
      <c r="AX28">
        <v>-8862611.3919504397</v>
      </c>
      <c r="AY28">
        <v>0</v>
      </c>
      <c r="AZ28">
        <v>-79649610.000000298</v>
      </c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936463050.97165895</v>
      </c>
      <c r="K29">
        <v>13634043.6040229</v>
      </c>
      <c r="L29">
        <v>0</v>
      </c>
      <c r="M29">
        <v>11662173.301157</v>
      </c>
      <c r="N29">
        <v>0</v>
      </c>
      <c r="O29">
        <v>1.0147581535574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0</v>
      </c>
      <c r="AE29">
        <v>-6378017.10060002</v>
      </c>
      <c r="AF29">
        <v>0</v>
      </c>
      <c r="AG29">
        <v>777328.48317070596</v>
      </c>
      <c r="AH29">
        <v>1916085.9035358001</v>
      </c>
      <c r="AI29">
        <v>192019.85625953399</v>
      </c>
      <c r="AJ29">
        <v>14999811.448566699</v>
      </c>
      <c r="AK29">
        <v>996123.32903488004</v>
      </c>
      <c r="AL29">
        <v>464438.915656625</v>
      </c>
      <c r="AM29">
        <v>-7770.78838366732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12960020.0472406</v>
      </c>
      <c r="AW29">
        <v>13165279.057220601</v>
      </c>
      <c r="AX29">
        <v>-25649447.057220399</v>
      </c>
      <c r="AY29">
        <v>2308521.9999999902</v>
      </c>
      <c r="AZ29">
        <v>-10175645.999999801</v>
      </c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956538748.29735804</v>
      </c>
      <c r="K30">
        <v>20075697.3256987</v>
      </c>
      <c r="L30">
        <v>0</v>
      </c>
      <c r="M30">
        <v>11462779.6350004</v>
      </c>
      <c r="N30">
        <v>0</v>
      </c>
      <c r="O30">
        <v>0.99742845238218503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0</v>
      </c>
      <c r="AE30">
        <v>-6058956.1628922997</v>
      </c>
      <c r="AF30">
        <v>0</v>
      </c>
      <c r="AG30">
        <v>4079510.0140188099</v>
      </c>
      <c r="AH30">
        <v>1561566.9646264301</v>
      </c>
      <c r="AI30">
        <v>-2696929.2218154501</v>
      </c>
      <c r="AJ30">
        <v>20963622.569307201</v>
      </c>
      <c r="AK30">
        <v>1220933.91437184</v>
      </c>
      <c r="AL30">
        <v>478556.03666954499</v>
      </c>
      <c r="AM30">
        <v>-847158.15591388498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-159739.117018041</v>
      </c>
      <c r="AU30">
        <v>0</v>
      </c>
      <c r="AV30">
        <v>18541406.841354199</v>
      </c>
      <c r="AW30">
        <v>18476778.773590099</v>
      </c>
      <c r="AX30">
        <v>18877425.2264098</v>
      </c>
      <c r="AY30">
        <v>0</v>
      </c>
      <c r="AZ30">
        <v>37354203.999999903</v>
      </c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951090917.59641099</v>
      </c>
      <c r="K31">
        <v>-5447830.7009468898</v>
      </c>
      <c r="L31">
        <v>0</v>
      </c>
      <c r="M31">
        <v>11264859.978528</v>
      </c>
      <c r="N31">
        <v>0</v>
      </c>
      <c r="O31">
        <v>0.99257439422925597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0</v>
      </c>
      <c r="AE31">
        <v>-3531291.6986434902</v>
      </c>
      <c r="AF31">
        <v>0</v>
      </c>
      <c r="AG31">
        <v>34009.824673206902</v>
      </c>
      <c r="AH31">
        <v>2109228.25412519</v>
      </c>
      <c r="AI31">
        <v>-4895598.2346089799</v>
      </c>
      <c r="AJ31">
        <v>402022.889174996</v>
      </c>
      <c r="AK31">
        <v>613059.96647325298</v>
      </c>
      <c r="AL31">
        <v>51668.279801206598</v>
      </c>
      <c r="AM31">
        <v>19297.9121708194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-458651.960517356</v>
      </c>
      <c r="AU31">
        <v>0</v>
      </c>
      <c r="AV31">
        <v>-5656254.7673511496</v>
      </c>
      <c r="AW31">
        <v>-5671766.7884408999</v>
      </c>
      <c r="AX31">
        <v>30829933.788440499</v>
      </c>
      <c r="AY31">
        <v>0</v>
      </c>
      <c r="AZ31">
        <v>25158166.999999601</v>
      </c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943408011.59187901</v>
      </c>
      <c r="K32">
        <v>-7682906.0045315996</v>
      </c>
      <c r="L32">
        <v>0</v>
      </c>
      <c r="M32">
        <v>11263611.059694201</v>
      </c>
      <c r="N32">
        <v>0</v>
      </c>
      <c r="O32">
        <v>1.0208482016625799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0</v>
      </c>
      <c r="AE32">
        <v>2947808.5497388602</v>
      </c>
      <c r="AF32">
        <v>0</v>
      </c>
      <c r="AG32">
        <v>-7853514.1013705097</v>
      </c>
      <c r="AH32">
        <v>3606692.0133708301</v>
      </c>
      <c r="AI32">
        <v>-327401.39835752902</v>
      </c>
      <c r="AJ32">
        <v>-4390438.6402448798</v>
      </c>
      <c r="AK32">
        <v>-293127.49969287502</v>
      </c>
      <c r="AL32">
        <v>-351601.20011662203</v>
      </c>
      <c r="AM32">
        <v>-502073.99431747099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-707746.88244150602</v>
      </c>
      <c r="AU32">
        <v>0</v>
      </c>
      <c r="AV32">
        <v>-7871403.1534316996</v>
      </c>
      <c r="AW32">
        <v>-7868615.2226307699</v>
      </c>
      <c r="AX32">
        <v>-9917984.7773688696</v>
      </c>
      <c r="AY32">
        <v>0</v>
      </c>
      <c r="AZ32">
        <v>-17786599.999999601</v>
      </c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942861035.66824901</v>
      </c>
      <c r="K33">
        <v>-546975.92362990999</v>
      </c>
      <c r="L33">
        <v>0</v>
      </c>
      <c r="M33">
        <v>11419119.683224799</v>
      </c>
      <c r="N33">
        <v>0</v>
      </c>
      <c r="O33">
        <v>1.00169303980737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0</v>
      </c>
      <c r="AE33">
        <v>6710595.5647933502</v>
      </c>
      <c r="AF33">
        <v>0</v>
      </c>
      <c r="AG33">
        <v>3508749.7906844299</v>
      </c>
      <c r="AH33">
        <v>2731396.9026811202</v>
      </c>
      <c r="AI33">
        <v>-588561.98743954697</v>
      </c>
      <c r="AJ33">
        <v>-6215125.9795550099</v>
      </c>
      <c r="AK33">
        <v>-223889.12055030401</v>
      </c>
      <c r="AL33">
        <v>69088.512896885499</v>
      </c>
      <c r="AM33">
        <v>-630106.22432989697</v>
      </c>
      <c r="AN33">
        <v>0</v>
      </c>
      <c r="AO33">
        <v>0</v>
      </c>
      <c r="AP33">
        <v>0</v>
      </c>
      <c r="AQ33">
        <v>-4707304.57440254</v>
      </c>
      <c r="AR33">
        <v>0</v>
      </c>
      <c r="AS33">
        <v>0</v>
      </c>
      <c r="AT33">
        <v>-1085625.5435320199</v>
      </c>
      <c r="AU33">
        <v>0</v>
      </c>
      <c r="AV33">
        <v>-430782.65875353402</v>
      </c>
      <c r="AW33">
        <v>-502114.119154696</v>
      </c>
      <c r="AX33">
        <v>-3612069.8808450601</v>
      </c>
      <c r="AY33">
        <v>0</v>
      </c>
      <c r="AZ33">
        <v>-4114183.9999997602</v>
      </c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894604317.74468303</v>
      </c>
      <c r="K34">
        <v>-48256717.923566997</v>
      </c>
      <c r="L34">
        <v>0</v>
      </c>
      <c r="M34">
        <v>11782498.880544901</v>
      </c>
      <c r="N34">
        <v>0</v>
      </c>
      <c r="O34">
        <v>1.0041721746130801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0</v>
      </c>
      <c r="AE34">
        <v>13094258.474853599</v>
      </c>
      <c r="AF34">
        <v>0</v>
      </c>
      <c r="AG34">
        <v>-1960053.7527307901</v>
      </c>
      <c r="AH34">
        <v>2676451.3514181301</v>
      </c>
      <c r="AI34">
        <v>350755.33226538298</v>
      </c>
      <c r="AJ34">
        <v>-31243282.861629002</v>
      </c>
      <c r="AK34">
        <v>-2480373.1194307702</v>
      </c>
      <c r="AL34">
        <v>-396595.785324578</v>
      </c>
      <c r="AM34">
        <v>-1094417.58429742</v>
      </c>
      <c r="AN34">
        <v>0</v>
      </c>
      <c r="AO34">
        <v>486011.11050408299</v>
      </c>
      <c r="AP34">
        <v>0</v>
      </c>
      <c r="AQ34">
        <v>-25458516.993420701</v>
      </c>
      <c r="AR34">
        <v>0</v>
      </c>
      <c r="AS34">
        <v>0</v>
      </c>
      <c r="AT34">
        <v>-2367644.6048452598</v>
      </c>
      <c r="AU34">
        <v>0</v>
      </c>
      <c r="AV34">
        <v>-48393408.432637401</v>
      </c>
      <c r="AW34">
        <v>-48051293.323160499</v>
      </c>
      <c r="AX34">
        <v>22435068.323160298</v>
      </c>
      <c r="AY34">
        <v>0</v>
      </c>
      <c r="AZ34">
        <v>-25616225.000000101</v>
      </c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859633969.97498405</v>
      </c>
      <c r="K35">
        <v>-34970347.769697897</v>
      </c>
      <c r="L35">
        <v>0</v>
      </c>
      <c r="M35">
        <v>12159503.951854199</v>
      </c>
      <c r="N35">
        <v>0</v>
      </c>
      <c r="O35">
        <v>1.01846091725655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0</v>
      </c>
      <c r="AE35">
        <v>12679510.635546301</v>
      </c>
      <c r="AF35">
        <v>0</v>
      </c>
      <c r="AG35">
        <v>-3606180.78033697</v>
      </c>
      <c r="AH35">
        <v>2493017.9010176999</v>
      </c>
      <c r="AI35">
        <v>-1339304.47978721</v>
      </c>
      <c r="AJ35">
        <v>-11200282.6625221</v>
      </c>
      <c r="AK35">
        <v>-1519145.8349546101</v>
      </c>
      <c r="AL35">
        <v>-249260.73836657999</v>
      </c>
      <c r="AM35">
        <v>-3633581.5792776602</v>
      </c>
      <c r="AN35">
        <v>0</v>
      </c>
      <c r="AO35">
        <v>0</v>
      </c>
      <c r="AP35">
        <v>0</v>
      </c>
      <c r="AQ35">
        <v>-28114854.491120901</v>
      </c>
      <c r="AR35">
        <v>0</v>
      </c>
      <c r="AS35">
        <v>0</v>
      </c>
      <c r="AT35">
        <v>-1528690.6831465701</v>
      </c>
      <c r="AU35">
        <v>0</v>
      </c>
      <c r="AV35">
        <v>-36018772.712948598</v>
      </c>
      <c r="AW35">
        <v>-35883566.712853901</v>
      </c>
      <c r="AX35">
        <v>-6458027.2871459797</v>
      </c>
      <c r="AY35">
        <v>0</v>
      </c>
      <c r="AZ35">
        <v>-42341593.999999903</v>
      </c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842209527.47576296</v>
      </c>
      <c r="K36">
        <v>-13934919.6260779</v>
      </c>
      <c r="L36">
        <v>0</v>
      </c>
      <c r="M36">
        <v>12281198.976827201</v>
      </c>
      <c r="N36">
        <v>0</v>
      </c>
      <c r="O36">
        <v>1.0133404202490499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0</v>
      </c>
      <c r="AE36">
        <v>3877074.3079868499</v>
      </c>
      <c r="AF36">
        <v>0</v>
      </c>
      <c r="AG36">
        <v>2816073.12801131</v>
      </c>
      <c r="AH36">
        <v>2527729.6520527098</v>
      </c>
      <c r="AI36">
        <v>-508931.65036156197</v>
      </c>
      <c r="AJ36">
        <v>7667168.3669892997</v>
      </c>
      <c r="AK36">
        <v>-299217.55590965698</v>
      </c>
      <c r="AL36">
        <v>-514408.81061334501</v>
      </c>
      <c r="AM36">
        <v>-1542559.42611925</v>
      </c>
      <c r="AN36">
        <v>0</v>
      </c>
      <c r="AO36">
        <v>399224.39685065701</v>
      </c>
      <c r="AP36">
        <v>0</v>
      </c>
      <c r="AQ36">
        <v>-26972143.225713</v>
      </c>
      <c r="AR36">
        <v>0</v>
      </c>
      <c r="AS36">
        <v>0</v>
      </c>
      <c r="AT36">
        <v>-1103247.22170106</v>
      </c>
      <c r="AU36">
        <v>0</v>
      </c>
      <c r="AV36">
        <v>-13898644.3528264</v>
      </c>
      <c r="AW36">
        <v>-14238762.872807801</v>
      </c>
      <c r="AX36">
        <v>-25358156.127192199</v>
      </c>
      <c r="AY36">
        <v>0</v>
      </c>
      <c r="AZ36">
        <v>-39596919</v>
      </c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824859108.64026201</v>
      </c>
      <c r="K37">
        <v>-21491994.883060899</v>
      </c>
      <c r="L37">
        <v>0</v>
      </c>
      <c r="M37">
        <v>12605880.249967899</v>
      </c>
      <c r="N37">
        <v>0</v>
      </c>
      <c r="O37">
        <v>1.0085579264681701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0</v>
      </c>
      <c r="AE37">
        <v>7172238.6255152402</v>
      </c>
      <c r="AF37">
        <v>0</v>
      </c>
      <c r="AG37">
        <v>3788498.2944265702</v>
      </c>
      <c r="AH37">
        <v>2194741.73162043</v>
      </c>
      <c r="AI37">
        <v>709997.18637424102</v>
      </c>
      <c r="AJ37">
        <v>8905037.0748640709</v>
      </c>
      <c r="AK37">
        <v>-705936.33090962702</v>
      </c>
      <c r="AL37">
        <v>-416700.17530352698</v>
      </c>
      <c r="AM37">
        <v>-1916968.8835088201</v>
      </c>
      <c r="AN37">
        <v>0</v>
      </c>
      <c r="AO37">
        <v>396041.48088220099</v>
      </c>
      <c r="AP37">
        <v>0</v>
      </c>
      <c r="AQ37">
        <v>-27426626.930498499</v>
      </c>
      <c r="AR37">
        <v>0</v>
      </c>
      <c r="AS37">
        <v>0</v>
      </c>
      <c r="AT37">
        <v>-1055327.08551285</v>
      </c>
      <c r="AU37">
        <v>-12287470.1403926</v>
      </c>
      <c r="AV37">
        <v>-20940117.247740399</v>
      </c>
      <c r="AW37">
        <v>-21272528.4025288</v>
      </c>
      <c r="AX37">
        <v>-733923.59747103101</v>
      </c>
      <c r="AY37">
        <v>0</v>
      </c>
      <c r="AZ37">
        <v>-22006451.999999899</v>
      </c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105411259.931262</v>
      </c>
      <c r="K38">
        <v>0</v>
      </c>
      <c r="L38">
        <v>0</v>
      </c>
      <c r="M38">
        <v>2436593.4779696302</v>
      </c>
      <c r="N38">
        <v>0</v>
      </c>
      <c r="O38">
        <v>0.90327811224383903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123311176.130992</v>
      </c>
      <c r="K39">
        <v>3672140.9613328199</v>
      </c>
      <c r="L39">
        <v>0</v>
      </c>
      <c r="M39">
        <v>2233198.89111595</v>
      </c>
      <c r="N39">
        <v>0</v>
      </c>
      <c r="O39">
        <v>0.85839124566602198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0</v>
      </c>
      <c r="AE39">
        <v>154154.57616801999</v>
      </c>
      <c r="AF39">
        <v>0</v>
      </c>
      <c r="AG39">
        <v>769114.67776590399</v>
      </c>
      <c r="AH39">
        <v>609342.56410160998</v>
      </c>
      <c r="AI39">
        <v>-156566.906640517</v>
      </c>
      <c r="AJ39">
        <v>1101357.18677097</v>
      </c>
      <c r="AK39">
        <v>228380.99519855299</v>
      </c>
      <c r="AL39">
        <v>27522.321339103601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2784065.59827661</v>
      </c>
      <c r="AW39">
        <v>2855362.9977389402</v>
      </c>
      <c r="AX39">
        <v>-3162669.9977389202</v>
      </c>
      <c r="AY39">
        <v>13655748</v>
      </c>
      <c r="AZ39">
        <v>13348441</v>
      </c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173911739.89913499</v>
      </c>
      <c r="K40">
        <v>4691874.7063656198</v>
      </c>
      <c r="L40">
        <v>0</v>
      </c>
      <c r="M40">
        <v>2306245.5779373501</v>
      </c>
      <c r="N40">
        <v>0</v>
      </c>
      <c r="O40">
        <v>0.85260774292212504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0</v>
      </c>
      <c r="AE40">
        <v>1122998.0577370301</v>
      </c>
      <c r="AF40">
        <v>0</v>
      </c>
      <c r="AG40">
        <v>266047.14058515202</v>
      </c>
      <c r="AH40">
        <v>805918.26379688899</v>
      </c>
      <c r="AI40">
        <v>-12204.4524303117</v>
      </c>
      <c r="AJ40">
        <v>1490591.9081685599</v>
      </c>
      <c r="AK40">
        <v>349768.80294547998</v>
      </c>
      <c r="AL40">
        <v>22661.187599992601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4034373.7206099201</v>
      </c>
      <c r="AW40">
        <v>4137130.1972122001</v>
      </c>
      <c r="AX40">
        <v>-3316344.1972122202</v>
      </c>
      <c r="AY40">
        <v>44950739</v>
      </c>
      <c r="AZ40">
        <v>45771524.999999903</v>
      </c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208654650.27266601</v>
      </c>
      <c r="K41">
        <v>3947459.4894200698</v>
      </c>
      <c r="L41">
        <v>0</v>
      </c>
      <c r="M41">
        <v>2099012.64537337</v>
      </c>
      <c r="N41">
        <v>0</v>
      </c>
      <c r="O41">
        <v>0.83291999374987302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0</v>
      </c>
      <c r="AE41">
        <v>-1461237.4618230099</v>
      </c>
      <c r="AF41">
        <v>0</v>
      </c>
      <c r="AG41">
        <v>496506.87472104997</v>
      </c>
      <c r="AH41">
        <v>1259649.11935016</v>
      </c>
      <c r="AI41">
        <v>-386844.405856764</v>
      </c>
      <c r="AJ41">
        <v>2814911.6629182799</v>
      </c>
      <c r="AK41">
        <v>438442.84203896398</v>
      </c>
      <c r="AL41">
        <v>31990.266248693399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3135044.7522269702</v>
      </c>
      <c r="AW41">
        <v>3171205.0541423098</v>
      </c>
      <c r="AX41">
        <v>659043.94585767703</v>
      </c>
      <c r="AY41">
        <v>27514218</v>
      </c>
      <c r="AZ41">
        <v>31344466.999999899</v>
      </c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248035796.05300701</v>
      </c>
      <c r="K42">
        <v>9273082.9182484392</v>
      </c>
      <c r="L42">
        <v>0</v>
      </c>
      <c r="M42">
        <v>1996582.2992606501</v>
      </c>
      <c r="N42">
        <v>0</v>
      </c>
      <c r="O42">
        <v>0.85874902196382197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0</v>
      </c>
      <c r="AE42">
        <v>2896392.84755832</v>
      </c>
      <c r="AF42">
        <v>0</v>
      </c>
      <c r="AG42">
        <v>-272064.84267237998</v>
      </c>
      <c r="AH42">
        <v>1618318.52246387</v>
      </c>
      <c r="AI42">
        <v>-36677.2556189608</v>
      </c>
      <c r="AJ42">
        <v>1841170.1073089</v>
      </c>
      <c r="AK42">
        <v>734756.07529612596</v>
      </c>
      <c r="AL42">
        <v>46325.829121902403</v>
      </c>
      <c r="AM42">
        <v>-478335.63945843902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6412724.8077162197</v>
      </c>
      <c r="AW42">
        <v>6624594.6782917501</v>
      </c>
      <c r="AX42">
        <v>6164379.3217082703</v>
      </c>
      <c r="AY42">
        <v>26468097.999999899</v>
      </c>
      <c r="AZ42">
        <v>39257072</v>
      </c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267350175.90223101</v>
      </c>
      <c r="K43">
        <v>5473625.5454978403</v>
      </c>
      <c r="L43">
        <v>0</v>
      </c>
      <c r="M43">
        <v>2003873.15211862</v>
      </c>
      <c r="N43">
        <v>0</v>
      </c>
      <c r="O43">
        <v>0.85533074829581202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0</v>
      </c>
      <c r="AE43">
        <v>3080677.5574025102</v>
      </c>
      <c r="AF43">
        <v>0</v>
      </c>
      <c r="AG43">
        <v>315903.39418664598</v>
      </c>
      <c r="AH43">
        <v>633179.52363321802</v>
      </c>
      <c r="AI43">
        <v>-354992.07152609399</v>
      </c>
      <c r="AJ43">
        <v>1333416.61910477</v>
      </c>
      <c r="AK43">
        <v>-179057.01112925599</v>
      </c>
      <c r="AL43">
        <v>42650.567102767098</v>
      </c>
      <c r="AM43">
        <v>-248363.066623936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4563516.6048182696</v>
      </c>
      <c r="AW43">
        <v>4557820.3032340696</v>
      </c>
      <c r="AX43">
        <v>4066916.6967659099</v>
      </c>
      <c r="AY43">
        <v>12183549</v>
      </c>
      <c r="AZ43">
        <v>20808285.999999899</v>
      </c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279316786.144014</v>
      </c>
      <c r="K44">
        <v>6926377.4944753796</v>
      </c>
      <c r="L44">
        <v>0</v>
      </c>
      <c r="M44">
        <v>2045451.35607338</v>
      </c>
      <c r="N44">
        <v>0</v>
      </c>
      <c r="O44">
        <v>0.83675880989931595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0</v>
      </c>
      <c r="AE44">
        <v>1691780.5888036999</v>
      </c>
      <c r="AF44">
        <v>0</v>
      </c>
      <c r="AG44">
        <v>1166151.8151267299</v>
      </c>
      <c r="AH44">
        <v>226480.99936836099</v>
      </c>
      <c r="AI44">
        <v>-446397.23389528203</v>
      </c>
      <c r="AJ44">
        <v>3207758.0278036599</v>
      </c>
      <c r="AK44">
        <v>-116316.246816667</v>
      </c>
      <c r="AL44">
        <v>-13199.518197399</v>
      </c>
      <c r="AM44">
        <v>59072.851834816902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5753800.7628612304</v>
      </c>
      <c r="AW44">
        <v>5811993.8457415504</v>
      </c>
      <c r="AX44">
        <v>12095277.1542584</v>
      </c>
      <c r="AY44">
        <v>4015598.9999999902</v>
      </c>
      <c r="AZ44">
        <v>21922870</v>
      </c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281385463.52459902</v>
      </c>
      <c r="K45">
        <v>-10605475.364975501</v>
      </c>
      <c r="L45">
        <v>0</v>
      </c>
      <c r="M45">
        <v>2019529.28840738</v>
      </c>
      <c r="N45">
        <v>0</v>
      </c>
      <c r="O45">
        <v>0.87880583809795099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0</v>
      </c>
      <c r="AE45">
        <v>1427225.0904006299</v>
      </c>
      <c r="AF45">
        <v>0</v>
      </c>
      <c r="AG45">
        <v>-4068559.99702049</v>
      </c>
      <c r="AH45">
        <v>-225272.72412316699</v>
      </c>
      <c r="AI45">
        <v>735213.46875529503</v>
      </c>
      <c r="AJ45">
        <v>-9350460.2789624091</v>
      </c>
      <c r="AK45">
        <v>935349.57060469897</v>
      </c>
      <c r="AL45">
        <v>47503.438618286498</v>
      </c>
      <c r="AM45">
        <v>80674.440162016501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-10342950.302970299</v>
      </c>
      <c r="AW45">
        <v>-10329753.8852372</v>
      </c>
      <c r="AX45">
        <v>2350221.8852371899</v>
      </c>
      <c r="AY45">
        <v>13248340.999999899</v>
      </c>
      <c r="AZ45">
        <v>5268808.99999996</v>
      </c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291060853.87544602</v>
      </c>
      <c r="K46">
        <v>7250828.89344492</v>
      </c>
      <c r="L46">
        <v>0</v>
      </c>
      <c r="M46">
        <v>1978915.2493904701</v>
      </c>
      <c r="N46">
        <v>0</v>
      </c>
      <c r="O46">
        <v>0.86119251401601804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0</v>
      </c>
      <c r="AE46">
        <v>547664.06575641094</v>
      </c>
      <c r="AF46">
        <v>0</v>
      </c>
      <c r="AG46">
        <v>1451256.1266010201</v>
      </c>
      <c r="AH46">
        <v>490554.73318839102</v>
      </c>
      <c r="AI46">
        <v>290435.319382563</v>
      </c>
      <c r="AJ46">
        <v>4503985.3820748599</v>
      </c>
      <c r="AK46">
        <v>-58322.361552100498</v>
      </c>
      <c r="AL46">
        <v>147664.12774038501</v>
      </c>
      <c r="AM46">
        <v>-638267.18102959904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-49520.370139116902</v>
      </c>
      <c r="AU46">
        <v>0</v>
      </c>
      <c r="AV46">
        <v>6656127.6281360602</v>
      </c>
      <c r="AW46">
        <v>6733286.4747433104</v>
      </c>
      <c r="AX46">
        <v>-3628216.4747433001</v>
      </c>
      <c r="AY46">
        <v>1770537</v>
      </c>
      <c r="AZ46">
        <v>4875607.0000000102</v>
      </c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301320194.80067497</v>
      </c>
      <c r="K47">
        <v>9538254.50002327</v>
      </c>
      <c r="L47">
        <v>0</v>
      </c>
      <c r="M47">
        <v>1946387.8468207</v>
      </c>
      <c r="N47">
        <v>0</v>
      </c>
      <c r="O47">
        <v>0.82689773679198897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0</v>
      </c>
      <c r="AE47">
        <v>-287418.950175862</v>
      </c>
      <c r="AF47">
        <v>0</v>
      </c>
      <c r="AG47">
        <v>2551283.2838902501</v>
      </c>
      <c r="AH47">
        <v>374199.02164726402</v>
      </c>
      <c r="AI47">
        <v>-765210.24854878394</v>
      </c>
      <c r="AJ47">
        <v>6506581.6184592899</v>
      </c>
      <c r="AK47">
        <v>109238.51011982901</v>
      </c>
      <c r="AL47">
        <v>53212.999464643501</v>
      </c>
      <c r="AM47">
        <v>194068.895631691</v>
      </c>
      <c r="AN47">
        <v>0</v>
      </c>
      <c r="AO47">
        <v>104754.22176642501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8767710.4005336594</v>
      </c>
      <c r="AW47">
        <v>8827946.3428057693</v>
      </c>
      <c r="AX47">
        <v>7776283.6571942503</v>
      </c>
      <c r="AY47">
        <v>1273013.99999999</v>
      </c>
      <c r="AZ47">
        <v>17877244</v>
      </c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308230999.28614402</v>
      </c>
      <c r="K48">
        <v>-193775.12106086401</v>
      </c>
      <c r="L48">
        <v>0</v>
      </c>
      <c r="M48">
        <v>1935564.7547657499</v>
      </c>
      <c r="N48">
        <v>0</v>
      </c>
      <c r="O48">
        <v>0.82821757692531495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0</v>
      </c>
      <c r="AE48">
        <v>434375.17889543099</v>
      </c>
      <c r="AF48">
        <v>0</v>
      </c>
      <c r="AG48">
        <v>-332571.78339159302</v>
      </c>
      <c r="AH48">
        <v>494863.83376429998</v>
      </c>
      <c r="AI48">
        <v>-1254950.713277</v>
      </c>
      <c r="AJ48">
        <v>68678.205893012695</v>
      </c>
      <c r="AK48">
        <v>327366.486829478</v>
      </c>
      <c r="AL48">
        <v>-68586.861964633397</v>
      </c>
      <c r="AM48">
        <v>274435.51238406502</v>
      </c>
      <c r="AN48">
        <v>0</v>
      </c>
      <c r="AO48">
        <v>101324.209589748</v>
      </c>
      <c r="AP48">
        <v>0</v>
      </c>
      <c r="AQ48">
        <v>0</v>
      </c>
      <c r="AR48">
        <v>0</v>
      </c>
      <c r="AS48">
        <v>0</v>
      </c>
      <c r="AT48">
        <v>-32150.650752563</v>
      </c>
      <c r="AU48">
        <v>0</v>
      </c>
      <c r="AV48">
        <v>59827.047531905497</v>
      </c>
      <c r="AW48">
        <v>121966.034168231</v>
      </c>
      <c r="AX48">
        <v>8241599.9658316802</v>
      </c>
      <c r="AY48">
        <v>6209327.9999999898</v>
      </c>
      <c r="AZ48">
        <v>14572893.999999899</v>
      </c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302422362.78726298</v>
      </c>
      <c r="K49">
        <v>-5808636.4988807701</v>
      </c>
      <c r="L49">
        <v>0</v>
      </c>
      <c r="M49">
        <v>1946060.67257579</v>
      </c>
      <c r="N49">
        <v>0</v>
      </c>
      <c r="O49">
        <v>0.88674250938854704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0</v>
      </c>
      <c r="AE49">
        <v>1063143.09467915</v>
      </c>
      <c r="AF49">
        <v>0</v>
      </c>
      <c r="AG49">
        <v>-6187928.1271628197</v>
      </c>
      <c r="AH49">
        <v>858015.47225924802</v>
      </c>
      <c r="AI49">
        <v>-52444.664938469701</v>
      </c>
      <c r="AJ49">
        <v>-1349212.43467348</v>
      </c>
      <c r="AK49">
        <v>-9823.7399236007695</v>
      </c>
      <c r="AL49">
        <v>16924.344793114102</v>
      </c>
      <c r="AM49">
        <v>231694.746788566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-5377818.3026332296</v>
      </c>
      <c r="AW49">
        <v>-5380647.2234370504</v>
      </c>
      <c r="AX49">
        <v>2588927.2234371798</v>
      </c>
      <c r="AY49">
        <v>0</v>
      </c>
      <c r="AZ49">
        <v>-2791719.9999998701</v>
      </c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303469455.26032799</v>
      </c>
      <c r="K50">
        <v>1047092.47306537</v>
      </c>
      <c r="L50">
        <v>0</v>
      </c>
      <c r="M50">
        <v>1979471.6415816301</v>
      </c>
      <c r="N50">
        <v>0</v>
      </c>
      <c r="O50">
        <v>0.87558638487103202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0</v>
      </c>
      <c r="AE50">
        <v>3159385.7881299602</v>
      </c>
      <c r="AF50">
        <v>0</v>
      </c>
      <c r="AG50">
        <v>452125.26655310701</v>
      </c>
      <c r="AH50">
        <v>518453.91491291102</v>
      </c>
      <c r="AI50">
        <v>-292105.93086036399</v>
      </c>
      <c r="AJ50">
        <v>-1981341.4138017499</v>
      </c>
      <c r="AK50">
        <v>-289629.12912333797</v>
      </c>
      <c r="AL50">
        <v>20389.933122768201</v>
      </c>
      <c r="AM50">
        <v>-402538.945413129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-74217.809465493701</v>
      </c>
      <c r="AU50">
        <v>0</v>
      </c>
      <c r="AV50">
        <v>1110792.9851188001</v>
      </c>
      <c r="AW50">
        <v>1168953.7678693901</v>
      </c>
      <c r="AX50">
        <v>-1337704.7678694399</v>
      </c>
      <c r="AY50">
        <v>0</v>
      </c>
      <c r="AZ50">
        <v>-168751.000000053</v>
      </c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286193919.65886903</v>
      </c>
      <c r="K51">
        <v>-17275535.601459298</v>
      </c>
      <c r="L51">
        <v>0</v>
      </c>
      <c r="M51">
        <v>2031768.2667340201</v>
      </c>
      <c r="N51">
        <v>0</v>
      </c>
      <c r="O51">
        <v>0.92610744089206498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0</v>
      </c>
      <c r="AE51">
        <v>3080460.3924616901</v>
      </c>
      <c r="AF51">
        <v>0</v>
      </c>
      <c r="AG51">
        <v>-3880661.8596106102</v>
      </c>
      <c r="AH51">
        <v>594493.66390379297</v>
      </c>
      <c r="AI51">
        <v>-381817.810056391</v>
      </c>
      <c r="AJ51">
        <v>-10565516.189975001</v>
      </c>
      <c r="AK51">
        <v>-652313.14602060104</v>
      </c>
      <c r="AL51">
        <v>-97484.982640553804</v>
      </c>
      <c r="AM51">
        <v>30305.553724473299</v>
      </c>
      <c r="AN51">
        <v>0</v>
      </c>
      <c r="AO51">
        <v>0</v>
      </c>
      <c r="AP51">
        <v>0</v>
      </c>
      <c r="AQ51">
        <v>-5673364.8316465402</v>
      </c>
      <c r="AR51">
        <v>0</v>
      </c>
      <c r="AS51">
        <v>0</v>
      </c>
      <c r="AT51">
        <v>-185238.601425898</v>
      </c>
      <c r="AU51">
        <v>0</v>
      </c>
      <c r="AV51">
        <v>-17621615.661080599</v>
      </c>
      <c r="AW51">
        <v>-17325463.687324699</v>
      </c>
      <c r="AX51">
        <v>5789762.68732478</v>
      </c>
      <c r="AY51">
        <v>0</v>
      </c>
      <c r="AZ51">
        <v>-11535701</v>
      </c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272541935.10680902</v>
      </c>
      <c r="K52">
        <v>-13651984.5520592</v>
      </c>
      <c r="L52">
        <v>0</v>
      </c>
      <c r="M52">
        <v>2070163.5346603</v>
      </c>
      <c r="N52">
        <v>0</v>
      </c>
      <c r="O52">
        <v>0.98231499881384798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0</v>
      </c>
      <c r="AE52">
        <v>2061686.75928682</v>
      </c>
      <c r="AF52">
        <v>0</v>
      </c>
      <c r="AG52">
        <v>-4254911.3025386902</v>
      </c>
      <c r="AH52">
        <v>546729.89741417405</v>
      </c>
      <c r="AI52">
        <v>513284.49566594098</v>
      </c>
      <c r="AJ52">
        <v>-3428753.5268670898</v>
      </c>
      <c r="AK52">
        <v>-253880.60237765999</v>
      </c>
      <c r="AL52">
        <v>-76332.781308402497</v>
      </c>
      <c r="AM52">
        <v>-1305341.73076462</v>
      </c>
      <c r="AN52">
        <v>0</v>
      </c>
      <c r="AO52">
        <v>0</v>
      </c>
      <c r="AP52">
        <v>0</v>
      </c>
      <c r="AQ52">
        <v>-7654550.3327947902</v>
      </c>
      <c r="AR52">
        <v>0</v>
      </c>
      <c r="AS52">
        <v>0</v>
      </c>
      <c r="AT52">
        <v>-293432.15508222498</v>
      </c>
      <c r="AU52">
        <v>0</v>
      </c>
      <c r="AV52">
        <v>-14104982.0370469</v>
      </c>
      <c r="AW52">
        <v>-13834731.097965401</v>
      </c>
      <c r="AX52">
        <v>-4653199.9020345202</v>
      </c>
      <c r="AY52">
        <v>0</v>
      </c>
      <c r="AZ52">
        <v>-18487930.999999899</v>
      </c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266664032.93161699</v>
      </c>
      <c r="K53">
        <v>-4989675.5542296497</v>
      </c>
      <c r="L53">
        <v>0</v>
      </c>
      <c r="M53">
        <v>2092519.58216083</v>
      </c>
      <c r="N53">
        <v>0</v>
      </c>
      <c r="O53">
        <v>0.97553444358584496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0</v>
      </c>
      <c r="AE53">
        <v>1622683.0726642399</v>
      </c>
      <c r="AF53">
        <v>0</v>
      </c>
      <c r="AG53">
        <v>496094.02322366799</v>
      </c>
      <c r="AH53">
        <v>464161.36426333198</v>
      </c>
      <c r="AI53">
        <v>-76744.731476477798</v>
      </c>
      <c r="AJ53">
        <v>2460277.7172070402</v>
      </c>
      <c r="AK53">
        <v>-211750.64935379199</v>
      </c>
      <c r="AL53">
        <v>-24142.862461641798</v>
      </c>
      <c r="AM53">
        <v>-633678.79551277601</v>
      </c>
      <c r="AN53">
        <v>0</v>
      </c>
      <c r="AO53">
        <v>0</v>
      </c>
      <c r="AP53">
        <v>0</v>
      </c>
      <c r="AQ53">
        <v>-8142042.50082801</v>
      </c>
      <c r="AR53">
        <v>0</v>
      </c>
      <c r="AS53">
        <v>0</v>
      </c>
      <c r="AT53">
        <v>-688874.74521484005</v>
      </c>
      <c r="AU53">
        <v>0</v>
      </c>
      <c r="AV53">
        <v>-4799263.81496986</v>
      </c>
      <c r="AW53">
        <v>-4911720.2569959201</v>
      </c>
      <c r="AX53">
        <v>-3481993.7430040701</v>
      </c>
      <c r="AY53">
        <v>0</v>
      </c>
      <c r="AZ53">
        <v>-8393713.9999999907</v>
      </c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262226141.012732</v>
      </c>
      <c r="K54">
        <v>-5373136.5080202697</v>
      </c>
      <c r="L54">
        <v>0</v>
      </c>
      <c r="M54">
        <v>2110597.3381989901</v>
      </c>
      <c r="N54">
        <v>0</v>
      </c>
      <c r="O54">
        <v>0.97569250120411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0</v>
      </c>
      <c r="AE54">
        <v>1711684.56822498</v>
      </c>
      <c r="AF54">
        <v>0</v>
      </c>
      <c r="AG54">
        <v>880007.19569561898</v>
      </c>
      <c r="AH54">
        <v>488570.73968170001</v>
      </c>
      <c r="AI54">
        <v>-116107.18260169199</v>
      </c>
      <c r="AJ54">
        <v>2697404.8418613002</v>
      </c>
      <c r="AK54">
        <v>-244558.34625946399</v>
      </c>
      <c r="AL54">
        <v>-30776.668811961099</v>
      </c>
      <c r="AM54">
        <v>-781627.31835496402</v>
      </c>
      <c r="AN54">
        <v>0</v>
      </c>
      <c r="AO54">
        <v>0</v>
      </c>
      <c r="AP54">
        <v>0</v>
      </c>
      <c r="AQ54">
        <v>-8799847.1732271593</v>
      </c>
      <c r="AR54">
        <v>0</v>
      </c>
      <c r="AS54">
        <v>0</v>
      </c>
      <c r="AT54">
        <v>-472644.30295062298</v>
      </c>
      <c r="AU54">
        <v>-760886.06007619004</v>
      </c>
      <c r="AV54">
        <v>-5435814.7120119603</v>
      </c>
      <c r="AW54">
        <v>-5508928.5057312902</v>
      </c>
      <c r="AX54">
        <v>2277647.5057312702</v>
      </c>
      <c r="AY54">
        <v>0</v>
      </c>
      <c r="AZ54">
        <v>-3231281.00000002</v>
      </c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1113549124.1212599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1054565010.50379</v>
      </c>
      <c r="K56">
        <v>-58984113.617476203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-69865959.769333795</v>
      </c>
      <c r="AE56">
        <v>0</v>
      </c>
      <c r="AF56">
        <v>-13090725.303250199</v>
      </c>
      <c r="AG56">
        <v>0</v>
      </c>
      <c r="AH56">
        <v>3527736.8545579002</v>
      </c>
      <c r="AI56">
        <v>-608913.56234372896</v>
      </c>
      <c r="AJ56">
        <v>15294781.763136201</v>
      </c>
      <c r="AK56">
        <v>2521661.9199358602</v>
      </c>
      <c r="AL56">
        <v>-850914.08108115802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-63072332.178378902</v>
      </c>
      <c r="AW56">
        <v>-63616764.127487898</v>
      </c>
      <c r="AX56">
        <v>-9700076.8725139908</v>
      </c>
      <c r="AY56">
        <v>0</v>
      </c>
      <c r="AZ56">
        <v>-73316841.000001907</v>
      </c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1103565225.5838301</v>
      </c>
      <c r="K57">
        <v>49000215.080043003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34701570.527506404</v>
      </c>
      <c r="AE57">
        <v>0</v>
      </c>
      <c r="AF57">
        <v>-3729966.8240340501</v>
      </c>
      <c r="AG57">
        <v>0</v>
      </c>
      <c r="AH57">
        <v>4932347.5669956002</v>
      </c>
      <c r="AI57">
        <v>-1683301.64332295</v>
      </c>
      <c r="AJ57">
        <v>15393233.785577299</v>
      </c>
      <c r="AK57">
        <v>3075034.2561361901</v>
      </c>
      <c r="AL57">
        <v>-821788.47330726299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51867129.195551299</v>
      </c>
      <c r="AW57">
        <v>52398011.0192203</v>
      </c>
      <c r="AX57">
        <v>-70852130.019218102</v>
      </c>
      <c r="AY57">
        <v>0</v>
      </c>
      <c r="AZ57">
        <v>-18454118.999997798</v>
      </c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1165981681.46545</v>
      </c>
      <c r="K58">
        <v>62416455.881625399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33911531.739906102</v>
      </c>
      <c r="AE58">
        <v>0</v>
      </c>
      <c r="AF58">
        <v>2388580.5076228902</v>
      </c>
      <c r="AG58">
        <v>0</v>
      </c>
      <c r="AH58">
        <v>4719574.4097198797</v>
      </c>
      <c r="AI58">
        <v>-1081808.76082046</v>
      </c>
      <c r="AJ58">
        <v>19757534.049173299</v>
      </c>
      <c r="AK58">
        <v>2749076.2805063399</v>
      </c>
      <c r="AL58">
        <v>-718553.81163663999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61725934.414471403</v>
      </c>
      <c r="AW58">
        <v>62737247.232756898</v>
      </c>
      <c r="AX58">
        <v>13439687.767240601</v>
      </c>
      <c r="AY58">
        <v>0</v>
      </c>
      <c r="AZ58">
        <v>76176934.999997601</v>
      </c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1179992908.90311</v>
      </c>
      <c r="K59">
        <v>14011227.437655199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-5792565.4697179198</v>
      </c>
      <c r="AE59">
        <v>0</v>
      </c>
      <c r="AF59">
        <v>-2324521.6370729902</v>
      </c>
      <c r="AG59">
        <v>0</v>
      </c>
      <c r="AH59">
        <v>5483737.2011636496</v>
      </c>
      <c r="AI59">
        <v>2353804.0827487698</v>
      </c>
      <c r="AJ59">
        <v>13068318.3005687</v>
      </c>
      <c r="AK59">
        <v>4545173.2245655498</v>
      </c>
      <c r="AL59">
        <v>-1199625.9837559499</v>
      </c>
      <c r="AM59">
        <v>-1860758.47212409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14273561.2463757</v>
      </c>
      <c r="AW59">
        <v>14244738.996720299</v>
      </c>
      <c r="AX59">
        <v>-40118038.9967198</v>
      </c>
      <c r="AY59">
        <v>0</v>
      </c>
      <c r="AZ59">
        <v>-25873299.999999501</v>
      </c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1195124671.72859</v>
      </c>
      <c r="K60">
        <v>15131762.8254766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12480644.2526513</v>
      </c>
      <c r="AE60">
        <v>0</v>
      </c>
      <c r="AF60">
        <v>-1939446.2555678301</v>
      </c>
      <c r="AG60">
        <v>0</v>
      </c>
      <c r="AH60">
        <v>545010.85624179</v>
      </c>
      <c r="AI60">
        <v>-498685.99850694102</v>
      </c>
      <c r="AJ60">
        <v>4205471.0541332597</v>
      </c>
      <c r="AK60">
        <v>-1368434.73210899</v>
      </c>
      <c r="AL60">
        <v>516691.20761673502</v>
      </c>
      <c r="AM60">
        <v>911145.23907540704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14852395.6235347</v>
      </c>
      <c r="AW60">
        <v>14869491.3820395</v>
      </c>
      <c r="AX60">
        <v>-73698193.382039994</v>
      </c>
      <c r="AY60">
        <v>0</v>
      </c>
      <c r="AZ60">
        <v>-58828702.000000402</v>
      </c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1227079037.69067</v>
      </c>
      <c r="K61">
        <v>31954365.9620816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13667669.0507144</v>
      </c>
      <c r="AE61">
        <v>0</v>
      </c>
      <c r="AF61">
        <v>-722812.72310494701</v>
      </c>
      <c r="AG61">
        <v>0</v>
      </c>
      <c r="AH61">
        <v>2114235.0720028402</v>
      </c>
      <c r="AI61">
        <v>-536006.24977210001</v>
      </c>
      <c r="AJ61">
        <v>15652028.582542799</v>
      </c>
      <c r="AK61">
        <v>-114845.283639726</v>
      </c>
      <c r="AL61">
        <v>44579.802552855603</v>
      </c>
      <c r="AM61">
        <v>-864239.64874646801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29240608.602549601</v>
      </c>
      <c r="AW61">
        <v>29430028.384811401</v>
      </c>
      <c r="AX61">
        <v>-17574821.384810898</v>
      </c>
      <c r="AY61">
        <v>0</v>
      </c>
      <c r="AZ61">
        <v>11855207.0000004</v>
      </c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1184505559.5324299</v>
      </c>
      <c r="K62">
        <v>-42573478.158242203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772303.46189527202</v>
      </c>
      <c r="AE62">
        <v>0</v>
      </c>
      <c r="AF62">
        <v>-3634148.7840134199</v>
      </c>
      <c r="AG62">
        <v>0</v>
      </c>
      <c r="AH62">
        <v>-1952894.47791945</v>
      </c>
      <c r="AI62">
        <v>3916778.8115655999</v>
      </c>
      <c r="AJ62">
        <v>-38915901.831489801</v>
      </c>
      <c r="AK62">
        <v>2562233.2760065198</v>
      </c>
      <c r="AL62">
        <v>428143.204705248</v>
      </c>
      <c r="AM62">
        <v>-1746409.98753715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-38569896.326787204</v>
      </c>
      <c r="AW62">
        <v>-38600491.758874297</v>
      </c>
      <c r="AX62">
        <v>5044591.7588729504</v>
      </c>
      <c r="AY62">
        <v>0</v>
      </c>
      <c r="AZ62">
        <v>-33555900.000001401</v>
      </c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1117726259.88328</v>
      </c>
      <c r="K63">
        <v>-66779299.649148703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-76665379.081971705</v>
      </c>
      <c r="AE63">
        <v>0</v>
      </c>
      <c r="AF63">
        <v>-2108888.8028304302</v>
      </c>
      <c r="AG63">
        <v>0</v>
      </c>
      <c r="AH63">
        <v>-1553350.2483979301</v>
      </c>
      <c r="AI63">
        <v>2217595.85780088</v>
      </c>
      <c r="AJ63">
        <v>17215040.386137199</v>
      </c>
      <c r="AK63">
        <v>583296.51370628295</v>
      </c>
      <c r="AL63">
        <v>699426.91762772505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-59612258.457927898</v>
      </c>
      <c r="AW63">
        <v>-60831810.042072497</v>
      </c>
      <c r="AX63">
        <v>37624599.0420724</v>
      </c>
      <c r="AY63">
        <v>0</v>
      </c>
      <c r="AZ63">
        <v>-23207211.000000101</v>
      </c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1124495287.45222</v>
      </c>
      <c r="K64">
        <v>6769027.5689480295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-18276916.507499099</v>
      </c>
      <c r="AE64">
        <v>0</v>
      </c>
      <c r="AF64">
        <v>-4535008.41896463</v>
      </c>
      <c r="AG64">
        <v>0</v>
      </c>
      <c r="AH64">
        <v>1086290.2876983699</v>
      </c>
      <c r="AI64">
        <v>-58733.0305251057</v>
      </c>
      <c r="AJ64">
        <v>25641720.949741401</v>
      </c>
      <c r="AK64">
        <v>2205417.5247108298</v>
      </c>
      <c r="AL64">
        <v>791358.77655292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6854129.5817146897</v>
      </c>
      <c r="AW64">
        <v>6394022.4600259103</v>
      </c>
      <c r="AX64">
        <v>-38130352.4600247</v>
      </c>
      <c r="AY64">
        <v>0</v>
      </c>
      <c r="AZ64">
        <v>-31736329.9999988</v>
      </c>
      <c r="BC64"/>
      <c r="BD64"/>
      <c r="BE64"/>
      <c r="BF64"/>
      <c r="BG64"/>
      <c r="BH64"/>
    </row>
    <row r="65" spans="1:80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1101319532.38204</v>
      </c>
      <c r="K65">
        <v>-23175755.070179898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-1684876.41360293</v>
      </c>
      <c r="AE65">
        <v>0</v>
      </c>
      <c r="AF65">
        <v>2330377.9219290102</v>
      </c>
      <c r="AG65">
        <v>0</v>
      </c>
      <c r="AH65">
        <v>1838150.4257733501</v>
      </c>
      <c r="AI65">
        <v>-2054606.0125237601</v>
      </c>
      <c r="AJ65">
        <v>1269174.85032019</v>
      </c>
      <c r="AK65">
        <v>376648.14939878602</v>
      </c>
      <c r="AL65">
        <v>435578.048284291</v>
      </c>
      <c r="AM65">
        <v>-1607491.3574842999</v>
      </c>
      <c r="AN65">
        <v>0</v>
      </c>
      <c r="AO65">
        <v>0</v>
      </c>
      <c r="AP65">
        <v>-21980163.9172111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-21077208.3051164</v>
      </c>
      <c r="AW65">
        <v>-21105951.461171102</v>
      </c>
      <c r="AX65">
        <v>29699517.461172599</v>
      </c>
      <c r="AY65">
        <v>0</v>
      </c>
      <c r="AZ65">
        <v>8593566.0000015497</v>
      </c>
      <c r="BC65"/>
      <c r="BD65"/>
      <c r="BE65"/>
      <c r="BF65"/>
      <c r="BG65"/>
      <c r="BH65"/>
    </row>
    <row r="66" spans="1:80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1062338552.66192</v>
      </c>
      <c r="K66">
        <v>-38980979.720126502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12518204.390711</v>
      </c>
      <c r="AE66">
        <v>0</v>
      </c>
      <c r="AF66">
        <v>-14197137.823930399</v>
      </c>
      <c r="AG66">
        <v>0</v>
      </c>
      <c r="AH66">
        <v>7310252.0987256197</v>
      </c>
      <c r="AI66">
        <v>500690.94262594398</v>
      </c>
      <c r="AJ66">
        <v>-4945378.7901365599</v>
      </c>
      <c r="AK66">
        <v>545395.79406646802</v>
      </c>
      <c r="AL66">
        <v>-3298724.6984419902</v>
      </c>
      <c r="AM66">
        <v>-810808.69934962096</v>
      </c>
      <c r="AN66">
        <v>0</v>
      </c>
      <c r="AO66">
        <v>0</v>
      </c>
      <c r="AP66">
        <v>-22164612.643820301</v>
      </c>
      <c r="AQ66">
        <v>0</v>
      </c>
      <c r="AR66">
        <v>0</v>
      </c>
      <c r="AS66">
        <v>0</v>
      </c>
      <c r="AT66">
        <v>-12140734.6188467</v>
      </c>
      <c r="AU66">
        <v>0</v>
      </c>
      <c r="AV66">
        <v>-36682854.048396699</v>
      </c>
      <c r="AW66">
        <v>-36550835.5844853</v>
      </c>
      <c r="AX66">
        <v>35401348.584485397</v>
      </c>
      <c r="AY66">
        <v>0</v>
      </c>
      <c r="AZ66">
        <v>-1149486.9999998801</v>
      </c>
      <c r="BC66"/>
      <c r="BD66"/>
      <c r="BE66"/>
      <c r="BF66"/>
      <c r="BG66"/>
      <c r="BH66"/>
    </row>
    <row r="67" spans="1:80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1037869612.14879</v>
      </c>
      <c r="K67">
        <v>-24468940.513122998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-64477.532524332099</v>
      </c>
      <c r="AE67">
        <v>0</v>
      </c>
      <c r="AF67">
        <v>199242.19431860899</v>
      </c>
      <c r="AG67">
        <v>0</v>
      </c>
      <c r="AH67">
        <v>2295859.5000278102</v>
      </c>
      <c r="AI67">
        <v>922225.04155758303</v>
      </c>
      <c r="AJ67">
        <v>-5802197.4991890099</v>
      </c>
      <c r="AK67">
        <v>248958.787102451</v>
      </c>
      <c r="AL67">
        <v>564134.11381639203</v>
      </c>
      <c r="AM67">
        <v>0</v>
      </c>
      <c r="AN67">
        <v>0</v>
      </c>
      <c r="AO67">
        <v>0</v>
      </c>
      <c r="AP67">
        <v>-22139940.532917298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-23776195.9278078</v>
      </c>
      <c r="AW67">
        <v>-23758905.391475599</v>
      </c>
      <c r="AX67">
        <v>13196819.3914729</v>
      </c>
      <c r="AY67">
        <v>0</v>
      </c>
      <c r="AZ67">
        <v>-10562086.0000026</v>
      </c>
      <c r="BC67"/>
      <c r="BD67"/>
      <c r="BE67"/>
      <c r="BF67"/>
      <c r="BG67"/>
      <c r="BH67"/>
    </row>
    <row r="68" spans="1:80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982091528.19110405</v>
      </c>
      <c r="K68">
        <v>-55778083.957695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2270516.43730806</v>
      </c>
      <c r="AE68">
        <v>0</v>
      </c>
      <c r="AF68">
        <v>-2709746.7756898198</v>
      </c>
      <c r="AG68">
        <v>0</v>
      </c>
      <c r="AH68">
        <v>2059148.3991819301</v>
      </c>
      <c r="AI68">
        <v>1346273.59984494</v>
      </c>
      <c r="AJ68">
        <v>-36077559.523699299</v>
      </c>
      <c r="AK68">
        <v>-1212250.61447445</v>
      </c>
      <c r="AL68">
        <v>-62020.902595521897</v>
      </c>
      <c r="AM68">
        <v>802243.08387775905</v>
      </c>
      <c r="AN68">
        <v>0</v>
      </c>
      <c r="AO68">
        <v>0</v>
      </c>
      <c r="AP68">
        <v>-21913240.311724301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-55496636.607970797</v>
      </c>
      <c r="AW68">
        <v>-54868760.841269501</v>
      </c>
      <c r="AX68">
        <v>31250200.8412706</v>
      </c>
      <c r="AY68">
        <v>0</v>
      </c>
      <c r="AZ68">
        <v>-23618559.9999988</v>
      </c>
      <c r="BC68"/>
      <c r="BD68"/>
      <c r="BE68"/>
      <c r="BF68"/>
      <c r="BG68"/>
      <c r="BH68"/>
    </row>
    <row r="69" spans="1:80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943268448.16770506</v>
      </c>
      <c r="K69">
        <v>-38823080.023399703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-1908649.5290912001</v>
      </c>
      <c r="AE69">
        <v>0</v>
      </c>
      <c r="AF69">
        <v>-313994.65705055802</v>
      </c>
      <c r="AG69">
        <v>0</v>
      </c>
      <c r="AH69">
        <v>443339.94895387202</v>
      </c>
      <c r="AI69">
        <v>317205.94983205898</v>
      </c>
      <c r="AJ69">
        <v>-11139273.914965499</v>
      </c>
      <c r="AK69">
        <v>-2198888.5074208602</v>
      </c>
      <c r="AL69">
        <v>-585511.64528893796</v>
      </c>
      <c r="AM69">
        <v>-3128587.8779482301</v>
      </c>
      <c r="AN69">
        <v>0</v>
      </c>
      <c r="AO69">
        <v>0</v>
      </c>
      <c r="AP69">
        <v>-21406301.362708099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-39920661.595687501</v>
      </c>
      <c r="AW69">
        <v>-39425518.453219101</v>
      </c>
      <c r="AX69">
        <v>41349922.453220703</v>
      </c>
      <c r="AY69">
        <v>0</v>
      </c>
      <c r="AZ69">
        <v>1924404.0000016601</v>
      </c>
      <c r="BC69"/>
      <c r="BD69"/>
      <c r="BE69"/>
      <c r="BF69"/>
      <c r="BG69"/>
      <c r="BH69"/>
    </row>
    <row r="70" spans="1:80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928952812.66622806</v>
      </c>
      <c r="K70">
        <v>-14315635.501476601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-3442622.18218</v>
      </c>
      <c r="AE70">
        <v>0</v>
      </c>
      <c r="AF70">
        <v>-2243575.9321236098</v>
      </c>
      <c r="AG70">
        <v>0</v>
      </c>
      <c r="AH70">
        <v>1718385.4812851399</v>
      </c>
      <c r="AI70">
        <v>535076.79509563604</v>
      </c>
      <c r="AJ70">
        <v>10884991.1622795</v>
      </c>
      <c r="AK70">
        <v>-1225841.90290432</v>
      </c>
      <c r="AL70">
        <v>242848.96339361099</v>
      </c>
      <c r="AM70">
        <v>0</v>
      </c>
      <c r="AN70">
        <v>0</v>
      </c>
      <c r="AO70">
        <v>0</v>
      </c>
      <c r="AP70">
        <v>-21447605.9698155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-14978343.5849695</v>
      </c>
      <c r="AW70">
        <v>-15165331.2911373</v>
      </c>
      <c r="AX70">
        <v>-41428652.708864897</v>
      </c>
      <c r="AY70">
        <v>0</v>
      </c>
      <c r="AZ70">
        <v>-56593984.000002198</v>
      </c>
      <c r="BC70"/>
      <c r="BD70"/>
      <c r="BE70"/>
      <c r="BF70"/>
      <c r="BG70"/>
      <c r="BH70"/>
    </row>
    <row r="71" spans="1:80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914945062.04730797</v>
      </c>
      <c r="K71">
        <v>-14007750.618919799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-759894.64297187305</v>
      </c>
      <c r="AE71">
        <v>0</v>
      </c>
      <c r="AF71">
        <v>480688.31730996998</v>
      </c>
      <c r="AG71">
        <v>0</v>
      </c>
      <c r="AH71">
        <v>972449.49828684295</v>
      </c>
      <c r="AI71">
        <v>-449613.614527661</v>
      </c>
      <c r="AJ71">
        <v>8150595.6406035405</v>
      </c>
      <c r="AK71">
        <v>-1505141.26945154</v>
      </c>
      <c r="AL71">
        <v>19089.118292385501</v>
      </c>
      <c r="AM71">
        <v>-740144.14524070395</v>
      </c>
      <c r="AN71">
        <v>0</v>
      </c>
      <c r="AO71">
        <v>0</v>
      </c>
      <c r="AP71">
        <v>-20232896.234352998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-14064867.3320521</v>
      </c>
      <c r="AW71">
        <v>-14214466.2620961</v>
      </c>
      <c r="AX71">
        <v>7360943.2620964302</v>
      </c>
      <c r="AY71">
        <v>0</v>
      </c>
      <c r="AZ71">
        <v>-6853522.9999997597</v>
      </c>
      <c r="BC71"/>
      <c r="BD71"/>
      <c r="BE71"/>
      <c r="BF71"/>
      <c r="BG71"/>
      <c r="BH71"/>
    </row>
    <row r="72" spans="1:80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80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80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80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89</v>
      </c>
      <c r="M75" t="s">
        <v>90</v>
      </c>
      <c r="N75" t="s">
        <v>77</v>
      </c>
      <c r="O75" t="s">
        <v>78</v>
      </c>
      <c r="P75" t="s">
        <v>8</v>
      </c>
      <c r="Q75" t="s">
        <v>72</v>
      </c>
      <c r="R75" t="s">
        <v>86</v>
      </c>
      <c r="S75" t="s">
        <v>14</v>
      </c>
      <c r="T75" t="s">
        <v>9</v>
      </c>
      <c r="U75" t="s">
        <v>28</v>
      </c>
      <c r="V75" t="s">
        <v>79</v>
      </c>
      <c r="W75" t="s">
        <v>80</v>
      </c>
      <c r="X75" t="s">
        <v>91</v>
      </c>
      <c r="Y75" t="s">
        <v>92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83</v>
      </c>
      <c r="AG75" t="s">
        <v>84</v>
      </c>
      <c r="AH75" t="s">
        <v>10</v>
      </c>
      <c r="AI75" t="s">
        <v>74</v>
      </c>
      <c r="AJ75" t="s">
        <v>87</v>
      </c>
      <c r="AK75" t="s">
        <v>29</v>
      </c>
      <c r="AL75" t="s">
        <v>11</v>
      </c>
      <c r="AM75" t="s">
        <v>30</v>
      </c>
      <c r="AN75" t="s">
        <v>81</v>
      </c>
      <c r="AO75" t="s">
        <v>96</v>
      </c>
      <c r="AP75" t="s">
        <v>97</v>
      </c>
      <c r="AQ75" t="s">
        <v>98</v>
      </c>
      <c r="AR75" t="s">
        <v>99</v>
      </c>
      <c r="AS75" t="s">
        <v>88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</row>
    <row r="76" spans="1:80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1002641825.34702</v>
      </c>
      <c r="K76">
        <v>0</v>
      </c>
      <c r="L76">
        <v>49814785.827601902</v>
      </c>
      <c r="M76">
        <v>0</v>
      </c>
      <c r="N76">
        <v>1.6449755572275599</v>
      </c>
      <c r="O76">
        <v>0</v>
      </c>
      <c r="P76">
        <v>8445944.2099834904</v>
      </c>
      <c r="Q76">
        <v>0.44361978439460098</v>
      </c>
      <c r="R76">
        <v>1.9566243795576801</v>
      </c>
      <c r="S76">
        <v>43672.133831359701</v>
      </c>
      <c r="T76">
        <v>11.080959921196699</v>
      </c>
      <c r="U76">
        <v>3.9039838032305898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C76"/>
      <c r="BD76"/>
      <c r="BE76"/>
      <c r="BF76"/>
      <c r="BG76"/>
      <c r="BH76"/>
    </row>
    <row r="77" spans="1:80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1299874252.0915</v>
      </c>
      <c r="K77">
        <v>62859178.650132</v>
      </c>
      <c r="L77">
        <v>53476957.519653298</v>
      </c>
      <c r="M77">
        <v>0</v>
      </c>
      <c r="N77">
        <v>1.63477406438543</v>
      </c>
      <c r="O77">
        <v>0</v>
      </c>
      <c r="P77">
        <v>8588747.4397300407</v>
      </c>
      <c r="Q77">
        <v>0.44763182550222702</v>
      </c>
      <c r="R77">
        <v>2.2347407564421702</v>
      </c>
      <c r="S77">
        <v>42662.3778793827</v>
      </c>
      <c r="T77">
        <v>10.9928921766545</v>
      </c>
      <c r="U77">
        <v>3.9039838032305898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55130539.054928802</v>
      </c>
      <c r="AE77">
        <v>0</v>
      </c>
      <c r="AF77">
        <v>302907.76918373897</v>
      </c>
      <c r="AG77">
        <v>0</v>
      </c>
      <c r="AH77">
        <v>5181247.6317211296</v>
      </c>
      <c r="AI77">
        <v>-2922307.20627893</v>
      </c>
      <c r="AJ77">
        <v>16740748.334820099</v>
      </c>
      <c r="AK77">
        <v>2085086.11990828</v>
      </c>
      <c r="AL77">
        <v>-230260.61033543199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71181831.694435105</v>
      </c>
      <c r="AW77">
        <v>71911973.013082907</v>
      </c>
      <c r="AX77">
        <v>-81744111.013082802</v>
      </c>
      <c r="AY77">
        <v>0</v>
      </c>
      <c r="AZ77">
        <v>-9832137.9999998696</v>
      </c>
      <c r="BB77" s="3"/>
      <c r="BC77"/>
      <c r="BD77"/>
      <c r="BE77"/>
      <c r="BF77"/>
      <c r="BG77"/>
      <c r="BH77"/>
    </row>
    <row r="78" spans="1:80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1355667541.31076</v>
      </c>
      <c r="K78">
        <v>49011102.243521601</v>
      </c>
      <c r="L78">
        <v>53624570.0609565</v>
      </c>
      <c r="M78">
        <v>0</v>
      </c>
      <c r="N78">
        <v>1.6039997652573901</v>
      </c>
      <c r="O78">
        <v>0</v>
      </c>
      <c r="P78">
        <v>8759934.6714768</v>
      </c>
      <c r="Q78">
        <v>0.44616962027495799</v>
      </c>
      <c r="R78">
        <v>2.55672892248112</v>
      </c>
      <c r="S78">
        <v>41255.156164403401</v>
      </c>
      <c r="T78">
        <v>10.8848475131367</v>
      </c>
      <c r="U78">
        <v>3.89803898964978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20660045.7554092</v>
      </c>
      <c r="AE78">
        <v>0</v>
      </c>
      <c r="AF78">
        <v>2327465.7498765499</v>
      </c>
      <c r="AG78">
        <v>0</v>
      </c>
      <c r="AH78">
        <v>6212722.4719092501</v>
      </c>
      <c r="AI78">
        <v>-800837.960546655</v>
      </c>
      <c r="AJ78">
        <v>17741622.125981402</v>
      </c>
      <c r="AK78">
        <v>2831655.2026599701</v>
      </c>
      <c r="AL78">
        <v>-227604.68032451801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48745068.664965197</v>
      </c>
      <c r="AW78">
        <v>49522608.467496499</v>
      </c>
      <c r="AX78">
        <v>21868652.532504201</v>
      </c>
      <c r="AY78">
        <v>7695887</v>
      </c>
      <c r="AZ78">
        <v>79087148.000000805</v>
      </c>
      <c r="BB78" s="3"/>
      <c r="BC78"/>
      <c r="BD78"/>
      <c r="BE78"/>
      <c r="BF78"/>
      <c r="BG78"/>
      <c r="BH78"/>
    </row>
    <row r="79" spans="1:80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1404145465.5844901</v>
      </c>
      <c r="K79">
        <v>39518360.550750203</v>
      </c>
      <c r="L79">
        <v>53761949.449261203</v>
      </c>
      <c r="M79">
        <v>0</v>
      </c>
      <c r="N79">
        <v>1.6174486989549699</v>
      </c>
      <c r="O79">
        <v>0</v>
      </c>
      <c r="P79">
        <v>8923104.8121413607</v>
      </c>
      <c r="Q79">
        <v>0.444593895191704</v>
      </c>
      <c r="R79">
        <v>3.0157989098701101</v>
      </c>
      <c r="S79">
        <v>40064.462040692903</v>
      </c>
      <c r="T79">
        <v>10.7637173728522</v>
      </c>
      <c r="U79">
        <v>3.8998636842086301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8536945.9855050705</v>
      </c>
      <c r="AE79">
        <v>0</v>
      </c>
      <c r="AF79">
        <v>-1189871.6455846599</v>
      </c>
      <c r="AG79">
        <v>0</v>
      </c>
      <c r="AH79">
        <v>6742423.0113322604</v>
      </c>
      <c r="AI79">
        <v>-575464.84662007005</v>
      </c>
      <c r="AJ79">
        <v>24031302.821816601</v>
      </c>
      <c r="AK79">
        <v>2760257.6732119001</v>
      </c>
      <c r="AL79">
        <v>-253579.59609415999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40052013.403566897</v>
      </c>
      <c r="AW79">
        <v>40333405.037530303</v>
      </c>
      <c r="AX79">
        <v>2659199.9624682399</v>
      </c>
      <c r="AY79">
        <v>7901667.9999999898</v>
      </c>
      <c r="AZ79">
        <v>50894272.999998502</v>
      </c>
      <c r="BB79" s="3"/>
      <c r="BC79"/>
      <c r="BD79"/>
      <c r="BE79"/>
      <c r="BF79"/>
      <c r="BG79"/>
      <c r="BH79"/>
    </row>
    <row r="80" spans="1:80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1464266892.6997001</v>
      </c>
      <c r="K80">
        <v>60121427.115215801</v>
      </c>
      <c r="L80">
        <v>55473498.633775398</v>
      </c>
      <c r="M80">
        <v>0</v>
      </c>
      <c r="N80">
        <v>1.65989734756735</v>
      </c>
      <c r="O80">
        <v>0</v>
      </c>
      <c r="P80">
        <v>9174149.7475559302</v>
      </c>
      <c r="Q80">
        <v>0.44452868037432802</v>
      </c>
      <c r="R80">
        <v>3.30744520275673</v>
      </c>
      <c r="S80">
        <v>38281.879250446204</v>
      </c>
      <c r="T80">
        <v>10.6937486709559</v>
      </c>
      <c r="U80">
        <v>4.1667720405477198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39411543.803630799</v>
      </c>
      <c r="AE80">
        <v>0</v>
      </c>
      <c r="AF80">
        <v>-2668532.8338764198</v>
      </c>
      <c r="AG80">
        <v>0</v>
      </c>
      <c r="AH80">
        <v>8898562.2774599809</v>
      </c>
      <c r="AI80">
        <v>-6839.2479299362703</v>
      </c>
      <c r="AJ80">
        <v>14321167.104908699</v>
      </c>
      <c r="AK80">
        <v>4410669.2779999403</v>
      </c>
      <c r="AL80">
        <v>-205320.399867473</v>
      </c>
      <c r="AM80">
        <v>-2976203.3164734701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61185046.6658521</v>
      </c>
      <c r="AW80">
        <v>61673409.256038301</v>
      </c>
      <c r="AX80">
        <v>-946490.25603652501</v>
      </c>
      <c r="AY80">
        <v>0</v>
      </c>
      <c r="AZ80">
        <v>60726919.000001803</v>
      </c>
      <c r="BB80" s="3"/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1528143164.09021</v>
      </c>
      <c r="K81">
        <v>63876271.390504196</v>
      </c>
      <c r="L81">
        <v>59233535.894104697</v>
      </c>
      <c r="M81">
        <v>0</v>
      </c>
      <c r="N81">
        <v>1.6705105768762201</v>
      </c>
      <c r="O81">
        <v>0</v>
      </c>
      <c r="P81">
        <v>9238295.0831263307</v>
      </c>
      <c r="Q81">
        <v>0.43660698405144799</v>
      </c>
      <c r="R81">
        <v>3.4721448447248502</v>
      </c>
      <c r="S81">
        <v>38811.654393435099</v>
      </c>
      <c r="T81">
        <v>10.5528566382356</v>
      </c>
      <c r="U81">
        <v>4.3817532843932803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69057447.917103797</v>
      </c>
      <c r="AE81">
        <v>0</v>
      </c>
      <c r="AF81">
        <v>-1049333.61635869</v>
      </c>
      <c r="AG81">
        <v>0</v>
      </c>
      <c r="AH81">
        <v>2554163.1047052802</v>
      </c>
      <c r="AI81">
        <v>-4752258.5131887598</v>
      </c>
      <c r="AJ81">
        <v>7939730.5737672299</v>
      </c>
      <c r="AK81">
        <v>-1334111.55843541</v>
      </c>
      <c r="AL81">
        <v>-406174.87734028703</v>
      </c>
      <c r="AM81">
        <v>-2486461.7260211199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69523001.304232106</v>
      </c>
      <c r="AW81">
        <v>69329377.033794895</v>
      </c>
      <c r="AX81">
        <v>-43406963.033795498</v>
      </c>
      <c r="AY81">
        <v>0</v>
      </c>
      <c r="AZ81">
        <v>25922413.9999994</v>
      </c>
      <c r="BB81" s="3"/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1575713520.5064099</v>
      </c>
      <c r="K82">
        <v>47570356.416207701</v>
      </c>
      <c r="L82">
        <v>60581042.589064397</v>
      </c>
      <c r="M82">
        <v>0</v>
      </c>
      <c r="N82">
        <v>1.72393728577326</v>
      </c>
      <c r="O82">
        <v>0</v>
      </c>
      <c r="P82">
        <v>9282061.6386980992</v>
      </c>
      <c r="Q82">
        <v>0.44021721953809001</v>
      </c>
      <c r="R82">
        <v>3.9052019498353698</v>
      </c>
      <c r="S82">
        <v>38751.552879671501</v>
      </c>
      <c r="T82">
        <v>10.697540509767</v>
      </c>
      <c r="U82">
        <v>4.4775093495175504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0.18901792394536401</v>
      </c>
      <c r="AC82">
        <v>0</v>
      </c>
      <c r="AD82">
        <v>30700869.0889806</v>
      </c>
      <c r="AE82">
        <v>0</v>
      </c>
      <c r="AF82">
        <v>-4244973.8443645798</v>
      </c>
      <c r="AG82">
        <v>0</v>
      </c>
      <c r="AH82">
        <v>2162794.6244934401</v>
      </c>
      <c r="AI82">
        <v>2097339.37295064</v>
      </c>
      <c r="AJ82">
        <v>20083521.729411501</v>
      </c>
      <c r="AK82">
        <v>70288.058145890696</v>
      </c>
      <c r="AL82">
        <v>436777.57584453898</v>
      </c>
      <c r="AM82">
        <v>-1055742.8199979099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-3341796.4396077502</v>
      </c>
      <c r="AU82">
        <v>0</v>
      </c>
      <c r="AV82">
        <v>46909077.345856398</v>
      </c>
      <c r="AW82">
        <v>47058245.320539601</v>
      </c>
      <c r="AX82">
        <v>27092286.679460999</v>
      </c>
      <c r="AY82">
        <v>0</v>
      </c>
      <c r="AZ82">
        <v>74150532.000000596</v>
      </c>
      <c r="BB82" s="3"/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1539546628.4086599</v>
      </c>
      <c r="K83">
        <v>-51569376.154096901</v>
      </c>
      <c r="L83">
        <v>60094979.920444697</v>
      </c>
      <c r="M83">
        <v>0</v>
      </c>
      <c r="N83">
        <v>1.8300204332162899</v>
      </c>
      <c r="O83">
        <v>0</v>
      </c>
      <c r="P83">
        <v>9213955.7715363298</v>
      </c>
      <c r="Q83">
        <v>0.44168584296614399</v>
      </c>
      <c r="R83">
        <v>2.8468452607200301</v>
      </c>
      <c r="S83">
        <v>37106.287685291798</v>
      </c>
      <c r="T83">
        <v>10.7946765710247</v>
      </c>
      <c r="U83">
        <v>4.6405117032524004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0.18739161496492701</v>
      </c>
      <c r="AC83">
        <v>0</v>
      </c>
      <c r="AD83">
        <v>7598520.3459765296</v>
      </c>
      <c r="AE83">
        <v>0</v>
      </c>
      <c r="AF83">
        <v>-8966896.3070779108</v>
      </c>
      <c r="AG83">
        <v>0</v>
      </c>
      <c r="AH83">
        <v>-700649.02459338901</v>
      </c>
      <c r="AI83">
        <v>788687.33959531004</v>
      </c>
      <c r="AJ83">
        <v>-54172384.868395701</v>
      </c>
      <c r="AK83">
        <v>4709481.2307651704</v>
      </c>
      <c r="AL83">
        <v>386566.54986873298</v>
      </c>
      <c r="AM83">
        <v>-2045908.4915821899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-52402583.2254434</v>
      </c>
      <c r="AW83">
        <v>-52469538.851426199</v>
      </c>
      <c r="AX83">
        <v>22142784.851424702</v>
      </c>
      <c r="AY83">
        <v>11348341</v>
      </c>
      <c r="AZ83">
        <v>-18978413.000001501</v>
      </c>
      <c r="BB83" s="3"/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1605016141.7042401</v>
      </c>
      <c r="K84">
        <v>37633414.839041904</v>
      </c>
      <c r="L84">
        <v>58921440.617594697</v>
      </c>
      <c r="M84">
        <v>0</v>
      </c>
      <c r="N84">
        <v>1.8402475882898399</v>
      </c>
      <c r="O84">
        <v>0</v>
      </c>
      <c r="P84">
        <v>9102911.0181594603</v>
      </c>
      <c r="Q84">
        <v>0.45513338431330602</v>
      </c>
      <c r="R84">
        <v>3.3032801750955398</v>
      </c>
      <c r="S84">
        <v>36265.8085243354</v>
      </c>
      <c r="T84">
        <v>11.0848252453225</v>
      </c>
      <c r="U84">
        <v>4.8605585541437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0.196881693882452</v>
      </c>
      <c r="AC84">
        <v>0</v>
      </c>
      <c r="AD84">
        <v>-824173.69061294897</v>
      </c>
      <c r="AE84">
        <v>0</v>
      </c>
      <c r="AF84">
        <v>-238675.55306333001</v>
      </c>
      <c r="AG84">
        <v>0</v>
      </c>
      <c r="AH84">
        <v>937298.08112136205</v>
      </c>
      <c r="AI84">
        <v>9399102.1445077695</v>
      </c>
      <c r="AJ84">
        <v>25278922.096410699</v>
      </c>
      <c r="AK84">
        <v>2567230.6590636801</v>
      </c>
      <c r="AL84">
        <v>896113.80607711396</v>
      </c>
      <c r="AM84">
        <v>-2818161.17852449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-349091.332658823</v>
      </c>
      <c r="AU84">
        <v>0</v>
      </c>
      <c r="AV84">
        <v>34848565.032320999</v>
      </c>
      <c r="AW84">
        <v>34461555.597912297</v>
      </c>
      <c r="AX84">
        <v>-29922563.597911701</v>
      </c>
      <c r="AY84">
        <v>29499578</v>
      </c>
      <c r="AZ84">
        <v>34038570.000000603</v>
      </c>
      <c r="BB84" s="3"/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1647138042.76316</v>
      </c>
      <c r="K85">
        <v>42121901.058914103</v>
      </c>
      <c r="L85">
        <v>59029313.630040102</v>
      </c>
      <c r="M85">
        <v>0</v>
      </c>
      <c r="N85">
        <v>1.85648633936772</v>
      </c>
      <c r="O85">
        <v>0</v>
      </c>
      <c r="P85">
        <v>9187108.4648355693</v>
      </c>
      <c r="Q85">
        <v>0.45042543885263497</v>
      </c>
      <c r="R85">
        <v>4.05484602852931</v>
      </c>
      <c r="S85">
        <v>35665.449243729599</v>
      </c>
      <c r="T85">
        <v>11.381459884458501</v>
      </c>
      <c r="U85">
        <v>4.8247493441129699</v>
      </c>
      <c r="V85">
        <v>0</v>
      </c>
      <c r="W85">
        <v>0</v>
      </c>
      <c r="X85">
        <v>0</v>
      </c>
      <c r="Y85">
        <v>0</v>
      </c>
      <c r="Z85">
        <v>0.121694376318953</v>
      </c>
      <c r="AA85">
        <v>0</v>
      </c>
      <c r="AB85">
        <v>0.361489874366067</v>
      </c>
      <c r="AC85">
        <v>0</v>
      </c>
      <c r="AD85">
        <v>5308814.0826705797</v>
      </c>
      <c r="AE85">
        <v>0</v>
      </c>
      <c r="AF85">
        <v>-1287422.2977354799</v>
      </c>
      <c r="AG85">
        <v>0</v>
      </c>
      <c r="AH85">
        <v>3595499.88368737</v>
      </c>
      <c r="AI85">
        <v>-3063898.4807640999</v>
      </c>
      <c r="AJ85">
        <v>37091420.302547999</v>
      </c>
      <c r="AK85">
        <v>1804162.339188</v>
      </c>
      <c r="AL85">
        <v>957795.96797105495</v>
      </c>
      <c r="AM85">
        <v>485758.33240548399</v>
      </c>
      <c r="AN85">
        <v>0</v>
      </c>
      <c r="AO85">
        <v>0</v>
      </c>
      <c r="AP85">
        <v>0</v>
      </c>
      <c r="AQ85">
        <v>0</v>
      </c>
      <c r="AR85">
        <v>173208.12003095099</v>
      </c>
      <c r="AS85">
        <v>0</v>
      </c>
      <c r="AT85">
        <v>-2790275.7120246999</v>
      </c>
      <c r="AU85">
        <v>0</v>
      </c>
      <c r="AV85">
        <v>42275062.537977196</v>
      </c>
      <c r="AW85">
        <v>42391480.442906797</v>
      </c>
      <c r="AX85">
        <v>23311401.557092998</v>
      </c>
      <c r="AY85">
        <v>0</v>
      </c>
      <c r="AZ85">
        <v>65702881.999999799</v>
      </c>
      <c r="BB85" s="3"/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1681951203.5430501</v>
      </c>
      <c r="K86">
        <v>34813160.779893003</v>
      </c>
      <c r="L86">
        <v>60620023.984365799</v>
      </c>
      <c r="M86">
        <v>0</v>
      </c>
      <c r="N86">
        <v>1.8698545848518999</v>
      </c>
      <c r="O86">
        <v>0</v>
      </c>
      <c r="P86">
        <v>9293102.7426205203</v>
      </c>
      <c r="Q86">
        <v>0.44631449946228402</v>
      </c>
      <c r="R86">
        <v>4.08321637315274</v>
      </c>
      <c r="S86">
        <v>35327.404692929696</v>
      </c>
      <c r="T86">
        <v>11.2691753249984</v>
      </c>
      <c r="U86">
        <v>4.8815823185081504</v>
      </c>
      <c r="V86">
        <v>0</v>
      </c>
      <c r="W86">
        <v>0</v>
      </c>
      <c r="X86">
        <v>0</v>
      </c>
      <c r="Y86">
        <v>0</v>
      </c>
      <c r="Z86">
        <v>0.617326143067772</v>
      </c>
      <c r="AA86">
        <v>0</v>
      </c>
      <c r="AB86">
        <v>0.367197034835056</v>
      </c>
      <c r="AC86">
        <v>0</v>
      </c>
      <c r="AD86">
        <v>34144706.950491004</v>
      </c>
      <c r="AE86">
        <v>0</v>
      </c>
      <c r="AF86">
        <v>-787434.33328279201</v>
      </c>
      <c r="AG86">
        <v>0</v>
      </c>
      <c r="AH86">
        <v>4560952.510826</v>
      </c>
      <c r="AI86">
        <v>-2771845.2183041899</v>
      </c>
      <c r="AJ86">
        <v>1376797.5762340999</v>
      </c>
      <c r="AK86">
        <v>1021746.1199919001</v>
      </c>
      <c r="AL86">
        <v>-377833.91683874902</v>
      </c>
      <c r="AM86">
        <v>-777352.48602812097</v>
      </c>
      <c r="AN86">
        <v>0</v>
      </c>
      <c r="AO86">
        <v>0</v>
      </c>
      <c r="AP86">
        <v>0</v>
      </c>
      <c r="AQ86">
        <v>0</v>
      </c>
      <c r="AR86">
        <v>748484.01121097396</v>
      </c>
      <c r="AS86">
        <v>0</v>
      </c>
      <c r="AT86">
        <v>-126830.532487805</v>
      </c>
      <c r="AU86">
        <v>0</v>
      </c>
      <c r="AV86">
        <v>37011390.681812301</v>
      </c>
      <c r="AW86">
        <v>37163903.767071597</v>
      </c>
      <c r="AX86">
        <v>-2819847.76707173</v>
      </c>
      <c r="AY86">
        <v>0</v>
      </c>
      <c r="AZ86">
        <v>34344055.999999903</v>
      </c>
      <c r="BB86" s="3"/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1699709690.88042</v>
      </c>
      <c r="K87">
        <v>17758487.337367199</v>
      </c>
      <c r="L87">
        <v>61912327.9651917</v>
      </c>
      <c r="M87">
        <v>0</v>
      </c>
      <c r="N87">
        <v>2.0023978015123198</v>
      </c>
      <c r="O87">
        <v>0</v>
      </c>
      <c r="P87">
        <v>9387755.4966509305</v>
      </c>
      <c r="Q87">
        <v>0.44664992778050999</v>
      </c>
      <c r="R87">
        <v>3.9249606180582401</v>
      </c>
      <c r="S87">
        <v>35621.551276388702</v>
      </c>
      <c r="T87">
        <v>10.9305916687006</v>
      </c>
      <c r="U87">
        <v>4.8838862169610398</v>
      </c>
      <c r="V87">
        <v>0</v>
      </c>
      <c r="W87">
        <v>0</v>
      </c>
      <c r="X87">
        <v>0</v>
      </c>
      <c r="Y87">
        <v>0</v>
      </c>
      <c r="Z87">
        <v>1.54039834070297</v>
      </c>
      <c r="AA87">
        <v>0</v>
      </c>
      <c r="AB87">
        <v>0.367197034835056</v>
      </c>
      <c r="AC87">
        <v>0</v>
      </c>
      <c r="AD87">
        <v>31863764.116236299</v>
      </c>
      <c r="AE87">
        <v>0</v>
      </c>
      <c r="AF87">
        <v>-9767746.5975027103</v>
      </c>
      <c r="AG87">
        <v>0</v>
      </c>
      <c r="AH87">
        <v>4132442.3775041499</v>
      </c>
      <c r="AI87">
        <v>189381.17171553601</v>
      </c>
      <c r="AJ87">
        <v>-7733437.7613321599</v>
      </c>
      <c r="AK87">
        <v>-987125.65406629397</v>
      </c>
      <c r="AL87">
        <v>-1138070.2109161001</v>
      </c>
      <c r="AM87">
        <v>-38493.804689869998</v>
      </c>
      <c r="AN87">
        <v>0</v>
      </c>
      <c r="AO87">
        <v>0</v>
      </c>
      <c r="AP87">
        <v>0</v>
      </c>
      <c r="AQ87">
        <v>0</v>
      </c>
      <c r="AR87">
        <v>1437160.1307207199</v>
      </c>
      <c r="AS87">
        <v>0</v>
      </c>
      <c r="AT87">
        <v>0</v>
      </c>
      <c r="AU87">
        <v>0</v>
      </c>
      <c r="AV87">
        <v>17957873.767669499</v>
      </c>
      <c r="AW87">
        <v>17730531.859542798</v>
      </c>
      <c r="AX87">
        <v>-9117574.8595424704</v>
      </c>
      <c r="AY87">
        <v>0</v>
      </c>
      <c r="AZ87">
        <v>8612957.0000004098</v>
      </c>
      <c r="BB87" s="3"/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1731899460.7067499</v>
      </c>
      <c r="K88">
        <v>32189769.826329298</v>
      </c>
      <c r="L88">
        <v>63808073.878680401</v>
      </c>
      <c r="M88">
        <v>0</v>
      </c>
      <c r="N88">
        <v>1.97437898713241</v>
      </c>
      <c r="O88">
        <v>0</v>
      </c>
      <c r="P88">
        <v>9499424.7345857695</v>
      </c>
      <c r="Q88">
        <v>0.44625592959895699</v>
      </c>
      <c r="R88">
        <v>3.7144731767193302</v>
      </c>
      <c r="S88">
        <v>35751.001409943201</v>
      </c>
      <c r="T88">
        <v>10.899748533767299</v>
      </c>
      <c r="U88">
        <v>5.1363096295287498</v>
      </c>
      <c r="V88">
        <v>0</v>
      </c>
      <c r="W88">
        <v>0</v>
      </c>
      <c r="X88">
        <v>0</v>
      </c>
      <c r="Y88">
        <v>0</v>
      </c>
      <c r="Z88">
        <v>2.4930767871465198</v>
      </c>
      <c r="AA88">
        <v>0</v>
      </c>
      <c r="AB88">
        <v>0.59594222452211998</v>
      </c>
      <c r="AC88">
        <v>0</v>
      </c>
      <c r="AD88">
        <v>43783348.613542996</v>
      </c>
      <c r="AE88">
        <v>0</v>
      </c>
      <c r="AF88">
        <v>1727156.2451832001</v>
      </c>
      <c r="AG88">
        <v>0</v>
      </c>
      <c r="AH88">
        <v>4876333.9916029098</v>
      </c>
      <c r="AI88">
        <v>-257104.78076632501</v>
      </c>
      <c r="AJ88">
        <v>-10611289.974563399</v>
      </c>
      <c r="AK88">
        <v>-598380.75146857905</v>
      </c>
      <c r="AL88">
        <v>-129259.220664572</v>
      </c>
      <c r="AM88">
        <v>-3229041.3065711702</v>
      </c>
      <c r="AN88">
        <v>0</v>
      </c>
      <c r="AO88">
        <v>0</v>
      </c>
      <c r="AP88">
        <v>0</v>
      </c>
      <c r="AQ88">
        <v>0</v>
      </c>
      <c r="AR88">
        <v>1494126.48299819</v>
      </c>
      <c r="AS88">
        <v>0</v>
      </c>
      <c r="AT88">
        <v>-4750051.1539148297</v>
      </c>
      <c r="AU88">
        <v>0</v>
      </c>
      <c r="AV88">
        <v>32305838.1453784</v>
      </c>
      <c r="AW88">
        <v>32228298.200546999</v>
      </c>
      <c r="AX88">
        <v>15904826.799452299</v>
      </c>
      <c r="AY88">
        <v>0</v>
      </c>
      <c r="AZ88">
        <v>48133124.999999397</v>
      </c>
      <c r="BB88" s="3"/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1666145886.39346</v>
      </c>
      <c r="K89">
        <v>-65753574.313289396</v>
      </c>
      <c r="L89">
        <v>64475637.401056699</v>
      </c>
      <c r="M89">
        <v>0</v>
      </c>
      <c r="N89">
        <v>2.1168833723129099</v>
      </c>
      <c r="O89">
        <v>0</v>
      </c>
      <c r="P89">
        <v>9597316.0393252391</v>
      </c>
      <c r="Q89">
        <v>0.44720697187630298</v>
      </c>
      <c r="R89">
        <v>2.73275402862396</v>
      </c>
      <c r="S89">
        <v>36768.102004864297</v>
      </c>
      <c r="T89">
        <v>10.9063403568839</v>
      </c>
      <c r="U89">
        <v>5.1597966592073101</v>
      </c>
      <c r="V89">
        <v>9.1646074151670906E-2</v>
      </c>
      <c r="W89">
        <v>0</v>
      </c>
      <c r="X89">
        <v>0</v>
      </c>
      <c r="Y89">
        <v>0</v>
      </c>
      <c r="Z89">
        <v>3.4930767871465198</v>
      </c>
      <c r="AA89">
        <v>0</v>
      </c>
      <c r="AB89">
        <v>0.90019945142733404</v>
      </c>
      <c r="AC89">
        <v>0</v>
      </c>
      <c r="AD89">
        <v>21954648.6451395</v>
      </c>
      <c r="AE89">
        <v>0</v>
      </c>
      <c r="AF89">
        <v>-9500089.8926474098</v>
      </c>
      <c r="AG89">
        <v>0</v>
      </c>
      <c r="AH89">
        <v>4516021.9623256596</v>
      </c>
      <c r="AI89">
        <v>588925.48345093103</v>
      </c>
      <c r="AJ89">
        <v>-56932731.7391342</v>
      </c>
      <c r="AK89">
        <v>-3464817.5093171201</v>
      </c>
      <c r="AL89">
        <v>-43007.221188779302</v>
      </c>
      <c r="AM89">
        <v>-425335.71152442298</v>
      </c>
      <c r="AN89">
        <v>-18314841.3584214</v>
      </c>
      <c r="AO89">
        <v>0</v>
      </c>
      <c r="AP89">
        <v>0</v>
      </c>
      <c r="AQ89">
        <v>0</v>
      </c>
      <c r="AR89">
        <v>1631601.75292107</v>
      </c>
      <c r="AS89">
        <v>0</v>
      </c>
      <c r="AT89">
        <v>-6079823.0882181702</v>
      </c>
      <c r="AU89">
        <v>0</v>
      </c>
      <c r="AV89">
        <v>-66069448.676614299</v>
      </c>
      <c r="AW89">
        <v>-65874888.282144196</v>
      </c>
      <c r="AX89">
        <v>47789399.282143801</v>
      </c>
      <c r="AY89">
        <v>0</v>
      </c>
      <c r="AZ89">
        <v>-18085489.000000302</v>
      </c>
      <c r="BB89" s="3"/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1647173854.74721</v>
      </c>
      <c r="K90">
        <v>-18972031.6462534</v>
      </c>
      <c r="L90">
        <v>64972951.721614502</v>
      </c>
      <c r="M90">
        <v>0</v>
      </c>
      <c r="N90">
        <v>2.1667661301475198</v>
      </c>
      <c r="O90">
        <v>0</v>
      </c>
      <c r="P90">
        <v>9670646.8315011896</v>
      </c>
      <c r="Q90">
        <v>0.44695859518805098</v>
      </c>
      <c r="R90">
        <v>2.4309537042598199</v>
      </c>
      <c r="S90">
        <v>37585.313674696801</v>
      </c>
      <c r="T90">
        <v>10.821973808181999</v>
      </c>
      <c r="U90">
        <v>5.6674323375601503</v>
      </c>
      <c r="V90">
        <v>0.18329214830334101</v>
      </c>
      <c r="W90">
        <v>0</v>
      </c>
      <c r="X90">
        <v>0</v>
      </c>
      <c r="Y90">
        <v>0</v>
      </c>
      <c r="Z90">
        <v>4.4930767871465198</v>
      </c>
      <c r="AA90">
        <v>0</v>
      </c>
      <c r="AB90">
        <v>0.99489204826816402</v>
      </c>
      <c r="AC90">
        <v>0</v>
      </c>
      <c r="AD90">
        <v>27919284.235661</v>
      </c>
      <c r="AE90">
        <v>0</v>
      </c>
      <c r="AF90">
        <v>-2938531.5694377902</v>
      </c>
      <c r="AG90">
        <v>0</v>
      </c>
      <c r="AH90">
        <v>3401984.4665784002</v>
      </c>
      <c r="AI90">
        <v>-159299.17423763199</v>
      </c>
      <c r="AJ90">
        <v>-21065552.820273399</v>
      </c>
      <c r="AK90">
        <v>-2528584.5028815302</v>
      </c>
      <c r="AL90">
        <v>-346918.07705881097</v>
      </c>
      <c r="AM90">
        <v>-6742585.2701736204</v>
      </c>
      <c r="AN90">
        <v>-17605662.672394</v>
      </c>
      <c r="AO90">
        <v>0</v>
      </c>
      <c r="AP90">
        <v>0</v>
      </c>
      <c r="AQ90">
        <v>0</v>
      </c>
      <c r="AR90">
        <v>1614653.24225725</v>
      </c>
      <c r="AS90">
        <v>0</v>
      </c>
      <c r="AT90">
        <v>-2190597.4560768702</v>
      </c>
      <c r="AU90">
        <v>0</v>
      </c>
      <c r="AV90">
        <v>-20641809.5980369</v>
      </c>
      <c r="AW90">
        <v>-20286981.862004701</v>
      </c>
      <c r="AX90">
        <v>-4605132.1379959704</v>
      </c>
      <c r="AY90">
        <v>0</v>
      </c>
      <c r="AZ90">
        <v>-24892114.0000007</v>
      </c>
      <c r="BB90" s="3"/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1697924487.9945199</v>
      </c>
      <c r="K91">
        <v>50750633.247312203</v>
      </c>
      <c r="L91">
        <v>66908995.533109598</v>
      </c>
      <c r="M91">
        <v>0</v>
      </c>
      <c r="N91">
        <v>2.1247639014318298</v>
      </c>
      <c r="O91">
        <v>0</v>
      </c>
      <c r="P91">
        <v>9766946.3240716998</v>
      </c>
      <c r="Q91">
        <v>0.44589046285177097</v>
      </c>
      <c r="R91">
        <v>2.6448248546655302</v>
      </c>
      <c r="S91">
        <v>38434.438182861901</v>
      </c>
      <c r="T91">
        <v>10.630065689936499</v>
      </c>
      <c r="U91">
        <v>5.8191674142728997</v>
      </c>
      <c r="V91">
        <v>0.18329214830334101</v>
      </c>
      <c r="W91">
        <v>0</v>
      </c>
      <c r="X91">
        <v>0</v>
      </c>
      <c r="Y91">
        <v>0</v>
      </c>
      <c r="Z91">
        <v>5.4930767871465198</v>
      </c>
      <c r="AA91">
        <v>0</v>
      </c>
      <c r="AB91">
        <v>0.99489204826816402</v>
      </c>
      <c r="AC91">
        <v>0</v>
      </c>
      <c r="AD91">
        <v>35555484.291783802</v>
      </c>
      <c r="AE91">
        <v>0</v>
      </c>
      <c r="AF91">
        <v>2293309.3697106298</v>
      </c>
      <c r="AG91">
        <v>0</v>
      </c>
      <c r="AH91">
        <v>4162470.7440739502</v>
      </c>
      <c r="AI91">
        <v>-791324.257478946</v>
      </c>
      <c r="AJ91">
        <v>14896006.0661342</v>
      </c>
      <c r="AK91">
        <v>-2558680.5217805798</v>
      </c>
      <c r="AL91">
        <v>-575234.71059841604</v>
      </c>
      <c r="AM91">
        <v>-1996830.3643443501</v>
      </c>
      <c r="AN91">
        <v>0</v>
      </c>
      <c r="AO91">
        <v>0</v>
      </c>
      <c r="AP91">
        <v>0</v>
      </c>
      <c r="AQ91">
        <v>0</v>
      </c>
      <c r="AR91">
        <v>1591326.0178966599</v>
      </c>
      <c r="AS91">
        <v>0</v>
      </c>
      <c r="AT91">
        <v>0</v>
      </c>
      <c r="AU91">
        <v>0</v>
      </c>
      <c r="AV91">
        <v>52576526.635397002</v>
      </c>
      <c r="AW91">
        <v>52948453.981999002</v>
      </c>
      <c r="AX91">
        <v>-84394305.981997296</v>
      </c>
      <c r="AY91">
        <v>0</v>
      </c>
      <c r="AZ91">
        <v>-31445851.999998201</v>
      </c>
      <c r="BB91" s="3"/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1704475564.6298399</v>
      </c>
      <c r="K92">
        <v>6551076.6353216805</v>
      </c>
      <c r="L92">
        <v>67730287.340106294</v>
      </c>
      <c r="M92">
        <v>0</v>
      </c>
      <c r="N92">
        <v>2.1117986924347298</v>
      </c>
      <c r="O92">
        <v>0</v>
      </c>
      <c r="P92">
        <v>9850048.8443497792</v>
      </c>
      <c r="Q92">
        <v>0.44665465359601803</v>
      </c>
      <c r="R92">
        <v>2.9166976773397901</v>
      </c>
      <c r="S92">
        <v>39371.947471350803</v>
      </c>
      <c r="T92">
        <v>10.470464082965799</v>
      </c>
      <c r="U92">
        <v>6.0598776413956603</v>
      </c>
      <c r="V92">
        <v>9.1646074151670906E-2</v>
      </c>
      <c r="W92">
        <v>0</v>
      </c>
      <c r="X92">
        <v>0</v>
      </c>
      <c r="Y92">
        <v>0</v>
      </c>
      <c r="Z92">
        <v>6.4930767871465296</v>
      </c>
      <c r="AA92">
        <v>0</v>
      </c>
      <c r="AB92">
        <v>1</v>
      </c>
      <c r="AC92">
        <v>0.64134854155132504</v>
      </c>
      <c r="AD92">
        <v>13294134.978263499</v>
      </c>
      <c r="AE92">
        <v>0</v>
      </c>
      <c r="AF92">
        <v>514176.22921633802</v>
      </c>
      <c r="AG92">
        <v>0</v>
      </c>
      <c r="AH92">
        <v>3632148.4908661498</v>
      </c>
      <c r="AI92">
        <v>550721.49442985095</v>
      </c>
      <c r="AJ92">
        <v>17820555.625573501</v>
      </c>
      <c r="AK92">
        <v>-2701931.9337274898</v>
      </c>
      <c r="AL92">
        <v>-492765.67631394899</v>
      </c>
      <c r="AM92">
        <v>-3102474.2616343498</v>
      </c>
      <c r="AN92">
        <v>16819381.004879199</v>
      </c>
      <c r="AO92">
        <v>0</v>
      </c>
      <c r="AP92">
        <v>0</v>
      </c>
      <c r="AQ92">
        <v>0</v>
      </c>
      <c r="AR92">
        <v>1561857.0686216401</v>
      </c>
      <c r="AS92">
        <v>0</v>
      </c>
      <c r="AT92">
        <v>-101770.280038964</v>
      </c>
      <c r="AU92">
        <v>-40271341.255846299</v>
      </c>
      <c r="AV92">
        <v>7522691.4842892196</v>
      </c>
      <c r="AW92">
        <v>6850011.2257580003</v>
      </c>
      <c r="AX92">
        <v>-37298476.225758702</v>
      </c>
      <c r="AY92">
        <v>0</v>
      </c>
      <c r="AZ92">
        <v>-30448465.0000006</v>
      </c>
      <c r="BB92" s="3"/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45883427.645974301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B93" s="3"/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50223257.352640502</v>
      </c>
      <c r="K94">
        <v>3962233.7754596001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477879.57084153697</v>
      </c>
      <c r="AF94">
        <v>0</v>
      </c>
      <c r="AG94">
        <v>3471471.12628901</v>
      </c>
      <c r="AH94">
        <v>189549.25482905499</v>
      </c>
      <c r="AI94">
        <v>-56349.954363974197</v>
      </c>
      <c r="AJ94">
        <v>587664.50559348101</v>
      </c>
      <c r="AK94">
        <v>61322.0501576362</v>
      </c>
      <c r="AL94">
        <v>4232.4535339581298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4735769.0068806997</v>
      </c>
      <c r="AW94">
        <v>4963012.8638849203</v>
      </c>
      <c r="AX94">
        <v>-4928783.8638849296</v>
      </c>
      <c r="AY94">
        <v>459964</v>
      </c>
      <c r="AZ94">
        <v>494192.99999998801</v>
      </c>
      <c r="BB94" s="3"/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52959440.326048598</v>
      </c>
      <c r="K95">
        <v>2736182.9734081002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592408.68791151396</v>
      </c>
      <c r="AF95">
        <v>0</v>
      </c>
      <c r="AG95">
        <v>997699.35590597405</v>
      </c>
      <c r="AH95">
        <v>205951.90715533099</v>
      </c>
      <c r="AI95">
        <v>-63458.394497032699</v>
      </c>
      <c r="AJ95">
        <v>627381.67870135698</v>
      </c>
      <c r="AK95">
        <v>88789.082732202194</v>
      </c>
      <c r="AL95">
        <v>4426.1768356413204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2453198.4947449798</v>
      </c>
      <c r="AW95">
        <v>2504867.3925556601</v>
      </c>
      <c r="AX95">
        <v>2174083.6074443702</v>
      </c>
      <c r="AY95">
        <v>0</v>
      </c>
      <c r="AZ95">
        <v>4678951.0000000298</v>
      </c>
      <c r="BB95" s="3"/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56282182.133193098</v>
      </c>
      <c r="K96">
        <v>3322741.8071444002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1434194.5643160201</v>
      </c>
      <c r="AF96">
        <v>0</v>
      </c>
      <c r="AG96">
        <v>618312.65433564398</v>
      </c>
      <c r="AH96">
        <v>259415.786241252</v>
      </c>
      <c r="AI96">
        <v>-90569.343185700505</v>
      </c>
      <c r="AJ96">
        <v>916930.310264742</v>
      </c>
      <c r="AK96">
        <v>84392.579850557304</v>
      </c>
      <c r="AL96">
        <v>2244.70883918455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3224921.2606616998</v>
      </c>
      <c r="AW96">
        <v>3291299.5038962201</v>
      </c>
      <c r="AX96">
        <v>3122154.4961037701</v>
      </c>
      <c r="AY96">
        <v>0</v>
      </c>
      <c r="AZ96">
        <v>6413453.9999999898</v>
      </c>
      <c r="BB96" s="3"/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59471799.340020701</v>
      </c>
      <c r="K97">
        <v>3189617.2068276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1819203.31002177</v>
      </c>
      <c r="AF97">
        <v>0</v>
      </c>
      <c r="AG97">
        <v>471920.19277134398</v>
      </c>
      <c r="AH97">
        <v>337669.386459879</v>
      </c>
      <c r="AI97">
        <v>-8405.26484339538</v>
      </c>
      <c r="AJ97">
        <v>587161.29119204904</v>
      </c>
      <c r="AK97">
        <v>159390.67531677301</v>
      </c>
      <c r="AL97">
        <v>13101.394016410401</v>
      </c>
      <c r="AM97">
        <v>-30854.5923420248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3349186.3925928101</v>
      </c>
      <c r="AW97">
        <v>3392160.6026525502</v>
      </c>
      <c r="AX97">
        <v>2342671.3973474</v>
      </c>
      <c r="AY97">
        <v>0</v>
      </c>
      <c r="AZ97">
        <v>5734831.9999999497</v>
      </c>
      <c r="BB97" s="3"/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64218448.894626103</v>
      </c>
      <c r="K98">
        <v>848594.63013535202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2491855.0241389899</v>
      </c>
      <c r="AF98">
        <v>0</v>
      </c>
      <c r="AG98">
        <v>-1420543.9327466199</v>
      </c>
      <c r="AH98">
        <v>107678.566714213</v>
      </c>
      <c r="AI98">
        <v>-169428.45952895799</v>
      </c>
      <c r="AJ98">
        <v>437880.89863532502</v>
      </c>
      <c r="AK98">
        <v>-74992.247797557706</v>
      </c>
      <c r="AL98">
        <v>-33810.819979667998</v>
      </c>
      <c r="AM98">
        <v>-182997.719309462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1155641.3101262599</v>
      </c>
      <c r="AW98">
        <v>1158758.76930954</v>
      </c>
      <c r="AX98">
        <v>2755734.23069051</v>
      </c>
      <c r="AY98">
        <v>1675486</v>
      </c>
      <c r="AZ98">
        <v>5589979.0000000503</v>
      </c>
      <c r="BB98" s="3"/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75896571.115925193</v>
      </c>
      <c r="K99">
        <v>7360753.33587131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4987310.2669054698</v>
      </c>
      <c r="AF99">
        <v>0</v>
      </c>
      <c r="AG99">
        <v>-573034.91037861805</v>
      </c>
      <c r="AH99">
        <v>30847.316531415701</v>
      </c>
      <c r="AI99">
        <v>20286.555086430599</v>
      </c>
      <c r="AJ99">
        <v>846958.99888562702</v>
      </c>
      <c r="AK99">
        <v>40634.962953924398</v>
      </c>
      <c r="AL99">
        <v>18361.3928497579</v>
      </c>
      <c r="AM99">
        <v>17936.059790982599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5389300.6426249901</v>
      </c>
      <c r="AW99">
        <v>5334482.4564013099</v>
      </c>
      <c r="AX99">
        <v>3718015.54359861</v>
      </c>
      <c r="AY99">
        <v>4486638.9999999898</v>
      </c>
      <c r="AZ99">
        <v>13539136.999999899</v>
      </c>
      <c r="BB99" s="3"/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70558284.301824898</v>
      </c>
      <c r="K100">
        <v>-5338286.8141003801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272736.89306297299</v>
      </c>
      <c r="AF100">
        <v>0</v>
      </c>
      <c r="AG100">
        <v>-4278732.7256388897</v>
      </c>
      <c r="AH100">
        <v>-105899.972158338</v>
      </c>
      <c r="AI100">
        <v>86941.402665169604</v>
      </c>
      <c r="AJ100">
        <v>-2912688.2684235899</v>
      </c>
      <c r="AK100">
        <v>214712.74254564999</v>
      </c>
      <c r="AL100">
        <v>59214.972877234701</v>
      </c>
      <c r="AM100">
        <v>-50278.710507715601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-6713993.6655775104</v>
      </c>
      <c r="AW100">
        <v>-6497963.5262557399</v>
      </c>
      <c r="AX100">
        <v>-3383218.4737442001</v>
      </c>
      <c r="AY100">
        <v>0</v>
      </c>
      <c r="AZ100">
        <v>-9881181.9999999404</v>
      </c>
      <c r="BB100" s="3"/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72117672.169429302</v>
      </c>
      <c r="K101">
        <v>569204.35599120602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-642206.03978610295</v>
      </c>
      <c r="AF101">
        <v>0</v>
      </c>
      <c r="AG101">
        <v>-451928.08402743202</v>
      </c>
      <c r="AH101">
        <v>39341.380111167498</v>
      </c>
      <c r="AI101">
        <v>56856.939151008897</v>
      </c>
      <c r="AJ101">
        <v>1242817.1951099299</v>
      </c>
      <c r="AK101">
        <v>130190.751166627</v>
      </c>
      <c r="AL101">
        <v>6422.1453823287702</v>
      </c>
      <c r="AM101">
        <v>50697.218451463501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432191.50555899198</v>
      </c>
      <c r="AW101">
        <v>446735.41782508098</v>
      </c>
      <c r="AX101">
        <v>-4391134.4178251</v>
      </c>
      <c r="AY101">
        <v>1165687</v>
      </c>
      <c r="AZ101">
        <v>-2778712.00000002</v>
      </c>
      <c r="BB101" s="3"/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76098518.756028593</v>
      </c>
      <c r="K102">
        <v>3980846.5865993402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2324463.3530411599</v>
      </c>
      <c r="AF102">
        <v>0</v>
      </c>
      <c r="AG102">
        <v>-309318.36392694397</v>
      </c>
      <c r="AH102">
        <v>101979.31857789699</v>
      </c>
      <c r="AI102">
        <v>-76959.355177622594</v>
      </c>
      <c r="AJ102">
        <v>1613238.22089719</v>
      </c>
      <c r="AK102">
        <v>100922.71689461599</v>
      </c>
      <c r="AL102">
        <v>68645.154877553097</v>
      </c>
      <c r="AM102">
        <v>-57977.793188600903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3764993.2519952501</v>
      </c>
      <c r="AW102">
        <v>3767398.9682261799</v>
      </c>
      <c r="AX102">
        <v>142511.031773795</v>
      </c>
      <c r="AY102">
        <v>469328</v>
      </c>
      <c r="AZ102">
        <v>4379237.9999999804</v>
      </c>
      <c r="BB102" s="3"/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81011392.405391693</v>
      </c>
      <c r="K103">
        <v>3105148.5639907499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2769509.73546624</v>
      </c>
      <c r="AF103">
        <v>0</v>
      </c>
      <c r="AG103">
        <v>401974.474386986</v>
      </c>
      <c r="AH103">
        <v>160259.54720338099</v>
      </c>
      <c r="AI103">
        <v>-222202.06541783601</v>
      </c>
      <c r="AJ103">
        <v>27765.328826409601</v>
      </c>
      <c r="AK103">
        <v>71570.219073335596</v>
      </c>
      <c r="AL103">
        <v>-1628.00091487703</v>
      </c>
      <c r="AM103">
        <v>-175023.667828751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-50777.142568317402</v>
      </c>
      <c r="AU103">
        <v>0</v>
      </c>
      <c r="AV103">
        <v>3024190.6281937701</v>
      </c>
      <c r="AW103">
        <v>2954285.0565128601</v>
      </c>
      <c r="AX103">
        <v>1662260.9434872</v>
      </c>
      <c r="AY103">
        <v>1651310</v>
      </c>
      <c r="AZ103">
        <v>6267856.0000000596</v>
      </c>
      <c r="BB103" s="3"/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83968515.5511612</v>
      </c>
      <c r="K104">
        <v>2957123.1457694499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4922437.9702336201</v>
      </c>
      <c r="AF104">
        <v>0</v>
      </c>
      <c r="AG104">
        <v>-1542483.60230864</v>
      </c>
      <c r="AH104">
        <v>239958.94764283401</v>
      </c>
      <c r="AI104">
        <v>-51918.208097229799</v>
      </c>
      <c r="AJ104">
        <v>-357082.37835558702</v>
      </c>
      <c r="AK104">
        <v>-117526.438537437</v>
      </c>
      <c r="AL104">
        <v>-25195.3524283974</v>
      </c>
      <c r="AM104">
        <v>-5801.47381804829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-228129.37884570501</v>
      </c>
      <c r="AU104">
        <v>0</v>
      </c>
      <c r="AV104">
        <v>2838456.2891226099</v>
      </c>
      <c r="AW104">
        <v>2671115.0341513399</v>
      </c>
      <c r="AX104">
        <v>1210086.96584859</v>
      </c>
      <c r="AY104">
        <v>0</v>
      </c>
      <c r="AZ104">
        <v>3881201.9999999399</v>
      </c>
      <c r="BB104" s="3"/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84346283.514675796</v>
      </c>
      <c r="K105">
        <v>377767.96351466503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1106964.9324753799</v>
      </c>
      <c r="AF105">
        <v>0</v>
      </c>
      <c r="AG105">
        <v>110491.658833398</v>
      </c>
      <c r="AH105">
        <v>202432.136436017</v>
      </c>
      <c r="AI105">
        <v>-77852.506567802498</v>
      </c>
      <c r="AJ105">
        <v>-530994.88026897795</v>
      </c>
      <c r="AK105">
        <v>-15106.9101471586</v>
      </c>
      <c r="AL105">
        <v>-2062.5507568154399</v>
      </c>
      <c r="AM105">
        <v>-58081.745467254601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-280704.31176272302</v>
      </c>
      <c r="AT105">
        <v>-3488.57867234783</v>
      </c>
      <c r="AU105">
        <v>0</v>
      </c>
      <c r="AV105">
        <v>435704.66306301899</v>
      </c>
      <c r="AW105">
        <v>417277.48613008001</v>
      </c>
      <c r="AX105">
        <v>-2030320.4861300599</v>
      </c>
      <c r="AY105">
        <v>0</v>
      </c>
      <c r="AZ105">
        <v>-1613042.99999997</v>
      </c>
      <c r="BB105" s="3"/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79796446.480824202</v>
      </c>
      <c r="K106">
        <v>-4549837.0338516003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540967.86915155698</v>
      </c>
      <c r="AF106">
        <v>0</v>
      </c>
      <c r="AG106">
        <v>-697231.18548430398</v>
      </c>
      <c r="AH106">
        <v>220752.071264787</v>
      </c>
      <c r="AI106">
        <v>-8444.1336377319803</v>
      </c>
      <c r="AJ106">
        <v>-2825087.7250149501</v>
      </c>
      <c r="AK106">
        <v>-293334.17212528997</v>
      </c>
      <c r="AL106">
        <v>-39685.910179304999</v>
      </c>
      <c r="AM106">
        <v>-114566.979179167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-1205753.39650914</v>
      </c>
      <c r="AT106">
        <v>-120835.098544441</v>
      </c>
      <c r="AU106">
        <v>0</v>
      </c>
      <c r="AV106">
        <v>-4624792.4665628904</v>
      </c>
      <c r="AW106">
        <v>-4542090.7224836396</v>
      </c>
      <c r="AX106">
        <v>3125226.7224836699</v>
      </c>
      <c r="AY106">
        <v>0</v>
      </c>
      <c r="AZ106">
        <v>-1416863.99999997</v>
      </c>
      <c r="BB106" s="3"/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79450873.962212995</v>
      </c>
      <c r="K107">
        <v>-345572.51861126203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1338073.41618425</v>
      </c>
      <c r="AF107">
        <v>0</v>
      </c>
      <c r="AG107">
        <v>1269807.94574981</v>
      </c>
      <c r="AH107">
        <v>181353.71951676399</v>
      </c>
      <c r="AI107">
        <v>-123582.170301426</v>
      </c>
      <c r="AJ107">
        <v>-1015985.54894964</v>
      </c>
      <c r="AK107">
        <v>-101964.10251979499</v>
      </c>
      <c r="AL107">
        <v>-50493.200968229001</v>
      </c>
      <c r="AM107">
        <v>-439841.16371111502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-1301675.4931071801</v>
      </c>
      <c r="AT107">
        <v>-61352.3926565129</v>
      </c>
      <c r="AU107">
        <v>0</v>
      </c>
      <c r="AV107">
        <v>-334981.85412091302</v>
      </c>
      <c r="AW107">
        <v>-360385.34349887399</v>
      </c>
      <c r="AX107">
        <v>-721252.65650112601</v>
      </c>
      <c r="AY107">
        <v>0</v>
      </c>
      <c r="AZ107">
        <v>-1081638</v>
      </c>
      <c r="BB107" s="3"/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78333251.051800996</v>
      </c>
      <c r="K108">
        <v>-1117622.91041197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125738.324349364</v>
      </c>
      <c r="AF108">
        <v>0</v>
      </c>
      <c r="AG108">
        <v>-446046.67883015302</v>
      </c>
      <c r="AH108">
        <v>187413.886970297</v>
      </c>
      <c r="AI108">
        <v>-93954.203387130707</v>
      </c>
      <c r="AJ108">
        <v>744346.72783988598</v>
      </c>
      <c r="AK108">
        <v>30559.575576868599</v>
      </c>
      <c r="AL108">
        <v>-36697.837050893599</v>
      </c>
      <c r="AM108">
        <v>-217792.307750457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-1284235.8268225901</v>
      </c>
      <c r="AT108">
        <v>-94916.427426232694</v>
      </c>
      <c r="AU108">
        <v>0</v>
      </c>
      <c r="AV108">
        <v>-1125197.2169762</v>
      </c>
      <c r="AW108">
        <v>-1126867.3688854501</v>
      </c>
      <c r="AX108">
        <v>-2036165.63111459</v>
      </c>
      <c r="AY108">
        <v>0</v>
      </c>
      <c r="AZ108">
        <v>-3163033.00000004</v>
      </c>
      <c r="BB108" s="3"/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77967824.667346597</v>
      </c>
      <c r="K109">
        <v>-365426.38445441599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1436657.8877834301</v>
      </c>
      <c r="AF109">
        <v>0</v>
      </c>
      <c r="AG109">
        <v>281245.52964051499</v>
      </c>
      <c r="AH109">
        <v>166685.52058633501</v>
      </c>
      <c r="AI109">
        <v>97538.480016200803</v>
      </c>
      <c r="AJ109">
        <v>894149.34572459001</v>
      </c>
      <c r="AK109">
        <v>-20993.4686216677</v>
      </c>
      <c r="AL109">
        <v>-37321.069533784299</v>
      </c>
      <c r="AM109">
        <v>-266239.20343108498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-1234722.6164534099</v>
      </c>
      <c r="AT109">
        <v>-25537.8819340384</v>
      </c>
      <c r="AU109">
        <v>-1715303.33134634</v>
      </c>
      <c r="AV109">
        <v>-454644.527153662</v>
      </c>
      <c r="AW109">
        <v>-371480.47570454201</v>
      </c>
      <c r="AX109">
        <v>-1263748.5242953999</v>
      </c>
      <c r="AY109">
        <v>0</v>
      </c>
      <c r="AZ109">
        <v>-1635228.9999999399</v>
      </c>
      <c r="BB109" s="3"/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2531972242.6961002</v>
      </c>
      <c r="K110">
        <v>0</v>
      </c>
      <c r="L110">
        <v>474570591.99999899</v>
      </c>
      <c r="M110">
        <v>0</v>
      </c>
      <c r="N110">
        <v>1.7610024585999999</v>
      </c>
      <c r="O110">
        <v>0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B110" s="3"/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2659348207.5309901</v>
      </c>
      <c r="K111">
        <v>127375964.834888</v>
      </c>
      <c r="L111">
        <v>503552796.99999899</v>
      </c>
      <c r="M111">
        <v>0</v>
      </c>
      <c r="N111">
        <v>1.92921531457</v>
      </c>
      <c r="O111">
        <v>0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83644472.323180005</v>
      </c>
      <c r="AE111">
        <v>0</v>
      </c>
      <c r="AF111">
        <v>-15749467.25416</v>
      </c>
      <c r="AG111">
        <v>0</v>
      </c>
      <c r="AH111">
        <v>5958218.1502753999</v>
      </c>
      <c r="AI111">
        <v>-1028432.67190345</v>
      </c>
      <c r="AJ111">
        <v>25832325.3867075</v>
      </c>
      <c r="AK111">
        <v>4258994.4884375697</v>
      </c>
      <c r="AL111">
        <v>-1437162.6714935401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101478947.75104301</v>
      </c>
      <c r="AW111">
        <v>102045689.013451</v>
      </c>
      <c r="AX111">
        <v>-130653408.01345199</v>
      </c>
      <c r="AY111">
        <v>0</v>
      </c>
      <c r="AZ111">
        <v>-28607719.0000019</v>
      </c>
      <c r="BB111" s="3"/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2778962577.7627802</v>
      </c>
      <c r="K112">
        <v>119614370.231792</v>
      </c>
      <c r="L112">
        <v>521860484</v>
      </c>
      <c r="M112">
        <v>0</v>
      </c>
      <c r="N112">
        <v>1.9019918870399899</v>
      </c>
      <c r="O112">
        <v>0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49280748.545524001</v>
      </c>
      <c r="AE112">
        <v>0</v>
      </c>
      <c r="AF112">
        <v>2462559.2118204799</v>
      </c>
      <c r="AG112">
        <v>0</v>
      </c>
      <c r="AH112">
        <v>8747039.3433776293</v>
      </c>
      <c r="AI112">
        <v>-2985171.9695185102</v>
      </c>
      <c r="AJ112">
        <v>27298405.0120924</v>
      </c>
      <c r="AK112">
        <v>5453274.5828050096</v>
      </c>
      <c r="AL112">
        <v>-1457362.0391337001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88799492.686967403</v>
      </c>
      <c r="AW112">
        <v>89950945.479468197</v>
      </c>
      <c r="AX112">
        <v>25351776.520532001</v>
      </c>
      <c r="AY112">
        <v>0</v>
      </c>
      <c r="AZ112">
        <v>115302722</v>
      </c>
      <c r="BB112" s="3"/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2906192433.6807899</v>
      </c>
      <c r="K113">
        <v>127229855.918009</v>
      </c>
      <c r="L113">
        <v>527998936.99999899</v>
      </c>
      <c r="M113">
        <v>0</v>
      </c>
      <c r="N113">
        <v>1.60869959421</v>
      </c>
      <c r="O113">
        <v>0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16928127.048707601</v>
      </c>
      <c r="AE113">
        <v>0</v>
      </c>
      <c r="AF113">
        <v>29911224.314072601</v>
      </c>
      <c r="AG113">
        <v>0</v>
      </c>
      <c r="AH113">
        <v>8999540.9445460904</v>
      </c>
      <c r="AI113">
        <v>-2062851.7302580699</v>
      </c>
      <c r="AJ113">
        <v>37674739.542744398</v>
      </c>
      <c r="AK113">
        <v>5242088.0355535503</v>
      </c>
      <c r="AL113">
        <v>-1370177.4540021301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95322690.701364204</v>
      </c>
      <c r="AW113">
        <v>96838536.472516507</v>
      </c>
      <c r="AX113">
        <v>295220534.52747899</v>
      </c>
      <c r="AY113">
        <v>0</v>
      </c>
      <c r="AZ113">
        <v>392059070.99999601</v>
      </c>
      <c r="BB113" s="3"/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3010154256.7146802</v>
      </c>
      <c r="K114">
        <v>103961823.033888</v>
      </c>
      <c r="L114">
        <v>539962610</v>
      </c>
      <c r="M114">
        <v>0</v>
      </c>
      <c r="N114">
        <v>1.5876467787499999</v>
      </c>
      <c r="O114">
        <v>0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38587012.835592903</v>
      </c>
      <c r="AE114">
        <v>0</v>
      </c>
      <c r="AF114">
        <v>2678994.9924633498</v>
      </c>
      <c r="AG114">
        <v>0</v>
      </c>
      <c r="AH114">
        <v>11598390.893939599</v>
      </c>
      <c r="AI114">
        <v>4978418.70206293</v>
      </c>
      <c r="AJ114">
        <v>27640176.473857701</v>
      </c>
      <c r="AK114">
        <v>9613279.01125402</v>
      </c>
      <c r="AL114">
        <v>-2537271.6772743901</v>
      </c>
      <c r="AM114">
        <v>-3935601.4570365399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88623399.774859607</v>
      </c>
      <c r="AW114">
        <v>89689306.7381455</v>
      </c>
      <c r="AX114">
        <v>6745945.2618572703</v>
      </c>
      <c r="AY114">
        <v>0</v>
      </c>
      <c r="AZ114">
        <v>96435252.000002801</v>
      </c>
      <c r="BB114" s="3"/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3043309700.3986502</v>
      </c>
      <c r="K115">
        <v>33155443.683968499</v>
      </c>
      <c r="L115">
        <v>543107373</v>
      </c>
      <c r="M115">
        <v>0</v>
      </c>
      <c r="N115">
        <v>1.5239354946199899</v>
      </c>
      <c r="O115">
        <v>0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10327064.738341101</v>
      </c>
      <c r="AE115">
        <v>0</v>
      </c>
      <c r="AF115">
        <v>8568676.5573216397</v>
      </c>
      <c r="AG115">
        <v>0</v>
      </c>
      <c r="AH115">
        <v>1223774.5006637401</v>
      </c>
      <c r="AI115">
        <v>-1119756.0595748699</v>
      </c>
      <c r="AJ115">
        <v>9443019.6763723493</v>
      </c>
      <c r="AK115">
        <v>-3072701.2348441398</v>
      </c>
      <c r="AL115">
        <v>1160185.1914634099</v>
      </c>
      <c r="AM115">
        <v>2045897.4297696799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28576160.7995129</v>
      </c>
      <c r="AW115">
        <v>28677964.5874753</v>
      </c>
      <c r="AX115">
        <v>118700320.41252901</v>
      </c>
      <c r="AY115">
        <v>0</v>
      </c>
      <c r="AZ115">
        <v>147378285.00000399</v>
      </c>
      <c r="BB115" s="3"/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3143346830.3467102</v>
      </c>
      <c r="K116">
        <v>100037129.94806001</v>
      </c>
      <c r="L116">
        <v>558408347</v>
      </c>
      <c r="M116">
        <v>0</v>
      </c>
      <c r="N116">
        <v>1.5489328795199999</v>
      </c>
      <c r="O116">
        <v>0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52598365.682646997</v>
      </c>
      <c r="AE116">
        <v>0</v>
      </c>
      <c r="AF116">
        <v>-3571013.9185216199</v>
      </c>
      <c r="AG116">
        <v>0</v>
      </c>
      <c r="AH116">
        <v>5284139.6790644703</v>
      </c>
      <c r="AI116">
        <v>-1339648.5235504999</v>
      </c>
      <c r="AJ116">
        <v>39119351.668173604</v>
      </c>
      <c r="AK116">
        <v>-287034.55366446398</v>
      </c>
      <c r="AL116">
        <v>111418.97449049899</v>
      </c>
      <c r="AM116">
        <v>-2160007.2199331201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89755571.788706005</v>
      </c>
      <c r="AW116">
        <v>90429426.692481905</v>
      </c>
      <c r="AX116">
        <v>-22796247.692487199</v>
      </c>
      <c r="AY116">
        <v>0</v>
      </c>
      <c r="AZ116">
        <v>67633178.999994695</v>
      </c>
      <c r="BB116" s="3"/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3043134442.7505202</v>
      </c>
      <c r="K117">
        <v>-100212387.596185</v>
      </c>
      <c r="L117">
        <v>562176551</v>
      </c>
      <c r="M117">
        <v>0</v>
      </c>
      <c r="N117">
        <v>1.63249305102</v>
      </c>
      <c r="O117">
        <v>0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12951853.545887001</v>
      </c>
      <c r="AE117">
        <v>0</v>
      </c>
      <c r="AF117">
        <v>-11957538.5553778</v>
      </c>
      <c r="AG117">
        <v>0</v>
      </c>
      <c r="AH117">
        <v>-4947606.0337007102</v>
      </c>
      <c r="AI117">
        <v>9923054.5735468902</v>
      </c>
      <c r="AJ117">
        <v>-98592398.557811305</v>
      </c>
      <c r="AK117">
        <v>6491349.6143550798</v>
      </c>
      <c r="AL117">
        <v>1084689.38124316</v>
      </c>
      <c r="AM117">
        <v>-4424483.0887428997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-89471079.120600596</v>
      </c>
      <c r="AW117">
        <v>-89861089.916406006</v>
      </c>
      <c r="AX117">
        <v>-11528749.0835934</v>
      </c>
      <c r="AY117">
        <v>0</v>
      </c>
      <c r="AZ117">
        <v>-101389838.999999</v>
      </c>
      <c r="BB117" s="3"/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3060418166.1214199</v>
      </c>
      <c r="K118">
        <v>17283723.3708972</v>
      </c>
      <c r="L118">
        <v>552453533.99999905</v>
      </c>
      <c r="M118">
        <v>0</v>
      </c>
      <c r="N118">
        <v>1.6339541181999999</v>
      </c>
      <c r="O118">
        <v>0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-32124490.556386098</v>
      </c>
      <c r="AE118">
        <v>0</v>
      </c>
      <c r="AF118">
        <v>-198702.64441664101</v>
      </c>
      <c r="AG118">
        <v>0</v>
      </c>
      <c r="AH118">
        <v>-3911795.1769001698</v>
      </c>
      <c r="AI118">
        <v>5584562.0070593301</v>
      </c>
      <c r="AJ118">
        <v>43352561.357032597</v>
      </c>
      <c r="AK118">
        <v>1468913.0744159</v>
      </c>
      <c r="AL118">
        <v>1761363.76570069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15932411.826505501</v>
      </c>
      <c r="AW118">
        <v>15432947.021346301</v>
      </c>
      <c r="AX118">
        <v>80079710.978656396</v>
      </c>
      <c r="AY118">
        <v>0</v>
      </c>
      <c r="AZ118">
        <v>95512658.000002801</v>
      </c>
      <c r="BB118" s="3"/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3093030712.2627101</v>
      </c>
      <c r="K119">
        <v>32612546.141287301</v>
      </c>
      <c r="L119">
        <v>542784231</v>
      </c>
      <c r="M119">
        <v>0</v>
      </c>
      <c r="N119">
        <v>1.73929841568</v>
      </c>
      <c r="O119">
        <v>0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-33653112.053509802</v>
      </c>
      <c r="AE119">
        <v>0</v>
      </c>
      <c r="AF119">
        <v>-14500335.076740701</v>
      </c>
      <c r="AG119">
        <v>0</v>
      </c>
      <c r="AH119">
        <v>2894000.8265697001</v>
      </c>
      <c r="AI119">
        <v>-156471.470666223</v>
      </c>
      <c r="AJ119">
        <v>68312459.812607795</v>
      </c>
      <c r="AK119">
        <v>5875483.0193388099</v>
      </c>
      <c r="AL119">
        <v>2108269.7501694402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30880294.8077689</v>
      </c>
      <c r="AW119">
        <v>29973676.6914327</v>
      </c>
      <c r="AX119">
        <v>32722712.3085615</v>
      </c>
      <c r="AY119">
        <v>0</v>
      </c>
      <c r="AZ119">
        <v>62696388.999994203</v>
      </c>
      <c r="BB119" s="3"/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3101284796.4611902</v>
      </c>
      <c r="K120">
        <v>8254084.1984844198</v>
      </c>
      <c r="L120">
        <v>542311539</v>
      </c>
      <c r="M120">
        <v>0</v>
      </c>
      <c r="N120">
        <v>1.6964752675200001</v>
      </c>
      <c r="O120">
        <v>0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-1707235.9424636399</v>
      </c>
      <c r="AE120">
        <v>0</v>
      </c>
      <c r="AF120">
        <v>5977529.1699492503</v>
      </c>
      <c r="AG120">
        <v>0</v>
      </c>
      <c r="AH120">
        <v>5161340.1744151404</v>
      </c>
      <c r="AI120">
        <v>-5769125.53311422</v>
      </c>
      <c r="AJ120">
        <v>3563714.40088148</v>
      </c>
      <c r="AK120">
        <v>1057589.8456695599</v>
      </c>
      <c r="AL120">
        <v>1223059.0316117301</v>
      </c>
      <c r="AM120">
        <v>-4513672.8784959</v>
      </c>
      <c r="AN120">
        <v>0</v>
      </c>
      <c r="AO120">
        <v>0</v>
      </c>
      <c r="AP120">
        <v>0</v>
      </c>
      <c r="AQ120">
        <v>0</v>
      </c>
      <c r="AR120">
        <v>2694706.0774837201</v>
      </c>
      <c r="AS120">
        <v>0</v>
      </c>
      <c r="AT120">
        <v>0</v>
      </c>
      <c r="AU120">
        <v>0</v>
      </c>
      <c r="AV120">
        <v>7687904.34593713</v>
      </c>
      <c r="AW120">
        <v>7673522.6450763</v>
      </c>
      <c r="AX120">
        <v>46348961.354923204</v>
      </c>
      <c r="AY120">
        <v>0</v>
      </c>
      <c r="AZ120">
        <v>54022483.999999501</v>
      </c>
      <c r="BB120" s="3"/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3102775928.9500599</v>
      </c>
      <c r="K121">
        <v>1491132.48886442</v>
      </c>
      <c r="L121">
        <v>554417452</v>
      </c>
      <c r="M121">
        <v>0</v>
      </c>
      <c r="N121">
        <v>1.75772764368</v>
      </c>
      <c r="O121">
        <v>0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44420526.972741798</v>
      </c>
      <c r="AE121">
        <v>0</v>
      </c>
      <c r="AF121">
        <v>-8659548.2808497697</v>
      </c>
      <c r="AG121">
        <v>0</v>
      </c>
      <c r="AH121">
        <v>20738058.402885199</v>
      </c>
      <c r="AI121">
        <v>1420383.0278004501</v>
      </c>
      <c r="AJ121">
        <v>-14029277.347647199</v>
      </c>
      <c r="AK121">
        <v>1547203.8005378901</v>
      </c>
      <c r="AL121">
        <v>-9357973.5045328606</v>
      </c>
      <c r="AM121">
        <v>-2300139.3021194302</v>
      </c>
      <c r="AN121">
        <v>0</v>
      </c>
      <c r="AO121">
        <v>0</v>
      </c>
      <c r="AP121">
        <v>0</v>
      </c>
      <c r="AQ121">
        <v>0</v>
      </c>
      <c r="AR121">
        <v>2745332.3362572701</v>
      </c>
      <c r="AS121">
        <v>0</v>
      </c>
      <c r="AT121">
        <v>-34441392.742593199</v>
      </c>
      <c r="AU121">
        <v>0</v>
      </c>
      <c r="AV121">
        <v>2083173.3624802099</v>
      </c>
      <c r="AW121">
        <v>1408536.8810234601</v>
      </c>
      <c r="AX121">
        <v>97821978.118980303</v>
      </c>
      <c r="AY121">
        <v>0</v>
      </c>
      <c r="AZ121">
        <v>99230515.0000038</v>
      </c>
      <c r="BB121" s="3"/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3128026861.4046001</v>
      </c>
      <c r="K122">
        <v>25250932.454539701</v>
      </c>
      <c r="L122">
        <v>561346638.99999905</v>
      </c>
      <c r="M122">
        <v>0</v>
      </c>
      <c r="N122">
        <v>1.74858594174</v>
      </c>
      <c r="O122">
        <v>0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25752432.690219499</v>
      </c>
      <c r="AE122">
        <v>0</v>
      </c>
      <c r="AF122">
        <v>1325734.8660975799</v>
      </c>
      <c r="AG122">
        <v>0</v>
      </c>
      <c r="AH122">
        <v>6741117.0501768896</v>
      </c>
      <c r="AI122">
        <v>2707842.9458198999</v>
      </c>
      <c r="AJ122">
        <v>-17036448.654546499</v>
      </c>
      <c r="AK122">
        <v>730994.35070280195</v>
      </c>
      <c r="AL122">
        <v>1656414.11993549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2838324.53799723</v>
      </c>
      <c r="AS122">
        <v>0</v>
      </c>
      <c r="AT122">
        <v>0</v>
      </c>
      <c r="AU122">
        <v>0</v>
      </c>
      <c r="AV122">
        <v>24716411.9064028</v>
      </c>
      <c r="AW122">
        <v>24648345.519350901</v>
      </c>
      <c r="AX122">
        <v>84004262.480647594</v>
      </c>
      <c r="AY122">
        <v>0</v>
      </c>
      <c r="AZ122">
        <v>108652607.999998</v>
      </c>
      <c r="BB122" s="3"/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3014213629.7156501</v>
      </c>
      <c r="K123">
        <v>-113813231.688941</v>
      </c>
      <c r="L123">
        <v>562540969</v>
      </c>
      <c r="M123">
        <v>0</v>
      </c>
      <c r="N123">
        <v>1.88406904356</v>
      </c>
      <c r="O123">
        <v>0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4548687.7073947797</v>
      </c>
      <c r="AE123">
        <v>0</v>
      </c>
      <c r="AF123">
        <v>-19832684.3149461</v>
      </c>
      <c r="AG123">
        <v>0</v>
      </c>
      <c r="AH123">
        <v>6327774.2163897799</v>
      </c>
      <c r="AI123">
        <v>4137106.0855495101</v>
      </c>
      <c r="AJ123">
        <v>-110866536.396808</v>
      </c>
      <c r="AK123">
        <v>-3725252.7234664601</v>
      </c>
      <c r="AL123">
        <v>-190590.57058591899</v>
      </c>
      <c r="AM123">
        <v>2465297.3547003702</v>
      </c>
      <c r="AN123">
        <v>0</v>
      </c>
      <c r="AO123">
        <v>0</v>
      </c>
      <c r="AP123">
        <v>0</v>
      </c>
      <c r="AQ123">
        <v>0</v>
      </c>
      <c r="AR123">
        <v>2940146.4951110198</v>
      </c>
      <c r="AS123">
        <v>0</v>
      </c>
      <c r="AT123">
        <v>0</v>
      </c>
      <c r="AU123">
        <v>0</v>
      </c>
      <c r="AV123">
        <v>-114196052.146661</v>
      </c>
      <c r="AW123">
        <v>-114153693.06475499</v>
      </c>
      <c r="AX123">
        <v>26750632.064754002</v>
      </c>
      <c r="AY123">
        <v>0</v>
      </c>
      <c r="AZ123">
        <v>-87403061.000001401</v>
      </c>
      <c r="BB123" s="3"/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2964737370.3960299</v>
      </c>
      <c r="K124">
        <v>-49476259.319626302</v>
      </c>
      <c r="L124">
        <v>562018755.99999905</v>
      </c>
      <c r="M124">
        <v>0</v>
      </c>
      <c r="N124">
        <v>1.8938954432999999</v>
      </c>
      <c r="O124">
        <v>0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-1930309.8506638701</v>
      </c>
      <c r="AE124">
        <v>0</v>
      </c>
      <c r="AF124">
        <v>-1366954.7370311599</v>
      </c>
      <c r="AG124">
        <v>0</v>
      </c>
      <c r="AH124">
        <v>1355796.8143822099</v>
      </c>
      <c r="AI124">
        <v>970061.04976598395</v>
      </c>
      <c r="AJ124">
        <v>-34065488.851338603</v>
      </c>
      <c r="AK124">
        <v>-6724514.7670034599</v>
      </c>
      <c r="AL124">
        <v>-1790578.14514483</v>
      </c>
      <c r="AM124">
        <v>-9567668.0805463698</v>
      </c>
      <c r="AN124">
        <v>0</v>
      </c>
      <c r="AO124">
        <v>0</v>
      </c>
      <c r="AP124">
        <v>0</v>
      </c>
      <c r="AQ124">
        <v>0</v>
      </c>
      <c r="AR124">
        <v>2858238.1921942998</v>
      </c>
      <c r="AS124">
        <v>0</v>
      </c>
      <c r="AT124">
        <v>0</v>
      </c>
      <c r="AU124">
        <v>0</v>
      </c>
      <c r="AV124">
        <v>-50261418.375385903</v>
      </c>
      <c r="AW124">
        <v>-50063356.174205102</v>
      </c>
      <c r="AX124">
        <v>72434031.174208</v>
      </c>
      <c r="AY124">
        <v>0</v>
      </c>
      <c r="AZ124">
        <v>22370675.000002801</v>
      </c>
      <c r="BB124" s="3"/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3014877206.4478302</v>
      </c>
      <c r="K125">
        <v>50139836.051802598</v>
      </c>
      <c r="L125">
        <v>565251751</v>
      </c>
      <c r="M125">
        <v>0</v>
      </c>
      <c r="N125">
        <v>1.89783477048</v>
      </c>
      <c r="O125">
        <v>0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12036508.014629999</v>
      </c>
      <c r="AE125">
        <v>0</v>
      </c>
      <c r="AF125">
        <v>-550782.52556894498</v>
      </c>
      <c r="AG125">
        <v>0</v>
      </c>
      <c r="AH125">
        <v>5283417.63428286</v>
      </c>
      <c r="AI125">
        <v>1645168.79692766</v>
      </c>
      <c r="AJ125">
        <v>33467434.916169502</v>
      </c>
      <c r="AK125">
        <v>-3769023.1890249802</v>
      </c>
      <c r="AL125">
        <v>746673.26373215299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2879202.4925676198</v>
      </c>
      <c r="AS125">
        <v>0</v>
      </c>
      <c r="AT125">
        <v>0</v>
      </c>
      <c r="AU125">
        <v>0</v>
      </c>
      <c r="AV125">
        <v>51738599.403715998</v>
      </c>
      <c r="AW125">
        <v>51959816.226968199</v>
      </c>
      <c r="AX125">
        <v>-30974922.226966798</v>
      </c>
      <c r="AY125">
        <v>0</v>
      </c>
      <c r="AZ125">
        <v>20984894.000001401</v>
      </c>
      <c r="BB125" s="3"/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3013550984.5806098</v>
      </c>
      <c r="K126">
        <v>-1326221.86721849</v>
      </c>
      <c r="L126">
        <v>560645668</v>
      </c>
      <c r="M126">
        <v>0</v>
      </c>
      <c r="N126">
        <v>1.9555512669999999</v>
      </c>
      <c r="O126">
        <v>0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-17204978.732428599</v>
      </c>
      <c r="AE126">
        <v>0</v>
      </c>
      <c r="AF126">
        <v>-8029788.7333603501</v>
      </c>
      <c r="AG126">
        <v>0</v>
      </c>
      <c r="AH126">
        <v>3191085.3613050999</v>
      </c>
      <c r="AI126">
        <v>-1475403.53107312</v>
      </c>
      <c r="AJ126">
        <v>26746115.330891099</v>
      </c>
      <c r="AK126">
        <v>-4939109.2083490901</v>
      </c>
      <c r="AL126">
        <v>62640.791167424701</v>
      </c>
      <c r="AM126">
        <v>-2428777.17690652</v>
      </c>
      <c r="AN126">
        <v>0</v>
      </c>
      <c r="AO126">
        <v>0</v>
      </c>
      <c r="AP126">
        <v>0</v>
      </c>
      <c r="AQ126">
        <v>0</v>
      </c>
      <c r="AR126">
        <v>2898868.1316741002</v>
      </c>
      <c r="AS126">
        <v>0</v>
      </c>
      <c r="AT126">
        <v>0</v>
      </c>
      <c r="AU126">
        <v>0</v>
      </c>
      <c r="AV126">
        <v>-1179347.7670799</v>
      </c>
      <c r="AW126">
        <v>-1360735.5491682601</v>
      </c>
      <c r="AX126">
        <v>-63294065.450830698</v>
      </c>
      <c r="AY126">
        <v>0</v>
      </c>
      <c r="AZ126">
        <v>-64654800.999999002</v>
      </c>
      <c r="BB126" s="3"/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2021-01-07T04:58:44Z</dcterms:modified>
</cp:coreProperties>
</file>