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V83" i="26" l="1"/>
  <c r="U83" i="26"/>
  <c r="T83" i="26"/>
  <c r="S83" i="26"/>
  <c r="AC99" i="20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<sst xmlns="http://schemas.openxmlformats.org/spreadsheetml/2006/main" count="1088" uniqueCount="107">
  <si>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</si>
  <si>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</si>
  <si>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</si>
  <si>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</si>
  <si>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</si>
  <si>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</si>
  <si>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</si>
  <si>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</si>
  <si>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</si>
  <si>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</si>
  <si>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</si>
  <si>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</si>
  <si>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</si>
  <si>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</si>
  <si>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</si>
  <si>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</si>
  <si>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</si>
  <si>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</si>
  <si>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</si>
  <si>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</si>
  <si>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</si>
  <si>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</si>
  <si>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</si>
  <si>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</si>
  <si>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</si>
  <si>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</si>
  <si>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</si>
  <si>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</si>
  <si>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</si>
  <si>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</si>
  <si>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</si>
  <si>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</si>
  <si>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</si>
  <si>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</si>
  <si>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</si>
  <si>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</si>
  <si>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</si>
  <si>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</si>
  <si>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</si>
  <si>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</si>
  <si>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</si>
  <si>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</si>
  <si>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</si>
  <si>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</si>
  <si>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</si>
  <si>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</si>
  <si>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</si>
  <si>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</si>
  <si>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</si>
  <si>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</si>
  <si>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</si>
  <si>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</si>
  <si>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</si>
  <si>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</si>
  <si>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</si>
  <si>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</si>
  <si>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</si>
  <si>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</si>
  <si>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</si>
  <si>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</si>
  <si>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</si>
  <si>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</si>
  <si>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</si>
  <si>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</si>
  <si>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</si>
  <si>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</si>
  <si>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</si>
  <si>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</si>
  <si>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</si>
  <si>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</si>
  <si>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</si>
  <si>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</si>
  <si>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</si>
  <si>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</si>
  <si>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</si>
  <si>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</si>
  <si>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</si>
  <si>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</si>
  <si>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</si>
  <si>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</si>
  <si>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</si>
  <si>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</si>
  <si>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Network Restructure</t>
  </si>
  <si>
    <t>FARE_per_UPT_cleaned_2018_HINY_log_FAC</t>
  </si>
  <si>
    <t>FARE_per_UPT_cleaned_2018_MIDLOW_log_FAC</t>
  </si>
  <si>
    <t>Major Maintenance Event</t>
  </si>
  <si>
    <t>GAS_PRICE_2018</t>
  </si>
  <si>
    <t>GAS_PRICE_2018_log_FAC</t>
  </si>
  <si>
    <t>YEARS_SINCE_TNC_RAIL_MID_FAC</t>
  </si>
  <si>
    <t>VRM_ADJ_HINY</t>
  </si>
  <si>
    <t>VRM_ADJ_MIDLOW</t>
  </si>
  <si>
    <t>VRM_ADJ_HINY_log_FAC</t>
  </si>
  <si>
    <t>VRM_ADJ_MIDLOW_log_FAC</t>
  </si>
  <si>
    <t>RESTRUCTURE_FAC</t>
  </si>
  <si>
    <t>Years Since Ride-Hail Start</t>
  </si>
  <si>
    <t>YEARS_SINCE_TNC_BUS_HI</t>
  </si>
  <si>
    <t>YEARS_SINCE_TNC_BUS_MID</t>
  </si>
  <si>
    <t>YEARS_SINCE_TNC_BUS_LOW</t>
  </si>
  <si>
    <t>YEARS_SINCE_TNC_BUS_NY</t>
  </si>
  <si>
    <t>YEARS_SINCE_TNC_RAIL_HI</t>
  </si>
  <si>
    <t>YEARS_SINCE_TNC_RAIL_NY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</si>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</sst>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0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topLeftCell="E4" workbookViewId="0">
      <selection activeCell="P16" sqref="P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8" t="s">
        <v>60</v>
      </c>
      <c r="D3" s="168"/>
      <c r="E3" s="168"/>
      <c r="F3" s="168"/>
      <c r="G3" s="168" t="s">
        <v>55</v>
      </c>
      <c r="H3" s="168"/>
      <c r="I3" s="168"/>
      <c r="J3" s="168"/>
      <c r="L3" s="61"/>
      <c r="M3" s="168" t="s">
        <v>60</v>
      </c>
      <c r="N3" s="168"/>
      <c r="O3" s="168"/>
      <c r="P3" s="168"/>
      <c r="Q3" s="168" t="s">
        <v>55</v>
      </c>
      <c r="R3" s="168"/>
      <c r="S3" s="168"/>
      <c r="T3" s="168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-6.0628802478489105E-2</v>
      </c>
      <c r="H5" s="63">
        <f>'FAC 2002-2012 BUS'!AD41</f>
        <v>-1.30009955560991E-2</v>
      </c>
      <c r="I5" s="63">
        <f>'FAC 2002-2012 BUS'!AD69</f>
        <v>9.1117744953856314E-2</v>
      </c>
      <c r="J5" s="63">
        <f>'FAC 2002-2012 BUS'!AD97</f>
        <v>-7.3477482445904865E-2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3.7817292403419883E-2</v>
      </c>
      <c r="R5" s="63">
        <f>'FAC 2012-2018 BUS'!AD41</f>
        <v>4.8744881619297104E-2</v>
      </c>
      <c r="S5" s="63">
        <f>'FAC 2012-2018 BUS'!AD69</f>
        <v>4.1163537724031148E-2</v>
      </c>
      <c r="T5" s="63">
        <f>'FAC 2012-2018 BUS'!AD97</f>
        <v>8.2511533627039769E-3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-1.0715430855148702E-2</v>
      </c>
      <c r="H6" s="158">
        <f>'FAC 2002-2012 BUS'!AD42</f>
        <v>-4.5282174001568511E-2</v>
      </c>
      <c r="I6" s="158">
        <f>'FAC 2002-2012 BUS'!AD70</f>
        <v>2.232687115765503E-2</v>
      </c>
      <c r="J6" s="158">
        <f>'FAC 2002-2012 BUS'!AD98</f>
        <v>-2.9745527194565625E-2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-8.843261001439469E-4</v>
      </c>
      <c r="R6" s="158">
        <f>'FAC 2012-2018 BUS'!AD42</f>
        <v>-3.477072526879977E-3</v>
      </c>
      <c r="S6" s="158">
        <f>'FAC 2012-2018 BUS'!AD70</f>
        <v>-4.0633105318033505E-2</v>
      </c>
      <c r="T6" s="158">
        <f>'FAC 2012-2018 BUS'!AD98</f>
        <v>-2.0409774219393405E-2</v>
      </c>
    </row>
    <row r="7" spans="2:20" s="159" customFormat="1" x14ac:dyDescent="0.25">
      <c r="B7" s="115" t="s">
        <v>82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2.3144147990328537E-3</v>
      </c>
      <c r="J7" s="158">
        <f>'FAC 2002-2012 BUS'!AD99</f>
        <v>0</v>
      </c>
      <c r="L7" s="115" t="s">
        <v>82</v>
      </c>
      <c r="M7" s="158" t="str">
        <f>'FAC 2012-2018 BUS'!I15</f>
        <v>-</v>
      </c>
      <c r="N7" s="158" t="str">
        <f>'FAC 2012-2018 BUS'!I43</f>
        <v>-</v>
      </c>
      <c r="O7" s="158">
        <f>'FAC 2012-2018 BUS'!I71</f>
        <v>0</v>
      </c>
      <c r="P7" s="158" t="str">
        <f>'FAC 2012-2018 BUS'!I99</f>
        <v>-</v>
      </c>
      <c r="Q7" s="158">
        <f>'FAC 2012-2018 BUS'!AD15</f>
        <v>1.3195228123127683E-3</v>
      </c>
      <c r="R7" s="158">
        <f>'FAC 2012-2018 BUS'!AD43</f>
        <v>1.39792927118083E-3</v>
      </c>
      <c r="S7" s="158">
        <f>'FAC 2012-2018 BUS'!AD71</f>
        <v>0</v>
      </c>
      <c r="T7" s="158">
        <f>'FAC 2012-2018 BUS'!AD99</f>
        <v>0</v>
      </c>
    </row>
    <row r="8" spans="2:20" s="159" customFormat="1" x14ac:dyDescent="0.25">
      <c r="B8" s="115" t="s">
        <v>85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85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2.9005164470887013E-2</v>
      </c>
      <c r="H9" s="158">
        <f>'FAC 2002-2012 BUS'!AD45</f>
        <v>4.0008492575695311E-2</v>
      </c>
      <c r="I9" s="158">
        <f>'FAC 2002-2012 BUS'!AD73</f>
        <v>6.0669181942350894E-2</v>
      </c>
      <c r="J9" s="158">
        <f>'FAC 2002-2012 BUS'!AD101</f>
        <v>2.0001935858458976E-2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1.4744315642508853E-2</v>
      </c>
      <c r="R9" s="158">
        <f>'FAC 2012-2018 BUS'!AD45</f>
        <v>1.7311223041707822E-2</v>
      </c>
      <c r="S9" s="158">
        <f>'FAC 2012-2018 BUS'!AD73</f>
        <v>1.1442563335890322E-2</v>
      </c>
      <c r="T9" s="158">
        <f>'FAC 2012-2018 BUS'!AD101</f>
        <v>1.4270389002153194E-2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-5.8548433831131595E-3</v>
      </c>
      <c r="H10" s="63">
        <f>'FAC 2002-2012 BUS'!AD46</f>
        <v>-1.3994854888889149E-2</v>
      </c>
      <c r="I10" s="63">
        <f>'FAC 2002-2012 BUS'!AD74</f>
        <v>-2.1483578974278605E-2</v>
      </c>
      <c r="J10" s="63">
        <f>'FAC 2002-2012 BUS'!AD102</f>
        <v>1.7640961474964735E-3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-3.1206060490263608E-4</v>
      </c>
      <c r="R10" s="63">
        <f>'FAC 2012-2018 BUS'!AD46</f>
        <v>-1.6919635993010967E-3</v>
      </c>
      <c r="S10" s="63">
        <f>'FAC 2012-2018 BUS'!AD74</f>
        <v>-1.2504719444091225E-3</v>
      </c>
      <c r="T10" s="63">
        <f>'FAC 2012-2018 BUS'!AD102</f>
        <v>2.8467416020014013E-3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8.3345424281590683E-2</v>
      </c>
      <c r="H11" s="63">
        <f>'FAC 2002-2012 BUS'!AD47</f>
        <v>8.6604021699973985E-2</v>
      </c>
      <c r="I11" s="63">
        <f>'FAC 2002-2012 BUS'!AD75</f>
        <v>0.12832336087144011</v>
      </c>
      <c r="J11" s="63">
        <f>'FAC 2002-2012 BUS'!AD103</f>
        <v>8.4041447558226831E-2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-3.4699234047916735E-2</v>
      </c>
      <c r="R11" s="63">
        <f>'FAC 2012-2018 BUS'!AD47</f>
        <v>-3.8276966304714194E-2</v>
      </c>
      <c r="S11" s="63">
        <f>'FAC 2012-2018 BUS'!AD75</f>
        <v>-3.9465674110452417E-2</v>
      </c>
      <c r="T11" s="63">
        <f>'FAC 2012-2018 BUS'!AD103</f>
        <v>-3.6930459623469393E-2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1.5429895378448062E-2</v>
      </c>
      <c r="H12" s="63">
        <f>'FAC 2002-2012 BUS'!AD48</f>
        <v>1.7420387742807669E-2</v>
      </c>
      <c r="I12" s="63">
        <f>'FAC 2002-2012 BUS'!AD76</f>
        <v>2.582457029024799E-2</v>
      </c>
      <c r="J12" s="63">
        <f>'FAC 2002-2012 BUS'!AD104</f>
        <v>1.5969466055506549E-2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-7.2699086266179557E-3</v>
      </c>
      <c r="R12" s="63">
        <f>'FAC 2012-2018 BUS'!AD48</f>
        <v>-5.6918600276185966E-3</v>
      </c>
      <c r="S12" s="63">
        <f>'FAC 2012-2018 BUS'!AD76</f>
        <v>-5.2958665637827269E-3</v>
      </c>
      <c r="T12" s="63">
        <f>'FAC 2012-2018 BUS'!AD104</f>
        <v>-4.9835308782573244E-3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2.5610280311954994E-4</v>
      </c>
      <c r="H13" s="63">
        <f>'FAC 2002-2012 BUS'!AD49</f>
        <v>1.6018658066193092E-3</v>
      </c>
      <c r="I13" s="63">
        <f>'FAC 2002-2012 BUS'!AD77</f>
        <v>3.1040425304841453E-3</v>
      </c>
      <c r="J13" s="63">
        <f>'FAC 2002-2012 BUS'!AD105</f>
        <v>-6.2044353748964625E-4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-1.5836285093227707E-3</v>
      </c>
      <c r="R13" s="63">
        <f>'FAC 2012-2018 BUS'!AD49</f>
        <v>-1.8899962789316646E-3</v>
      </c>
      <c r="S13" s="63">
        <f>'FAC 2012-2018 BUS'!AD77</f>
        <v>-6.0182820486985545E-4</v>
      </c>
      <c r="T13" s="63">
        <f>'FAC 2012-2018 BUS'!AD105</f>
        <v>-2.8670489652142857E-3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-9.2290582090938707E-3</v>
      </c>
      <c r="H14" s="63">
        <f>'FAC 2002-2012 BUS'!AD50</f>
        <v>-7.3897945882507067E-3</v>
      </c>
      <c r="I14" s="63">
        <f>'FAC 2002-2012 BUS'!AD78</f>
        <v>-7.1205037960882555E-3</v>
      </c>
      <c r="J14" s="63">
        <f>'FAC 2002-2012 BUS'!AD106</f>
        <v>-4.8560842198409719E-3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-8.1952375863347925E-3</v>
      </c>
      <c r="R14" s="63">
        <f>'FAC 2012-2018 BUS'!AD50</f>
        <v>-9.6862804060739265E-3</v>
      </c>
      <c r="S14" s="63">
        <f>'FAC 2012-2018 BUS'!AD78</f>
        <v>-9.1934478149402789E-3</v>
      </c>
      <c r="T14" s="63">
        <f>'FAC 2012-2018 BUS'!AD106</f>
        <v>-3.6430168568438392E-3</v>
      </c>
    </row>
    <row r="15" spans="2:20" x14ac:dyDescent="0.25">
      <c r="B15" s="25" t="s">
        <v>94</v>
      </c>
      <c r="C15" s="108"/>
      <c r="D15" s="108"/>
      <c r="E15" s="108"/>
      <c r="F15" s="108"/>
      <c r="G15" s="63">
        <f>'FAC 2002-2012 BUS'!AD23</f>
        <v>-1.2584347748532005E-2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-6.1509295789468482E-3</v>
      </c>
      <c r="L15" s="25" t="s">
        <v>94</v>
      </c>
      <c r="M15" s="63"/>
      <c r="N15" s="108"/>
      <c r="O15" s="108"/>
      <c r="P15" s="63"/>
      <c r="Q15" s="63">
        <f>'FAC 2012-2018 BUS'!AD23</f>
        <v>-0.12186624498906978</v>
      </c>
      <c r="R15" s="63">
        <f>'FAC 2012-2018 BUS'!AD51</f>
        <v>-0.12249550796508331</v>
      </c>
      <c r="S15" s="63">
        <f>'FAC 2012-2018 BUS'!AD79</f>
        <v>-9.7043833074583141E-2</v>
      </c>
      <c r="T15" s="63">
        <f>'FAC 2012-2018 BUS'!AD107</f>
        <v>-3.6180021789317361E-2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-2.576103896735744E-3</v>
      </c>
      <c r="H16" s="63">
        <f>'FAC 2002-2012 BUS'!AD52</f>
        <v>-8.2528664214312605E-4</v>
      </c>
      <c r="I16" s="63">
        <f>'FAC 2002-2012 BUS'!AD80</f>
        <v>-7.4055727961423506E-4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-8.5397332738378663E-3</v>
      </c>
      <c r="R16" s="63">
        <f>'FAC 2012-2018 BUS'!AD52</f>
        <v>-7.8663090785291868E-3</v>
      </c>
      <c r="S16" s="63">
        <f>'FAC 2012-2018 BUS'!AD80</f>
        <v>-5.3116467897057424E-3</v>
      </c>
      <c r="T16" s="63">
        <f>'FAC 2012-2018 BUS'!AD108</f>
        <v>-1.1001069663804805E-2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-1.767875040219017E-2</v>
      </c>
      <c r="R17" s="64">
        <f>'FAC 2012-2018 BUS'!AD53</f>
        <v>-1.2170864211686611E-2</v>
      </c>
      <c r="S17" s="64">
        <f>'FAC 2012-2018 BUS'!AD81</f>
        <v>-2.3296476132579681E-3</v>
      </c>
      <c r="T17" s="64">
        <f>'FAC 2012-2018 BUS'!AD109</f>
        <v>0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0.29742143229923257</v>
      </c>
      <c r="H19" s="69">
        <f>'FAC 2002-2012 BUS'!AD55</f>
        <v>0.33151233867299679</v>
      </c>
      <c r="I19" s="69">
        <f>'FAC 2002-2012 BUS'!AD83</f>
        <v>1.9267296051478184</v>
      </c>
      <c r="J19" s="69">
        <f>'FAC 2002-2012 BUS'!AD111</f>
        <v>1.2657928223136494E-4</v>
      </c>
      <c r="L19" s="25" t="s">
        <v>66</v>
      </c>
      <c r="M19" s="69"/>
      <c r="N19" s="69"/>
      <c r="O19" s="69"/>
      <c r="P19" s="69"/>
      <c r="Q19" s="69">
        <f>'FAC 2012-2018 BUS'!AD27</f>
        <v>-0.14679968886534467</v>
      </c>
      <c r="R19" s="69">
        <f>'FAC 2012-2018 BUS'!AD55</f>
        <v>-0.1349975153653199</v>
      </c>
      <c r="S19" s="69">
        <f>'FAC 2012-2018 BUS'!AD83</f>
        <v>-0.14735189462574294</v>
      </c>
      <c r="T19" s="69">
        <f>'FAC 2012-2018 BUS'!AD111</f>
        <v>-9.062673836379298E-2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-0.15163966702507281</v>
      </c>
      <c r="H21" s="67">
        <f>'FAC 2002-2012 BUS'!AD57</f>
        <v>5.5760760668871034E-2</v>
      </c>
      <c r="I21" s="67">
        <f>'FAC 2002-2012 BUS'!AD85</f>
        <v>0.37821969900723218</v>
      </c>
      <c r="J21" s="67">
        <f>'FAC 2002-2012 BUS'!AD113</f>
        <v>-0.1402977487007756</v>
      </c>
      <c r="L21" s="57" t="s">
        <v>67</v>
      </c>
      <c r="M21" s="67"/>
      <c r="N21" s="67"/>
      <c r="O21" s="67"/>
      <c r="P21" s="67"/>
      <c r="Q21" s="67">
        <f>'FAC 2012-2018 BUS'!AD29</f>
        <v>3.2883770171096005E-3</v>
      </c>
      <c r="R21" s="67">
        <f>'FAC 2012-2018 BUS'!AD57</f>
        <v>-2.2807445493664424E-2</v>
      </c>
      <c r="S21" s="67">
        <f>'FAC 2012-2018 BUS'!AD85</f>
        <v>1.2294979106176607E-3</v>
      </c>
      <c r="T21" s="67">
        <f>'FAC 2012-2018 BUS'!AD113</f>
        <v>-3.1631965294686148E-3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D4" workbookViewId="0">
      <selection activeCell="U16" sqref="U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8" t="s">
        <v>60</v>
      </c>
      <c r="D4" s="168"/>
      <c r="E4" s="168"/>
      <c r="F4" s="168"/>
      <c r="G4" s="168" t="s">
        <v>55</v>
      </c>
      <c r="H4" s="168"/>
      <c r="I4" s="168"/>
      <c r="J4" s="168"/>
      <c r="L4" s="61"/>
      <c r="M4" s="168" t="s">
        <v>60</v>
      </c>
      <c r="N4" s="168"/>
      <c r="O4" s="168"/>
      <c r="P4" s="168"/>
      <c r="Q4" s="168" t="s">
        <v>55</v>
      </c>
      <c r="R4" s="168"/>
      <c r="S4" s="168"/>
      <c r="T4" s="168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0.27053117465336501</v>
      </c>
      <c r="H6" s="63">
        <f>'FAC 2002-2012 RAIL'!AD41</f>
        <v>0.35972134083490914</v>
      </c>
      <c r="I6" s="63" t="e">
        <f>'FAC 2002-2012 RAIL'!AD69</f>
        <v>#N/A</v>
      </c>
      <c r="J6" s="63">
        <f>'FAC 2002-2012 RAIL'!AD97</f>
        <v>8.2218449287398673E-2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0.10425748585108624</v>
      </c>
      <c r="R6" s="63">
        <f>'FAC 2012-2018 RAIL'!AD41</f>
        <v>0.11672610546703426</v>
      </c>
      <c r="S6" s="63" t="e">
        <f>'FAC 2012-2018 RAIL'!AD69</f>
        <v>#N/A</v>
      </c>
      <c r="T6" s="63">
        <f>'FAC 2012-2018 RAIL'!AD97</f>
        <v>2.2768745632325064E-2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-2.0205221353720118E-2</v>
      </c>
      <c r="H7" s="158">
        <f>'FAC 2002-2012 RAIL'!AD42</f>
        <v>-2.3375984003654468E-2</v>
      </c>
      <c r="I7" s="158" t="e">
        <f>'FAC 2002-2012 RAIL'!AD70</f>
        <v>#N/A</v>
      </c>
      <c r="J7" s="158">
        <f>'FAC 2002-2012 RAIL'!AD98</f>
        <v>1.7419544330948219E-3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-1.1971324491485295E-2</v>
      </c>
      <c r="R7" s="158">
        <f>'FAC 2012-2018 RAIL'!AD42</f>
        <v>-1.2661272143807594E-2</v>
      </c>
      <c r="S7" s="158" t="e">
        <f>'FAC 2012-2018 RAIL'!AD70</f>
        <v>#N/A</v>
      </c>
      <c r="T7" s="158">
        <f>'FAC 2012-2018 RAIL'!AD98</f>
        <v>-1.4180020595634902E-2</v>
      </c>
      <c r="U7" s="160"/>
    </row>
    <row r="8" spans="2:21" s="159" customFormat="1" x14ac:dyDescent="0.25">
      <c r="B8" s="115" t="s">
        <v>82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>
        <f>'FAC 2002-2012 RAIL'!AD15</f>
        <v>0</v>
      </c>
      <c r="H8" s="158">
        <f>'FAC 2002-2012 RAIL'!AD43</f>
        <v>0</v>
      </c>
      <c r="I8" s="158" t="e">
        <f>'FAC 2002-2012 RAIL'!AD71</f>
        <v>#N/A</v>
      </c>
      <c r="J8" s="158">
        <f>'FAC 2002-2012 RAIL'!AD99</f>
        <v>0</v>
      </c>
      <c r="L8" s="115" t="s">
        <v>82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>
        <f>'FAC 2012-2018 RAIL'!AD15</f>
        <v>0</v>
      </c>
      <c r="R8" s="158">
        <f>'FAC 2012-2018 RAIL'!AD43</f>
        <v>0</v>
      </c>
      <c r="S8" s="158" t="e">
        <f>'FAC 2012-2018 RAIL'!AD71</f>
        <v>#N/A</v>
      </c>
      <c r="T8" s="158">
        <f>'FAC 2012-2018 RAIL'!AD99</f>
        <v>0</v>
      </c>
      <c r="U8" s="160"/>
    </row>
    <row r="9" spans="2:21" s="159" customFormat="1" x14ac:dyDescent="0.25">
      <c r="B9" s="115" t="s">
        <v>85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85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4.0506490832348814E-2</v>
      </c>
      <c r="H10" s="158">
        <f>'FAC 2002-2012 RAIL'!AD45</f>
        <v>2.9374573644737445E-2</v>
      </c>
      <c r="I10" s="158" t="e">
        <f>'FAC 2002-2012 RAIL'!AD73</f>
        <v>#N/A</v>
      </c>
      <c r="J10" s="158">
        <f>'FAC 2002-2012 RAIL'!AD101</f>
        <v>1.723984267410705E-2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1.4873811576352283E-2</v>
      </c>
      <c r="R10" s="158">
        <f>'FAC 2012-2018 RAIL'!AD45</f>
        <v>1.5026628261046488E-2</v>
      </c>
      <c r="S10" s="158" t="e">
        <f>'FAC 2012-2018 RAIL'!AD73</f>
        <v>#N/A</v>
      </c>
      <c r="T10" s="158">
        <f>'FAC 2012-2018 RAIL'!AD101</f>
        <v>1.4789234789122849E-2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-2.4594446829681095E-3</v>
      </c>
      <c r="H11" s="63">
        <f>'FAC 2002-2012 RAIL'!AD46</f>
        <v>-1.0786918800848037E-2</v>
      </c>
      <c r="I11" s="63" t="e">
        <f>'FAC 2002-2012 RAIL'!AD74</f>
        <v>#N/A</v>
      </c>
      <c r="J11" s="63">
        <f>'FAC 2002-2012 RAIL'!AD102</f>
        <v>2.3567167597492791E-3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6.78339919716836E-5</v>
      </c>
      <c r="R11" s="63">
        <f>'FAC 2012-2018 RAIL'!AD46</f>
        <v>-3.0133969830336308E-3</v>
      </c>
      <c r="S11" s="63" t="e">
        <f>'FAC 2012-2018 RAIL'!AD74</f>
        <v>#N/A</v>
      </c>
      <c r="T11" s="63">
        <f>'FAC 2012-2018 RAIL'!AD102</f>
        <v>2.966866642527325E-3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0.10962076014194982</v>
      </c>
      <c r="H12" s="63">
        <f>'FAC 2002-2012 RAIL'!AD47</f>
        <v>8.6578779390571542E-2</v>
      </c>
      <c r="I12" s="63" t="e">
        <f>'FAC 2002-2012 RAIL'!AD75</f>
        <v>#N/A</v>
      </c>
      <c r="J12" s="63">
        <f>'FAC 2002-2012 RAIL'!AD103</f>
        <v>7.595496598971159E-2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-3.7662862400902074E-2</v>
      </c>
      <c r="R12" s="63">
        <f>'FAC 2012-2018 RAIL'!AD47</f>
        <v>-3.8119393780734798E-2</v>
      </c>
      <c r="S12" s="63" t="e">
        <f>'FAC 2012-2018 RAIL'!AD75</f>
        <v>#N/A</v>
      </c>
      <c r="T12" s="63">
        <f>'FAC 2012-2018 RAIL'!AD103</f>
        <v>-3.8606556079892322E-2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2.0405081473641243E-2</v>
      </c>
      <c r="H13" s="63">
        <f>'FAC 2002-2012 RAIL'!AD48</f>
        <v>1.8762011502490451E-2</v>
      </c>
      <c r="I13" s="63" t="e">
        <f>'FAC 2002-2012 RAIL'!AD76</f>
        <v>#N/A</v>
      </c>
      <c r="J13" s="63">
        <f>'FAC 2002-2012 RAIL'!AD104</f>
        <v>1.4667315596026772E-2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-7.4658090094994337E-3</v>
      </c>
      <c r="R13" s="63">
        <f>'FAC 2012-2018 RAIL'!AD48</f>
        <v>-6.2804376630621198E-3</v>
      </c>
      <c r="S13" s="63" t="e">
        <f>'FAC 2012-2018 RAIL'!AD76</f>
        <v>#N/A</v>
      </c>
      <c r="T13" s="63">
        <f>'FAC 2012-2018 RAIL'!AD104</f>
        <v>-5.5287540397433955E-3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9.3872994235188307E-4</v>
      </c>
      <c r="H14" s="63">
        <f>'FAC 2002-2012 RAIL'!AD49</f>
        <v>2.9787813910189184E-3</v>
      </c>
      <c r="I14" s="63" t="e">
        <f>'FAC 2002-2012 RAIL'!AD77</f>
        <v>#N/A</v>
      </c>
      <c r="J14" s="63">
        <f>'FAC 2002-2012 RAIL'!AD105</f>
        <v>2.5913135514700659E-4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-1.5624712105763775E-3</v>
      </c>
      <c r="R14" s="63">
        <f>'FAC 2012-2018 RAIL'!AD49</f>
        <v>-2.2871842398139333E-3</v>
      </c>
      <c r="S14" s="63" t="e">
        <f>'FAC 2012-2018 RAIL'!AD77</f>
        <v>#N/A</v>
      </c>
      <c r="T14" s="63">
        <f>'FAC 2012-2018 RAIL'!AD105</f>
        <v>-2.8657846191164917E-3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-1.1477875148408397E-2</v>
      </c>
      <c r="H15" s="63">
        <f>'FAC 2002-2012 RAIL'!AD50</f>
        <v>-9.244189921870441E-3</v>
      </c>
      <c r="I15" s="63" t="e">
        <f>'FAC 2002-2012 RAIL'!AD78</f>
        <v>#N/A</v>
      </c>
      <c r="J15" s="63">
        <f>'FAC 2002-2012 RAIL'!AD106</f>
        <v>-5.3204812976739005E-3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-9.1075517165553899E-3</v>
      </c>
      <c r="R15" s="63">
        <f>'FAC 2012-2018 RAIL'!AD50</f>
        <v>-1.3465721942499152E-2</v>
      </c>
      <c r="S15" s="63" t="e">
        <f>'FAC 2012-2018 RAIL'!AD78</f>
        <v>#N/A</v>
      </c>
      <c r="T15" s="63">
        <f>'FAC 2012-2018 RAIL'!AD106</f>
        <v>-3.9071677759788728E-3</v>
      </c>
      <c r="U15" s="70"/>
    </row>
    <row r="16" spans="2:21" x14ac:dyDescent="0.25">
      <c r="B16" s="25" t="s">
        <v>94</v>
      </c>
      <c r="C16" s="63"/>
      <c r="D16" s="63"/>
      <c r="E16" s="63"/>
      <c r="F16" s="63"/>
      <c r="G16" s="63">
        <f>'FAC 2002-2012 RAIL'!AD23</f>
        <v>-3.7124800667351403E-4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1.4930994108803327E-2</v>
      </c>
      <c r="L16" s="25" t="s">
        <v>94</v>
      </c>
      <c r="M16" s="63"/>
      <c r="N16" s="63"/>
      <c r="O16" s="63"/>
      <c r="P16" s="63"/>
      <c r="Q16" s="63">
        <f>'FAC 2012-2018 RAIL'!AD23</f>
        <v>-2.2410776662647874E-3</v>
      </c>
      <c r="R16" s="63">
        <f>'FAC 2012-2018 RAIL'!AD51</f>
        <v>-6.6831552605066888E-2</v>
      </c>
      <c r="S16" s="63" t="e">
        <f>'FAC 2012-2018 RAIL'!AD79</f>
        <v>#N/A</v>
      </c>
      <c r="T16" s="158">
        <f>'FAC 2012-2018 RAIL'!AD107</f>
        <v>7.664991237160472E-2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-6.2655428516895598E-3</v>
      </c>
      <c r="H17" s="63">
        <f>'FAC 2002-2012 RAIL'!AD52</f>
        <v>-1.0563983115349541E-3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-7.4192565154149546E-3</v>
      </c>
      <c r="R17" s="63">
        <f>'FAC 2012-2018 RAIL'!AD52</f>
        <v>-6.2939664919446064E-3</v>
      </c>
      <c r="S17" s="63" t="e">
        <f>'FAC 2012-2018 RAIL'!AD80</f>
        <v>#N/A</v>
      </c>
      <c r="T17" s="63">
        <f>'FAC 2012-2018 RAIL'!AD108</f>
        <v>-1.0969041065875059E-2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-2.2501474336193809E-2</v>
      </c>
      <c r="R18" s="63">
        <f>'FAC 2012-2018 RAIL'!AD53</f>
        <v>-1.9969878851562255E-2</v>
      </c>
      <c r="S18" s="63" t="e">
        <f>'FAC 2012-2018 RAIL'!AD81</f>
        <v>#N/A</v>
      </c>
      <c r="T18" s="63">
        <f>'FAC 2012-2018 RAIL'!AD109</f>
        <v>0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0.67701411809526713</v>
      </c>
      <c r="H20" s="69">
        <f>'FAC 2002-2012 RAIL'!AD55</f>
        <v>0.76598689857683411</v>
      </c>
      <c r="I20" s="69" t="e">
        <f>'FAC 2002-2012 RAIL'!AD83</f>
        <v>#N/A</v>
      </c>
      <c r="J20" s="69">
        <f>'FAC 2002-2012 RAIL'!AD111</f>
        <v>0.24046861966840849</v>
      </c>
      <c r="L20" s="25" t="s">
        <v>66</v>
      </c>
      <c r="M20" s="69"/>
      <c r="N20" s="69"/>
      <c r="O20" s="69"/>
      <c r="P20" s="69"/>
      <c r="Q20" s="69">
        <f>'FAC 2012-2018 RAIL'!AD27</f>
        <v>7.7885671615607333E-3</v>
      </c>
      <c r="R20" s="69">
        <f>'FAC 2012-2018 RAIL'!AD55</f>
        <v>-3.6758928611259511E-2</v>
      </c>
      <c r="S20" s="69" t="e">
        <f>'FAC 2012-2018 RAIL'!AD83</f>
        <v>#N/A</v>
      </c>
      <c r="T20" s="69">
        <f>'FAC 2012-2018 RAIL'!AD111</f>
        <v>4.0589565819609152E-2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-0.37338456027575928</v>
      </c>
      <c r="H22" s="67">
        <f>'FAC 2002-2012 RAIL'!AD57</f>
        <v>-3.2067742012824585E-2</v>
      </c>
      <c r="I22" s="67" t="e">
        <f>'FAC 2002-2012 RAIL'!AD85</f>
        <v>#N/A</v>
      </c>
      <c r="J22" s="67">
        <f>'FAC 2002-2012 RAIL'!AD113</f>
        <v>0.20373199111767426</v>
      </c>
      <c r="L22" s="57" t="s">
        <v>67</v>
      </c>
      <c r="M22" s="67"/>
      <c r="N22" s="67"/>
      <c r="O22" s="67"/>
      <c r="P22" s="67"/>
      <c r="Q22" s="67">
        <f>'FAC 2012-2018 RAIL'!AD29</f>
        <v>-3.6361587889406133E-2</v>
      </c>
      <c r="R22" s="67">
        <f>'FAC 2012-2018 RAIL'!AD57</f>
        <v>-2.2286893576246247E-2</v>
      </c>
      <c r="S22" s="67" t="e">
        <f>'FAC 2012-2018 RAIL'!AD85</f>
        <v>#N/A</v>
      </c>
      <c r="T22" s="67">
        <f>'FAC 2012-2018 RAIL'!AD113</f>
        <v>-6.7336864954286035E-3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workbookViewId="0">
      <selection activeCell="C1" sqref="C1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VRM_ADJ_HINY_log_FAC</v>
      </c>
      <c r="L13" s="104">
        <f>MATCH($K13,FAC_TOTALS_APTA!$A$2:$BH$2,)</f>
        <v>33</v>
      </c>
      <c r="M13" s="117">
        <f>IF(M11=0,0,VLOOKUP(M11,FAC_TOTALS_APTA!$A$4:$BJ$126,$L13,FALSE))</f>
        <v>-2208440.2922053202</v>
      </c>
      <c r="N13" s="117">
        <f>IF(N11=0,0,VLOOKUP(N11,FAC_TOTALS_APTA!$A$4:$BJ$126,$L13,FALSE))</f>
        <v>35350456.709991202</v>
      </c>
      <c r="O13" s="117">
        <f>IF(O11=0,0,VLOOKUP(O11,FAC_TOTALS_APTA!$A$4:$BJ$126,$L13,FALSE))</f>
        <v>-27705387.055076301</v>
      </c>
      <c r="P13" s="117">
        <f>IF(P11=0,0,VLOOKUP(P11,FAC_TOTALS_APTA!$A$4:$BJ$126,$L13,FALSE))</f>
        <v>-6524976.2406306602</v>
      </c>
      <c r="Q13" s="117">
        <f>IF(Q11=0,0,VLOOKUP(Q11,FAC_TOTALS_APTA!$A$4:$BJ$126,$L13,FALSE))</f>
        <v>29557522.090737902</v>
      </c>
      <c r="R13" s="117">
        <f>IF(R11=0,0,VLOOKUP(R11,FAC_TOTALS_APTA!$A$4:$BJ$126,$L13,FALSE))</f>
        <v>14090676.3396079</v>
      </c>
      <c r="S13" s="117">
        <f>IF(S11=0,0,VLOOKUP(S11,FAC_TOTALS_APTA!$A$4:$BJ$126,$L13,FALSE))</f>
        <v>-18789551.6601515</v>
      </c>
      <c r="T13" s="117">
        <f>IF(T11=0,0,VLOOKUP(T11,FAC_TOTALS_APTA!$A$4:$BJ$126,$L13,FALSE))</f>
        <v>-82088326.957603693</v>
      </c>
      <c r="U13" s="117">
        <f>IF(U11=0,0,VLOOKUP(U11,FAC_TOTALS_APTA!$A$4:$BJ$126,$L13,FALSE))</f>
        <v>-54910781.408981197</v>
      </c>
      <c r="V13" s="117">
        <f>IF(V11=0,0,VLOOKUP(V11,FAC_TOTALS_APTA!$A$4:$BJ$126,$L13,FALSE))</f>
        <v>-21230692.879518099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-134459501.35382977</v>
      </c>
      <c r="AD13" s="122">
        <f>AC13/G28</f>
        <v>-6.0628802478489105E-2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118"/>
      <c r="F14" s="104">
        <f>MATCH($D14,FAC_TOTALS_APTA!$A$2:$BJ$2,)</f>
        <v>14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FARE_per_UPT_cleaned_2018_HINY_log_FAC</v>
      </c>
      <c r="L14" s="104">
        <f>MATCH($K14,FAC_TOTALS_APTA!$A$2:$BH$2,)</f>
        <v>35</v>
      </c>
      <c r="M14" s="117">
        <f>IF(M11=0,0,VLOOKUP(M11,FAC_TOTALS_APTA!$A$4:$BJ$126,$L14,FALSE))</f>
        <v>-1024955.5363044899</v>
      </c>
      <c r="N14" s="117">
        <f>IF(N11=0,0,VLOOKUP(N11,FAC_TOTALS_APTA!$A$4:$BJ$126,$L14,FALSE))</f>
        <v>5969526.4762716098</v>
      </c>
      <c r="O14" s="117">
        <f>IF(O11=0,0,VLOOKUP(O11,FAC_TOTALS_APTA!$A$4:$BJ$126,$L14,FALSE))</f>
        <v>-2939440.4808312999</v>
      </c>
      <c r="P14" s="117">
        <f>IF(P11=0,0,VLOOKUP(P11,FAC_TOTALS_APTA!$A$4:$BJ$126,$L14,FALSE))</f>
        <v>1993376.23747377</v>
      </c>
      <c r="Q14" s="117">
        <f>IF(Q11=0,0,VLOOKUP(Q11,FAC_TOTALS_APTA!$A$4:$BJ$126,$L14,FALSE))</f>
        <v>-5150288.38477406</v>
      </c>
      <c r="R14" s="117">
        <f>IF(R11=0,0,VLOOKUP(R11,FAC_TOTALS_APTA!$A$4:$BJ$126,$L14,FALSE))</f>
        <v>3739766.8377149999</v>
      </c>
      <c r="S14" s="117">
        <f>IF(S11=0,0,VLOOKUP(S11,FAC_TOTALS_APTA!$A$4:$BJ$126,$L14,FALSE))</f>
        <v>-19217461.998620201</v>
      </c>
      <c r="T14" s="117">
        <f>IF(T11=0,0,VLOOKUP(T11,FAC_TOTALS_APTA!$A$4:$BJ$126,$L14,FALSE))</f>
        <v>-3464882.84816769</v>
      </c>
      <c r="U14" s="117">
        <f>IF(U11=0,0,VLOOKUP(U11,FAC_TOTALS_APTA!$A$4:$BJ$126,$L14,FALSE))</f>
        <v>-3758046.0575389601</v>
      </c>
      <c r="V14" s="117">
        <f>IF(V11=0,0,VLOOKUP(V11,FAC_TOTALS_APTA!$A$4:$BJ$126,$L14,FALSE))</f>
        <v>88263.454820386396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-23764142.299955934</v>
      </c>
      <c r="AD14" s="122">
        <f>AC14/G28</f>
        <v>-1.0715430855148702E-2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MATCH($K15,FAC_TOTALS_APTA!$A$2:$BH$2,)</f>
        <v>44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43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16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37</v>
      </c>
      <c r="M17" s="117">
        <f>IF(M11=0,0,VLOOKUP(M11,FAC_TOTALS_APTA!$A$4:$BJ$126,$L17,FALSE))</f>
        <v>8565457.5260055605</v>
      </c>
      <c r="N17" s="117">
        <f>IF(N11=0,0,VLOOKUP(N11,FAC_TOTALS_APTA!$A$4:$BJ$126,$L17,FALSE))</f>
        <v>10169437.2961575</v>
      </c>
      <c r="O17" s="117">
        <f>IF(O11=0,0,VLOOKUP(O11,FAC_TOTALS_APTA!$A$4:$BJ$126,$L17,FALSE))</f>
        <v>11735534.0033885</v>
      </c>
      <c r="P17" s="117">
        <f>IF(P11=0,0,VLOOKUP(P11,FAC_TOTALS_APTA!$A$4:$BJ$126,$L17,FALSE))</f>
        <v>15897976.6698603</v>
      </c>
      <c r="Q17" s="117">
        <f>IF(Q11=0,0,VLOOKUP(Q11,FAC_TOTALS_APTA!$A$4:$BJ$126,$L17,FALSE))</f>
        <v>4382243.02473759</v>
      </c>
      <c r="R17" s="117">
        <f>IF(R11=0,0,VLOOKUP(R11,FAC_TOTALS_APTA!$A$4:$BJ$126,$L17,FALSE))</f>
        <v>2897811.86919156</v>
      </c>
      <c r="S17" s="117">
        <f>IF(S11=0,0,VLOOKUP(S11,FAC_TOTALS_APTA!$A$4:$BJ$126,$L17,FALSE))</f>
        <v>-2741511.5526506398</v>
      </c>
      <c r="T17" s="117">
        <f>IF(T11=0,0,VLOOKUP(T11,FAC_TOTALS_APTA!$A$4:$BJ$126,$L17,FALSE))</f>
        <v>313655.50578775001</v>
      </c>
      <c r="U17" s="117">
        <f>IF(U11=0,0,VLOOKUP(U11,FAC_TOTALS_APTA!$A$4:$BJ$126,$L17,FALSE))</f>
        <v>5790827.6741726799</v>
      </c>
      <c r="V17" s="117">
        <f>IF(V11=0,0,VLOOKUP(V11,FAC_TOTALS_APTA!$A$4:$BJ$126,$L17,FALSE))</f>
        <v>7314759.3645001296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64326191.381150924</v>
      </c>
      <c r="AD17" s="122">
        <f>AC17/G28</f>
        <v>2.9005164470887013E-2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17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38</v>
      </c>
      <c r="M18" s="117">
        <f>IF(M11=0,0,VLOOKUP(M11,FAC_TOTALS_APTA!$A$4:$BJ$126,$L18,FALSE))</f>
        <v>-3615055.4801037498</v>
      </c>
      <c r="N18" s="117">
        <f>IF(N11=0,0,VLOOKUP(N11,FAC_TOTALS_APTA!$A$4:$BJ$126,$L18,FALSE))</f>
        <v>-1989601.04651934</v>
      </c>
      <c r="O18" s="117">
        <f>IF(O11=0,0,VLOOKUP(O11,FAC_TOTALS_APTA!$A$4:$BJ$126,$L18,FALSE))</f>
        <v>-1463176.4084423999</v>
      </c>
      <c r="P18" s="117">
        <f>IF(P11=0,0,VLOOKUP(P11,FAC_TOTALS_APTA!$A$4:$BJ$126,$L18,FALSE))</f>
        <v>-438598.84084461402</v>
      </c>
      <c r="Q18" s="117">
        <f>IF(Q11=0,0,VLOOKUP(Q11,FAC_TOTALS_APTA!$A$4:$BJ$126,$L18,FALSE))</f>
        <v>-6712428.3240992203</v>
      </c>
      <c r="R18" s="117">
        <f>IF(R11=0,0,VLOOKUP(R11,FAC_TOTALS_APTA!$A$4:$BJ$126,$L18,FALSE))</f>
        <v>3086896.1588349999</v>
      </c>
      <c r="S18" s="117">
        <f>IF(S11=0,0,VLOOKUP(S11,FAC_TOTALS_APTA!$A$4:$BJ$126,$L18,FALSE))</f>
        <v>2771351.0269250101</v>
      </c>
      <c r="T18" s="117">
        <f>IF(T11=0,0,VLOOKUP(T11,FAC_TOTALS_APTA!$A$4:$BJ$126,$L18,FALSE))</f>
        <v>3517050.7435699301</v>
      </c>
      <c r="U18" s="117">
        <f>IF(U11=0,0,VLOOKUP(U11,FAC_TOTALS_APTA!$A$4:$BJ$126,$L18,FALSE))</f>
        <v>-4281872.1418107003</v>
      </c>
      <c r="V18" s="117">
        <f>IF(V11=0,0,VLOOKUP(V11,FAC_TOTALS_APTA!$A$4:$BJ$126,$L18,FALSE))</f>
        <v>-3859142.1530845901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-12984576.465574674</v>
      </c>
      <c r="AD18" s="122">
        <f>AC18/G28</f>
        <v>-5.8548433831131595E-3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118"/>
      <c r="F19" s="104">
        <f>MATCH($D19,FAC_TOTALS_APTA!$A$2:$BJ$2,)</f>
        <v>18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39</v>
      </c>
      <c r="M19" s="117">
        <f>IF(M11=0,0,VLOOKUP(M11,FAC_TOTALS_APTA!$A$4:$BJ$126,$L19,FALSE))</f>
        <v>31257018.586723499</v>
      </c>
      <c r="N19" s="117">
        <f>IF(N11=0,0,VLOOKUP(N11,FAC_TOTALS_APTA!$A$4:$BJ$126,$L19,FALSE))</f>
        <v>28227952.671824198</v>
      </c>
      <c r="O19" s="117">
        <f>IF(O11=0,0,VLOOKUP(O11,FAC_TOTALS_APTA!$A$4:$BJ$126,$L19,FALSE))</f>
        <v>41168222.612173699</v>
      </c>
      <c r="P19" s="117">
        <f>IF(P11=0,0,VLOOKUP(P11,FAC_TOTALS_APTA!$A$4:$BJ$126,$L19,FALSE))</f>
        <v>25901090.196036398</v>
      </c>
      <c r="Q19" s="117">
        <f>IF(Q11=0,0,VLOOKUP(Q11,FAC_TOTALS_APTA!$A$4:$BJ$126,$L19,FALSE))</f>
        <v>14798183.128918</v>
      </c>
      <c r="R19" s="117">
        <f>IF(R11=0,0,VLOOKUP(R11,FAC_TOTALS_APTA!$A$4:$BJ$126,$L19,FALSE))</f>
        <v>33901775.668915398</v>
      </c>
      <c r="S19" s="117">
        <f>IF(S11=0,0,VLOOKUP(S11,FAC_TOTALS_APTA!$A$4:$BJ$126,$L19,FALSE))</f>
        <v>-90468072.528308898</v>
      </c>
      <c r="T19" s="117">
        <f>IF(T11=0,0,VLOOKUP(T11,FAC_TOTALS_APTA!$A$4:$BJ$126,$L19,FALSE))</f>
        <v>40803437.080967396</v>
      </c>
      <c r="U19" s="117">
        <f>IF(U11=0,0,VLOOKUP(U11,FAC_TOTALS_APTA!$A$4:$BJ$126,$L19,FALSE))</f>
        <v>56030741.895787798</v>
      </c>
      <c r="V19" s="117">
        <f>IF(V11=0,0,VLOOKUP(V11,FAC_TOTALS_APTA!$A$4:$BJ$126,$L19,FALSE))</f>
        <v>3218930.5490728901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184839279.86211038</v>
      </c>
      <c r="AD19" s="122">
        <f>AC19/G28</f>
        <v>8.3345424281590683E-2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19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40</v>
      </c>
      <c r="M20" s="117">
        <f>IF(M11=0,0,VLOOKUP(M11,FAC_TOTALS_APTA!$A$4:$BJ$126,$L20,FALSE))</f>
        <v>3260567.4866825002</v>
      </c>
      <c r="N20" s="117">
        <f>IF(N11=0,0,VLOOKUP(N11,FAC_TOTALS_APTA!$A$4:$BJ$126,$L20,FALSE))</f>
        <v>4445655.40662836</v>
      </c>
      <c r="O20" s="117">
        <f>IF(O11=0,0,VLOOKUP(O11,FAC_TOTALS_APTA!$A$4:$BJ$126,$L20,FALSE))</f>
        <v>4294220.7054691799</v>
      </c>
      <c r="P20" s="117">
        <f>IF(P11=0,0,VLOOKUP(P11,FAC_TOTALS_APTA!$A$4:$BJ$126,$L20,FALSE))</f>
        <v>6945551.7654279796</v>
      </c>
      <c r="Q20" s="117">
        <f>IF(Q11=0,0,VLOOKUP(Q11,FAC_TOTALS_APTA!$A$4:$BJ$126,$L20,FALSE))</f>
        <v>-2413124.6185658402</v>
      </c>
      <c r="R20" s="117">
        <f>IF(R11=0,0,VLOOKUP(R11,FAC_TOTALS_APTA!$A$4:$BJ$126,$L20,FALSE))</f>
        <v>222435.131541546</v>
      </c>
      <c r="S20" s="117">
        <f>IF(S11=0,0,VLOOKUP(S11,FAC_TOTALS_APTA!$A$4:$BJ$126,$L20,FALSE))</f>
        <v>8911347.7595150508</v>
      </c>
      <c r="T20" s="117">
        <f>IF(T11=0,0,VLOOKUP(T11,FAC_TOTALS_APTA!$A$4:$BJ$126,$L20,FALSE))</f>
        <v>4248560.79548111</v>
      </c>
      <c r="U20" s="117">
        <f>IF(U11=0,0,VLOOKUP(U11,FAC_TOTALS_APTA!$A$4:$BJ$126,$L20,FALSE))</f>
        <v>3309160.85277454</v>
      </c>
      <c r="V20" s="117">
        <f>IF(V11=0,0,VLOOKUP(V11,FAC_TOTALS_APTA!$A$4:$BJ$126,$L20,FALSE))</f>
        <v>995268.74090249499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34219644.02585692</v>
      </c>
      <c r="AD20" s="122">
        <f>AC20/G28</f>
        <v>1.5429895378448062E-2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20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41</v>
      </c>
      <c r="M21" s="117">
        <f>IF(M11=0,0,VLOOKUP(M11,FAC_TOTALS_APTA!$A$4:$BJ$126,$L21,FALSE))</f>
        <v>-395417.36997490103</v>
      </c>
      <c r="N21" s="117">
        <f>IF(N11=0,0,VLOOKUP(N11,FAC_TOTALS_APTA!$A$4:$BJ$126,$L21,FALSE))</f>
        <v>-377171.38318277901</v>
      </c>
      <c r="O21" s="117">
        <f>IF(O11=0,0,VLOOKUP(O11,FAC_TOTALS_APTA!$A$4:$BJ$126,$L21,FALSE))</f>
        <v>-562004.87630096602</v>
      </c>
      <c r="P21" s="117">
        <f>IF(P11=0,0,VLOOKUP(P11,FAC_TOTALS_APTA!$A$4:$BJ$126,$L21,FALSE))</f>
        <v>-627998.72747849999</v>
      </c>
      <c r="Q21" s="117">
        <f>IF(Q11=0,0,VLOOKUP(Q11,FAC_TOTALS_APTA!$A$4:$BJ$126,$L21,FALSE))</f>
        <v>-834674.87468789495</v>
      </c>
      <c r="R21" s="117">
        <f>IF(R11=0,0,VLOOKUP(R11,FAC_TOTALS_APTA!$A$4:$BJ$126,$L21,FALSE))</f>
        <v>820853.35841439699</v>
      </c>
      <c r="S21" s="117">
        <f>IF(S11=0,0,VLOOKUP(S11,FAC_TOTALS_APTA!$A$4:$BJ$126,$L21,FALSE))</f>
        <v>582882.52179780498</v>
      </c>
      <c r="T21" s="117">
        <f>IF(T11=0,0,VLOOKUP(T11,FAC_TOTALS_APTA!$A$4:$BJ$126,$L21,FALSE))</f>
        <v>1087391.3536191201</v>
      </c>
      <c r="U21" s="117">
        <f>IF(U11=0,0,VLOOKUP(U11,FAC_TOTALS_APTA!$A$4:$BJ$126,$L21,FALSE))</f>
        <v>1415371.70209232</v>
      </c>
      <c r="V21" s="117">
        <f>IF(V11=0,0,VLOOKUP(V11,FAC_TOTALS_APTA!$A$4:$BJ$126,$L21,FALSE))</f>
        <v>-541259.81973119103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567971.88456741022</v>
      </c>
      <c r="AD21" s="122">
        <f>AC21/G28</f>
        <v>2.5610280311954994E-4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21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42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-6255230.9968076898</v>
      </c>
      <c r="Q22" s="117">
        <f>IF(Q11=0,0,VLOOKUP(Q11,FAC_TOTALS_APTA!$A$4:$BJ$126,$L22,FALSE))</f>
        <v>-2695744.6464194302</v>
      </c>
      <c r="R22" s="117">
        <f>IF(R11=0,0,VLOOKUP(R11,FAC_TOTALS_APTA!$A$4:$BJ$126,$L22,FALSE))</f>
        <v>-1635447.7499168401</v>
      </c>
      <c r="S22" s="117">
        <f>IF(S11=0,0,VLOOKUP(S11,FAC_TOTALS_APTA!$A$4:$BJ$126,$L22,FALSE))</f>
        <v>-4400968.6647897698</v>
      </c>
      <c r="T22" s="117">
        <f>IF(T11=0,0,VLOOKUP(T11,FAC_TOTALS_APTA!$A$4:$BJ$126,$L22,FALSE))</f>
        <v>-4551287.4289755896</v>
      </c>
      <c r="U22" s="117">
        <f>IF(U11=0,0,VLOOKUP(U11,FAC_TOTALS_APTA!$A$4:$BJ$126,$L22,FALSE))</f>
        <v>1078839.11853029</v>
      </c>
      <c r="V22" s="117">
        <f>IF(V11=0,0,VLOOKUP(V11,FAC_TOTALS_APTA!$A$4:$BJ$126,$L22,FALSE))</f>
        <v>-2007899.6170925701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-20467739.985471599</v>
      </c>
      <c r="AD22" s="122">
        <f>AC22/G28</f>
        <v>-9.2290582090938707E-3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95</v>
      </c>
      <c r="E23" s="118"/>
      <c r="F23" s="104">
        <f>MATCH($D23,FAC_TOTALS_APTA!$A$2:$BJ$2,)</f>
        <v>25</v>
      </c>
      <c r="G23" s="125">
        <f>VLOOKUP(G11,FAC_TOTALS_APTA!$A$4:$BJ$126,$F23,FALSE)</f>
        <v>0</v>
      </c>
      <c r="H23" s="125">
        <f>VLOOKUP(H11,FAC_TOTALS_APTA!$A$4:$BJ$126,$F23,FALSE)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YEARS_SINCE_TNC_BUS_HI_FAC</v>
      </c>
      <c r="L23" s="104">
        <f>MATCH($K23,FAC_TOTALS_APTA!$A$2:$BH$2,)</f>
        <v>46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-6221359.7633851897</v>
      </c>
      <c r="V23" s="117">
        <f>IF(V11=0,0,VLOOKUP(V11,FAC_TOTALS_APTA!$A$4:$BJ$126,$L23,FALSE))</f>
        <v>-21687572.195664302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-27908931.959049493</v>
      </c>
      <c r="AD23" s="122">
        <f>AC23/G28</f>
        <v>-1.2584347748532005E-2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31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52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-2031363.2656841001</v>
      </c>
      <c r="S24" s="117">
        <f>IF(S11=0,0,VLOOKUP(S11,FAC_TOTALS_APTA!$A$4:$BJ$126,$L24,FALSE))</f>
        <v>0</v>
      </c>
      <c r="T24" s="117">
        <f>IF(T11=0,0,VLOOKUP(T11,FAC_TOTALS_APTA!$A$4:$BJ$126,$L24,FALSE))</f>
        <v>-1732255.9843472401</v>
      </c>
      <c r="U24" s="117">
        <f>IF(U11=0,0,VLOOKUP(U11,FAC_TOTALS_APTA!$A$4:$BJ$126,$L24,FALSE))</f>
        <v>-1199348.0279566301</v>
      </c>
      <c r="V24" s="117">
        <f>IF(V11=0,0,VLOOKUP(V11,FAC_TOTALS_APTA!$A$4:$BJ$126,$L24,FALSE))</f>
        <v>-750186.06218629703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-5713153.3401742671</v>
      </c>
      <c r="AD24" s="122">
        <f>AC24/G28</f>
        <v>-2.576103896735744E-3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32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53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57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1994612446.3895299</v>
      </c>
      <c r="H27" s="117">
        <f>VLOOKUP(H11,FAC_TOTALS_APTA!$A$4:$BH$126,$F27,FALSE)</f>
        <v>2587852937.07658</v>
      </c>
      <c r="I27" s="146">
        <f t="shared" ref="I27:I28" si="11">H27/G27-1</f>
        <v>0.29742143229923257</v>
      </c>
      <c r="J27" s="120"/>
      <c r="K27" s="120"/>
      <c r="L27" s="104"/>
      <c r="M27" s="117">
        <f t="shared" ref="M27:AB27" si="12">SUM(M13:M20)</f>
        <v>36234592.290798001</v>
      </c>
      <c r="N27" s="117">
        <f t="shared" si="12"/>
        <v>82173427.514353529</v>
      </c>
      <c r="O27" s="117">
        <f t="shared" si="12"/>
        <v>25089973.376681376</v>
      </c>
      <c r="P27" s="117">
        <f t="shared" si="12"/>
        <v>43774419.787323169</v>
      </c>
      <c r="Q27" s="117">
        <f t="shared" si="12"/>
        <v>34462106.916954368</v>
      </c>
      <c r="R27" s="117">
        <f t="shared" si="12"/>
        <v>57939362.005806409</v>
      </c>
      <c r="S27" s="117">
        <f t="shared" si="12"/>
        <v>-119533898.95329118</v>
      </c>
      <c r="T27" s="117">
        <f t="shared" si="12"/>
        <v>-36670505.679965205</v>
      </c>
      <c r="U27" s="117">
        <f t="shared" si="12"/>
        <v>2180030.8144041542</v>
      </c>
      <c r="V27" s="117">
        <f t="shared" si="12"/>
        <v>-13472612.923306787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593240490.6870501</v>
      </c>
      <c r="AD27" s="122">
        <f>I27</f>
        <v>0.29742143229923257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-0.15163966702507281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55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34</v>
      </c>
      <c r="M41" s="29">
        <f>IF(M39=0,0,VLOOKUP(M39,FAC_TOTALS_APTA!$A$4:$BJ$126,$L41,FALSE))</f>
        <v>356459.71850090998</v>
      </c>
      <c r="N41" s="29">
        <f>IF(N39=0,0,VLOOKUP(N39,FAC_TOTALS_APTA!$A$4:$BJ$126,$L41,FALSE))</f>
        <v>-1046727.43147422</v>
      </c>
      <c r="O41" s="29">
        <f>IF(O39=0,0,VLOOKUP(O39,FAC_TOTALS_APTA!$A$4:$BJ$126,$L41,FALSE))</f>
        <v>1169822.77160008</v>
      </c>
      <c r="P41" s="29">
        <f>IF(P39=0,0,VLOOKUP(P39,FAC_TOTALS_APTA!$A$4:$BJ$126,$L41,FALSE))</f>
        <v>2641149.1243792502</v>
      </c>
      <c r="Q41" s="29">
        <f>IF(Q39=0,0,VLOOKUP(Q39,FAC_TOTALS_APTA!$A$4:$BJ$126,$L41,FALSE))</f>
        <v>3302114.1281407201</v>
      </c>
      <c r="R41" s="29">
        <f>IF(R39=0,0,VLOOKUP(R39,FAC_TOTALS_APTA!$A$4:$BJ$126,$L41,FALSE))</f>
        <v>7330523.2439838899</v>
      </c>
      <c r="S41" s="29">
        <f>IF(S39=0,0,VLOOKUP(S39,FAC_TOTALS_APTA!$A$4:$BJ$126,$L41,FALSE))</f>
        <v>-7104415.5430722497</v>
      </c>
      <c r="T41" s="29">
        <f>IF(T39=0,0,VLOOKUP(T39,FAC_TOTALS_APTA!$A$4:$BJ$126,$L41,FALSE))</f>
        <v>-6368783.3982029501</v>
      </c>
      <c r="U41" s="29">
        <f>IF(U39=0,0,VLOOKUP(U39,FAC_TOTALS_APTA!$A$4:$BJ$126,$L41,FALSE))</f>
        <v>-6049822.43151451</v>
      </c>
      <c r="V41" s="29">
        <f>IF(V39=0,0,VLOOKUP(V39,FAC_TOTALS_APTA!$A$4:$BJ$126,$L41,FALSE))</f>
        <v>-3526195.7341893702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-9295875.5518484488</v>
      </c>
      <c r="AD41" s="33">
        <f>AC41/G55</f>
        <v>-1.30009955560991E-2</v>
      </c>
    </row>
    <row r="42" spans="1:31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FARE_per_UPT_cleaned_2018_MIDLOW_log_FAC</v>
      </c>
      <c r="L42" s="6">
        <f>MATCH($K42,FAC_TOTALS_APTA!$A$2:$BH$2,)</f>
        <v>36</v>
      </c>
      <c r="M42" s="29">
        <f>IF(M39=0,0,VLOOKUP(M39,FAC_TOTALS_APTA!$A$4:$BJ$126,$L42,FALSE))</f>
        <v>707418.17027058499</v>
      </c>
      <c r="N42" s="29">
        <f>IF(N39=0,0,VLOOKUP(N39,FAC_TOTALS_APTA!$A$4:$BJ$126,$L42,FALSE))</f>
        <v>4437916.6921278397</v>
      </c>
      <c r="O42" s="29">
        <f>IF(O39=0,0,VLOOKUP(O39,FAC_TOTALS_APTA!$A$4:$BJ$126,$L42,FALSE))</f>
        <v>-1641827.1107701601</v>
      </c>
      <c r="P42" s="29">
        <f>IF(P39=0,0,VLOOKUP(P39,FAC_TOTALS_APTA!$A$4:$BJ$126,$L42,FALSE))</f>
        <v>-3686674.5328626102</v>
      </c>
      <c r="Q42" s="29">
        <f>IF(Q39=0,0,VLOOKUP(Q39,FAC_TOTALS_APTA!$A$4:$BJ$126,$L42,FALSE))</f>
        <v>-4806117.4508708799</v>
      </c>
      <c r="R42" s="29">
        <f>IF(R39=0,0,VLOOKUP(R39,FAC_TOTALS_APTA!$A$4:$BJ$126,$L42,FALSE))</f>
        <v>1595499.5264969</v>
      </c>
      <c r="S42" s="29">
        <f>IF(S39=0,0,VLOOKUP(S39,FAC_TOTALS_APTA!$A$4:$BJ$126,$L42,FALSE))</f>
        <v>-33885080.568044901</v>
      </c>
      <c r="T42" s="29">
        <f>IF(T39=0,0,VLOOKUP(T39,FAC_TOTALS_APTA!$A$4:$BJ$126,$L42,FALSE))</f>
        <v>779824.01262120798</v>
      </c>
      <c r="U42" s="29">
        <f>IF(U39=0,0,VLOOKUP(U39,FAC_TOTALS_APTA!$A$4:$BJ$126,$L42,FALSE))</f>
        <v>4087144.9554546098</v>
      </c>
      <c r="V42" s="29">
        <f>IF(V39=0,0,VLOOKUP(V39,FAC_TOTALS_APTA!$A$4:$BJ$126,$L42,FALSE))</f>
        <v>34571.629217864502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-32377324.676359542</v>
      </c>
      <c r="AD42" s="33">
        <f>AC42/G55</f>
        <v>-4.5282174001568511E-2</v>
      </c>
    </row>
    <row r="43" spans="1:31" s="13" customFormat="1" x14ac:dyDescent="0.25">
      <c r="A43" s="6"/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MATCH($K43,FAC_TOTALS_APTA!$A$2:$BH$2,)</f>
        <v>44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43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37</v>
      </c>
      <c r="M45" s="29">
        <f>IF(M39=0,0,VLOOKUP(M39,FAC_TOTALS_APTA!$A$4:$BJ$126,$L45,FALSE))</f>
        <v>3912735.26804758</v>
      </c>
      <c r="N45" s="29">
        <f>IF(N39=0,0,VLOOKUP(N39,FAC_TOTALS_APTA!$A$4:$BJ$126,$L45,FALSE))</f>
        <v>4964576.5746162897</v>
      </c>
      <c r="O45" s="29">
        <f>IF(O39=0,0,VLOOKUP(O39,FAC_TOTALS_APTA!$A$4:$BJ$126,$L45,FALSE))</f>
        <v>5146244.0559811201</v>
      </c>
      <c r="P45" s="29">
        <f>IF(P39=0,0,VLOOKUP(P39,FAC_TOTALS_APTA!$A$4:$BJ$126,$L45,FALSE))</f>
        <v>6235533.4347362202</v>
      </c>
      <c r="Q45" s="29">
        <f>IF(Q39=0,0,VLOOKUP(Q39,FAC_TOTALS_APTA!$A$4:$BJ$126,$L45,FALSE))</f>
        <v>2598348.2515162299</v>
      </c>
      <c r="R45" s="29">
        <f>IF(R39=0,0,VLOOKUP(R39,FAC_TOTALS_APTA!$A$4:$BJ$126,$L45,FALSE))</f>
        <v>1169605.70949828</v>
      </c>
      <c r="S45" s="29">
        <f>IF(S39=0,0,VLOOKUP(S39,FAC_TOTALS_APTA!$A$4:$BJ$126,$L45,FALSE))</f>
        <v>-1093709.33611796</v>
      </c>
      <c r="T45" s="29">
        <f>IF(T39=0,0,VLOOKUP(T39,FAC_TOTALS_APTA!$A$4:$BJ$126,$L45,FALSE))</f>
        <v>1945768.6964038</v>
      </c>
      <c r="U45" s="29">
        <f>IF(U39=0,0,VLOOKUP(U39,FAC_TOTALS_APTA!$A$4:$BJ$126,$L45,FALSE))</f>
        <v>1585678.3016214101</v>
      </c>
      <c r="V45" s="29">
        <f>IF(V39=0,0,VLOOKUP(V39,FAC_TOTALS_APTA!$A$4:$BJ$126,$L45,FALSE))</f>
        <v>2141795.0859634099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28606576.04226638</v>
      </c>
      <c r="AD45" s="33">
        <f>AC45/G55</f>
        <v>4.0008492575695311E-2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38</v>
      </c>
      <c r="M46" s="29">
        <f>IF(M39=0,0,VLOOKUP(M39,FAC_TOTALS_APTA!$A$4:$BJ$126,$L46,FALSE))</f>
        <v>-699191.62998461199</v>
      </c>
      <c r="N46" s="29">
        <f>IF(N39=0,0,VLOOKUP(N39,FAC_TOTALS_APTA!$A$4:$BJ$126,$L46,FALSE))</f>
        <v>-1428988.16912562</v>
      </c>
      <c r="O46" s="29">
        <f>IF(O39=0,0,VLOOKUP(O39,FAC_TOTALS_APTA!$A$4:$BJ$126,$L46,FALSE))</f>
        <v>-937055.81262532505</v>
      </c>
      <c r="P46" s="29">
        <f>IF(P39=0,0,VLOOKUP(P39,FAC_TOTALS_APTA!$A$4:$BJ$126,$L46,FALSE))</f>
        <v>-88231.272196885795</v>
      </c>
      <c r="Q46" s="29">
        <f>IF(Q39=0,0,VLOOKUP(Q39,FAC_TOTALS_APTA!$A$4:$BJ$126,$L46,FALSE))</f>
        <v>-1290327.8036043199</v>
      </c>
      <c r="R46" s="29">
        <f>IF(R39=0,0,VLOOKUP(R39,FAC_TOTALS_APTA!$A$4:$BJ$126,$L46,FALSE))</f>
        <v>-86858.694044386997</v>
      </c>
      <c r="S46" s="29">
        <f>IF(S39=0,0,VLOOKUP(S39,FAC_TOTALS_APTA!$A$4:$BJ$126,$L46,FALSE))</f>
        <v>1523041.0151490199</v>
      </c>
      <c r="T46" s="29">
        <f>IF(T39=0,0,VLOOKUP(T39,FAC_TOTALS_APTA!$A$4:$BJ$126,$L46,FALSE))</f>
        <v>179564.484491421</v>
      </c>
      <c r="U46" s="29">
        <f>IF(U39=0,0,VLOOKUP(U39,FAC_TOTALS_APTA!$A$4:$BJ$126,$L46,FALSE))</f>
        <v>-2549499.7143264799</v>
      </c>
      <c r="V46" s="29">
        <f>IF(V39=0,0,VLOOKUP(V39,FAC_TOTALS_APTA!$A$4:$BJ$126,$L46,FALSE))</f>
        <v>-4628949.8947853902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-10006497.491052579</v>
      </c>
      <c r="AD46" s="33">
        <f>AC46/G55</f>
        <v>-1.3994854888889149E-2</v>
      </c>
    </row>
    <row r="47" spans="1:31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39</v>
      </c>
      <c r="M47" s="29">
        <f>IF(M39=0,0,VLOOKUP(M39,FAC_TOTALS_APTA!$A$4:$BJ$126,$L47,FALSE))</f>
        <v>8612509.7725049295</v>
      </c>
      <c r="N47" s="29">
        <f>IF(N39=0,0,VLOOKUP(N39,FAC_TOTALS_APTA!$A$4:$BJ$126,$L47,FALSE))</f>
        <v>10562075.2942947</v>
      </c>
      <c r="O47" s="29">
        <f>IF(O39=0,0,VLOOKUP(O39,FAC_TOTALS_APTA!$A$4:$BJ$126,$L47,FALSE))</f>
        <v>14521862.766305501</v>
      </c>
      <c r="P47" s="29">
        <f>IF(P39=0,0,VLOOKUP(P39,FAC_TOTALS_APTA!$A$4:$BJ$126,$L47,FALSE))</f>
        <v>8530119.3879953194</v>
      </c>
      <c r="Q47" s="29">
        <f>IF(Q39=0,0,VLOOKUP(Q39,FAC_TOTALS_APTA!$A$4:$BJ$126,$L47,FALSE))</f>
        <v>5666444.6285587298</v>
      </c>
      <c r="R47" s="29">
        <f>IF(R39=0,0,VLOOKUP(R39,FAC_TOTALS_APTA!$A$4:$BJ$126,$L47,FALSE))</f>
        <v>11898952.1265941</v>
      </c>
      <c r="S47" s="29">
        <f>IF(S39=0,0,VLOOKUP(S39,FAC_TOTALS_APTA!$A$4:$BJ$126,$L47,FALSE))</f>
        <v>-34198070.038837798</v>
      </c>
      <c r="T47" s="29">
        <f>IF(T39=0,0,VLOOKUP(T39,FAC_TOTALS_APTA!$A$4:$BJ$126,$L47,FALSE))</f>
        <v>14984831.6607906</v>
      </c>
      <c r="U47" s="29">
        <f>IF(U39=0,0,VLOOKUP(U39,FAC_TOTALS_APTA!$A$4:$BJ$126,$L47,FALSE))</f>
        <v>20942616.872961801</v>
      </c>
      <c r="V47" s="29">
        <f>IF(V39=0,0,VLOOKUP(V39,FAC_TOTALS_APTA!$A$4:$BJ$126,$L47,FALSE))</f>
        <v>401623.70005476102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61922966.171222657</v>
      </c>
      <c r="AD47" s="33">
        <f>AC47/G55</f>
        <v>8.6604021699973985E-2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40</v>
      </c>
      <c r="M48" s="29">
        <f>IF(M39=0,0,VLOOKUP(M39,FAC_TOTALS_APTA!$A$4:$BJ$126,$L48,FALSE))</f>
        <v>926929.12626764504</v>
      </c>
      <c r="N48" s="29">
        <f>IF(N39=0,0,VLOOKUP(N39,FAC_TOTALS_APTA!$A$4:$BJ$126,$L48,FALSE))</f>
        <v>1565170.63287031</v>
      </c>
      <c r="O48" s="29">
        <f>IF(O39=0,0,VLOOKUP(O39,FAC_TOTALS_APTA!$A$4:$BJ$126,$L48,FALSE))</f>
        <v>1521200.0878721699</v>
      </c>
      <c r="P48" s="29">
        <f>IF(P39=0,0,VLOOKUP(P39,FAC_TOTALS_APTA!$A$4:$BJ$126,$L48,FALSE))</f>
        <v>2513905.0864785202</v>
      </c>
      <c r="Q48" s="29">
        <f>IF(Q39=0,0,VLOOKUP(Q39,FAC_TOTALS_APTA!$A$4:$BJ$126,$L48,FALSE))</f>
        <v>-681212.67720831698</v>
      </c>
      <c r="R48" s="29">
        <f>IF(R39=0,0,VLOOKUP(R39,FAC_TOTALS_APTA!$A$4:$BJ$126,$L48,FALSE))</f>
        <v>421049.43434698298</v>
      </c>
      <c r="S48" s="29">
        <f>IF(S39=0,0,VLOOKUP(S39,FAC_TOTALS_APTA!$A$4:$BJ$126,$L48,FALSE))</f>
        <v>3411563.51182546</v>
      </c>
      <c r="T48" s="29">
        <f>IF(T39=0,0,VLOOKUP(T39,FAC_TOTALS_APTA!$A$4:$BJ$126,$L48,FALSE))</f>
        <v>977479.35656319</v>
      </c>
      <c r="U48" s="29">
        <f>IF(U39=0,0,VLOOKUP(U39,FAC_TOTALS_APTA!$A$4:$BJ$126,$L48,FALSE))</f>
        <v>1198112.98131242</v>
      </c>
      <c r="V48" s="29">
        <f>IF(V39=0,0,VLOOKUP(V39,FAC_TOTALS_APTA!$A$4:$BJ$126,$L48,FALSE))</f>
        <v>601599.08104012895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12455796.621368511</v>
      </c>
      <c r="AD48" s="33">
        <f>AC48/G55</f>
        <v>1.7420387742807669E-2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41</v>
      </c>
      <c r="M49" s="29">
        <f>IF(M39=0,0,VLOOKUP(M39,FAC_TOTALS_APTA!$A$4:$BJ$126,$L49,FALSE))</f>
        <v>-51391.882065623598</v>
      </c>
      <c r="N49" s="29">
        <f>IF(N39=0,0,VLOOKUP(N39,FAC_TOTALS_APTA!$A$4:$BJ$126,$L49,FALSE))</f>
        <v>-55475.168508301103</v>
      </c>
      <c r="O49" s="29">
        <f>IF(O39=0,0,VLOOKUP(O39,FAC_TOTALS_APTA!$A$4:$BJ$126,$L49,FALSE))</f>
        <v>-43842.238377751703</v>
      </c>
      <c r="P49" s="29">
        <f>IF(P39=0,0,VLOOKUP(P39,FAC_TOTALS_APTA!$A$4:$BJ$126,$L49,FALSE))</f>
        <v>6890.1984259666997</v>
      </c>
      <c r="Q49" s="29">
        <f>IF(Q39=0,0,VLOOKUP(Q39,FAC_TOTALS_APTA!$A$4:$BJ$126,$L49,FALSE))</f>
        <v>-156846.21478300999</v>
      </c>
      <c r="R49" s="29">
        <f>IF(R39=0,0,VLOOKUP(R39,FAC_TOTALS_APTA!$A$4:$BJ$126,$L49,FALSE))</f>
        <v>309931.12388338998</v>
      </c>
      <c r="S49" s="29">
        <f>IF(S39=0,0,VLOOKUP(S39,FAC_TOTALS_APTA!$A$4:$BJ$126,$L49,FALSE))</f>
        <v>173729.01513268301</v>
      </c>
      <c r="T49" s="29">
        <f>IF(T39=0,0,VLOOKUP(T39,FAC_TOTALS_APTA!$A$4:$BJ$126,$L49,FALSE))</f>
        <v>449362.169295247</v>
      </c>
      <c r="U49" s="29">
        <f>IF(U39=0,0,VLOOKUP(U39,FAC_TOTALS_APTA!$A$4:$BJ$126,$L49,FALSE))</f>
        <v>463024.32772618101</v>
      </c>
      <c r="V49" s="29">
        <f>IF(V39=0,0,VLOOKUP(V39,FAC_TOTALS_APTA!$A$4:$BJ$126,$L49,FALSE))</f>
        <v>49972.8942489205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1145354.2249777019</v>
      </c>
      <c r="AD49" s="33">
        <f>AC49/G55</f>
        <v>1.6018658066193092E-3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42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-1236425.48261392</v>
      </c>
      <c r="Q50" s="29">
        <f>IF(Q39=0,0,VLOOKUP(Q39,FAC_TOTALS_APTA!$A$4:$BJ$126,$L50,FALSE))</f>
        <v>-1281133.8829999501</v>
      </c>
      <c r="R50" s="29">
        <f>IF(R39=0,0,VLOOKUP(R39,FAC_TOTALS_APTA!$A$4:$BJ$126,$L50,FALSE))</f>
        <v>-282138.683793617</v>
      </c>
      <c r="S50" s="29">
        <f>IF(S39=0,0,VLOOKUP(S39,FAC_TOTALS_APTA!$A$4:$BJ$126,$L50,FALSE))</f>
        <v>-1656929.8247179</v>
      </c>
      <c r="T50" s="29">
        <f>IF(T39=0,0,VLOOKUP(T39,FAC_TOTALS_APTA!$A$4:$BJ$126,$L50,FALSE))</f>
        <v>-7765.4850268188002</v>
      </c>
      <c r="U50" s="29">
        <f>IF(U39=0,0,VLOOKUP(U39,FAC_TOTALS_APTA!$A$4:$BJ$126,$L50,FALSE))</f>
        <v>-838391.01505318005</v>
      </c>
      <c r="V50" s="29">
        <f>IF(V39=0,0,VLOOKUP(V39,FAC_TOTALS_APTA!$A$4:$BJ$126,$L50,FALSE))</f>
        <v>18988.179545869301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-5283796.1946595171</v>
      </c>
      <c r="AD50" s="33">
        <f>AC50/G55</f>
        <v>-7.3897945882507067E-3</v>
      </c>
    </row>
    <row r="51" spans="1:31" x14ac:dyDescent="0.25">
      <c r="B51" s="25" t="s">
        <v>63</v>
      </c>
      <c r="C51" s="28"/>
      <c r="D51" s="126" t="s">
        <v>96</v>
      </c>
      <c r="E51" s="55"/>
      <c r="F51" s="6">
        <f>MATCH($D51,FAC_TOTALS_APTA!$A$2:$BJ$2,)</f>
        <v>26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YEARS_SINCE_TNC_BUS_MID_FAC</v>
      </c>
      <c r="L51" s="6">
        <f>MATCH($K51,FAC_TOTALS_APTA!$A$2:$BH$2,)</f>
        <v>47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31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52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-152428.63891317</v>
      </c>
      <c r="V52" s="29">
        <f>IF(V39=0,0,VLOOKUP(V39,FAC_TOTALS_APTA!$A$4:$BJ$126,$L52,FALSE))</f>
        <v>-437661.70354267099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-590090.34245584102</v>
      </c>
      <c r="AD52" s="33">
        <f>AC52/G55</f>
        <v>-8.2528664214312605E-4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32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53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57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715012593.59230494</v>
      </c>
      <c r="H55" s="117">
        <f>VLOOKUP(H39,FAC_TOTALS_APTA!$A$4:$BH$126,$F55,FALSE)</f>
        <v>952048090.67473495</v>
      </c>
      <c r="I55" s="112">
        <f t="shared" ref="I55" si="18">H55/G55-1</f>
        <v>0.33151233867299679</v>
      </c>
      <c r="J55" s="31"/>
      <c r="K55" s="31"/>
      <c r="L55" s="6"/>
      <c r="M55" s="29">
        <f t="shared" ref="M55:AB55" si="19">SUM(M41:M48)</f>
        <v>13816860.425607039</v>
      </c>
      <c r="N55" s="29">
        <f t="shared" si="19"/>
        <v>19054023.593309298</v>
      </c>
      <c r="O55" s="29">
        <f t="shared" si="19"/>
        <v>19780246.758363385</v>
      </c>
      <c r="P55" s="29">
        <f t="shared" si="19"/>
        <v>16145801.228529815</v>
      </c>
      <c r="Q55" s="29">
        <f t="shared" si="19"/>
        <v>4789249.0765321627</v>
      </c>
      <c r="R55" s="29">
        <f t="shared" si="19"/>
        <v>22328771.346875764</v>
      </c>
      <c r="S55" s="29">
        <f t="shared" si="19"/>
        <v>-71346670.959098443</v>
      </c>
      <c r="T55" s="29">
        <f t="shared" si="19"/>
        <v>12498684.812667269</v>
      </c>
      <c r="U55" s="29">
        <f t="shared" si="19"/>
        <v>19214230.965509251</v>
      </c>
      <c r="V55" s="29">
        <f t="shared" si="19"/>
        <v>-4975556.1326985955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237035497.08243001</v>
      </c>
      <c r="AD55" s="33">
        <f>I55</f>
        <v>0.33151233867299679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5.5760760668871034E-2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55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34</v>
      </c>
      <c r="M69" s="29">
        <f>IF(M67=0,0,VLOOKUP(M67,FAC_TOTALS_APTA!$A$4:$BJ$126,$L69,FALSE))</f>
        <v>153526.454828341</v>
      </c>
      <c r="N69" s="29">
        <f>IF(N67=0,0,VLOOKUP(N67,FAC_TOTALS_APTA!$A$4:$BJ$126,$L69,FALSE))</f>
        <v>1121022.3214577299</v>
      </c>
      <c r="O69" s="29">
        <f>IF(O67=0,0,VLOOKUP(O67,FAC_TOTALS_APTA!$A$4:$BJ$126,$L69,FALSE))</f>
        <v>-1459120.14053044</v>
      </c>
      <c r="P69" s="29">
        <f>IF(P67=0,0,VLOOKUP(P67,FAC_TOTALS_APTA!$A$4:$BJ$126,$L69,FALSE))</f>
        <v>2891216.1590184998</v>
      </c>
      <c r="Q69" s="29">
        <f>IF(Q67=0,0,VLOOKUP(Q67,FAC_TOTALS_APTA!$A$4:$BJ$126,$L69,FALSE))</f>
        <v>3075633.4388180301</v>
      </c>
      <c r="R69" s="29">
        <f>IF(R67=0,0,VLOOKUP(R67,FAC_TOTALS_APTA!$A$4:$BJ$126,$L69,FALSE))</f>
        <v>1688967.50322193</v>
      </c>
      <c r="S69" s="29">
        <f>IF(S67=0,0,VLOOKUP(S67,FAC_TOTALS_APTA!$A$4:$BJ$126,$L69,FALSE))</f>
        <v>1424870.0615315</v>
      </c>
      <c r="T69" s="29">
        <f>IF(T67=0,0,VLOOKUP(T67,FAC_TOTALS_APTA!$A$4:$BJ$126,$L69,FALSE))</f>
        <v>546413.72462218103</v>
      </c>
      <c r="U69" s="29">
        <f>IF(U67=0,0,VLOOKUP(U67,FAC_TOTALS_APTA!$A$4:$BJ$126,$L69,FALSE))</f>
        <v>-287146.93121864198</v>
      </c>
      <c r="V69" s="29">
        <f>IF(V67=0,0,VLOOKUP(V67,FAC_TOTALS_APTA!$A$4:$BJ$126,$L69,FALSE))</f>
        <v>433490.79450824898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9588873.3862573784</v>
      </c>
      <c r="AD69" s="33">
        <f>AC69/G83</f>
        <v>9.1117744953856314E-2</v>
      </c>
    </row>
    <row r="70" spans="1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FARE_per_UPT_cleaned_2018_MIDLOW_log_FAC</v>
      </c>
      <c r="L70" s="6">
        <f>MATCH($K70,FAC_TOTALS_APTA!$A$2:$BH$2,)</f>
        <v>36</v>
      </c>
      <c r="M70" s="29">
        <f>IF(M67=0,0,VLOOKUP(M67,FAC_TOTALS_APTA!$A$4:$BJ$126,$L70,FALSE))</f>
        <v>770742.30284025101</v>
      </c>
      <c r="N70" s="29">
        <f>IF(N67=0,0,VLOOKUP(N67,FAC_TOTALS_APTA!$A$4:$BJ$126,$L70,FALSE))</f>
        <v>266587.02063166798</v>
      </c>
      <c r="O70" s="29">
        <f>IF(O67=0,0,VLOOKUP(O67,FAC_TOTALS_APTA!$A$4:$BJ$126,$L70,FALSE))</f>
        <v>497501.95195656997</v>
      </c>
      <c r="P70" s="29">
        <f>IF(P67=0,0,VLOOKUP(P67,FAC_TOTALS_APTA!$A$4:$BJ$126,$L70,FALSE))</f>
        <v>-272176.202451555</v>
      </c>
      <c r="Q70" s="29">
        <f>IF(Q67=0,0,VLOOKUP(Q67,FAC_TOTALS_APTA!$A$4:$BJ$126,$L70,FALSE))</f>
        <v>316694.04213343002</v>
      </c>
      <c r="R70" s="29">
        <f>IF(R67=0,0,VLOOKUP(R67,FAC_TOTALS_APTA!$A$4:$BJ$126,$L70,FALSE))</f>
        <v>1168409.5628184399</v>
      </c>
      <c r="S70" s="29">
        <f>IF(S67=0,0,VLOOKUP(S67,FAC_TOTALS_APTA!$A$4:$BJ$126,$L70,FALSE))</f>
        <v>-4075484.2739538401</v>
      </c>
      <c r="T70" s="29">
        <f>IF(T67=0,0,VLOOKUP(T67,FAC_TOTALS_APTA!$A$4:$BJ$126,$L70,FALSE))</f>
        <v>1454048.2642330299</v>
      </c>
      <c r="U70" s="29">
        <f>IF(U67=0,0,VLOOKUP(U67,FAC_TOTALS_APTA!$A$4:$BJ$126,$L70,FALSE))</f>
        <v>2556089.6986708301</v>
      </c>
      <c r="V70" s="29">
        <f>IF(V67=0,0,VLOOKUP(V67,FAC_TOTALS_APTA!$A$4:$BJ$126,$L70,FALSE))</f>
        <v>-332820.19083830999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2349592.1760405134</v>
      </c>
      <c r="AD70" s="33">
        <f>AC70/G83</f>
        <v>2.232687115765503E-2</v>
      </c>
    </row>
    <row r="71" spans="1:33" s="13" customFormat="1" x14ac:dyDescent="0.25">
      <c r="A71" s="6"/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0</v>
      </c>
      <c r="H71" s="117">
        <f>VLOOKUP(H67,FAC_TOTALS_APTA!$A$4:$BJ$126,$F71,FALSE)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44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109837.296994027</v>
      </c>
      <c r="V71" s="117">
        <f>IF(V67=0,0,VLOOKUP(V67,FAC_TOTALS_APTA!$A$4:$BJ$126,$L71,FALSE))</f>
        <v>106240.84751648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5"/>
        <v>216078.144510507</v>
      </c>
      <c r="AD71" s="122">
        <f>AC71/G84</f>
        <v>2.3144147990328537E-3</v>
      </c>
      <c r="AE71" s="6"/>
    </row>
    <row r="72" spans="1:33" s="13" customFormat="1" x14ac:dyDescent="0.25">
      <c r="A72" s="6"/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43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37</v>
      </c>
      <c r="M73" s="29">
        <f>IF(M67=0,0,VLOOKUP(M67,FAC_TOTALS_APTA!$A$4:$BJ$126,$L73,FALSE))</f>
        <v>618777.28784228396</v>
      </c>
      <c r="N73" s="29">
        <f>IF(N67=0,0,VLOOKUP(N67,FAC_TOTALS_APTA!$A$4:$BJ$126,$L73,FALSE))</f>
        <v>818398.98310535494</v>
      </c>
      <c r="O73" s="29">
        <f>IF(O67=0,0,VLOOKUP(O67,FAC_TOTALS_APTA!$A$4:$BJ$126,$L73,FALSE))</f>
        <v>1279160.98606376</v>
      </c>
      <c r="P73" s="29">
        <f>IF(P67=0,0,VLOOKUP(P67,FAC_TOTALS_APTA!$A$4:$BJ$126,$L73,FALSE))</f>
        <v>1643388.9511591799</v>
      </c>
      <c r="Q73" s="29">
        <f>IF(Q67=0,0,VLOOKUP(Q67,FAC_TOTALS_APTA!$A$4:$BJ$126,$L73,FALSE))</f>
        <v>642970.63476120296</v>
      </c>
      <c r="R73" s="29">
        <f>IF(R67=0,0,VLOOKUP(R67,FAC_TOTALS_APTA!$A$4:$BJ$126,$L73,FALSE))</f>
        <v>229980.097437333</v>
      </c>
      <c r="S73" s="29">
        <f>IF(S67=0,0,VLOOKUP(S67,FAC_TOTALS_APTA!$A$4:$BJ$126,$L73,FALSE))</f>
        <v>-228732.65179771499</v>
      </c>
      <c r="T73" s="29">
        <f>IF(T67=0,0,VLOOKUP(T67,FAC_TOTALS_APTA!$A$4:$BJ$126,$L73,FALSE))</f>
        <v>498163.97560257901</v>
      </c>
      <c r="U73" s="29">
        <f>IF(U67=0,0,VLOOKUP(U67,FAC_TOTALS_APTA!$A$4:$BJ$126,$L73,FALSE))</f>
        <v>379974.924198933</v>
      </c>
      <c r="V73" s="29">
        <f>IF(V67=0,0,VLOOKUP(V67,FAC_TOTALS_APTA!$A$4:$BJ$126,$L73,FALSE))</f>
        <v>502503.08938915702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6384586.2777620703</v>
      </c>
      <c r="AD73" s="33">
        <f>AC73/G83</f>
        <v>6.0669181942350894E-2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38</v>
      </c>
      <c r="M74" s="29">
        <f>IF(M67=0,0,VLOOKUP(M67,FAC_TOTALS_APTA!$A$4:$BJ$126,$L74,FALSE))</f>
        <v>-148023.28778860701</v>
      </c>
      <c r="N74" s="29">
        <f>IF(N67=0,0,VLOOKUP(N67,FAC_TOTALS_APTA!$A$4:$BJ$126,$L74,FALSE))</f>
        <v>-11571.066738457201</v>
      </c>
      <c r="O74" s="29">
        <f>IF(O67=0,0,VLOOKUP(O67,FAC_TOTALS_APTA!$A$4:$BJ$126,$L74,FALSE))</f>
        <v>-365725.42805448797</v>
      </c>
      <c r="P74" s="29">
        <f>IF(P67=0,0,VLOOKUP(P67,FAC_TOTALS_APTA!$A$4:$BJ$126,$L74,FALSE))</f>
        <v>-34731.0378076212</v>
      </c>
      <c r="Q74" s="29">
        <f>IF(Q67=0,0,VLOOKUP(Q67,FAC_TOTALS_APTA!$A$4:$BJ$126,$L74,FALSE))</f>
        <v>-335677.685606996</v>
      </c>
      <c r="R74" s="29">
        <f>IF(R67=0,0,VLOOKUP(R67,FAC_TOTALS_APTA!$A$4:$BJ$126,$L74,FALSE))</f>
        <v>-422319.24175950402</v>
      </c>
      <c r="S74" s="29">
        <f>IF(S67=0,0,VLOOKUP(S67,FAC_TOTALS_APTA!$A$4:$BJ$126,$L74,FALSE))</f>
        <v>694554.34717696102</v>
      </c>
      <c r="T74" s="29">
        <f>IF(T67=0,0,VLOOKUP(T67,FAC_TOTALS_APTA!$A$4:$BJ$126,$L74,FALSE))</f>
        <v>273526.67108968098</v>
      </c>
      <c r="U74" s="29">
        <f>IF(U67=0,0,VLOOKUP(U67,FAC_TOTALS_APTA!$A$4:$BJ$126,$L74,FALSE))</f>
        <v>-723489.80701745395</v>
      </c>
      <c r="V74" s="29">
        <f>IF(V67=0,0,VLOOKUP(V67,FAC_TOTALS_APTA!$A$4:$BJ$126,$L74,FALSE))</f>
        <v>-1187390.8842933001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-2260847.4207997853</v>
      </c>
      <c r="AD74" s="33">
        <f>AC74/G83</f>
        <v>-2.1483578974278605E-2</v>
      </c>
    </row>
    <row r="75" spans="1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39</v>
      </c>
      <c r="M75" s="29">
        <f>IF(M67=0,0,VLOOKUP(M67,FAC_TOTALS_APTA!$A$4:$BJ$126,$L75,FALSE))</f>
        <v>1100259.75276315</v>
      </c>
      <c r="N75" s="29">
        <f>IF(N67=0,0,VLOOKUP(N67,FAC_TOTALS_APTA!$A$4:$BJ$126,$L75,FALSE))</f>
        <v>1489105.14298498</v>
      </c>
      <c r="O75" s="29">
        <f>IF(O67=0,0,VLOOKUP(O67,FAC_TOTALS_APTA!$A$4:$BJ$126,$L75,FALSE))</f>
        <v>2812097.75450907</v>
      </c>
      <c r="P75" s="29">
        <f>IF(P67=0,0,VLOOKUP(P67,FAC_TOTALS_APTA!$A$4:$BJ$126,$L75,FALSE))</f>
        <v>1839337.29240666</v>
      </c>
      <c r="Q75" s="29">
        <f>IF(Q67=0,0,VLOOKUP(Q67,FAC_TOTALS_APTA!$A$4:$BJ$126,$L75,FALSE))</f>
        <v>1332091.6006434101</v>
      </c>
      <c r="R75" s="29">
        <f>IF(R67=0,0,VLOOKUP(R67,FAC_TOTALS_APTA!$A$4:$BJ$126,$L75,FALSE))</f>
        <v>3204559.6613231199</v>
      </c>
      <c r="S75" s="29">
        <f>IF(S67=0,0,VLOOKUP(S67,FAC_TOTALS_APTA!$A$4:$BJ$126,$L75,FALSE))</f>
        <v>-9341363.4920595903</v>
      </c>
      <c r="T75" s="29">
        <f>IF(T67=0,0,VLOOKUP(T67,FAC_TOTALS_APTA!$A$4:$BJ$126,$L75,FALSE))</f>
        <v>4499487.2072060304</v>
      </c>
      <c r="U75" s="29">
        <f>IF(U67=0,0,VLOOKUP(U67,FAC_TOTALS_APTA!$A$4:$BJ$126,$L75,FALSE))</f>
        <v>6500061.2857065601</v>
      </c>
      <c r="V75" s="29">
        <f>IF(V67=0,0,VLOOKUP(V67,FAC_TOTALS_APTA!$A$4:$BJ$126,$L75,FALSE))</f>
        <v>68609.981890859694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13504246.187374249</v>
      </c>
      <c r="AD75" s="33">
        <f>AC75/G83</f>
        <v>0.12832336087144011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40</v>
      </c>
      <c r="M76" s="29">
        <f>IF(M67=0,0,VLOOKUP(M67,FAC_TOTALS_APTA!$A$4:$BJ$126,$L76,FALSE))</f>
        <v>224112.63248960499</v>
      </c>
      <c r="N76" s="29">
        <f>IF(N67=0,0,VLOOKUP(N67,FAC_TOTALS_APTA!$A$4:$BJ$126,$L76,FALSE))</f>
        <v>343229.67722253298</v>
      </c>
      <c r="O76" s="29">
        <f>IF(O67=0,0,VLOOKUP(O67,FAC_TOTALS_APTA!$A$4:$BJ$126,$L76,FALSE))</f>
        <v>430247.205950048</v>
      </c>
      <c r="P76" s="29">
        <f>IF(P67=0,0,VLOOKUP(P67,FAC_TOTALS_APTA!$A$4:$BJ$126,$L76,FALSE))</f>
        <v>721006.26954959403</v>
      </c>
      <c r="Q76" s="29">
        <f>IF(Q67=0,0,VLOOKUP(Q67,FAC_TOTALS_APTA!$A$4:$BJ$126,$L76,FALSE))</f>
        <v>-175729.18982954</v>
      </c>
      <c r="R76" s="29">
        <f>IF(R67=0,0,VLOOKUP(R67,FAC_TOTALS_APTA!$A$4:$BJ$126,$L76,FALSE))</f>
        <v>-114165.719087089</v>
      </c>
      <c r="S76" s="29">
        <f>IF(S67=0,0,VLOOKUP(S67,FAC_TOTALS_APTA!$A$4:$BJ$126,$L76,FALSE))</f>
        <v>917839.33567566797</v>
      </c>
      <c r="T76" s="29">
        <f>IF(T67=0,0,VLOOKUP(T67,FAC_TOTALS_APTA!$A$4:$BJ$126,$L76,FALSE))</f>
        <v>-57270.0883905429</v>
      </c>
      <c r="U76" s="29">
        <f>IF(U67=0,0,VLOOKUP(U67,FAC_TOTALS_APTA!$A$4:$BJ$126,$L76,FALSE))</f>
        <v>107176.874288469</v>
      </c>
      <c r="V76" s="29">
        <f>IF(V67=0,0,VLOOKUP(V67,FAC_TOTALS_APTA!$A$4:$BJ$126,$L76,FALSE))</f>
        <v>321229.288930226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2717676.2867989712</v>
      </c>
      <c r="AD76" s="33">
        <f>AC76/G83</f>
        <v>2.582457029024799E-2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41</v>
      </c>
      <c r="M77" s="29">
        <f>IF(M67=0,0,VLOOKUP(M67,FAC_TOTALS_APTA!$A$4:$BJ$126,$L77,FALSE))</f>
        <v>26628.152765241499</v>
      </c>
      <c r="N77" s="29">
        <f>IF(N67=0,0,VLOOKUP(N67,FAC_TOTALS_APTA!$A$4:$BJ$126,$L77,FALSE))</f>
        <v>21923.984173631499</v>
      </c>
      <c r="O77" s="29">
        <f>IF(O67=0,0,VLOOKUP(O67,FAC_TOTALS_APTA!$A$4:$BJ$126,$L77,FALSE))</f>
        <v>30949.246569698102</v>
      </c>
      <c r="P77" s="29">
        <f>IF(P67=0,0,VLOOKUP(P67,FAC_TOTALS_APTA!$A$4:$BJ$126,$L77,FALSE))</f>
        <v>44810.453802149699</v>
      </c>
      <c r="Q77" s="29">
        <f>IF(Q67=0,0,VLOOKUP(Q67,FAC_TOTALS_APTA!$A$4:$BJ$126,$L77,FALSE))</f>
        <v>41250.037208450602</v>
      </c>
      <c r="R77" s="29">
        <f>IF(R67=0,0,VLOOKUP(R67,FAC_TOTALS_APTA!$A$4:$BJ$126,$L77,FALSE))</f>
        <v>-12787.725914176601</v>
      </c>
      <c r="S77" s="29">
        <f>IF(S67=0,0,VLOOKUP(S67,FAC_TOTALS_APTA!$A$4:$BJ$126,$L77,FALSE))</f>
        <v>45946.1456102472</v>
      </c>
      <c r="T77" s="29">
        <f>IF(T67=0,0,VLOOKUP(T67,FAC_TOTALS_APTA!$A$4:$BJ$126,$L77,FALSE))</f>
        <v>142859.06104127801</v>
      </c>
      <c r="U77" s="29">
        <f>IF(U67=0,0,VLOOKUP(U67,FAC_TOTALS_APTA!$A$4:$BJ$126,$L77,FALSE))</f>
        <v>51465.521261435199</v>
      </c>
      <c r="V77" s="29">
        <f>IF(V67=0,0,VLOOKUP(V67,FAC_TOTALS_APTA!$A$4:$BJ$126,$L77,FALSE))</f>
        <v>-66387.639495203999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326657.23702275113</v>
      </c>
      <c r="AD77" s="33">
        <f>AC77/G83</f>
        <v>3.1040425304841453E-3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42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-473344.224043336</v>
      </c>
      <c r="Q78" s="29">
        <f>IF(Q67=0,0,VLOOKUP(Q67,FAC_TOTALS_APTA!$A$4:$BJ$126,$L78,FALSE))</f>
        <v>-245808.604308162</v>
      </c>
      <c r="R78" s="29">
        <f>IF(R67=0,0,VLOOKUP(R67,FAC_TOTALS_APTA!$A$4:$BJ$126,$L78,FALSE))</f>
        <v>58336.681451141798</v>
      </c>
      <c r="S78" s="29">
        <f>IF(S67=0,0,VLOOKUP(S67,FAC_TOTALS_APTA!$A$4:$BJ$126,$L78,FALSE))</f>
        <v>79741.630897991199</v>
      </c>
      <c r="T78" s="29">
        <f>IF(T67=0,0,VLOOKUP(T67,FAC_TOTALS_APTA!$A$4:$BJ$126,$L78,FALSE))</f>
        <v>-631627.20998450497</v>
      </c>
      <c r="U78" s="29">
        <f>IF(U67=0,0,VLOOKUP(U67,FAC_TOTALS_APTA!$A$4:$BJ$126,$L78,FALSE))</f>
        <v>191920.98385012901</v>
      </c>
      <c r="V78" s="29">
        <f>IF(V67=0,0,VLOOKUP(V67,FAC_TOTALS_APTA!$A$4:$BJ$126,$L78,FALSE))</f>
        <v>271446.90621232998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-749333.83592441108</v>
      </c>
      <c r="AD78" s="33">
        <f>AC78/G83</f>
        <v>-7.1205037960882555E-3</v>
      </c>
    </row>
    <row r="79" spans="1:33" x14ac:dyDescent="0.25">
      <c r="B79" s="25" t="s">
        <v>63</v>
      </c>
      <c r="C79" s="28"/>
      <c r="D79" s="126" t="s">
        <v>97</v>
      </c>
      <c r="E79" s="55"/>
      <c r="F79" s="6">
        <f>MATCH($D79,FAC_TOTALS_APTA!$A$2:$BJ$2,)</f>
        <v>27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YEARS_SINCE_TNC_BUS_LOW_FAC</v>
      </c>
      <c r="L79" s="6">
        <f>MATCH($K79,FAC_TOTALS_APTA!$A$2:$BH$2,)</f>
        <v>48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31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52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-47254.065001057403</v>
      </c>
      <c r="U80" s="29">
        <f>IF(U67=0,0,VLOOKUP(U67,FAC_TOTALS_APTA!$A$4:$BJ$126,$L80,FALSE))</f>
        <v>0</v>
      </c>
      <c r="V80" s="29">
        <f>IF(V67=0,0,VLOOKUP(V67,FAC_TOTALS_APTA!$A$4:$BJ$126,$L80,FALSE))</f>
        <v>-30679.272715851999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-77933.337716909402</v>
      </c>
      <c r="AD80" s="33">
        <f>AC80/G83</f>
        <v>-7.4055727961423506E-4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32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53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57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105236070.000562</v>
      </c>
      <c r="H83" s="117">
        <f>VLOOKUP(H67,FAC_TOTALS_APTA!$A$4:$BH$126,$F83,FALSE)</f>
        <v>307997521.60005301</v>
      </c>
      <c r="I83" s="112">
        <f t="shared" ref="I83" si="27">H83/G83-1</f>
        <v>1.9267296051478184</v>
      </c>
      <c r="J83" s="31"/>
      <c r="K83" s="31"/>
      <c r="L83" s="6"/>
      <c r="M83" s="29">
        <f t="shared" ref="M83:AB83" si="28">SUM(M69:M76)</f>
        <v>2719395.1429750239</v>
      </c>
      <c r="N83" s="29">
        <f t="shared" si="28"/>
        <v>4026772.0786638083</v>
      </c>
      <c r="O83" s="29">
        <f t="shared" si="28"/>
        <v>3194162.3298945199</v>
      </c>
      <c r="P83" s="29">
        <f t="shared" si="28"/>
        <v>6788041.4318747586</v>
      </c>
      <c r="Q83" s="29">
        <f t="shared" si="28"/>
        <v>4855982.8409195365</v>
      </c>
      <c r="R83" s="29">
        <f t="shared" si="28"/>
        <v>5755431.8639542283</v>
      </c>
      <c r="S83" s="29">
        <f t="shared" si="28"/>
        <v>-10608316.673427016</v>
      </c>
      <c r="T83" s="29">
        <f t="shared" si="28"/>
        <v>7214369.7543629585</v>
      </c>
      <c r="U83" s="29">
        <f t="shared" si="28"/>
        <v>8642503.3416227251</v>
      </c>
      <c r="V83" s="29">
        <f t="shared" si="28"/>
        <v>-88137.072896638419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202761451.599491</v>
      </c>
      <c r="AD83" s="33">
        <f>I83</f>
        <v>1.9267296051478184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0.37821969900723218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33</v>
      </c>
      <c r="M97" s="29">
        <f>IF(M95=0,0,VLOOKUP(M95,FAC_TOTALS_APTA!$A$4:$BJ$126,$L97,FALSE))</f>
        <v>-70459012.466979697</v>
      </c>
      <c r="N97" s="29">
        <f>IF(N95=0,0,VLOOKUP(N95,FAC_TOTALS_APTA!$A$4:$BJ$126,$L97,FALSE))</f>
        <v>35009883.898231797</v>
      </c>
      <c r="O97" s="29">
        <f>IF(O95=0,0,VLOOKUP(O95,FAC_TOTALS_APTA!$A$4:$BJ$126,$L97,FALSE))</f>
        <v>34212796.463679798</v>
      </c>
      <c r="P97" s="29">
        <f>IF(P95=0,0,VLOOKUP(P95,FAC_TOTALS_APTA!$A$4:$BJ$126,$L97,FALSE))</f>
        <v>-5843126.7913383301</v>
      </c>
      <c r="Q97" s="29">
        <f>IF(Q95=0,0,VLOOKUP(Q95,FAC_TOTALS_APTA!$A$4:$BJ$126,$L97,FALSE))</f>
        <v>12590443.898972601</v>
      </c>
      <c r="R97" s="29">
        <f>IF(R95=0,0,VLOOKUP(R95,FAC_TOTALS_APTA!$A$4:$BJ$126,$L97,FALSE))</f>
        <v>13788010.653988101</v>
      </c>
      <c r="S97" s="29">
        <f>IF(S95=0,0,VLOOKUP(S95,FAC_TOTALS_APTA!$A$4:$BJ$126,$L97,FALSE))</f>
        <v>779063.68270115706</v>
      </c>
      <c r="T97" s="29">
        <f>IF(T95=0,0,VLOOKUP(T95,FAC_TOTALS_APTA!$A$4:$BJ$126,$L97,FALSE))</f>
        <v>-77311595.052675396</v>
      </c>
      <c r="U97" s="29">
        <f>IF(U95=0,0,VLOOKUP(U95,FAC_TOTALS_APTA!$A$4:$BJ$126,$L97,FALSE))</f>
        <v>-18435439.8446678</v>
      </c>
      <c r="V97" s="29">
        <f>IF(V95=0,0,VLOOKUP(V95,FAC_TOTALS_APTA!$A$4:$BJ$126,$L97,FALSE))</f>
        <v>-1699607.2775207199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-77368582.835608482</v>
      </c>
      <c r="AD97" s="33">
        <f>AC97/G111</f>
        <v>-7.3477482445904865E-2</v>
      </c>
      <c r="AE97" s="103"/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FARE_per_UPT_cleaned_2018_HINY_log_FAC</v>
      </c>
      <c r="L98" s="6">
        <f>MATCH($K98,FAC_TOTALS_APTA!$A$2:$BH$2,)</f>
        <v>35</v>
      </c>
      <c r="M98" s="29">
        <f>IF(M95=0,0,VLOOKUP(M95,FAC_TOTALS_APTA!$A$4:$BJ$126,$L98,FALSE))</f>
        <v>-14978640.4193458</v>
      </c>
      <c r="N98" s="29">
        <f>IF(N95=0,0,VLOOKUP(N95,FAC_TOTALS_APTA!$A$4:$BJ$126,$L98,FALSE))</f>
        <v>-4270256.9724916201</v>
      </c>
      <c r="O98" s="29">
        <f>IF(O95=0,0,VLOOKUP(O95,FAC_TOTALS_APTA!$A$4:$BJ$126,$L98,FALSE))</f>
        <v>2735653.4787018001</v>
      </c>
      <c r="P98" s="29">
        <f>IF(P95=0,0,VLOOKUP(P95,FAC_TOTALS_APTA!$A$4:$BJ$126,$L98,FALSE))</f>
        <v>-2661491.8789132899</v>
      </c>
      <c r="Q98" s="29">
        <f>IF(Q95=0,0,VLOOKUP(Q95,FAC_TOTALS_APTA!$A$4:$BJ$126,$L98,FALSE))</f>
        <v>-2220641.2291685599</v>
      </c>
      <c r="R98" s="29">
        <f>IF(R95=0,0,VLOOKUP(R95,FAC_TOTALS_APTA!$A$4:$BJ$126,$L98,FALSE))</f>
        <v>-827672.40820458694</v>
      </c>
      <c r="S98" s="29">
        <f>IF(S95=0,0,VLOOKUP(S95,FAC_TOTALS_APTA!$A$4:$BJ$126,$L98,FALSE))</f>
        <v>-4160572.0277541601</v>
      </c>
      <c r="T98" s="29">
        <f>IF(T95=0,0,VLOOKUP(T95,FAC_TOTALS_APTA!$A$4:$BJ$126,$L98,FALSE))</f>
        <v>-2414601.34085138</v>
      </c>
      <c r="U98" s="29">
        <f>IF(U95=0,0,VLOOKUP(U95,FAC_TOTALS_APTA!$A$4:$BJ$126,$L98,FALSE))</f>
        <v>-5191536.7989012599</v>
      </c>
      <c r="V98" s="29">
        <f>IF(V95=0,0,VLOOKUP(V95,FAC_TOTALS_APTA!$A$4:$BJ$126,$L98,FALSE))</f>
        <v>2669017.40307518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-31320742.193853676</v>
      </c>
      <c r="AD98" s="33">
        <f>AC98/G111</f>
        <v>-2.9745527194565625E-2</v>
      </c>
      <c r="AE98" s="103"/>
    </row>
    <row r="99" spans="1:31" s="13" customFormat="1" x14ac:dyDescent="0.25">
      <c r="A99" s="6"/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MATCH($K99,FAC_TOTALS_APTA!$A$2:$BH$2,)</f>
        <v>44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43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37</v>
      </c>
      <c r="M101" s="29">
        <f>IF(M95=0,0,VLOOKUP(M95,FAC_TOTALS_APTA!$A$4:$BJ$126,$L101,FALSE))</f>
        <v>3582179.2840227098</v>
      </c>
      <c r="N101" s="29">
        <f>IF(N95=0,0,VLOOKUP(N95,FAC_TOTALS_APTA!$A$4:$BJ$126,$L101,FALSE))</f>
        <v>5008522.2035363596</v>
      </c>
      <c r="O101" s="29">
        <f>IF(O95=0,0,VLOOKUP(O95,FAC_TOTALS_APTA!$A$4:$BJ$126,$L101,FALSE))</f>
        <v>4792458.6173880696</v>
      </c>
      <c r="P101" s="29">
        <f>IF(P95=0,0,VLOOKUP(P95,FAC_TOTALS_APTA!$A$4:$BJ$126,$L101,FALSE))</f>
        <v>5568438.2255553203</v>
      </c>
      <c r="Q101" s="29">
        <f>IF(Q95=0,0,VLOOKUP(Q95,FAC_TOTALS_APTA!$A$4:$BJ$126,$L101,FALSE))</f>
        <v>553411.32504783699</v>
      </c>
      <c r="R101" s="29">
        <f>IF(R95=0,0,VLOOKUP(R95,FAC_TOTALS_APTA!$A$4:$BJ$126,$L101,FALSE))</f>
        <v>2146846.5951129901</v>
      </c>
      <c r="S101" s="29">
        <f>IF(S95=0,0,VLOOKUP(S95,FAC_TOTALS_APTA!$A$4:$BJ$126,$L101,FALSE))</f>
        <v>-1982961.20184672</v>
      </c>
      <c r="T101" s="29">
        <f>IF(T95=0,0,VLOOKUP(T95,FAC_TOTALS_APTA!$A$4:$BJ$126,$L101,FALSE))</f>
        <v>-1577269.43809329</v>
      </c>
      <c r="U101" s="29">
        <f>IF(U95=0,0,VLOOKUP(U95,FAC_TOTALS_APTA!$A$4:$BJ$126,$L101,FALSE))</f>
        <v>1103038.4585508299</v>
      </c>
      <c r="V101" s="29">
        <f>IF(V95=0,0,VLOOKUP(V95,FAC_TOTALS_APTA!$A$4:$BJ$126,$L101,FALSE))</f>
        <v>1866501.6079388801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21061165.677212983</v>
      </c>
      <c r="AD101" s="33">
        <f>AC101/G111</f>
        <v>2.0001935858458976E-2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38</v>
      </c>
      <c r="M102" s="29">
        <f>IF(M95=0,0,VLOOKUP(M95,FAC_TOTALS_APTA!$A$4:$BJ$126,$L102,FALSE))</f>
        <v>-575538.21479191596</v>
      </c>
      <c r="N102" s="29">
        <f>IF(N95=0,0,VLOOKUP(N95,FAC_TOTALS_APTA!$A$4:$BJ$126,$L102,FALSE))</f>
        <v>-1591080.7016239699</v>
      </c>
      <c r="O102" s="29">
        <f>IF(O95=0,0,VLOOKUP(O95,FAC_TOTALS_APTA!$A$4:$BJ$126,$L102,FALSE))</f>
        <v>-1022526.5418652</v>
      </c>
      <c r="P102" s="29">
        <f>IF(P95=0,0,VLOOKUP(P95,FAC_TOTALS_APTA!$A$4:$BJ$126,$L102,FALSE))</f>
        <v>2224637.0708971601</v>
      </c>
      <c r="Q102" s="29">
        <f>IF(Q95=0,0,VLOOKUP(Q95,FAC_TOTALS_APTA!$A$4:$BJ$126,$L102,FALSE))</f>
        <v>-471351.37336564</v>
      </c>
      <c r="R102" s="29">
        <f>IF(R95=0,0,VLOOKUP(R95,FAC_TOTALS_APTA!$A$4:$BJ$126,$L102,FALSE))</f>
        <v>-506626.76884572802</v>
      </c>
      <c r="S102" s="29">
        <f>IF(S95=0,0,VLOOKUP(S95,FAC_TOTALS_APTA!$A$4:$BJ$126,$L102,FALSE))</f>
        <v>3701686.7674748902</v>
      </c>
      <c r="T102" s="29">
        <f>IF(T95=0,0,VLOOKUP(T95,FAC_TOTALS_APTA!$A$4:$BJ$126,$L102,FALSE))</f>
        <v>2095899.3970693899</v>
      </c>
      <c r="U102" s="29">
        <f>IF(U95=0,0,VLOOKUP(U95,FAC_TOTALS_APTA!$A$4:$BJ$126,$L102,FALSE))</f>
        <v>-55513.1094139368</v>
      </c>
      <c r="V102" s="29">
        <f>IF(V95=0,0,VLOOKUP(V95,FAC_TOTALS_APTA!$A$4:$BJ$126,$L102,FALSE))</f>
        <v>-1942070.2583161599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1857516.2672188899</v>
      </c>
      <c r="AD102" s="33">
        <f>AC102/G111</f>
        <v>1.7640961474964735E-3</v>
      </c>
      <c r="AE102" s="103"/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39</v>
      </c>
      <c r="M103" s="29">
        <f>IF(M95=0,0,VLOOKUP(M95,FAC_TOTALS_APTA!$A$4:$BJ$126,$L103,FALSE))</f>
        <v>15279536.131757099</v>
      </c>
      <c r="N103" s="29">
        <f>IF(N95=0,0,VLOOKUP(N95,FAC_TOTALS_APTA!$A$4:$BJ$126,$L103,FALSE))</f>
        <v>15377883.108609401</v>
      </c>
      <c r="O103" s="29">
        <f>IF(O95=0,0,VLOOKUP(O95,FAC_TOTALS_APTA!$A$4:$BJ$126,$L103,FALSE))</f>
        <v>19737790.878627099</v>
      </c>
      <c r="P103" s="29">
        <f>IF(P95=0,0,VLOOKUP(P95,FAC_TOTALS_APTA!$A$4:$BJ$126,$L103,FALSE))</f>
        <v>13055302.9518058</v>
      </c>
      <c r="Q103" s="29">
        <f>IF(Q95=0,0,VLOOKUP(Q95,FAC_TOTALS_APTA!$A$4:$BJ$126,$L103,FALSE))</f>
        <v>4201297.9462103602</v>
      </c>
      <c r="R103" s="29">
        <f>IF(R95=0,0,VLOOKUP(R95,FAC_TOTALS_APTA!$A$4:$BJ$126,$L103,FALSE))</f>
        <v>15636415.4551128</v>
      </c>
      <c r="S103" s="29">
        <f>IF(S95=0,0,VLOOKUP(S95,FAC_TOTALS_APTA!$A$4:$BJ$126,$L103,FALSE))</f>
        <v>-38878036.6390635</v>
      </c>
      <c r="T103" s="29">
        <f>IF(T95=0,0,VLOOKUP(T95,FAC_TOTALS_APTA!$A$4:$BJ$126,$L103,FALSE))</f>
        <v>17197853.504820999</v>
      </c>
      <c r="U103" s="29">
        <f>IF(U95=0,0,VLOOKUP(U95,FAC_TOTALS_APTA!$A$4:$BJ$126,$L103,FALSE))</f>
        <v>25616016.8646584</v>
      </c>
      <c r="V103" s="29">
        <f>IF(V95=0,0,VLOOKUP(V95,FAC_TOTALS_APTA!$A$4:$BJ$126,$L103,FALSE))</f>
        <v>1267916.9391675801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88491977.14170602</v>
      </c>
      <c r="AD103" s="33">
        <f>AC103/G111</f>
        <v>8.4041447558226831E-2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40</v>
      </c>
      <c r="M104" s="29">
        <f>IF(M95=0,0,VLOOKUP(M95,FAC_TOTALS_APTA!$A$4:$BJ$126,$L104,FALSE))</f>
        <v>2474573.3582511102</v>
      </c>
      <c r="N104" s="29">
        <f>IF(N95=0,0,VLOOKUP(N95,FAC_TOTALS_APTA!$A$4:$BJ$126,$L104,FALSE))</f>
        <v>3017594.6034559798</v>
      </c>
      <c r="O104" s="29">
        <f>IF(O95=0,0,VLOOKUP(O95,FAC_TOTALS_APTA!$A$4:$BJ$126,$L104,FALSE))</f>
        <v>2697731.5539084598</v>
      </c>
      <c r="P104" s="29">
        <f>IF(P95=0,0,VLOOKUP(P95,FAC_TOTALS_APTA!$A$4:$BJ$126,$L104,FALSE))</f>
        <v>4460226.3569296598</v>
      </c>
      <c r="Q104" s="29">
        <f>IF(Q95=0,0,VLOOKUP(Q95,FAC_TOTALS_APTA!$A$4:$BJ$126,$L104,FALSE))</f>
        <v>-1342922.1673491399</v>
      </c>
      <c r="R104" s="29">
        <f>IF(R95=0,0,VLOOKUP(R95,FAC_TOTALS_APTA!$A$4:$BJ$126,$L104,FALSE))</f>
        <v>-112703.021457472</v>
      </c>
      <c r="S104" s="29">
        <f>IF(S95=0,0,VLOOKUP(S95,FAC_TOTALS_APTA!$A$4:$BJ$126,$L104,FALSE))</f>
        <v>2514382.3376829801</v>
      </c>
      <c r="T104" s="29">
        <f>IF(T95=0,0,VLOOKUP(T95,FAC_TOTALS_APTA!$A$4:$BJ$126,$L104,FALSE))</f>
        <v>572412.57135852601</v>
      </c>
      <c r="U104" s="29">
        <f>IF(U95=0,0,VLOOKUP(U95,FAC_TOTALS_APTA!$A$4:$BJ$126,$L104,FALSE))</f>
        <v>2164234.6084486698</v>
      </c>
      <c r="V104" s="29">
        <f>IF(V95=0,0,VLOOKUP(V95,FAC_TOTALS_APTA!$A$4:$BJ$126,$L104,FALSE))</f>
        <v>369620.729745408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16815150.930974182</v>
      </c>
      <c r="AD104" s="33">
        <f>AC104/G111</f>
        <v>1.5969466055506549E-2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41</v>
      </c>
      <c r="M105" s="29">
        <f>IF(M95=0,0,VLOOKUP(M95,FAC_TOTALS_APTA!$A$4:$BJ$126,$L105,FALSE))</f>
        <v>-823351.72094626597</v>
      </c>
      <c r="N105" s="29">
        <f>IF(N95=0,0,VLOOKUP(N95,FAC_TOTALS_APTA!$A$4:$BJ$126,$L105,FALSE))</f>
        <v>-795169.79531330697</v>
      </c>
      <c r="O105" s="29">
        <f>IF(O95=0,0,VLOOKUP(O95,FAC_TOTALS_APTA!$A$4:$BJ$126,$L105,FALSE))</f>
        <v>-695278.11138003599</v>
      </c>
      <c r="P105" s="29">
        <f>IF(P95=0,0,VLOOKUP(P95,FAC_TOTALS_APTA!$A$4:$BJ$126,$L105,FALSE))</f>
        <v>-1160774.04229953</v>
      </c>
      <c r="Q105" s="29">
        <f>IF(Q95=0,0,VLOOKUP(Q95,FAC_TOTALS_APTA!$A$4:$BJ$126,$L105,FALSE))</f>
        <v>499945.46967910801</v>
      </c>
      <c r="R105" s="29">
        <f>IF(R95=0,0,VLOOKUP(R95,FAC_TOTALS_APTA!$A$4:$BJ$126,$L105,FALSE))</f>
        <v>43135.273542520998</v>
      </c>
      <c r="S105" s="29">
        <f>IF(S95=0,0,VLOOKUP(S95,FAC_TOTALS_APTA!$A$4:$BJ$126,$L105,FALSE))</f>
        <v>414267.67692673398</v>
      </c>
      <c r="T105" s="29">
        <f>IF(T95=0,0,VLOOKUP(T95,FAC_TOTALS_APTA!$A$4:$BJ$126,$L105,FALSE))</f>
        <v>676756.57390383398</v>
      </c>
      <c r="U105" s="29">
        <f>IF(U95=0,0,VLOOKUP(U95,FAC_TOTALS_APTA!$A$4:$BJ$126,$L105,FALSE))</f>
        <v>765707.41292826098</v>
      </c>
      <c r="V105" s="29">
        <f>IF(V95=0,0,VLOOKUP(V95,FAC_TOTALS_APTA!$A$4:$BJ$126,$L105,FALSE))</f>
        <v>421461.29095125699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-653299.97200742422</v>
      </c>
      <c r="AD105" s="33">
        <f>AC105/G111</f>
        <v>-6.2044353748964625E-4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42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-1841128.4426835</v>
      </c>
      <c r="Q106" s="29">
        <f>IF(Q95=0,0,VLOOKUP(Q95,FAC_TOTALS_APTA!$A$4:$BJ$126,$L106,FALSE))</f>
        <v>901521.92019247403</v>
      </c>
      <c r="R106" s="29">
        <f>IF(R95=0,0,VLOOKUP(R95,FAC_TOTALS_APTA!$A$4:$BJ$126,$L106,FALSE))</f>
        <v>-855118.82783397497</v>
      </c>
      <c r="S106" s="29">
        <f>IF(S95=0,0,VLOOKUP(S95,FAC_TOTALS_APTA!$A$4:$BJ$126,$L106,FALSE))</f>
        <v>-1727986.2748499501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-1590533.1637446899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-5113244.7889196407</v>
      </c>
      <c r="AD106" s="33">
        <f>AC106/G111</f>
        <v>-4.8560842198409719E-3</v>
      </c>
      <c r="AE106" s="103"/>
    </row>
    <row r="107" spans="1:31" x14ac:dyDescent="0.25">
      <c r="B107" s="25" t="s">
        <v>63</v>
      </c>
      <c r="C107" s="28"/>
      <c r="D107" s="126" t="s">
        <v>98</v>
      </c>
      <c r="E107" s="55"/>
      <c r="F107" s="6">
        <f>MATCH($D107,FAC_TOTALS_APTA!$A$2:$BJ$2,)</f>
        <v>24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YEARS_SINCE_TNC_BUS_NY_FAC</v>
      </c>
      <c r="L107" s="6">
        <f>MATCH($K107,FAC_TOTALS_APTA!$A$2:$BH$2,)</f>
        <v>45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-6476660.4516574098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-6476660.4516574098</v>
      </c>
      <c r="AD107" s="33">
        <f>AC107/G111</f>
        <v>-6.1509295789468482E-3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31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52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32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53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57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1052956365.13633</v>
      </c>
      <c r="H111" s="117">
        <f>VLOOKUP(H95,FAC_TOTALS_APTA!$A$4:$BH$126,$F111,FALSE)</f>
        <v>1053089647.59725</v>
      </c>
      <c r="I111" s="112">
        <f t="shared" ref="I111" si="36">H111/G111-1</f>
        <v>1.2657928223136494E-4</v>
      </c>
      <c r="J111" s="31"/>
      <c r="K111" s="31"/>
      <c r="L111" s="6"/>
      <c r="M111" s="29">
        <f t="shared" ref="M111:AB111" si="37">SUM(M97:M104)</f>
        <v>-64676902.327086493</v>
      </c>
      <c r="N111" s="29">
        <f t="shared" si="37"/>
        <v>52552546.139717951</v>
      </c>
      <c r="O111" s="29">
        <f t="shared" si="37"/>
        <v>63153904.450440027</v>
      </c>
      <c r="P111" s="29">
        <f t="shared" si="37"/>
        <v>16803985.934936322</v>
      </c>
      <c r="Q111" s="29">
        <f t="shared" si="37"/>
        <v>13310238.400347458</v>
      </c>
      <c r="R111" s="29">
        <f t="shared" si="37"/>
        <v>30124270.505706105</v>
      </c>
      <c r="S111" s="29">
        <f t="shared" si="37"/>
        <v>-38026437.080805354</v>
      </c>
      <c r="T111" s="29">
        <f t="shared" si="37"/>
        <v>-61437300.358371146</v>
      </c>
      <c r="U111" s="29">
        <f t="shared" si="37"/>
        <v>5200800.1786749028</v>
      </c>
      <c r="V111" s="29">
        <f t="shared" si="37"/>
        <v>2531379.1440901686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133282.46091997623</v>
      </c>
      <c r="AD111" s="33">
        <f>I111</f>
        <v>1.2657928223136494E-4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-0.1402977487007756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33</v>
      </c>
      <c r="M13" s="29">
        <f>IF(M11=0,0,VLOOKUP(M11,FAC_TOTALS_APTA!$A$4:$BJ$126,$L13,FALSE))</f>
        <v>23506830.3818262</v>
      </c>
      <c r="N13" s="29">
        <f>IF(N11=0,0,VLOOKUP(N11,FAC_TOTALS_APTA!$A$4:$BJ$126,$L13,FALSE))</f>
        <v>4327203.90809609</v>
      </c>
      <c r="O13" s="29">
        <f>IF(O11=0,0,VLOOKUP(O11,FAC_TOTALS_APTA!$A$4:$BJ$126,$L13,FALSE))</f>
        <v>24807758.7335888</v>
      </c>
      <c r="P13" s="29">
        <f>IF(P11=0,0,VLOOKUP(P11,FAC_TOTALS_APTA!$A$4:$BJ$126,$L13,FALSE))</f>
        <v>23771200.510240201</v>
      </c>
      <c r="Q13" s="29">
        <f>IF(Q11=0,0,VLOOKUP(Q11,FAC_TOTALS_APTA!$A$4:$BJ$126,$L13,FALSE))</f>
        <v>12122550.901301499</v>
      </c>
      <c r="R13" s="29">
        <f>IF(R11=0,0,VLOOKUP(R11,FAC_TOTALS_APTA!$A$4:$BJ$126,$L13,FALSE))</f>
        <v>9330046.7834211905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97865591.218473986</v>
      </c>
      <c r="AD13" s="33">
        <f>AC13/G27</f>
        <v>3.7817292403419883E-2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35</v>
      </c>
      <c r="M14" s="29">
        <f>IF(M11=0,0,VLOOKUP(M11,FAC_TOTALS_APTA!$A$4:$BJ$126,$L14,FALSE))</f>
        <v>-3302657.0234688302</v>
      </c>
      <c r="N14" s="29">
        <f>IF(N11=0,0,VLOOKUP(N11,FAC_TOTALS_APTA!$A$4:$BJ$126,$L14,FALSE))</f>
        <v>-992282.314071481</v>
      </c>
      <c r="O14" s="29">
        <f>IF(O11=0,0,VLOOKUP(O11,FAC_TOTALS_APTA!$A$4:$BJ$126,$L14,FALSE))</f>
        <v>-5281232.8482018895</v>
      </c>
      <c r="P14" s="29">
        <f>IF(P11=0,0,VLOOKUP(P11,FAC_TOTALS_APTA!$A$4:$BJ$126,$L14,FALSE))</f>
        <v>-4197741.77174637</v>
      </c>
      <c r="Q14" s="29">
        <f>IF(Q11=0,0,VLOOKUP(Q11,FAC_TOTALS_APTA!$A$4:$BJ$126,$L14,FALSE))</f>
        <v>6305730.6683160197</v>
      </c>
      <c r="R14" s="29">
        <f>IF(R11=0,0,VLOOKUP(R11,FAC_TOTALS_APTA!$A$4:$BJ$126,$L14,FALSE))</f>
        <v>5179677.3935815599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-2288505.8955909908</v>
      </c>
      <c r="AD14" s="33">
        <f>AC14/G27</f>
        <v>-8.843261001439469E-4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44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1546394.1345462501</v>
      </c>
      <c r="P15" s="117">
        <f>IF(P11=0,0,VLOOKUP(P11,FAC_TOTALS_APTA!$A$4:$BJ$126,$L15,FALSE))</f>
        <v>1522338.1072557601</v>
      </c>
      <c r="Q15" s="117">
        <f>IF(Q11=0,0,VLOOKUP(Q11,FAC_TOTALS_APTA!$A$4:$BJ$126,$L15,FALSE))</f>
        <v>1681883.99526236</v>
      </c>
      <c r="R15" s="117">
        <f>IF(R11=0,0,VLOOKUP(R11,FAC_TOTALS_APTA!$A$4:$BJ$126,$L15,FALSE))</f>
        <v>-1397633.5172721299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3352982.7197922403</v>
      </c>
      <c r="AD15" s="122">
        <f>AC15/G28</f>
        <v>1.3195228123127683E-3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43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37</v>
      </c>
      <c r="M17" s="29">
        <f>IF(M11=0,0,VLOOKUP(M11,FAC_TOTALS_APTA!$A$4:$BJ$126,$L17,FALSE))</f>
        <v>6844598.62774204</v>
      </c>
      <c r="N17" s="29">
        <f>IF(N11=0,0,VLOOKUP(N11,FAC_TOTALS_APTA!$A$4:$BJ$126,$L17,FALSE))</f>
        <v>8123866.8689636895</v>
      </c>
      <c r="O17" s="29">
        <f>IF(O11=0,0,VLOOKUP(O11,FAC_TOTALS_APTA!$A$4:$BJ$126,$L17,FALSE))</f>
        <v>7011930.7325273398</v>
      </c>
      <c r="P17" s="29">
        <f>IF(P11=0,0,VLOOKUP(P11,FAC_TOTALS_APTA!$A$4:$BJ$126,$L17,FALSE))</f>
        <v>5286387.6965786098</v>
      </c>
      <c r="Q17" s="29">
        <f>IF(Q11=0,0,VLOOKUP(Q11,FAC_TOTALS_APTA!$A$4:$BJ$126,$L17,FALSE))</f>
        <v>6137584.33611093</v>
      </c>
      <c r="R17" s="29">
        <f>IF(R11=0,0,VLOOKUP(R11,FAC_TOTALS_APTA!$A$4:$BJ$126,$L17,FALSE))</f>
        <v>4751752.27872808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38156120.540650696</v>
      </c>
      <c r="AD17" s="33">
        <f>AC17/G27</f>
        <v>1.4744315642508853E-2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38</v>
      </c>
      <c r="M18" s="29">
        <f>IF(M11=0,0,VLOOKUP(M11,FAC_TOTALS_APTA!$A$4:$BJ$126,$L18,FALSE))</f>
        <v>-139419.68405227899</v>
      </c>
      <c r="N18" s="29">
        <f>IF(N11=0,0,VLOOKUP(N11,FAC_TOTALS_APTA!$A$4:$BJ$126,$L18,FALSE))</f>
        <v>-532596.877701352</v>
      </c>
      <c r="O18" s="29">
        <f>IF(O11=0,0,VLOOKUP(O11,FAC_TOTALS_APTA!$A$4:$BJ$126,$L18,FALSE))</f>
        <v>654829.36084886198</v>
      </c>
      <c r="P18" s="29">
        <f>IF(P11=0,0,VLOOKUP(P11,FAC_TOTALS_APTA!$A$4:$BJ$126,$L18,FALSE))</f>
        <v>-518404.89583012502</v>
      </c>
      <c r="Q18" s="29">
        <f>IF(Q11=0,0,VLOOKUP(Q11,FAC_TOTALS_APTA!$A$4:$BJ$126,$L18,FALSE))</f>
        <v>-1089472.05991554</v>
      </c>
      <c r="R18" s="29">
        <f>IF(R11=0,0,VLOOKUP(R11,FAC_TOTALS_APTA!$A$4:$BJ$126,$L18,FALSE))</f>
        <v>817497.20370725298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-807566.95294318104</v>
      </c>
      <c r="AD18" s="33">
        <f>AC18/G27</f>
        <v>-3.1206060490263608E-4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39</v>
      </c>
      <c r="M19" s="29">
        <f>IF(M11=0,0,VLOOKUP(M11,FAC_TOTALS_APTA!$A$4:$BJ$126,$L19,FALSE))</f>
        <v>-12497478.488165401</v>
      </c>
      <c r="N19" s="29">
        <f>IF(N11=0,0,VLOOKUP(N11,FAC_TOTALS_APTA!$A$4:$BJ$126,$L19,FALSE))</f>
        <v>-15579661.288065501</v>
      </c>
      <c r="O19" s="29">
        <f>IF(O11=0,0,VLOOKUP(O11,FAC_TOTALS_APTA!$A$4:$BJ$126,$L19,FALSE))</f>
        <v>-75658852.575731903</v>
      </c>
      <c r="P19" s="29">
        <f>IF(P11=0,0,VLOOKUP(P11,FAC_TOTALS_APTA!$A$4:$BJ$126,$L19,FALSE))</f>
        <v>-31763828.6220125</v>
      </c>
      <c r="Q19" s="29">
        <f>IF(Q11=0,0,VLOOKUP(Q11,FAC_TOTALS_APTA!$A$4:$BJ$126,$L19,FALSE))</f>
        <v>20518621.283419799</v>
      </c>
      <c r="R19" s="29">
        <f>IF(R11=0,0,VLOOKUP(R11,FAC_TOTALS_APTA!$A$4:$BJ$126,$L19,FALSE))</f>
        <v>25184684.945346501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-89796514.745208994</v>
      </c>
      <c r="AD19" s="33">
        <f>AC19/G27</f>
        <v>-3.4699234047916735E-2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40</v>
      </c>
      <c r="M20" s="29">
        <f>IF(M11=0,0,VLOOKUP(M11,FAC_TOTALS_APTA!$A$4:$BJ$126,$L20,FALSE))</f>
        <v>-994214.13524813601</v>
      </c>
      <c r="N20" s="29">
        <f>IF(N11=0,0,VLOOKUP(N11,FAC_TOTALS_APTA!$A$4:$BJ$126,$L20,FALSE))</f>
        <v>-1447531.1181516701</v>
      </c>
      <c r="O20" s="29">
        <f>IF(O11=0,0,VLOOKUP(O11,FAC_TOTALS_APTA!$A$4:$BJ$126,$L20,FALSE))</f>
        <v>-5596043.3888569996</v>
      </c>
      <c r="P20" s="29">
        <f>IF(P11=0,0,VLOOKUP(P11,FAC_TOTALS_APTA!$A$4:$BJ$126,$L20,FALSE))</f>
        <v>-3598108.79487608</v>
      </c>
      <c r="Q20" s="29">
        <f>IF(Q11=0,0,VLOOKUP(Q11,FAC_TOTALS_APTA!$A$4:$BJ$126,$L20,FALSE))</f>
        <v>-3560702.48485466</v>
      </c>
      <c r="R20" s="29">
        <f>IF(R11=0,0,VLOOKUP(R11,FAC_TOTALS_APTA!$A$4:$BJ$126,$L20,FALSE))</f>
        <v>-3616854.4696840998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-18813454.391671643</v>
      </c>
      <c r="AD20" s="33">
        <f>AC20/G27</f>
        <v>-7.2699086266179557E-3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41</v>
      </c>
      <c r="M21" s="29">
        <f>IF(M11=0,0,VLOOKUP(M11,FAC_TOTALS_APTA!$A$4:$BJ$126,$L21,FALSE))</f>
        <v>-1266968.44556567</v>
      </c>
      <c r="N21" s="29">
        <f>IF(N11=0,0,VLOOKUP(N11,FAC_TOTALS_APTA!$A$4:$BJ$126,$L21,FALSE))</f>
        <v>-313675.35795901099</v>
      </c>
      <c r="O21" s="29">
        <f>IF(O11=0,0,VLOOKUP(O11,FAC_TOTALS_APTA!$A$4:$BJ$126,$L21,FALSE))</f>
        <v>-625757.74423166795</v>
      </c>
      <c r="P21" s="29">
        <f>IF(P11=0,0,VLOOKUP(P11,FAC_TOTALS_APTA!$A$4:$BJ$126,$L21,FALSE))</f>
        <v>-631040.97676701494</v>
      </c>
      <c r="Q21" s="29">
        <f>IF(Q11=0,0,VLOOKUP(Q11,FAC_TOTALS_APTA!$A$4:$BJ$126,$L21,FALSE))</f>
        <v>-659571.95402471197</v>
      </c>
      <c r="R21" s="29">
        <f>IF(R11=0,0,VLOOKUP(R11,FAC_TOTALS_APTA!$A$4:$BJ$126,$L21,FALSE))</f>
        <v>-601183.21054106299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-4098197.6890891385</v>
      </c>
      <c r="AD21" s="33">
        <f>AC21/G27</f>
        <v>-1.5836285093227707E-3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42</v>
      </c>
      <c r="M22" s="29">
        <f>IF(M11=0,0,VLOOKUP(M11,FAC_TOTALS_APTA!$A$4:$BJ$126,$L22,FALSE))</f>
        <v>-29593.123277569099</v>
      </c>
      <c r="N22" s="29">
        <f>IF(N11=0,0,VLOOKUP(N11,FAC_TOTALS_APTA!$A$4:$BJ$126,$L22,FALSE))</f>
        <v>-3191308.10773593</v>
      </c>
      <c r="O22" s="29">
        <f>IF(O11=0,0,VLOOKUP(O11,FAC_TOTALS_APTA!$A$4:$BJ$126,$L22,FALSE))</f>
        <v>-2621419.3843214498</v>
      </c>
      <c r="P22" s="29">
        <f>IF(P11=0,0,VLOOKUP(P11,FAC_TOTALS_APTA!$A$4:$BJ$126,$L22,FALSE))</f>
        <v>-8238863.1724800896</v>
      </c>
      <c r="Q22" s="29">
        <f>IF(Q11=0,0,VLOOKUP(Q11,FAC_TOTALS_APTA!$A$4:$BJ$126,$L22,FALSE))</f>
        <v>-3040599.8907546299</v>
      </c>
      <c r="R22" s="29">
        <f>IF(R11=0,0,VLOOKUP(R11,FAC_TOTALS_APTA!$A$4:$BJ$126,$L22,FALSE))</f>
        <v>-4086285.9792672098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-21208069.657836877</v>
      </c>
      <c r="AD22" s="33">
        <f>AC22/G27</f>
        <v>-8.1952375863347925E-3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95</v>
      </c>
      <c r="E23" s="55"/>
      <c r="F23" s="6">
        <f>MATCH($D23,FAC_TOTALS_APTA!$A$2:$BJ$2,)</f>
        <v>25</v>
      </c>
      <c r="G23" s="125">
        <f>VLOOKUP(G11,FAC_TOTALS_APTA!$A$4:$BJ$126,$F23,FALSE)</f>
        <v>0.50499774940706799</v>
      </c>
      <c r="H23" s="125">
        <f>VLOOKUP(H11,FAC_TOTALS_APTA!$A$4:$BJ$126,$F23,FALSE)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YEARS_SINCE_TNC_BUS_HI_FAC</v>
      </c>
      <c r="L23" s="6">
        <f>MATCH($K23,FAC_TOTALS_APTA!$A$2:$BH$2,)</f>
        <v>46</v>
      </c>
      <c r="M23" s="29">
        <f>IF(M11=0,0,VLOOKUP(M11,FAC_TOTALS_APTA!$A$4:$BJ$126,$L23,FALSE))</f>
        <v>-47409313.352498002</v>
      </c>
      <c r="N23" s="29">
        <f>IF(N11=0,0,VLOOKUP(N11,FAC_TOTALS_APTA!$A$4:$BJ$126,$L23,FALSE))</f>
        <v>-50746571.126477301</v>
      </c>
      <c r="O23" s="29">
        <f>IF(O11=0,0,VLOOKUP(O11,FAC_TOTALS_APTA!$A$4:$BJ$126,$L23,FALSE))</f>
        <v>-57345957.253008299</v>
      </c>
      <c r="P23" s="29">
        <f>IF(P11=0,0,VLOOKUP(P11,FAC_TOTALS_APTA!$A$4:$BJ$126,$L23,FALSE))</f>
        <v>-55856073.270913102</v>
      </c>
      <c r="Q23" s="29">
        <f>IF(Q11=0,0,VLOOKUP(Q11,FAC_TOTALS_APTA!$A$4:$BJ$126,$L23,FALSE))</f>
        <v>-53065625.907164201</v>
      </c>
      <c r="R23" s="29">
        <f>IF(R11=0,0,VLOOKUP(R11,FAC_TOTALS_APTA!$A$4:$BJ$126,$L23,FALSE))</f>
        <v>-50948379.115397401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-315371920.02545828</v>
      </c>
      <c r="AD23" s="33">
        <f>AC23/G27</f>
        <v>-0.12186624498906978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31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52</v>
      </c>
      <c r="M24" s="29">
        <f>IF(M11=0,0,VLOOKUP(M11,FAC_TOTALS_APTA!$A$4:$BJ$126,$L24,FALSE))</f>
        <v>0</v>
      </c>
      <c r="N24" s="29">
        <f>IF(N11=0,0,VLOOKUP(N11,FAC_TOTALS_APTA!$A$4:$BJ$126,$L24,FALSE))</f>
        <v>-8110203.5012839101</v>
      </c>
      <c r="O24" s="29">
        <f>IF(O11=0,0,VLOOKUP(O11,FAC_TOTALS_APTA!$A$4:$BJ$126,$L24,FALSE))</f>
        <v>-6936847.5975381099</v>
      </c>
      <c r="P24" s="29">
        <f>IF(P11=0,0,VLOOKUP(P11,FAC_TOTALS_APTA!$A$4:$BJ$126,$L24,FALSE))</f>
        <v>-6729208.1685285103</v>
      </c>
      <c r="Q24" s="29">
        <f>IF(Q11=0,0,VLOOKUP(Q11,FAC_TOTALS_APTA!$A$4:$BJ$126,$L24,FALSE))</f>
        <v>0</v>
      </c>
      <c r="R24" s="29">
        <f>IF(R11=0,0,VLOOKUP(R11,FAC_TOTALS_APTA!$A$4:$BJ$126,$L24,FALSE))</f>
        <v>-323314.56720138999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-22099573.834551923</v>
      </c>
      <c r="AD24" s="33">
        <f>AC24/G27</f>
        <v>-8.5397332738378663E-3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32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53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-45750006.1521516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-45750006.1521516</v>
      </c>
      <c r="AD25" s="40">
        <f>AC25/G27</f>
        <v>-1.767875040219017E-2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57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2587852937.07658</v>
      </c>
      <c r="H27" s="117">
        <f>VLOOKUP(H11,FAC_TOTALS_APTA!$A$4:$BH$126,$F27,FALSE)</f>
        <v>2207956931.0844698</v>
      </c>
      <c r="I27" s="112">
        <f t="shared" ref="I27:I28" si="6">H27/G27-1</f>
        <v>-0.14679968886534467</v>
      </c>
      <c r="J27" s="31"/>
      <c r="K27" s="31"/>
      <c r="L27" s="6"/>
      <c r="M27" s="29">
        <f t="shared" ref="M27:AB27" si="7">SUM(M13:M20)</f>
        <v>13417659.678633597</v>
      </c>
      <c r="N27" s="29">
        <f t="shared" si="7"/>
        <v>-6101000.8209302239</v>
      </c>
      <c r="O27" s="29">
        <f t="shared" si="7"/>
        <v>-52515215.851279534</v>
      </c>
      <c r="P27" s="29">
        <f t="shared" si="7"/>
        <v>-9498157.7703905031</v>
      </c>
      <c r="Q27" s="29">
        <f t="shared" si="7"/>
        <v>42116196.639640406</v>
      </c>
      <c r="R27" s="29">
        <f t="shared" si="7"/>
        <v>40249170.617828347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-379896005.99211025</v>
      </c>
      <c r="AD27" s="33">
        <f>I27</f>
        <v>-0.14679968886534467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3.2883770171096005E-3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34</v>
      </c>
      <c r="M41" s="29">
        <f>IF(M39=0,0,VLOOKUP(M39,FAC_TOTALS_APTA!$A$4:$BJ$126,$L41,FALSE))</f>
        <v>2943035.78935601</v>
      </c>
      <c r="N41" s="29">
        <f>IF(N39=0,0,VLOOKUP(N39,FAC_TOTALS_APTA!$A$4:$BJ$126,$L41,FALSE))</f>
        <v>6700040.4159032302</v>
      </c>
      <c r="O41" s="29">
        <f>IF(O39=0,0,VLOOKUP(O39,FAC_TOTALS_APTA!$A$4:$BJ$126,$L41,FALSE))</f>
        <v>13073198.9038842</v>
      </c>
      <c r="P41" s="29">
        <f>IF(P39=0,0,VLOOKUP(P39,FAC_TOTALS_APTA!$A$4:$BJ$126,$L41,FALSE))</f>
        <v>12659467.3560363</v>
      </c>
      <c r="Q41" s="29">
        <f>IF(Q39=0,0,VLOOKUP(Q39,FAC_TOTALS_APTA!$A$4:$BJ$126,$L41,FALSE))</f>
        <v>3870906.0111870002</v>
      </c>
      <c r="R41" s="29">
        <f>IF(R39=0,0,VLOOKUP(R39,FAC_TOTALS_APTA!$A$4:$BJ$126,$L41,FALSE))</f>
        <v>7160822.9994510496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46407471.475817792</v>
      </c>
      <c r="AD41" s="33">
        <f>AC41/G55</f>
        <v>4.8744881619297104E-2</v>
      </c>
    </row>
    <row r="42" spans="2:30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FARE_per_UPT_cleaned_2018_MIDLOW_log_FAC</v>
      </c>
      <c r="L42" s="6">
        <f>MATCH($K42,FAC_TOTALS_APTA!$A$2:$BH$2,)</f>
        <v>36</v>
      </c>
      <c r="M42" s="29">
        <f>IF(M39=0,0,VLOOKUP(M39,FAC_TOTALS_APTA!$A$4:$BJ$126,$L42,FALSE))</f>
        <v>-7867152.4197751898</v>
      </c>
      <c r="N42" s="29">
        <f>IF(N39=0,0,VLOOKUP(N39,FAC_TOTALS_APTA!$A$4:$BJ$126,$L42,FALSE))</f>
        <v>3515283.2468827502</v>
      </c>
      <c r="O42" s="29">
        <f>IF(O39=0,0,VLOOKUP(O39,FAC_TOTALS_APTA!$A$4:$BJ$126,$L42,FALSE))</f>
        <v>-1963242.3323848399</v>
      </c>
      <c r="P42" s="29">
        <f>IF(P39=0,0,VLOOKUP(P39,FAC_TOTALS_APTA!$A$4:$BJ$126,$L42,FALSE))</f>
        <v>-3612215.1874888898</v>
      </c>
      <c r="Q42" s="29">
        <f>IF(Q39=0,0,VLOOKUP(Q39,FAC_TOTALS_APTA!$A$4:$BJ$126,$L42,FALSE))</f>
        <v>2821347.7787073902</v>
      </c>
      <c r="R42" s="29">
        <f>IF(R39=0,0,VLOOKUP(R39,FAC_TOTALS_APTA!$A$4:$BJ$126,$L42,FALSE))</f>
        <v>3795638.6537051201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-3310340.2603536583</v>
      </c>
      <c r="AD42" s="33">
        <f>AC42/G55</f>
        <v>-3.477072526879977E-3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MATCH($K43,FAC_TOTALS_APTA!$A$2:$BH$2,)</f>
        <v>44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509857.48870007601</v>
      </c>
      <c r="P43" s="117">
        <f>IF(P39=0,0,VLOOKUP(P39,FAC_TOTALS_APTA!$A$4:$BJ$126,$L43,FALSE))</f>
        <v>0</v>
      </c>
      <c r="Q43" s="117">
        <f>IF(Q39=0,0,VLOOKUP(Q39,FAC_TOTALS_APTA!$A$4:$BJ$126,$L43,FALSE))</f>
        <v>418596.29048575001</v>
      </c>
      <c r="R43" s="117">
        <f>IF(R39=0,0,VLOOKUP(R39,FAC_TOTALS_APTA!$A$4:$BJ$126,$L43,FALSE))</f>
        <v>415258.92726888799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2"/>
        <v>1343712.7064547138</v>
      </c>
      <c r="AD43" s="122">
        <f>AC43/G56</f>
        <v>1.39792927118083E-3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43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37</v>
      </c>
      <c r="M45" s="29">
        <f>IF(M39=0,0,VLOOKUP(M39,FAC_TOTALS_APTA!$A$4:$BJ$126,$L45,FALSE))</f>
        <v>3662839.98313672</v>
      </c>
      <c r="N45" s="29">
        <f>IF(N39=0,0,VLOOKUP(N39,FAC_TOTALS_APTA!$A$4:$BJ$126,$L45,FALSE))</f>
        <v>2773576.5713976501</v>
      </c>
      <c r="O45" s="29">
        <f>IF(O39=0,0,VLOOKUP(O39,FAC_TOTALS_APTA!$A$4:$BJ$126,$L45,FALSE))</f>
        <v>2717781.2806479698</v>
      </c>
      <c r="P45" s="29">
        <f>IF(P39=0,0,VLOOKUP(P39,FAC_TOTALS_APTA!$A$4:$BJ$126,$L45,FALSE))</f>
        <v>2531520.79892257</v>
      </c>
      <c r="Q45" s="29">
        <f>IF(Q39=0,0,VLOOKUP(Q39,FAC_TOTALS_APTA!$A$4:$BJ$126,$L45,FALSE))</f>
        <v>2566768.04199096</v>
      </c>
      <c r="R45" s="29">
        <f>IF(R39=0,0,VLOOKUP(R39,FAC_TOTALS_APTA!$A$4:$BJ$126,$L45,FALSE))</f>
        <v>2228630.1680065398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16481116.844102409</v>
      </c>
      <c r="AD45" s="33">
        <f>AC45/G55</f>
        <v>1.7311223041707822E-2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38</v>
      </c>
      <c r="M46" s="29">
        <f>IF(M39=0,0,VLOOKUP(M39,FAC_TOTALS_APTA!$A$4:$BJ$126,$L46,FALSE))</f>
        <v>-309517.37847502303</v>
      </c>
      <c r="N46" s="29">
        <f>IF(N39=0,0,VLOOKUP(N39,FAC_TOTALS_APTA!$A$4:$BJ$126,$L46,FALSE))</f>
        <v>-556473.94550931605</v>
      </c>
      <c r="O46" s="29">
        <f>IF(O39=0,0,VLOOKUP(O39,FAC_TOTALS_APTA!$A$4:$BJ$126,$L46,FALSE))</f>
        <v>331440.195384374</v>
      </c>
      <c r="P46" s="29">
        <f>IF(P39=0,0,VLOOKUP(P39,FAC_TOTALS_APTA!$A$4:$BJ$126,$L46,FALSE))</f>
        <v>-1266159.0298109499</v>
      </c>
      <c r="Q46" s="29">
        <f>IF(Q39=0,0,VLOOKUP(Q39,FAC_TOTALS_APTA!$A$4:$BJ$126,$L46,FALSE))</f>
        <v>-481155.79697845399</v>
      </c>
      <c r="R46" s="29">
        <f>IF(R39=0,0,VLOOKUP(R39,FAC_TOTALS_APTA!$A$4:$BJ$126,$L46,FALSE))</f>
        <v>671035.24118360796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-1610830.7142057614</v>
      </c>
      <c r="AD46" s="33">
        <f>AC46/G55</f>
        <v>-1.6919635993010967E-3</v>
      </c>
    </row>
    <row r="47" spans="2:30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39</v>
      </c>
      <c r="M47" s="29">
        <f>IF(M39=0,0,VLOOKUP(M39,FAC_TOTALS_APTA!$A$4:$BJ$126,$L47,FALSE))</f>
        <v>-4386100.0826649396</v>
      </c>
      <c r="N47" s="29">
        <f>IF(N39=0,0,VLOOKUP(N39,FAC_TOTALS_APTA!$A$4:$BJ$126,$L47,FALSE))</f>
        <v>-6208990.3850159096</v>
      </c>
      <c r="O47" s="29">
        <f>IF(O39=0,0,VLOOKUP(O39,FAC_TOTALS_APTA!$A$4:$BJ$126,$L47,FALSE))</f>
        <v>-31212872.3739467</v>
      </c>
      <c r="P47" s="29">
        <f>IF(P39=0,0,VLOOKUP(P39,FAC_TOTALS_APTA!$A$4:$BJ$126,$L47,FALSE))</f>
        <v>-11189258.427821999</v>
      </c>
      <c r="Q47" s="29">
        <f>IF(Q39=0,0,VLOOKUP(Q39,FAC_TOTALS_APTA!$A$4:$BJ$126,$L47,FALSE))</f>
        <v>7659540.4415839901</v>
      </c>
      <c r="R47" s="29">
        <f>IF(R39=0,0,VLOOKUP(R39,FAC_TOTALS_APTA!$A$4:$BJ$126,$L47,FALSE))</f>
        <v>8896168.1406412497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-36441512.687224314</v>
      </c>
      <c r="AD47" s="33">
        <f>AC47/G55</f>
        <v>-3.8276966304714194E-2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40</v>
      </c>
      <c r="M48" s="29">
        <f>IF(M39=0,0,VLOOKUP(M39,FAC_TOTALS_APTA!$A$4:$BJ$126,$L48,FALSE))</f>
        <v>-287694.90145313798</v>
      </c>
      <c r="N48" s="29">
        <f>IF(N39=0,0,VLOOKUP(N39,FAC_TOTALS_APTA!$A$4:$BJ$126,$L48,FALSE))</f>
        <v>-219733.16664969001</v>
      </c>
      <c r="O48" s="29">
        <f>IF(O39=0,0,VLOOKUP(O39,FAC_TOTALS_APTA!$A$4:$BJ$126,$L48,FALSE))</f>
        <v>-2434192.2861721101</v>
      </c>
      <c r="P48" s="29">
        <f>IF(P39=0,0,VLOOKUP(P39,FAC_TOTALS_APTA!$A$4:$BJ$126,$L48,FALSE))</f>
        <v>-1490857.52640586</v>
      </c>
      <c r="Q48" s="29">
        <f>IF(Q39=0,0,VLOOKUP(Q39,FAC_TOTALS_APTA!$A$4:$BJ$126,$L48,FALSE))</f>
        <v>-293662.75451644597</v>
      </c>
      <c r="R48" s="29">
        <f>IF(R39=0,0,VLOOKUP(R39,FAC_TOTALS_APTA!$A$4:$BJ$126,$L48,FALSE))</f>
        <v>-692783.83648488601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-5418924.4716821294</v>
      </c>
      <c r="AD48" s="33">
        <f>AC48/G55</f>
        <v>-5.6918600276185966E-3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41</v>
      </c>
      <c r="M49" s="29">
        <f>IF(M39=0,0,VLOOKUP(M39,FAC_TOTALS_APTA!$A$4:$BJ$126,$L49,FALSE))</f>
        <v>-340235.110334625</v>
      </c>
      <c r="N49" s="29">
        <f>IF(N39=0,0,VLOOKUP(N39,FAC_TOTALS_APTA!$A$4:$BJ$126,$L49,FALSE))</f>
        <v>66829.158394539802</v>
      </c>
      <c r="O49" s="29">
        <f>IF(O39=0,0,VLOOKUP(O39,FAC_TOTALS_APTA!$A$4:$BJ$126,$L49,FALSE))</f>
        <v>-383775.22312899202</v>
      </c>
      <c r="P49" s="29">
        <f>IF(P39=0,0,VLOOKUP(P39,FAC_TOTALS_APTA!$A$4:$BJ$126,$L49,FALSE))</f>
        <v>-241215.62267571801</v>
      </c>
      <c r="Q49" s="29">
        <f>IF(Q39=0,0,VLOOKUP(Q39,FAC_TOTALS_APTA!$A$4:$BJ$126,$L49,FALSE))</f>
        <v>-497761.80950195401</v>
      </c>
      <c r="R49" s="29">
        <f>IF(R39=0,0,VLOOKUP(R39,FAC_TOTALS_APTA!$A$4:$BJ$126,$L49,FALSE))</f>
        <v>-403208.74149249599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-1799367.348739245</v>
      </c>
      <c r="AD49" s="33">
        <f>AC49/G55</f>
        <v>-1.8899962789316646E-3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42</v>
      </c>
      <c r="M50" s="29">
        <f>IF(M39=0,0,VLOOKUP(M39,FAC_TOTALS_APTA!$A$4:$BJ$126,$L50,FALSE))</f>
        <v>-496848.01888226101</v>
      </c>
      <c r="N50" s="29">
        <f>IF(N39=0,0,VLOOKUP(N39,FAC_TOTALS_APTA!$A$4:$BJ$126,$L50,FALSE))</f>
        <v>-623511.28511274594</v>
      </c>
      <c r="O50" s="29">
        <f>IF(O39=0,0,VLOOKUP(O39,FAC_TOTALS_APTA!$A$4:$BJ$126,$L50,FALSE))</f>
        <v>-1082972.83135391</v>
      </c>
      <c r="P50" s="29">
        <f>IF(P39=0,0,VLOOKUP(P39,FAC_TOTALS_APTA!$A$4:$BJ$126,$L50,FALSE))</f>
        <v>-3595348.9975213101</v>
      </c>
      <c r="Q50" s="29">
        <f>IF(Q39=0,0,VLOOKUP(Q39,FAC_TOTALS_APTA!$A$4:$BJ$126,$L50,FALSE))</f>
        <v>-1526343.6831634601</v>
      </c>
      <c r="R50" s="29">
        <f>IF(R39=0,0,VLOOKUP(R39,FAC_TOTALS_APTA!$A$4:$BJ$126,$L50,FALSE))</f>
        <v>-1896779.9503090901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-9221804.7663427778</v>
      </c>
      <c r="AD50" s="33">
        <f>AC50/G55</f>
        <v>-9.6862804060739265E-3</v>
      </c>
    </row>
    <row r="51" spans="1:31" x14ac:dyDescent="0.25">
      <c r="B51" s="25" t="s">
        <v>63</v>
      </c>
      <c r="C51" s="28"/>
      <c r="D51" s="126" t="s">
        <v>96</v>
      </c>
      <c r="E51" s="55"/>
      <c r="F51" s="6">
        <f>MATCH($D51,FAC_TOTALS_APTA!$A$2:$BJ$2,)</f>
        <v>26</v>
      </c>
      <c r="G51" s="125">
        <f>VLOOKUP(G39,FAC_TOTALS_APTA!$A$4:$BJ$126,$F51,FALSE)</f>
        <v>0</v>
      </c>
      <c r="H51" s="125">
        <f>VLOOKUP(H39,FAC_TOTALS_APTA!$A$4:$BJ$126,$F51,FALSE)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YEARS_SINCE_TNC_BUS_MID_FAC</v>
      </c>
      <c r="L51" s="6">
        <f>MATCH($K51,FAC_TOTALS_APTA!$A$2:$BH$2,)</f>
        <v>47</v>
      </c>
      <c r="M51" s="29">
        <f>IF(M39=0,0,VLOOKUP(M39,FAC_TOTALS_APTA!$A$4:$BJ$126,$L51,FALSE))</f>
        <v>0</v>
      </c>
      <c r="N51" s="29">
        <f>IF(N39=0,0,VLOOKUP(N39,FAC_TOTALS_APTA!$A$4:$BJ$126,$L51,FALSE))</f>
        <v>-4871992.8765115403</v>
      </c>
      <c r="O51" s="29">
        <f>IF(O39=0,0,VLOOKUP(O39,FAC_TOTALS_APTA!$A$4:$BJ$126,$L51,FALSE))</f>
        <v>-26349200.795921799</v>
      </c>
      <c r="P51" s="29">
        <f>IF(P39=0,0,VLOOKUP(P39,FAC_TOTALS_APTA!$A$4:$BJ$126,$L51,FALSE))</f>
        <v>-29098472.095845699</v>
      </c>
      <c r="Q51" s="29">
        <f>IF(Q39=0,0,VLOOKUP(Q39,FAC_TOTALS_APTA!$A$4:$BJ$126,$L51,FALSE))</f>
        <v>-27915782.287489001</v>
      </c>
      <c r="R51" s="29">
        <f>IF(R39=0,0,VLOOKUP(R39,FAC_TOTALS_APTA!$A$4:$BJ$126,$L51,FALSE))</f>
        <v>-28386166.418621302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-116621614.47438934</v>
      </c>
      <c r="AD51" s="33">
        <f>AC51/G55</f>
        <v>-0.12249550796508331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31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52</v>
      </c>
      <c r="M52" s="29">
        <f>IF(M39=0,0,VLOOKUP(M39,FAC_TOTALS_APTA!$A$4:$BJ$126,$L52,FALSE))</f>
        <v>-675356.76920897502</v>
      </c>
      <c r="N52" s="29">
        <f>IF(N39=0,0,VLOOKUP(N39,FAC_TOTALS_APTA!$A$4:$BJ$126,$L52,FALSE))</f>
        <v>-1035941.77217887</v>
      </c>
      <c r="O52" s="29">
        <f>IF(O39=0,0,VLOOKUP(O39,FAC_TOTALS_APTA!$A$4:$BJ$126,$L52,FALSE))</f>
        <v>-2259289.0913871401</v>
      </c>
      <c r="P52" s="29">
        <f>IF(P39=0,0,VLOOKUP(P39,FAC_TOTALS_APTA!$A$4:$BJ$126,$L52,FALSE))</f>
        <v>-1458729.98737661</v>
      </c>
      <c r="Q52" s="29">
        <f>IF(Q39=0,0,VLOOKUP(Q39,FAC_TOTALS_APTA!$A$4:$BJ$126,$L52,FALSE))</f>
        <v>-1052756.99232541</v>
      </c>
      <c r="R52" s="29">
        <f>IF(R39=0,0,VLOOKUP(R39,FAC_TOTALS_APTA!$A$4:$BJ$126,$L52,FALSE))</f>
        <v>-1007029.92639404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-7489104.5388710452</v>
      </c>
      <c r="AD52" s="33">
        <f>AC52/G55</f>
        <v>-7.8663090785291868E-3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32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53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-11587248.0345977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-11587248.0345977</v>
      </c>
      <c r="AD53" s="40">
        <f>AC53/G55</f>
        <v>-1.2170864211686611E-2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57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952048090.67473495</v>
      </c>
      <c r="H55" s="117">
        <f>VLOOKUP(H39,FAC_TOTALS_APTA!$A$4:$BH$126,$F55,FALSE)</f>
        <v>823523963.925349</v>
      </c>
      <c r="I55" s="112">
        <f t="shared" ref="I55" si="13">H55/G55-1</f>
        <v>-0.1349975153653199</v>
      </c>
      <c r="J55" s="31"/>
      <c r="K55" s="31"/>
      <c r="L55" s="6"/>
      <c r="M55" s="29">
        <f t="shared" ref="M55:AB55" si="14">SUM(M41:M48)</f>
        <v>-6244589.0098755611</v>
      </c>
      <c r="N55" s="29">
        <f t="shared" si="14"/>
        <v>6003702.737008716</v>
      </c>
      <c r="O55" s="29">
        <f t="shared" si="14"/>
        <v>-18978029.123887029</v>
      </c>
      <c r="P55" s="29">
        <f t="shared" si="14"/>
        <v>-2367502.0165688284</v>
      </c>
      <c r="Q55" s="29">
        <f t="shared" si="14"/>
        <v>16562340.012460191</v>
      </c>
      <c r="R55" s="29">
        <f t="shared" si="14"/>
        <v>22474770.293771569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-128524126.74938595</v>
      </c>
      <c r="AD55" s="33">
        <f>I55</f>
        <v>-0.1349975153653199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-2.2807445493664424E-2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55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34</v>
      </c>
      <c r="M69" s="29">
        <f>IF(M67=0,0,VLOOKUP(M67,FAC_TOTALS_APTA!$A$4:$BJ$126,$L69,FALSE))</f>
        <v>1061379.3425611299</v>
      </c>
      <c r="N69" s="29">
        <f>IF(N67=0,0,VLOOKUP(N67,FAC_TOTALS_APTA!$A$4:$BJ$126,$L69,FALSE))</f>
        <v>3154076.8292902098</v>
      </c>
      <c r="O69" s="29">
        <f>IF(O67=0,0,VLOOKUP(O67,FAC_TOTALS_APTA!$A$4:$BJ$126,$L69,FALSE))</f>
        <v>3075460.63079709</v>
      </c>
      <c r="P69" s="29">
        <f>IF(P67=0,0,VLOOKUP(P67,FAC_TOTALS_APTA!$A$4:$BJ$126,$L69,FALSE))</f>
        <v>2058377.95250864</v>
      </c>
      <c r="Q69" s="29">
        <f>IF(Q67=0,0,VLOOKUP(Q67,FAC_TOTALS_APTA!$A$4:$BJ$126,$L69,FALSE))</f>
        <v>1620073.6520612901</v>
      </c>
      <c r="R69" s="29">
        <f>IF(R67=0,0,VLOOKUP(R67,FAC_TOTALS_APTA!$A$4:$BJ$126,$L69,FALSE))</f>
        <v>1708899.19207352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12678267.59929188</v>
      </c>
      <c r="AD69" s="33">
        <f>AC69/G83</f>
        <v>4.1163537724031148E-2</v>
      </c>
    </row>
    <row r="70" spans="2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FARE_per_UPT_cleaned_2018_MIDLOW_log_FAC</v>
      </c>
      <c r="L70" s="6">
        <f>MATCH($K70,FAC_TOTALS_APTA!$A$2:$BH$2,)</f>
        <v>36</v>
      </c>
      <c r="M70" s="29">
        <f>IF(M67=0,0,VLOOKUP(M67,FAC_TOTALS_APTA!$A$4:$BJ$126,$L70,FALSE))</f>
        <v>-6197950.9045519596</v>
      </c>
      <c r="N70" s="29">
        <f>IF(N67=0,0,VLOOKUP(N67,FAC_TOTALS_APTA!$A$4:$BJ$126,$L70,FALSE))</f>
        <v>453214.158611611</v>
      </c>
      <c r="O70" s="29">
        <f>IF(O67=0,0,VLOOKUP(O67,FAC_TOTALS_APTA!$A$4:$BJ$126,$L70,FALSE))</f>
        <v>-3887288.4041519999</v>
      </c>
      <c r="P70" s="29">
        <f>IF(P67=0,0,VLOOKUP(P67,FAC_TOTALS_APTA!$A$4:$BJ$126,$L70,FALSE))</f>
        <v>-4261858.0606156597</v>
      </c>
      <c r="Q70" s="29">
        <f>IF(Q67=0,0,VLOOKUP(Q67,FAC_TOTALS_APTA!$A$4:$BJ$126,$L70,FALSE))</f>
        <v>497213.32249468198</v>
      </c>
      <c r="R70" s="29">
        <f>IF(R67=0,0,VLOOKUP(R67,FAC_TOTALS_APTA!$A$4:$BJ$126,$L70,FALSE))</f>
        <v>881774.15534507204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-12514895.732868254</v>
      </c>
      <c r="AD70" s="33">
        <f>AC70/G83</f>
        <v>-4.0633105318033505E-2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1.81254270699816E-2</v>
      </c>
      <c r="H71" s="117">
        <f>VLOOKUP(H67,FAC_TOTALS_APTA!$A$4:$BJ$126,$F71,FALSE)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MATCH($K71,FAC_TOTALS_APTA!$A$2:$BH$2,)</f>
        <v>44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43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37</v>
      </c>
      <c r="M73" s="29">
        <f>IF(M67=0,0,VLOOKUP(M67,FAC_TOTALS_APTA!$A$4:$BJ$126,$L73,FALSE))</f>
        <v>871528.70310936403</v>
      </c>
      <c r="N73" s="29">
        <f>IF(N67=0,0,VLOOKUP(N67,FAC_TOTALS_APTA!$A$4:$BJ$126,$L73,FALSE))</f>
        <v>526460.28860093304</v>
      </c>
      <c r="O73" s="29">
        <f>IF(O67=0,0,VLOOKUP(O67,FAC_TOTALS_APTA!$A$4:$BJ$126,$L73,FALSE))</f>
        <v>603675.78336037998</v>
      </c>
      <c r="P73" s="29">
        <f>IF(P67=0,0,VLOOKUP(P67,FAC_TOTALS_APTA!$A$4:$BJ$126,$L73,FALSE))</f>
        <v>555175.21992962004</v>
      </c>
      <c r="Q73" s="29">
        <f>IF(Q67=0,0,VLOOKUP(Q67,FAC_TOTALS_APTA!$A$4:$BJ$126,$L73,FALSE))</f>
        <v>471329.156974738</v>
      </c>
      <c r="R73" s="29">
        <f>IF(R67=0,0,VLOOKUP(R67,FAC_TOTALS_APTA!$A$4:$BJ$126,$L73,FALSE))</f>
        <v>496111.99623081897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3524281.148205854</v>
      </c>
      <c r="AD73" s="33">
        <f>AC73/G83</f>
        <v>1.1442563335890322E-2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38</v>
      </c>
      <c r="M74" s="29">
        <f>IF(M67=0,0,VLOOKUP(M67,FAC_TOTALS_APTA!$A$4:$BJ$126,$L74,FALSE))</f>
        <v>-49597.377943413798</v>
      </c>
      <c r="N74" s="29">
        <f>IF(N67=0,0,VLOOKUP(N67,FAC_TOTALS_APTA!$A$4:$BJ$126,$L74,FALSE))</f>
        <v>-276197.73664975498</v>
      </c>
      <c r="O74" s="29">
        <f>IF(O67=0,0,VLOOKUP(O67,FAC_TOTALS_APTA!$A$4:$BJ$126,$L74,FALSE))</f>
        <v>-361193.23364148597</v>
      </c>
      <c r="P74" s="29">
        <f>IF(P67=0,0,VLOOKUP(P67,FAC_TOTALS_APTA!$A$4:$BJ$126,$L74,FALSE))</f>
        <v>484256.61090122099</v>
      </c>
      <c r="Q74" s="29">
        <f>IF(Q67=0,0,VLOOKUP(Q67,FAC_TOTALS_APTA!$A$4:$BJ$126,$L74,FALSE))</f>
        <v>-72561.556553997201</v>
      </c>
      <c r="R74" s="29">
        <f>IF(R67=0,0,VLOOKUP(R67,FAC_TOTALS_APTA!$A$4:$BJ$126,$L74,FALSE))</f>
        <v>-109848.965820978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-385142.25970840896</v>
      </c>
      <c r="AD74" s="33">
        <f>AC74/G83</f>
        <v>-1.2504719444091225E-3</v>
      </c>
    </row>
    <row r="75" spans="2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39</v>
      </c>
      <c r="M75" s="29">
        <f>IF(M67=0,0,VLOOKUP(M67,FAC_TOTALS_APTA!$A$4:$BJ$126,$L75,FALSE))</f>
        <v>-1347879.0141074101</v>
      </c>
      <c r="N75" s="29">
        <f>IF(N67=0,0,VLOOKUP(N67,FAC_TOTALS_APTA!$A$4:$BJ$126,$L75,FALSE))</f>
        <v>-1979385.33542388</v>
      </c>
      <c r="O75" s="29">
        <f>IF(O67=0,0,VLOOKUP(O67,FAC_TOTALS_APTA!$A$4:$BJ$126,$L75,FALSE))</f>
        <v>-10555236.882490201</v>
      </c>
      <c r="P75" s="29">
        <f>IF(P67=0,0,VLOOKUP(P67,FAC_TOTALS_APTA!$A$4:$BJ$126,$L75,FALSE))</f>
        <v>-3425377.5564226201</v>
      </c>
      <c r="Q75" s="29">
        <f>IF(Q67=0,0,VLOOKUP(Q67,FAC_TOTALS_APTA!$A$4:$BJ$126,$L75,FALSE))</f>
        <v>2457829.8156025698</v>
      </c>
      <c r="R75" s="29">
        <f>IF(R67=0,0,VLOOKUP(R67,FAC_TOTALS_APTA!$A$4:$BJ$126,$L75,FALSE))</f>
        <v>2694719.1585468198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-12155329.814294722</v>
      </c>
      <c r="AD75" s="33">
        <f>AC75/G83</f>
        <v>-3.9465674110452417E-2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40</v>
      </c>
      <c r="M76" s="29">
        <f>IF(M67=0,0,VLOOKUP(M67,FAC_TOTALS_APTA!$A$4:$BJ$126,$L76,FALSE))</f>
        <v>-9667.4872622901294</v>
      </c>
      <c r="N76" s="29">
        <f>IF(N67=0,0,VLOOKUP(N67,FAC_TOTALS_APTA!$A$4:$BJ$126,$L76,FALSE))</f>
        <v>-284256.30241790001</v>
      </c>
      <c r="O76" s="29">
        <f>IF(O67=0,0,VLOOKUP(O67,FAC_TOTALS_APTA!$A$4:$BJ$126,$L76,FALSE))</f>
        <v>-640184.967334304</v>
      </c>
      <c r="P76" s="29">
        <f>IF(P67=0,0,VLOOKUP(P67,FAC_TOTALS_APTA!$A$4:$BJ$126,$L76,FALSE))</f>
        <v>-249176.142427774</v>
      </c>
      <c r="Q76" s="29">
        <f>IF(Q67=0,0,VLOOKUP(Q67,FAC_TOTALS_APTA!$A$4:$BJ$126,$L76,FALSE))</f>
        <v>-207823.17747156901</v>
      </c>
      <c r="R76" s="29">
        <f>IF(R67=0,0,VLOOKUP(R67,FAC_TOTALS_APTA!$A$4:$BJ$126,$L76,FALSE))</f>
        <v>-240005.69945583199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-1631113.776369669</v>
      </c>
      <c r="AD76" s="33">
        <f>AC76/G83</f>
        <v>-5.2958665637827269E-3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41</v>
      </c>
      <c r="M77" s="29">
        <f>IF(M67=0,0,VLOOKUP(M67,FAC_TOTALS_APTA!$A$4:$BJ$126,$L77,FALSE))</f>
        <v>16351.7083251863</v>
      </c>
      <c r="N77" s="29">
        <f>IF(N67=0,0,VLOOKUP(N67,FAC_TOTALS_APTA!$A$4:$BJ$126,$L77,FALSE))</f>
        <v>19697.3066833788</v>
      </c>
      <c r="O77" s="29">
        <f>IF(O67=0,0,VLOOKUP(O67,FAC_TOTALS_APTA!$A$4:$BJ$126,$L77,FALSE))</f>
        <v>-94354.194738781502</v>
      </c>
      <c r="P77" s="29">
        <f>IF(P67=0,0,VLOOKUP(P67,FAC_TOTALS_APTA!$A$4:$BJ$126,$L77,FALSE))</f>
        <v>-73890.511911643305</v>
      </c>
      <c r="Q77" s="29">
        <f>IF(Q67=0,0,VLOOKUP(Q67,FAC_TOTALS_APTA!$A$4:$BJ$126,$L77,FALSE))</f>
        <v>-23378.4910445967</v>
      </c>
      <c r="R77" s="29">
        <f>IF(R67=0,0,VLOOKUP(R67,FAC_TOTALS_APTA!$A$4:$BJ$126,$L77,FALSE))</f>
        <v>-29787.412842467998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-185361.59552892443</v>
      </c>
      <c r="AD77" s="33">
        <f>AC77/G83</f>
        <v>-6.0182820486985545E-4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42</v>
      </c>
      <c r="M78" s="29">
        <f>IF(M67=0,0,VLOOKUP(M67,FAC_TOTALS_APTA!$A$4:$BJ$126,$L78,FALSE))</f>
        <v>229175.94319746201</v>
      </c>
      <c r="N78" s="29">
        <f>IF(N67=0,0,VLOOKUP(N67,FAC_TOTALS_APTA!$A$4:$BJ$126,$L78,FALSE))</f>
        <v>-398388.945634162</v>
      </c>
      <c r="O78" s="29">
        <f>IF(O67=0,0,VLOOKUP(O67,FAC_TOTALS_APTA!$A$4:$BJ$126,$L78,FALSE))</f>
        <v>29882.364530987801</v>
      </c>
      <c r="P78" s="29">
        <f>IF(P67=0,0,VLOOKUP(P67,FAC_TOTALS_APTA!$A$4:$BJ$126,$L78,FALSE))</f>
        <v>-1291686.6214461999</v>
      </c>
      <c r="Q78" s="29">
        <f>IF(Q67=0,0,VLOOKUP(Q67,FAC_TOTALS_APTA!$A$4:$BJ$126,$L78,FALSE))</f>
        <v>-627107.78665602801</v>
      </c>
      <c r="R78" s="29">
        <f>IF(R67=0,0,VLOOKUP(R67,FAC_TOTALS_APTA!$A$4:$BJ$126,$L78,FALSE))</f>
        <v>-773434.09595308895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-2831559.1419610288</v>
      </c>
      <c r="AD78" s="33">
        <f>AC78/G83</f>
        <v>-9.1934478149402789E-3</v>
      </c>
    </row>
    <row r="79" spans="2:33" x14ac:dyDescent="0.25">
      <c r="B79" s="25" t="s">
        <v>63</v>
      </c>
      <c r="C79" s="28"/>
      <c r="D79" s="126" t="s">
        <v>97</v>
      </c>
      <c r="E79" s="55"/>
      <c r="F79" s="6">
        <f>MATCH($D79,FAC_TOTALS_APTA!$A$2:$BJ$2,)</f>
        <v>27</v>
      </c>
      <c r="G79" s="125">
        <f>VLOOKUP(G67,FAC_TOTALS_APTA!$A$4:$BJ$126,$F79,FALSE)</f>
        <v>0</v>
      </c>
      <c r="H79" s="125">
        <f>VLOOKUP(H67,FAC_TOTALS_APTA!$A$4:$BJ$126,$F79,FALSE)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YEARS_SINCE_TNC_BUS_LOW_FAC</v>
      </c>
      <c r="L79" s="6">
        <f>MATCH($K79,FAC_TOTALS_APTA!$A$2:$BH$2,)</f>
        <v>48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-5602040.6424789596</v>
      </c>
      <c r="P79" s="29">
        <f>IF(P67=0,0,VLOOKUP(P67,FAC_TOTALS_APTA!$A$4:$BJ$126,$L79,FALSE))</f>
        <v>-7558319.1521586403</v>
      </c>
      <c r="Q79" s="29">
        <f>IF(Q67=0,0,VLOOKUP(Q67,FAC_TOTALS_APTA!$A$4:$BJ$126,$L79,FALSE))</f>
        <v>-8039682.6849564603</v>
      </c>
      <c r="R79" s="29">
        <f>IF(R67=0,0,VLOOKUP(R67,FAC_TOTALS_APTA!$A$4:$BJ$126,$L79,FALSE))</f>
        <v>-8689217.5939467996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-29889260.073540859</v>
      </c>
      <c r="AD79" s="33">
        <f>AC79/G83</f>
        <v>-9.7043833074583141E-2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31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52</v>
      </c>
      <c r="M80" s="29">
        <f>IF(M67=0,0,VLOOKUP(M67,FAC_TOTALS_APTA!$A$4:$BJ$126,$L80,FALSE))</f>
        <v>0</v>
      </c>
      <c r="N80" s="29">
        <f>IF(N67=0,0,VLOOKUP(N67,FAC_TOTALS_APTA!$A$4:$BJ$126,$L80,FALSE))</f>
        <v>-70821.223324181497</v>
      </c>
      <c r="O80" s="29">
        <f>IF(O67=0,0,VLOOKUP(O67,FAC_TOTALS_APTA!$A$4:$BJ$126,$L80,FALSE))</f>
        <v>-176761.13663718299</v>
      </c>
      <c r="P80" s="29">
        <f>IF(P67=0,0,VLOOKUP(P67,FAC_TOTALS_APTA!$A$4:$BJ$126,$L80,FALSE))</f>
        <v>-280003.20051531499</v>
      </c>
      <c r="Q80" s="29">
        <f>IF(Q67=0,0,VLOOKUP(Q67,FAC_TOTALS_APTA!$A$4:$BJ$126,$L80,FALSE))</f>
        <v>-657348.31739990204</v>
      </c>
      <c r="R80" s="29">
        <f>IF(R67=0,0,VLOOKUP(R67,FAC_TOTALS_APTA!$A$4:$BJ$126,$L80,FALSE))</f>
        <v>-451040.168967665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-1635974.0468442466</v>
      </c>
      <c r="AD80" s="33">
        <f>AC80/G83</f>
        <v>-5.3116467897057424E-3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32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53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-717525.691084933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-717525.691084933</v>
      </c>
      <c r="AD81" s="40">
        <f>AC81/G83</f>
        <v>-2.3296476132579681E-3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57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307997521.60005301</v>
      </c>
      <c r="H83" s="117">
        <f>VLOOKUP(H67,FAC_TOTALS_APTA!$A$4:$BH$126,$F83,FALSE)</f>
        <v>262613503.25225201</v>
      </c>
      <c r="I83" s="112">
        <f t="shared" ref="I83" si="23">H83/G83-1</f>
        <v>-0.14735189462574294</v>
      </c>
      <c r="J83" s="31"/>
      <c r="K83" s="31"/>
      <c r="L83" s="6"/>
      <c r="M83" s="29">
        <f t="shared" ref="M83:AB83" si="24">SUM(M69:M76)</f>
        <v>-5672186.7381945793</v>
      </c>
      <c r="N83" s="29">
        <f t="shared" si="24"/>
        <v>1593911.9020112187</v>
      </c>
      <c r="O83" s="29">
        <f t="shared" si="24"/>
        <v>-11764767.073460521</v>
      </c>
      <c r="P83" s="29">
        <f t="shared" si="24"/>
        <v>-4838601.976126573</v>
      </c>
      <c r="Q83" s="29">
        <f t="shared" si="24"/>
        <v>4766061.2131077144</v>
      </c>
      <c r="R83" s="29">
        <f t="shared" si="24"/>
        <v>5431649.8369194204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-45384018.347801</v>
      </c>
      <c r="AD83" s="33">
        <f>I83</f>
        <v>-0.14735189462574294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1.2294979106176607E-3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33</v>
      </c>
      <c r="M97" s="29">
        <f>IF(M95=0,0,VLOOKUP(M95,FAC_TOTALS_APTA!$A$4:$BJ$126,$L97,FALSE))</f>
        <v>12628408.9860522</v>
      </c>
      <c r="N97" s="29">
        <f>IF(N95=0,0,VLOOKUP(N95,FAC_TOTALS_APTA!$A$4:$BJ$126,$L97,FALSE))</f>
        <v>-65041.709843817298</v>
      </c>
      <c r="O97" s="29">
        <f>IF(O95=0,0,VLOOKUP(O95,FAC_TOTALS_APTA!$A$4:$BJ$126,$L97,FALSE))</f>
        <v>2290406.3131296402</v>
      </c>
      <c r="P97" s="29">
        <f>IF(P95=0,0,VLOOKUP(P95,FAC_TOTALS_APTA!$A$4:$BJ$126,$L97,FALSE))</f>
        <v>-1925334.57571796</v>
      </c>
      <c r="Q97" s="29">
        <f>IF(Q95=0,0,VLOOKUP(Q95,FAC_TOTALS_APTA!$A$4:$BJ$126,$L97,FALSE))</f>
        <v>-3472693.6129450002</v>
      </c>
      <c r="R97" s="29">
        <f>IF(R95=0,0,VLOOKUP(R95,FAC_TOTALS_APTA!$A$4:$BJ$126,$L97,FALSE))</f>
        <v>-766541.21367426903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8689204.1870007943</v>
      </c>
      <c r="AD97" s="33">
        <f>AC97/G111</f>
        <v>8.2511533627039769E-3</v>
      </c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FARE_per_UPT_cleaned_2018_HINY_log_FAC</v>
      </c>
      <c r="L98" s="6">
        <f>MATCH($K98,FAC_TOTALS_APTA!$A$2:$BH$2,)</f>
        <v>35</v>
      </c>
      <c r="M98" s="29">
        <f>IF(M95=0,0,VLOOKUP(M95,FAC_TOTALS_APTA!$A$4:$BJ$126,$L98,FALSE))</f>
        <v>-16241233.3139484</v>
      </c>
      <c r="N98" s="29">
        <f>IF(N95=0,0,VLOOKUP(N95,FAC_TOTALS_APTA!$A$4:$BJ$126,$L98,FALSE))</f>
        <v>228160.673722912</v>
      </c>
      <c r="O98" s="29">
        <f>IF(O95=0,0,VLOOKUP(O95,FAC_TOTALS_APTA!$A$4:$BJ$126,$L98,FALSE))</f>
        <v>-3102404.2201774199</v>
      </c>
      <c r="P98" s="29">
        <f>IF(P95=0,0,VLOOKUP(P95,FAC_TOTALS_APTA!$A$4:$BJ$126,$L98,FALSE))</f>
        <v>-359555.32357744401</v>
      </c>
      <c r="Q98" s="29">
        <f>IF(Q95=0,0,VLOOKUP(Q95,FAC_TOTALS_APTA!$A$4:$BJ$126,$L98,FALSE))</f>
        <v>-2568758.9534304002</v>
      </c>
      <c r="R98" s="29">
        <f>IF(R95=0,0,VLOOKUP(R95,FAC_TOTALS_APTA!$A$4:$BJ$126,$L98,FALSE))</f>
        <v>550469.19717031205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-21493321.940240439</v>
      </c>
      <c r="AD98" s="33">
        <f>AC98/G111</f>
        <v>-2.0409774219393405E-2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MATCH($K99,FAC_TOTALS_APTA!$A$2:$BH$2,)</f>
        <v>44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43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37</v>
      </c>
      <c r="M101" s="29">
        <f>IF(M95=0,0,VLOOKUP(M95,FAC_TOTALS_APTA!$A$4:$BJ$126,$L101,FALSE))</f>
        <v>7423304.9704796895</v>
      </c>
      <c r="N101" s="29">
        <f>IF(N95=0,0,VLOOKUP(N95,FAC_TOTALS_APTA!$A$4:$BJ$126,$L101,FALSE))</f>
        <v>2331278.0021907901</v>
      </c>
      <c r="O101" s="29">
        <f>IF(O95=0,0,VLOOKUP(O95,FAC_TOTALS_APTA!$A$4:$BJ$126,$L101,FALSE))</f>
        <v>2090911.7710376999</v>
      </c>
      <c r="P101" s="29">
        <f>IF(P95=0,0,VLOOKUP(P95,FAC_TOTALS_APTA!$A$4:$BJ$126,$L101,FALSE))</f>
        <v>450173.23527278099</v>
      </c>
      <c r="Q101" s="29">
        <f>IF(Q95=0,0,VLOOKUP(Q95,FAC_TOTALS_APTA!$A$4:$BJ$126,$L101,FALSE))</f>
        <v>1744888.42731345</v>
      </c>
      <c r="R101" s="29">
        <f>IF(R95=0,0,VLOOKUP(R95,FAC_TOTALS_APTA!$A$4:$BJ$126,$L101,FALSE))</f>
        <v>987442.51905876596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15027998.925353179</v>
      </c>
      <c r="AD101" s="33">
        <f>AC101/G111</f>
        <v>1.4270389002153194E-2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38</v>
      </c>
      <c r="M102" s="29">
        <f>IF(M95=0,0,VLOOKUP(M95,FAC_TOTALS_APTA!$A$4:$BJ$126,$L102,FALSE))</f>
        <v>473234.55114374199</v>
      </c>
      <c r="N102" s="29">
        <f>IF(N95=0,0,VLOOKUP(N95,FAC_TOTALS_APTA!$A$4:$BJ$126,$L102,FALSE))</f>
        <v>871643.21006793296</v>
      </c>
      <c r="O102" s="29">
        <f>IF(O95=0,0,VLOOKUP(O95,FAC_TOTALS_APTA!$A$4:$BJ$126,$L102,FALSE))</f>
        <v>1272418.9231779701</v>
      </c>
      <c r="P102" s="29">
        <f>IF(P95=0,0,VLOOKUP(P95,FAC_TOTALS_APTA!$A$4:$BJ$126,$L102,FALSE))</f>
        <v>299812.69620596</v>
      </c>
      <c r="Q102" s="29">
        <f>IF(Q95=0,0,VLOOKUP(Q95,FAC_TOTALS_APTA!$A$4:$BJ$126,$L102,FALSE))</f>
        <v>505734.08494115801</v>
      </c>
      <c r="R102" s="29">
        <f>IF(R95=0,0,VLOOKUP(R95,FAC_TOTALS_APTA!$A$4:$BJ$126,$L102,FALSE))</f>
        <v>-424969.35508467699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2997874.1104520867</v>
      </c>
      <c r="AD102" s="33">
        <f>AC102/G111</f>
        <v>2.8467416020014013E-3</v>
      </c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39</v>
      </c>
      <c r="M103" s="29">
        <f>IF(M95=0,0,VLOOKUP(M95,FAC_TOTALS_APTA!$A$4:$BJ$126,$L103,FALSE))</f>
        <v>-4940492.0682977904</v>
      </c>
      <c r="N103" s="29">
        <f>IF(N95=0,0,VLOOKUP(N95,FAC_TOTALS_APTA!$A$4:$BJ$126,$L103,FALSE))</f>
        <v>-5796466.5295789698</v>
      </c>
      <c r="O103" s="29">
        <f>IF(O95=0,0,VLOOKUP(O95,FAC_TOTALS_APTA!$A$4:$BJ$126,$L103,FALSE))</f>
        <v>-36042462.598322898</v>
      </c>
      <c r="P103" s="29">
        <f>IF(P95=0,0,VLOOKUP(P95,FAC_TOTALS_APTA!$A$4:$BJ$126,$L103,FALSE))</f>
        <v>-11128302.1149037</v>
      </c>
      <c r="Q103" s="29">
        <f>IF(Q95=0,0,VLOOKUP(Q95,FAC_TOTALS_APTA!$A$4:$BJ$126,$L103,FALSE))</f>
        <v>10874150.992289901</v>
      </c>
      <c r="R103" s="29">
        <f>IF(R95=0,0,VLOOKUP(R95,FAC_TOTALS_APTA!$A$4:$BJ$126,$L103,FALSE))</f>
        <v>8142487.60832961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-38891084.710483849</v>
      </c>
      <c r="AD103" s="33">
        <f>AC103/G111</f>
        <v>-3.6930459623469393E-2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40</v>
      </c>
      <c r="M104" s="29">
        <f>IF(M95=0,0,VLOOKUP(M95,FAC_TOTALS_APTA!$A$4:$BJ$126,$L104,FALSE))</f>
        <v>535219.11713840696</v>
      </c>
      <c r="N104" s="29">
        <f>IF(N95=0,0,VLOOKUP(N95,FAC_TOTALS_APTA!$A$4:$BJ$126,$L104,FALSE))</f>
        <v>244314.05600989299</v>
      </c>
      <c r="O104" s="29">
        <f>IF(O95=0,0,VLOOKUP(O95,FAC_TOTALS_APTA!$A$4:$BJ$126,$L104,FALSE))</f>
        <v>-1189649.96585157</v>
      </c>
      <c r="P104" s="29">
        <f>IF(P95=0,0,VLOOKUP(P95,FAC_TOTALS_APTA!$A$4:$BJ$126,$L104,FALSE))</f>
        <v>-2157913.9317222801</v>
      </c>
      <c r="Q104" s="29">
        <f>IF(Q95=0,0,VLOOKUP(Q95,FAC_TOTALS_APTA!$A$4:$BJ$126,$L104,FALSE))</f>
        <v>-1202988.30670531</v>
      </c>
      <c r="R104" s="29">
        <f>IF(R95=0,0,VLOOKUP(R95,FAC_TOTALS_APTA!$A$4:$BJ$126,$L104,FALSE))</f>
        <v>-1477085.7452431601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-5248104.7763740197</v>
      </c>
      <c r="AD104" s="33">
        <f>AC104/G111</f>
        <v>-4.9835308782573244E-3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41</v>
      </c>
      <c r="M105" s="29">
        <f>IF(M95=0,0,VLOOKUP(M95,FAC_TOTALS_APTA!$A$4:$BJ$126,$L105,FALSE))</f>
        <v>-3192002.8708942798</v>
      </c>
      <c r="N105" s="29">
        <f>IF(N95=0,0,VLOOKUP(N95,FAC_TOTALS_APTA!$A$4:$BJ$126,$L105,FALSE))</f>
        <v>545849.876316512</v>
      </c>
      <c r="O105" s="29">
        <f>IF(O95=0,0,VLOOKUP(O95,FAC_TOTALS_APTA!$A$4:$BJ$126,$L105,FALSE))</f>
        <v>-60011.324279209599</v>
      </c>
      <c r="P105" s="29">
        <f>IF(P95=0,0,VLOOKUP(P95,FAC_TOTALS_APTA!$A$4:$BJ$126,$L105,FALSE))</f>
        <v>-566544.94589358103</v>
      </c>
      <c r="Q105" s="29">
        <f>IF(Q95=0,0,VLOOKUP(Q95,FAC_TOTALS_APTA!$A$4:$BJ$126,$L105,FALSE))</f>
        <v>234979.104816673</v>
      </c>
      <c r="R105" s="29">
        <f>IF(R95=0,0,VLOOKUP(R95,FAC_TOTALS_APTA!$A$4:$BJ$126,$L105,FALSE))</f>
        <v>18470.575512313499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-3019259.5844215723</v>
      </c>
      <c r="AD105" s="33">
        <f>AC105/G111</f>
        <v>-2.8670489652142857E-3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42</v>
      </c>
      <c r="M106" s="29">
        <f>IF(M95=0,0,VLOOKUP(M95,FAC_TOTALS_APTA!$A$4:$BJ$126,$L106,FALSE))</f>
        <v>-802251.76615199901</v>
      </c>
      <c r="N106" s="29">
        <f>IF(N95=0,0,VLOOKUP(N95,FAC_TOTALS_APTA!$A$4:$BJ$126,$L106,FALSE))</f>
        <v>0</v>
      </c>
      <c r="O106" s="29">
        <f>IF(O95=0,0,VLOOKUP(O95,FAC_TOTALS_APTA!$A$4:$BJ$126,$L106,FALSE))</f>
        <v>793769.96599633596</v>
      </c>
      <c r="P106" s="29">
        <f>IF(P95=0,0,VLOOKUP(P95,FAC_TOTALS_APTA!$A$4:$BJ$126,$L106,FALSE))</f>
        <v>-3095608.5618520002</v>
      </c>
      <c r="Q106" s="29">
        <f>IF(Q95=0,0,VLOOKUP(Q95,FAC_TOTALS_APTA!$A$4:$BJ$126,$L106,FALSE))</f>
        <v>0</v>
      </c>
      <c r="R106" s="29">
        <f>IF(R95=0,0,VLOOKUP(R95,FAC_TOTALS_APTA!$A$4:$BJ$126,$L106,FALSE))</f>
        <v>-732332.97595685697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-3836423.3379645199</v>
      </c>
      <c r="AD106" s="33">
        <f>AC106/G111</f>
        <v>-3.6430168568438392E-3</v>
      </c>
    </row>
    <row r="107" spans="1:31" x14ac:dyDescent="0.25">
      <c r="B107" s="25" t="s">
        <v>63</v>
      </c>
      <c r="C107" s="28"/>
      <c r="D107" s="126" t="s">
        <v>98</v>
      </c>
      <c r="E107" s="55"/>
      <c r="F107" s="6">
        <f>MATCH($D107,FAC_TOTALS_APTA!$A$2:$BJ$2,)</f>
        <v>24</v>
      </c>
      <c r="G107" s="125">
        <f>VLOOKUP(G95,FAC_TOTALS_APTA!$A$4:$BJ$126,$F107,FALSE)</f>
        <v>1</v>
      </c>
      <c r="H107" s="125">
        <f>VLOOKUP(H95,FAC_TOTALS_APTA!$A$4:$BJ$126,$F107,FALSE)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YEARS_SINCE_TNC_BUS_NY_FAC</v>
      </c>
      <c r="L107" s="6">
        <f>MATCH($K107,FAC_TOTALS_APTA!$A$2:$BH$2,)</f>
        <v>45</v>
      </c>
      <c r="M107" s="29">
        <f>IF(M95=0,0,VLOOKUP(M95,FAC_TOTALS_APTA!$A$4:$BJ$126,$L107,FALSE))</f>
        <v>-6531009.9905183502</v>
      </c>
      <c r="N107" s="29">
        <f>IF(N95=0,0,VLOOKUP(N95,FAC_TOTALS_APTA!$A$4:$BJ$126,$L107,FALSE))</f>
        <v>-6523740.1227618596</v>
      </c>
      <c r="O107" s="29">
        <f>IF(O95=0,0,VLOOKUP(O95,FAC_TOTALS_APTA!$A$4:$BJ$126,$L107,FALSE))</f>
        <v>-6456940.7866644096</v>
      </c>
      <c r="P107" s="29">
        <f>IF(P95=0,0,VLOOKUP(P95,FAC_TOTALS_APTA!$A$4:$BJ$126,$L107,FALSE))</f>
        <v>-6307566.4937853999</v>
      </c>
      <c r="Q107" s="29">
        <f>IF(Q95=0,0,VLOOKUP(Q95,FAC_TOTALS_APTA!$A$4:$BJ$126,$L107,FALSE))</f>
        <v>-6319737.2817891501</v>
      </c>
      <c r="R107" s="29">
        <f>IF(R95=0,0,VLOOKUP(R95,FAC_TOTALS_APTA!$A$4:$BJ$126,$L107,FALSE))</f>
        <v>-5961811.7206538804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-38100806.396173045</v>
      </c>
      <c r="AD107" s="33">
        <f>AC107/G111</f>
        <v>-3.6180021789317361E-2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31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52</v>
      </c>
      <c r="M108" s="29">
        <f>IF(M95=0,0,VLOOKUP(M95,FAC_TOTALS_APTA!$A$4:$BJ$126,$L108,FALSE))</f>
        <v>-11585112.575448999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-11585112.575448999</v>
      </c>
      <c r="AD108" s="33">
        <f>AC108/G111</f>
        <v>-1.1001069663804805E-2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32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53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57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1053089647.59725</v>
      </c>
      <c r="H111" s="117">
        <f>VLOOKUP(H95,FAC_TOTALS_APTA!$A$4:$BH$126,$F111,FALSE)</f>
        <v>957651567.63083506</v>
      </c>
      <c r="I111" s="112">
        <f t="shared" ref="I111" si="33">H111/G111-1</f>
        <v>-9.062673836379298E-2</v>
      </c>
      <c r="J111" s="31"/>
      <c r="K111" s="31"/>
      <c r="L111" s="6"/>
      <c r="M111" s="29">
        <f t="shared" ref="M111:AB111" si="34">SUM(M97:M104)</f>
        <v>-121557.75743215182</v>
      </c>
      <c r="N111" s="29">
        <f t="shared" si="34"/>
        <v>-2186112.2974312594</v>
      </c>
      <c r="O111" s="29">
        <f t="shared" si="34"/>
        <v>-34680779.777006574</v>
      </c>
      <c r="P111" s="29">
        <f t="shared" si="34"/>
        <v>-14821120.014442641</v>
      </c>
      <c r="Q111" s="29">
        <f t="shared" si="34"/>
        <v>5880332.6314637978</v>
      </c>
      <c r="R111" s="29">
        <f t="shared" si="34"/>
        <v>7011803.0105565824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-95438079.966414928</v>
      </c>
      <c r="AD111" s="33">
        <f>I111</f>
        <v>-9.062673836379298E-2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-3.1631965294686148E-3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C1" sqref="C1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33</v>
      </c>
      <c r="M13" s="29">
        <f>IF(M11=0,0,VLOOKUP(M11,FAC_TOTALS_APTA!$A$4:$BJ$126,$L13,FALSE))</f>
        <v>55637749.197056703</v>
      </c>
      <c r="N13" s="29">
        <f>IF(N11=0,0,VLOOKUP(N11,FAC_TOTALS_APTA!$A$4:$BJ$126,$L13,FALSE))</f>
        <v>20850932.430248801</v>
      </c>
      <c r="O13" s="29">
        <f>IF(O11=0,0,VLOOKUP(O11,FAC_TOTALS_APTA!$A$4:$BJ$126,$L13,FALSE))</f>
        <v>8615435.6994212996</v>
      </c>
      <c r="P13" s="29">
        <f>IF(P11=0,0,VLOOKUP(P11,FAC_TOTALS_APTA!$A$4:$BJ$126,$L13,FALSE))</f>
        <v>39785527.436043397</v>
      </c>
      <c r="Q13" s="29">
        <f>IF(Q11=0,0,VLOOKUP(Q11,FAC_TOTALS_APTA!$A$4:$BJ$126,$L13,FALSE))</f>
        <v>69706404.1087735</v>
      </c>
      <c r="R13" s="29">
        <f>IF(R11=0,0,VLOOKUP(R11,FAC_TOTALS_APTA!$A$4:$BJ$126,$L13,FALSE))</f>
        <v>30977668.818411998</v>
      </c>
      <c r="S13" s="29">
        <f>IF(S11=0,0,VLOOKUP(S11,FAC_TOTALS_APTA!$A$4:$BJ$126,$L13,FALSE))</f>
        <v>7676261.5467184298</v>
      </c>
      <c r="T13" s="29">
        <f>IF(T11=0,0,VLOOKUP(T11,FAC_TOTALS_APTA!$A$4:$BJ$126,$L13,FALSE))</f>
        <v>-810998.43766572303</v>
      </c>
      <c r="U13" s="29">
        <f>IF(U11=0,0,VLOOKUP(U11,FAC_TOTALS_APTA!$A$4:$BJ$126,$L13,FALSE))</f>
        <v>5366678.83093544</v>
      </c>
      <c r="V13" s="29">
        <f>IF(V11=0,0,VLOOKUP(V11,FAC_TOTALS_APTA!$A$4:$BJ$126,$L13,FALSE))</f>
        <v>34454156.539595298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272259816.16953915</v>
      </c>
      <c r="AD13" s="33">
        <f>AC13/G27</f>
        <v>0.27053117465336501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FARE_per_UPT_cleaned_2018_HINY_log_FAC</v>
      </c>
      <c r="L14" s="6">
        <f>MATCH($K14,FAC_TOTALS_APTA!$A$2:$BH$2,)</f>
        <v>35</v>
      </c>
      <c r="M14" s="29">
        <f>IF(M11=0,0,VLOOKUP(M11,FAC_TOTALS_APTA!$A$4:$BJ$126,$L14,FALSE))</f>
        <v>354044.16251087101</v>
      </c>
      <c r="N14" s="29">
        <f>IF(N11=0,0,VLOOKUP(N11,FAC_TOTALS_APTA!$A$4:$BJ$126,$L14,FALSE))</f>
        <v>2676405.5977620101</v>
      </c>
      <c r="O14" s="29">
        <f>IF(O11=0,0,VLOOKUP(O11,FAC_TOTALS_APTA!$A$4:$BJ$126,$L14,FALSE))</f>
        <v>-1360593.7218752401</v>
      </c>
      <c r="P14" s="29">
        <f>IF(P11=0,0,VLOOKUP(P11,FAC_TOTALS_APTA!$A$4:$BJ$126,$L14,FALSE))</f>
        <v>-3052555.6650771601</v>
      </c>
      <c r="Q14" s="29">
        <f>IF(Q11=0,0,VLOOKUP(Q11,FAC_TOTALS_APTA!$A$4:$BJ$126,$L14,FALSE))</f>
        <v>-1196435.62459766</v>
      </c>
      <c r="R14" s="29">
        <f>IF(R11=0,0,VLOOKUP(R11,FAC_TOTALS_APTA!$A$4:$BJ$126,$L14,FALSE))</f>
        <v>-4857456.8870625598</v>
      </c>
      <c r="S14" s="29">
        <f>IF(S11=0,0,VLOOKUP(S11,FAC_TOTALS_APTA!$A$4:$BJ$126,$L14,FALSE))</f>
        <v>-10263275.073106</v>
      </c>
      <c r="T14" s="29">
        <f>IF(T11=0,0,VLOOKUP(T11,FAC_TOTALS_APTA!$A$4:$BJ$126,$L14,FALSE))</f>
        <v>-266980.981821906</v>
      </c>
      <c r="U14" s="29">
        <f>IF(U11=0,0,VLOOKUP(U11,FAC_TOTALS_APTA!$A$4:$BJ$126,$L14,FALSE))</f>
        <v>-1468459.80707886</v>
      </c>
      <c r="V14" s="29">
        <f>IF(V11=0,0,VLOOKUP(V11,FAC_TOTALS_APTA!$A$4:$BJ$126,$L14,FALSE))</f>
        <v>-899020.78256465495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-20334328.782911163</v>
      </c>
      <c r="AD14" s="33">
        <f>AC14/G27</f>
        <v>-2.0205221353720118E-2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44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43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37</v>
      </c>
      <c r="M17" s="29">
        <f>IF(M11=0,0,VLOOKUP(M11,FAC_TOTALS_APTA!$A$4:$BJ$126,$L17,FALSE))</f>
        <v>5261292.2722758995</v>
      </c>
      <c r="N17" s="29">
        <f>IF(N11=0,0,VLOOKUP(N11,FAC_TOTALS_APTA!$A$4:$BJ$126,$L17,FALSE))</f>
        <v>6308722.3455431797</v>
      </c>
      <c r="O17" s="29">
        <f>IF(O11=0,0,VLOOKUP(O11,FAC_TOTALS_APTA!$A$4:$BJ$126,$L17,FALSE))</f>
        <v>6846612.4807094699</v>
      </c>
      <c r="P17" s="29">
        <f>IF(P11=0,0,VLOOKUP(P11,FAC_TOTALS_APTA!$A$4:$BJ$126,$L17,FALSE))</f>
        <v>9036155.9826047495</v>
      </c>
      <c r="Q17" s="29">
        <f>IF(Q11=0,0,VLOOKUP(Q11,FAC_TOTALS_APTA!$A$4:$BJ$126,$L17,FALSE))</f>
        <v>2593579.54572435</v>
      </c>
      <c r="R17" s="29">
        <f>IF(R11=0,0,VLOOKUP(R11,FAC_TOTALS_APTA!$A$4:$BJ$126,$L17,FALSE))</f>
        <v>2196166.99853396</v>
      </c>
      <c r="S17" s="29">
        <f>IF(S11=0,0,VLOOKUP(S11,FAC_TOTALS_APTA!$A$4:$BJ$126,$L17,FALSE))</f>
        <v>-711400.1383623</v>
      </c>
      <c r="T17" s="29">
        <f>IF(T11=0,0,VLOOKUP(T11,FAC_TOTALS_APTA!$A$4:$BJ$126,$L17,FALSE))</f>
        <v>951848.13588354504</v>
      </c>
      <c r="U17" s="29">
        <f>IF(U11=0,0,VLOOKUP(U11,FAC_TOTALS_APTA!$A$4:$BJ$126,$L17,FALSE))</f>
        <v>3650987.71844343</v>
      </c>
      <c r="V17" s="29">
        <f>IF(V11=0,0,VLOOKUP(V11,FAC_TOTALS_APTA!$A$4:$BJ$126,$L17,FALSE))</f>
        <v>4631354.0781860203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40765319.419542305</v>
      </c>
      <c r="AD17" s="33">
        <f>AC17/G27</f>
        <v>4.0506490832348814E-2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38</v>
      </c>
      <c r="M18" s="29">
        <f>IF(M11=0,0,VLOOKUP(M11,FAC_TOTALS_APTA!$A$4:$BJ$126,$L18,FALSE))</f>
        <v>-2762408.1182010798</v>
      </c>
      <c r="N18" s="29">
        <f>IF(N11=0,0,VLOOKUP(N11,FAC_TOTALS_APTA!$A$4:$BJ$126,$L18,FALSE))</f>
        <v>-757034.60971985501</v>
      </c>
      <c r="O18" s="29">
        <f>IF(O11=0,0,VLOOKUP(O11,FAC_TOTALS_APTA!$A$4:$BJ$126,$L18,FALSE))</f>
        <v>-544041.28745385597</v>
      </c>
      <c r="P18" s="29">
        <f>IF(P11=0,0,VLOOKUP(P11,FAC_TOTALS_APTA!$A$4:$BJ$126,$L18,FALSE))</f>
        <v>-6537.5268214460202</v>
      </c>
      <c r="Q18" s="29">
        <f>IF(Q11=0,0,VLOOKUP(Q11,FAC_TOTALS_APTA!$A$4:$BJ$126,$L18,FALSE))</f>
        <v>-4492437.2183040604</v>
      </c>
      <c r="R18" s="29">
        <f>IF(R11=0,0,VLOOKUP(R11,FAC_TOTALS_APTA!$A$4:$BJ$126,$L18,FALSE))</f>
        <v>1981738.6186210299</v>
      </c>
      <c r="S18" s="29">
        <f>IF(S11=0,0,VLOOKUP(S11,FAC_TOTALS_APTA!$A$4:$BJ$126,$L18,FALSE))</f>
        <v>745215.17537566205</v>
      </c>
      <c r="T18" s="29">
        <f>IF(T11=0,0,VLOOKUP(T11,FAC_TOTALS_APTA!$A$4:$BJ$126,$L18,FALSE))</f>
        <v>8876660.1657252591</v>
      </c>
      <c r="U18" s="29">
        <f>IF(U11=0,0,VLOOKUP(U11,FAC_TOTALS_APTA!$A$4:$BJ$126,$L18,FALSE))</f>
        <v>-2896170.8614828298</v>
      </c>
      <c r="V18" s="29">
        <f>IF(V11=0,0,VLOOKUP(V11,FAC_TOTALS_APTA!$A$4:$BJ$126,$L18,FALSE))</f>
        <v>-2620144.3932186598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-2475160.0554798357</v>
      </c>
      <c r="AD18" s="33">
        <f>AC18/G27</f>
        <v>-2.4594446829681095E-3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39</v>
      </c>
      <c r="M19" s="29">
        <f>IF(M11=0,0,VLOOKUP(M11,FAC_TOTALS_APTA!$A$4:$BJ$126,$L19,FALSE))</f>
        <v>16724055.579934601</v>
      </c>
      <c r="N19" s="29">
        <f>IF(N11=0,0,VLOOKUP(N11,FAC_TOTALS_APTA!$A$4:$BJ$126,$L19,FALSE))</f>
        <v>17723926.084545899</v>
      </c>
      <c r="O19" s="29">
        <f>IF(O11=0,0,VLOOKUP(O11,FAC_TOTALS_APTA!$A$4:$BJ$126,$L19,FALSE))</f>
        <v>24007287.938182499</v>
      </c>
      <c r="P19" s="29">
        <f>IF(P11=0,0,VLOOKUP(P11,FAC_TOTALS_APTA!$A$4:$BJ$126,$L19,FALSE))</f>
        <v>14306909.737046801</v>
      </c>
      <c r="Q19" s="29">
        <f>IF(Q11=0,0,VLOOKUP(Q11,FAC_TOTALS_APTA!$A$4:$BJ$126,$L19,FALSE))</f>
        <v>7931843.3932477497</v>
      </c>
      <c r="R19" s="29">
        <f>IF(R11=0,0,VLOOKUP(R11,FAC_TOTALS_APTA!$A$4:$BJ$126,$L19,FALSE))</f>
        <v>20063494.451095801</v>
      </c>
      <c r="S19" s="29">
        <f>IF(S11=0,0,VLOOKUP(S11,FAC_TOTALS_APTA!$A$4:$BJ$126,$L19,FALSE))</f>
        <v>-54119665.703838103</v>
      </c>
      <c r="T19" s="29">
        <f>IF(T11=0,0,VLOOKUP(T11,FAC_TOTALS_APTA!$A$4:$BJ$126,$L19,FALSE))</f>
        <v>25253679.431000602</v>
      </c>
      <c r="U19" s="29">
        <f>IF(U11=0,0,VLOOKUP(U11,FAC_TOTALS_APTA!$A$4:$BJ$126,$L19,FALSE))</f>
        <v>37054252.667979904</v>
      </c>
      <c r="V19" s="29">
        <f>IF(V11=0,0,VLOOKUP(V11,FAC_TOTALS_APTA!$A$4:$BJ$126,$L19,FALSE))</f>
        <v>1375431.8698319099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110321215.44902764</v>
      </c>
      <c r="AD19" s="33">
        <f>AC19/G27</f>
        <v>0.10962076014194982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40</v>
      </c>
      <c r="M20" s="29">
        <f>IF(M11=0,0,VLOOKUP(M11,FAC_TOTALS_APTA!$A$4:$BJ$126,$L20,FALSE))</f>
        <v>2046149.4937287001</v>
      </c>
      <c r="N20" s="29">
        <f>IF(N11=0,0,VLOOKUP(N11,FAC_TOTALS_APTA!$A$4:$BJ$126,$L20,FALSE))</f>
        <v>2778765.0369553701</v>
      </c>
      <c r="O20" s="29">
        <f>IF(O11=0,0,VLOOKUP(O11,FAC_TOTALS_APTA!$A$4:$BJ$126,$L20,FALSE))</f>
        <v>2708706.2035727501</v>
      </c>
      <c r="P20" s="29">
        <f>IF(P11=0,0,VLOOKUP(P11,FAC_TOTALS_APTA!$A$4:$BJ$126,$L20,FALSE))</f>
        <v>4328248.86942185</v>
      </c>
      <c r="Q20" s="29">
        <f>IF(Q11=0,0,VLOOKUP(Q11,FAC_TOTALS_APTA!$A$4:$BJ$126,$L20,FALSE))</f>
        <v>-1309240.3768000901</v>
      </c>
      <c r="R20" s="29">
        <f>IF(R11=0,0,VLOOKUP(R11,FAC_TOTALS_APTA!$A$4:$BJ$126,$L20,FALSE))</f>
        <v>68958.462915971904</v>
      </c>
      <c r="S20" s="29">
        <f>IF(S11=0,0,VLOOKUP(S11,FAC_TOTALS_APTA!$A$4:$BJ$126,$L20,FALSE))</f>
        <v>4621470.8442634</v>
      </c>
      <c r="T20" s="29">
        <f>IF(T11=0,0,VLOOKUP(T11,FAC_TOTALS_APTA!$A$4:$BJ$126,$L20,FALSE))</f>
        <v>2519286.0614409698</v>
      </c>
      <c r="U20" s="29">
        <f>IF(U11=0,0,VLOOKUP(U11,FAC_TOTALS_APTA!$A$4:$BJ$126,$L20,FALSE))</f>
        <v>1770472.2925166599</v>
      </c>
      <c r="V20" s="29">
        <f>IF(V11=0,0,VLOOKUP(V11,FAC_TOTALS_APTA!$A$4:$BJ$126,$L20,FALSE))</f>
        <v>1002649.08205735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20535465.970072933</v>
      </c>
      <c r="AD20" s="33">
        <f>AC20/G27</f>
        <v>2.0405081473641243E-2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41</v>
      </c>
      <c r="M21" s="29">
        <f>IF(M11=0,0,VLOOKUP(M11,FAC_TOTALS_APTA!$A$4:$BJ$126,$L21,FALSE))</f>
        <v>-222804.40784152801</v>
      </c>
      <c r="N21" s="29">
        <f>IF(N11=0,0,VLOOKUP(N11,FAC_TOTALS_APTA!$A$4:$BJ$126,$L21,FALSE))</f>
        <v>-220234.53832140099</v>
      </c>
      <c r="O21" s="29">
        <f>IF(O11=0,0,VLOOKUP(O11,FAC_TOTALS_APTA!$A$4:$BJ$126,$L21,FALSE))</f>
        <v>-245367.83372122599</v>
      </c>
      <c r="P21" s="29">
        <f>IF(P11=0,0,VLOOKUP(P11,FAC_TOTALS_APTA!$A$4:$BJ$126,$L21,FALSE))</f>
        <v>-198674.44461421599</v>
      </c>
      <c r="Q21" s="29">
        <f>IF(Q11=0,0,VLOOKUP(Q11,FAC_TOTALS_APTA!$A$4:$BJ$126,$L21,FALSE))</f>
        <v>-393025.88395014999</v>
      </c>
      <c r="R21" s="29">
        <f>IF(R11=0,0,VLOOKUP(R11,FAC_TOTALS_APTA!$A$4:$BJ$126,$L21,FALSE))</f>
        <v>422613.587502888</v>
      </c>
      <c r="S21" s="29">
        <f>IF(S11=0,0,VLOOKUP(S11,FAC_TOTALS_APTA!$A$4:$BJ$126,$L21,FALSE))</f>
        <v>374029.43953252601</v>
      </c>
      <c r="T21" s="29">
        <f>IF(T11=0,0,VLOOKUP(T11,FAC_TOTALS_APTA!$A$4:$BJ$126,$L21,FALSE))</f>
        <v>867051.75480525603</v>
      </c>
      <c r="U21" s="29">
        <f>IF(U11=0,0,VLOOKUP(U11,FAC_TOTALS_APTA!$A$4:$BJ$126,$L21,FALSE))</f>
        <v>926739.41172723297</v>
      </c>
      <c r="V21" s="29">
        <f>IF(V11=0,0,VLOOKUP(V11,FAC_TOTALS_APTA!$A$4:$BJ$126,$L21,FALSE))</f>
        <v>-365598.84126711002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944728.24385227193</v>
      </c>
      <c r="AD21" s="33">
        <f>AC21/G27</f>
        <v>9.3872994235188307E-4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42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-2944894.4060138599</v>
      </c>
      <c r="Q22" s="29">
        <f>IF(Q11=0,0,VLOOKUP(Q11,FAC_TOTALS_APTA!$A$4:$BJ$126,$L22,FALSE))</f>
        <v>-2460263.2934563402</v>
      </c>
      <c r="R22" s="29">
        <f>IF(R11=0,0,VLOOKUP(R11,FAC_TOTALS_APTA!$A$4:$BJ$126,$L22,FALSE))</f>
        <v>-1044642.1152279601</v>
      </c>
      <c r="S22" s="29">
        <f>IF(S11=0,0,VLOOKUP(S11,FAC_TOTALS_APTA!$A$4:$BJ$126,$L22,FALSE))</f>
        <v>-2024361.46835916</v>
      </c>
      <c r="T22" s="29">
        <f>IF(T11=0,0,VLOOKUP(T11,FAC_TOTALS_APTA!$A$4:$BJ$126,$L22,FALSE))</f>
        <v>-2788464.7611008799</v>
      </c>
      <c r="U22" s="29">
        <f>IF(U11=0,0,VLOOKUP(U11,FAC_TOTALS_APTA!$A$4:$BJ$126,$L22,FALSE))</f>
        <v>480595.54591135</v>
      </c>
      <c r="V22" s="29">
        <f>IF(V11=0,0,VLOOKUP(V11,FAC_TOTALS_APTA!$A$4:$BJ$126,$L22,FALSE))</f>
        <v>-769186.03687760804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-11551216.535124457</v>
      </c>
      <c r="AD22" s="33">
        <f>AC22/G27</f>
        <v>-1.1477875148408397E-2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99</v>
      </c>
      <c r="E23" s="55"/>
      <c r="F23" s="6">
        <f>MATCH($D23,FAC_TOTALS_APTA!$A$2:$BJ$2,)</f>
        <v>29</v>
      </c>
      <c r="G23" s="34">
        <f>VLOOKUP(G11,FAC_TOTALS_APTA!$A$4:$BJ$126,$F23,FALSE)</f>
        <v>0</v>
      </c>
      <c r="H23" s="34">
        <f>VLOOKUP(H11,FAC_TOTALS_APTA!$A$4:$BJ$126,$F23,FALSE)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YEARS_SINCE_TNC_RAIL_HI_FAC</v>
      </c>
      <c r="L23" s="6">
        <f>MATCH($K23,FAC_TOTALS_APTA!$A$2:$BH$2,)</f>
        <v>50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-70212.223621591504</v>
      </c>
      <c r="V23" s="29">
        <f>IF(V11=0,0,VLOOKUP(V11,FAC_TOTALS_APTA!$A$4:$BJ$126,$L23,FALSE))</f>
        <v>-303407.98550864501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-373620.20913023653</v>
      </c>
      <c r="AD23" s="33">
        <f>AC23/G27</f>
        <v>-3.7124800667351403E-4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31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52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-3188858.7612310299</v>
      </c>
      <c r="S24" s="29">
        <f>IF(S11=0,0,VLOOKUP(S11,FAC_TOTALS_APTA!$A$4:$BJ$126,$L24,FALSE))</f>
        <v>0</v>
      </c>
      <c r="T24" s="29">
        <f>IF(T11=0,0,VLOOKUP(T11,FAC_TOTALS_APTA!$A$4:$BJ$126,$L24,FALSE))</f>
        <v>-333115.129762233</v>
      </c>
      <c r="U24" s="29">
        <f>IF(U11=0,0,VLOOKUP(U11,FAC_TOTALS_APTA!$A$4:$BJ$126,$L24,FALSE))</f>
        <v>-2662578.43987185</v>
      </c>
      <c r="V24" s="29">
        <f>IF(V11=0,0,VLOOKUP(V11,FAC_TOTALS_APTA!$A$4:$BJ$126,$L24,FALSE))</f>
        <v>-121026.11934161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-6305578.4502067231</v>
      </c>
      <c r="AD24" s="33">
        <f>AC24/G27</f>
        <v>-6.2655428516895598E-3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32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53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57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1006389805.23553</v>
      </c>
      <c r="H27" s="110">
        <f>VLOOKUP(H11,FAC_TOTALS_APTA!$A$4:$BH$126,$F27,FALSE)</f>
        <v>1687729911.68713</v>
      </c>
      <c r="I27" s="112">
        <f t="shared" ref="I27:I28" si="8">H27/G27-1</f>
        <v>0.67701411809526713</v>
      </c>
      <c r="J27" s="31"/>
      <c r="K27" s="31"/>
      <c r="L27" s="6"/>
      <c r="M27" s="29">
        <f t="shared" ref="M27:AB27" si="9">SUM(M13:M20)</f>
        <v>77260882.587305695</v>
      </c>
      <c r="N27" s="29">
        <f t="shared" si="9"/>
        <v>49581716.885335408</v>
      </c>
      <c r="O27" s="29">
        <f t="shared" si="9"/>
        <v>40273407.312556922</v>
      </c>
      <c r="P27" s="29">
        <f t="shared" si="9"/>
        <v>64397748.833218187</v>
      </c>
      <c r="Q27" s="29">
        <f t="shared" si="9"/>
        <v>73233713.828043789</v>
      </c>
      <c r="R27" s="29">
        <f t="shared" si="9"/>
        <v>50430570.462516204</v>
      </c>
      <c r="S27" s="29">
        <f t="shared" si="9"/>
        <v>-52051393.348948911</v>
      </c>
      <c r="T27" s="29">
        <f t="shared" si="9"/>
        <v>36523494.374562748</v>
      </c>
      <c r="U27" s="29">
        <f t="shared" si="9"/>
        <v>43477760.84131375</v>
      </c>
      <c r="V27" s="29">
        <f t="shared" si="9"/>
        <v>37944426.393887267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681340106.45159996</v>
      </c>
      <c r="AD27" s="33">
        <f>I27</f>
        <v>0.67701411809526713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-0.37338456027575928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34</v>
      </c>
      <c r="M41" s="29">
        <f>IF(M39=0,0,VLOOKUP(M39,FAC_TOTALS_APTA!$A$4:$BJ$126,$L41,FALSE))</f>
        <v>477109.69184635201</v>
      </c>
      <c r="N41" s="29">
        <f>IF(N39=0,0,VLOOKUP(N39,FAC_TOTALS_APTA!$A$4:$BJ$126,$L41,FALSE))</f>
        <v>591235.50993357995</v>
      </c>
      <c r="O41" s="29">
        <f>IF(O39=0,0,VLOOKUP(O39,FAC_TOTALS_APTA!$A$4:$BJ$126,$L41,FALSE))</f>
        <v>1431897.18558072</v>
      </c>
      <c r="P41" s="29">
        <f>IF(P39=0,0,VLOOKUP(P39,FAC_TOTALS_APTA!$A$4:$BJ$126,$L41,FALSE))</f>
        <v>1816315.4084480701</v>
      </c>
      <c r="Q41" s="29">
        <f>IF(Q39=0,0,VLOOKUP(Q39,FAC_TOTALS_APTA!$A$4:$BJ$126,$L41,FALSE))</f>
        <v>2487717.43361763</v>
      </c>
      <c r="R41" s="29">
        <f>IF(R39=0,0,VLOOKUP(R39,FAC_TOTALS_APTA!$A$4:$BJ$126,$L41,FALSE))</f>
        <v>4978454.0934065003</v>
      </c>
      <c r="S41" s="29">
        <f>IF(S39=0,0,VLOOKUP(S39,FAC_TOTALS_APTA!$A$4:$BJ$126,$L41,FALSE))</f>
        <v>272165.364892221</v>
      </c>
      <c r="T41" s="29">
        <f>IF(T39=0,0,VLOOKUP(T39,FAC_TOTALS_APTA!$A$4:$BJ$126,$L41,FALSE))</f>
        <v>-641337.40505717299</v>
      </c>
      <c r="U41" s="29">
        <f>IF(U39=0,0,VLOOKUP(U39,FAC_TOTALS_APTA!$A$4:$BJ$126,$L41,FALSE))</f>
        <v>2320697.6823732001</v>
      </c>
      <c r="V41" s="29">
        <f>IF(V39=0,0,VLOOKUP(V39,FAC_TOTALS_APTA!$A$4:$BJ$126,$L41,FALSE))</f>
        <v>2764913.4307874502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16499168.395828549</v>
      </c>
      <c r="AD41" s="33">
        <f>AC41/G55</f>
        <v>0.35972134083490914</v>
      </c>
      <c r="AE41" s="102"/>
    </row>
    <row r="42" spans="2:31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FARE_per_UPT_cleaned_2018_MIDLOW_log_FAC</v>
      </c>
      <c r="L42" s="6">
        <f>MATCH($K42,FAC_TOTALS_APTA!$A$2:$BH$2,)</f>
        <v>36</v>
      </c>
      <c r="M42" s="29">
        <f>IF(M39=0,0,VLOOKUP(M39,FAC_TOTALS_APTA!$A$4:$BJ$126,$L42,FALSE))</f>
        <v>3478639.6357119698</v>
      </c>
      <c r="N42" s="29">
        <f>IF(N39=0,0,VLOOKUP(N39,FAC_TOTALS_APTA!$A$4:$BJ$126,$L42,FALSE))</f>
        <v>999524.98356574995</v>
      </c>
      <c r="O42" s="29">
        <f>IF(O39=0,0,VLOOKUP(O39,FAC_TOTALS_APTA!$A$4:$BJ$126,$L42,FALSE))</f>
        <v>619508.37140448205</v>
      </c>
      <c r="P42" s="29">
        <f>IF(P39=0,0,VLOOKUP(P39,FAC_TOTALS_APTA!$A$4:$BJ$126,$L42,FALSE))</f>
        <v>472889.25700683403</v>
      </c>
      <c r="Q42" s="29">
        <f>IF(Q39=0,0,VLOOKUP(Q39,FAC_TOTALS_APTA!$A$4:$BJ$126,$L42,FALSE))</f>
        <v>-1422958.9851305401</v>
      </c>
      <c r="R42" s="29">
        <f>IF(R39=0,0,VLOOKUP(R39,FAC_TOTALS_APTA!$A$4:$BJ$126,$L42,FALSE))</f>
        <v>-573957.14096128196</v>
      </c>
      <c r="S42" s="29">
        <f>IF(S39=0,0,VLOOKUP(S39,FAC_TOTALS_APTA!$A$4:$BJ$126,$L42,FALSE))</f>
        <v>-4286060.0125618996</v>
      </c>
      <c r="T42" s="29">
        <f>IF(T39=0,0,VLOOKUP(T39,FAC_TOTALS_APTA!$A$4:$BJ$126,$L42,FALSE))</f>
        <v>-452689.77706340299</v>
      </c>
      <c r="U42" s="29">
        <f>IF(U39=0,0,VLOOKUP(U39,FAC_TOTALS_APTA!$A$4:$BJ$126,$L42,FALSE))</f>
        <v>-309825.00001356303</v>
      </c>
      <c r="V42" s="29">
        <f>IF(V39=0,0,VLOOKUP(V39,FAC_TOTALS_APTA!$A$4:$BJ$126,$L42,FALSE))</f>
        <v>402753.47932663001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-1072175.1887150221</v>
      </c>
      <c r="AD42" s="33">
        <f>AC42/G55</f>
        <v>-2.3375984003654468E-2</v>
      </c>
      <c r="AE42" s="102"/>
    </row>
    <row r="43" spans="2:31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MATCH($K43,FAC_TOTALS_APTA!$A$2:$BH$2,)</f>
        <v>44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43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37</v>
      </c>
      <c r="M45" s="29">
        <f>IF(M39=0,0,VLOOKUP(M39,FAC_TOTALS_APTA!$A$4:$BJ$126,$L45,FALSE))</f>
        <v>192478.015346475</v>
      </c>
      <c r="N45" s="29">
        <f>IF(N39=0,0,VLOOKUP(N39,FAC_TOTALS_APTA!$A$4:$BJ$126,$L45,FALSE))</f>
        <v>209134.908585014</v>
      </c>
      <c r="O45" s="29">
        <f>IF(O39=0,0,VLOOKUP(O39,FAC_TOTALS_APTA!$A$4:$BJ$126,$L45,FALSE))</f>
        <v>263426.80708176899</v>
      </c>
      <c r="P45" s="29">
        <f>IF(P39=0,0,VLOOKUP(P39,FAC_TOTALS_APTA!$A$4:$BJ$126,$L45,FALSE))</f>
        <v>342890.98329044803</v>
      </c>
      <c r="Q45" s="29">
        <f>IF(Q39=0,0,VLOOKUP(Q39,FAC_TOTALS_APTA!$A$4:$BJ$126,$L45,FALSE))</f>
        <v>109343.23739913</v>
      </c>
      <c r="R45" s="29">
        <f>IF(R39=0,0,VLOOKUP(R39,FAC_TOTALS_APTA!$A$4:$BJ$126,$L45,FALSE))</f>
        <v>31326.932110338799</v>
      </c>
      <c r="S45" s="29">
        <f>IF(S39=0,0,VLOOKUP(S39,FAC_TOTALS_APTA!$A$4:$BJ$126,$L45,FALSE))</f>
        <v>-107528.210070488</v>
      </c>
      <c r="T45" s="29">
        <f>IF(T39=0,0,VLOOKUP(T39,FAC_TOTALS_APTA!$A$4:$BJ$126,$L45,FALSE))</f>
        <v>39949.919266204903</v>
      </c>
      <c r="U45" s="29">
        <f>IF(U39=0,0,VLOOKUP(U39,FAC_TOTALS_APTA!$A$4:$BJ$126,$L45,FALSE))</f>
        <v>103553.089026744</v>
      </c>
      <c r="V45" s="29">
        <f>IF(V39=0,0,VLOOKUP(V39,FAC_TOTALS_APTA!$A$4:$BJ$126,$L45,FALSE))</f>
        <v>162733.977144743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1347309.6591803785</v>
      </c>
      <c r="AD45" s="33">
        <f>AC45/G55</f>
        <v>2.9374573644737445E-2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38</v>
      </c>
      <c r="M46" s="29">
        <f>IF(M39=0,0,VLOOKUP(M39,FAC_TOTALS_APTA!$A$4:$BJ$126,$L46,FALSE))</f>
        <v>-53264.865425876902</v>
      </c>
      <c r="N46" s="29">
        <f>IF(N39=0,0,VLOOKUP(N39,FAC_TOTALS_APTA!$A$4:$BJ$126,$L46,FALSE))</f>
        <v>-59985.700717788597</v>
      </c>
      <c r="O46" s="29">
        <f>IF(O39=0,0,VLOOKUP(O39,FAC_TOTALS_APTA!$A$4:$BJ$126,$L46,FALSE))</f>
        <v>-85610.572971174493</v>
      </c>
      <c r="P46" s="29">
        <f>IF(P39=0,0,VLOOKUP(P39,FAC_TOTALS_APTA!$A$4:$BJ$126,$L46,FALSE))</f>
        <v>-7945.8062789242704</v>
      </c>
      <c r="Q46" s="29">
        <f>IF(Q39=0,0,VLOOKUP(Q39,FAC_TOTALS_APTA!$A$4:$BJ$126,$L46,FALSE))</f>
        <v>-160156.49522372699</v>
      </c>
      <c r="R46" s="29">
        <f>IF(R39=0,0,VLOOKUP(R39,FAC_TOTALS_APTA!$A$4:$BJ$126,$L46,FALSE))</f>
        <v>19167.3454425091</v>
      </c>
      <c r="S46" s="29">
        <f>IF(S39=0,0,VLOOKUP(S39,FAC_TOTALS_APTA!$A$4:$BJ$126,$L46,FALSE))</f>
        <v>82160.536318520797</v>
      </c>
      <c r="T46" s="29">
        <f>IF(T39=0,0,VLOOKUP(T39,FAC_TOTALS_APTA!$A$4:$BJ$126,$L46,FALSE))</f>
        <v>53689.196636493602</v>
      </c>
      <c r="U46" s="29">
        <f>IF(U39=0,0,VLOOKUP(U39,FAC_TOTALS_APTA!$A$4:$BJ$126,$L46,FALSE))</f>
        <v>-72753.153835244098</v>
      </c>
      <c r="V46" s="29">
        <f>IF(V39=0,0,VLOOKUP(V39,FAC_TOTALS_APTA!$A$4:$BJ$126,$L46,FALSE))</f>
        <v>-210058.98049170501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-494758.4965469169</v>
      </c>
      <c r="AD46" s="33">
        <f>AC46/G55</f>
        <v>-1.0786918800848037E-2</v>
      </c>
      <c r="AE46" s="102"/>
    </row>
    <row r="47" spans="2:31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39</v>
      </c>
      <c r="M47" s="29">
        <f>IF(M39=0,0,VLOOKUP(M39,FAC_TOTALS_APTA!$A$4:$BJ$126,$L47,FALSE))</f>
        <v>587078.65913691302</v>
      </c>
      <c r="N47" s="29">
        <f>IF(N39=0,0,VLOOKUP(N39,FAC_TOTALS_APTA!$A$4:$BJ$126,$L47,FALSE))</f>
        <v>626756.16163702705</v>
      </c>
      <c r="O47" s="29">
        <f>IF(O39=0,0,VLOOKUP(O39,FAC_TOTALS_APTA!$A$4:$BJ$126,$L47,FALSE))</f>
        <v>916014.10653547896</v>
      </c>
      <c r="P47" s="29">
        <f>IF(P39=0,0,VLOOKUP(P39,FAC_TOTALS_APTA!$A$4:$BJ$126,$L47,FALSE))</f>
        <v>586576.80031112698</v>
      </c>
      <c r="Q47" s="29">
        <f>IF(Q39=0,0,VLOOKUP(Q39,FAC_TOTALS_APTA!$A$4:$BJ$126,$L47,FALSE))</f>
        <v>437445.64598682098</v>
      </c>
      <c r="R47" s="29">
        <f>IF(R39=0,0,VLOOKUP(R39,FAC_TOTALS_APTA!$A$4:$BJ$126,$L47,FALSE))</f>
        <v>846115.00250960002</v>
      </c>
      <c r="S47" s="29">
        <f>IF(S39=0,0,VLOOKUP(S39,FAC_TOTALS_APTA!$A$4:$BJ$126,$L47,FALSE))</f>
        <v>-2909854.2176267402</v>
      </c>
      <c r="T47" s="29">
        <f>IF(T39=0,0,VLOOKUP(T39,FAC_TOTALS_APTA!$A$4:$BJ$126,$L47,FALSE))</f>
        <v>1241575.7843071001</v>
      </c>
      <c r="U47" s="29">
        <f>IF(U39=0,0,VLOOKUP(U39,FAC_TOTALS_APTA!$A$4:$BJ$126,$L47,FALSE))</f>
        <v>1611622.1690528099</v>
      </c>
      <c r="V47" s="29">
        <f>IF(V39=0,0,VLOOKUP(V39,FAC_TOTALS_APTA!$A$4:$BJ$126,$L47,FALSE))</f>
        <v>27737.763508187101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3971067.8753583236</v>
      </c>
      <c r="AD47" s="33">
        <f>AC47/G55</f>
        <v>8.6578779390571542E-2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40</v>
      </c>
      <c r="M48" s="29">
        <f>IF(M39=0,0,VLOOKUP(M39,FAC_TOTALS_APTA!$A$4:$BJ$126,$L48,FALSE))</f>
        <v>60176.978767577697</v>
      </c>
      <c r="N48" s="29">
        <f>IF(N39=0,0,VLOOKUP(N39,FAC_TOTALS_APTA!$A$4:$BJ$126,$L48,FALSE))</f>
        <v>87130.845058033403</v>
      </c>
      <c r="O48" s="29">
        <f>IF(O39=0,0,VLOOKUP(O39,FAC_TOTALS_APTA!$A$4:$BJ$126,$L48,FALSE))</f>
        <v>82816.553335764998</v>
      </c>
      <c r="P48" s="29">
        <f>IF(P39=0,0,VLOOKUP(P39,FAC_TOTALS_APTA!$A$4:$BJ$126,$L48,FALSE))</f>
        <v>156412.954632963</v>
      </c>
      <c r="Q48" s="29">
        <f>IF(Q39=0,0,VLOOKUP(Q39,FAC_TOTALS_APTA!$A$4:$BJ$126,$L48,FALSE))</f>
        <v>-73595.143070154605</v>
      </c>
      <c r="R48" s="29">
        <f>IF(R39=0,0,VLOOKUP(R39,FAC_TOTALS_APTA!$A$4:$BJ$126,$L48,FALSE))</f>
        <v>39875.670850376002</v>
      </c>
      <c r="S48" s="29">
        <f>IF(S39=0,0,VLOOKUP(S39,FAC_TOTALS_APTA!$A$4:$BJ$126,$L48,FALSE))</f>
        <v>210699.899026595</v>
      </c>
      <c r="T48" s="29">
        <f>IF(T39=0,0,VLOOKUP(T39,FAC_TOTALS_APTA!$A$4:$BJ$126,$L48,FALSE))</f>
        <v>127758.66860741199</v>
      </c>
      <c r="U48" s="29">
        <f>IF(U39=0,0,VLOOKUP(U39,FAC_TOTALS_APTA!$A$4:$BJ$126,$L48,FALSE))</f>
        <v>99038.048399506893</v>
      </c>
      <c r="V48" s="29">
        <f>IF(V39=0,0,VLOOKUP(V39,FAC_TOTALS_APTA!$A$4:$BJ$126,$L48,FALSE))</f>
        <v>70233.821319715295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860548.29692778992</v>
      </c>
      <c r="AD48" s="33">
        <f>AC48/G55</f>
        <v>1.8762011502490451E-2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41</v>
      </c>
      <c r="M49" s="29">
        <f>IF(M39=0,0,VLOOKUP(M39,FAC_TOTALS_APTA!$A$4:$BJ$126,$L49,FALSE))</f>
        <v>4095.06605817339</v>
      </c>
      <c r="N49" s="29">
        <f>IF(N39=0,0,VLOOKUP(N39,FAC_TOTALS_APTA!$A$4:$BJ$126,$L49,FALSE))</f>
        <v>4282.4959797329402</v>
      </c>
      <c r="O49" s="29">
        <f>IF(O39=0,0,VLOOKUP(O39,FAC_TOTALS_APTA!$A$4:$BJ$126,$L49,FALSE))</f>
        <v>2171.7615824138902</v>
      </c>
      <c r="P49" s="29">
        <f>IF(P39=0,0,VLOOKUP(P39,FAC_TOTALS_APTA!$A$4:$BJ$126,$L49,FALSE))</f>
        <v>12676.3036888642</v>
      </c>
      <c r="Q49" s="29">
        <f>IF(Q39=0,0,VLOOKUP(Q39,FAC_TOTALS_APTA!$A$4:$BJ$126,$L49,FALSE))</f>
        <v>-32716.428502814</v>
      </c>
      <c r="R49" s="29">
        <f>IF(R39=0,0,VLOOKUP(R39,FAC_TOTALS_APTA!$A$4:$BJ$126,$L49,FALSE))</f>
        <v>17765.466293178499</v>
      </c>
      <c r="S49" s="29">
        <f>IF(S39=0,0,VLOOKUP(S39,FAC_TOTALS_APTA!$A$4:$BJ$126,$L49,FALSE))</f>
        <v>57295.105237592499</v>
      </c>
      <c r="T49" s="29">
        <f>IF(T39=0,0,VLOOKUP(T39,FAC_TOTALS_APTA!$A$4:$BJ$126,$L49,FALSE))</f>
        <v>6213.7188531821903</v>
      </c>
      <c r="U49" s="29">
        <f>IF(U39=0,0,VLOOKUP(U39,FAC_TOTALS_APTA!$A$4:$BJ$126,$L49,FALSE))</f>
        <v>66419.417814711793</v>
      </c>
      <c r="V49" s="29">
        <f>IF(V39=0,0,VLOOKUP(V39,FAC_TOTALS_APTA!$A$4:$BJ$126,$L49,FALSE))</f>
        <v>-1576.5515302366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136626.35547479877</v>
      </c>
      <c r="AD49" s="33">
        <f>AC49/G55</f>
        <v>2.9787813910189184E-3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42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-30529.6778714385</v>
      </c>
      <c r="Q50" s="29">
        <f>IF(Q39=0,0,VLOOKUP(Q39,FAC_TOTALS_APTA!$A$4:$BJ$126,$L50,FALSE))</f>
        <v>-181072.68390237101</v>
      </c>
      <c r="R50" s="29">
        <f>IF(R39=0,0,VLOOKUP(R39,FAC_TOTALS_APTA!$A$4:$BJ$126,$L50,FALSE))</f>
        <v>17744.6644031785</v>
      </c>
      <c r="S50" s="29">
        <f>IF(S39=0,0,VLOOKUP(S39,FAC_TOTALS_APTA!$A$4:$BJ$126,$L50,FALSE))</f>
        <v>-49750.964448853898</v>
      </c>
      <c r="T50" s="29">
        <f>IF(T39=0,0,VLOOKUP(T39,FAC_TOTALS_APTA!$A$4:$BJ$126,$L50,FALSE))</f>
        <v>50158.648769216998</v>
      </c>
      <c r="U50" s="29">
        <f>IF(U39=0,0,VLOOKUP(U39,FAC_TOTALS_APTA!$A$4:$BJ$126,$L50,FALSE))</f>
        <v>-57368.781615977197</v>
      </c>
      <c r="V50" s="29">
        <f>IF(V39=0,0,VLOOKUP(V39,FAC_TOTALS_APTA!$A$4:$BJ$126,$L50,FALSE))</f>
        <v>-173180.08694017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-423998.88160641515</v>
      </c>
      <c r="AD50" s="33">
        <f>AC50/G55</f>
        <v>-9.244189921870441E-3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30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MATCH($K51,FAC_TOTALS_APTA!$A$2:$BH$2,)</f>
        <v>51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31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52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-48453.321103023904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-48453.321103023904</v>
      </c>
      <c r="AD52" s="33">
        <f>AC52/G55</f>
        <v>-1.0563983115349541E-3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32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53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57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45866526.454989202</v>
      </c>
      <c r="H55" s="110">
        <f>VLOOKUP(H39,FAC_TOTALS_APTA!$A$4:$BH$126,$F55,FALSE)</f>
        <v>80999684.802738696</v>
      </c>
      <c r="I55" s="112">
        <f t="shared" ref="I55" si="16">H55/G55-1</f>
        <v>0.76598689857683411</v>
      </c>
      <c r="J55" s="31"/>
      <c r="K55" s="31"/>
      <c r="L55" s="6"/>
      <c r="M55" s="29">
        <f t="shared" ref="M55:AB55" si="17">SUM(M41:M48)</f>
        <v>4742218.1153834108</v>
      </c>
      <c r="N55" s="29">
        <f t="shared" si="17"/>
        <v>2453796.7080616155</v>
      </c>
      <c r="O55" s="29">
        <f t="shared" si="17"/>
        <v>3228052.4509670404</v>
      </c>
      <c r="P55" s="29">
        <f t="shared" si="17"/>
        <v>3367139.5974105177</v>
      </c>
      <c r="Q55" s="29">
        <f t="shared" si="17"/>
        <v>1377795.6935791592</v>
      </c>
      <c r="R55" s="29">
        <f t="shared" si="17"/>
        <v>5340981.9033580422</v>
      </c>
      <c r="S55" s="29">
        <f t="shared" si="17"/>
        <v>-6738416.6400217908</v>
      </c>
      <c r="T55" s="29">
        <f t="shared" si="17"/>
        <v>368946.38669663446</v>
      </c>
      <c r="U55" s="29">
        <f t="shared" si="17"/>
        <v>3752332.8350034538</v>
      </c>
      <c r="V55" s="29">
        <f t="shared" si="17"/>
        <v>3218313.4915950201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35133158.347749494</v>
      </c>
      <c r="AD55" s="33">
        <f>I55</f>
        <v>0.76598689857683411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-3.2067742012824585E-2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34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FARE_per_UPT_cleaned_2018_MIDLOW_log_FAC</v>
      </c>
      <c r="L70" s="76">
        <f>MATCH($K70,FAC_TOTALS_APTA!$A$2:$BH$2,)</f>
        <v>36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MATCH($K71,FAC_TOTALS_APTA!$A$2:$BH$2,)</f>
        <v>44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43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37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38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39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40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41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42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30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MATCH($K79,FAC_TOTALS_APTA!$A$2:$BH$2,)</f>
        <v>51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31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52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32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53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57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33</v>
      </c>
      <c r="M97" s="29">
        <f>IF(M95=0,0,VLOOKUP(M95,FAC_TOTALS_APTA!$A$4:$BJ$126,$L97,FALSE))</f>
        <v>84391402.262961403</v>
      </c>
      <c r="N97" s="29">
        <f>IF(N95=0,0,VLOOKUP(N95,FAC_TOTALS_APTA!$A$4:$BJ$126,$L97,FALSE))</f>
        <v>49717284.336518303</v>
      </c>
      <c r="O97" s="29">
        <f>IF(O95=0,0,VLOOKUP(O95,FAC_TOTALS_APTA!$A$4:$BJ$126,$L97,FALSE))</f>
        <v>17076848.899619099</v>
      </c>
      <c r="P97" s="29">
        <f>IF(P95=0,0,VLOOKUP(P95,FAC_TOTALS_APTA!$A$4:$BJ$126,$L97,FALSE))</f>
        <v>38927266.9559322</v>
      </c>
      <c r="Q97" s="29">
        <f>IF(Q95=0,0,VLOOKUP(Q95,FAC_TOTALS_APTA!$A$4:$BJ$126,$L97,FALSE))</f>
        <v>10417609.771001101</v>
      </c>
      <c r="R97" s="29">
        <f>IF(R95=0,0,VLOOKUP(R95,FAC_TOTALS_APTA!$A$4:$BJ$126,$L97,FALSE))</f>
        <v>53063025.6074645</v>
      </c>
      <c r="S97" s="29">
        <f>IF(S95=0,0,VLOOKUP(S95,FAC_TOTALS_APTA!$A$4:$BJ$126,$L97,FALSE))</f>
        <v>13065447.8818502</v>
      </c>
      <c r="T97" s="29">
        <f>IF(T95=0,0,VLOOKUP(T95,FAC_TOTALS_APTA!$A$4:$BJ$126,$L97,FALSE))</f>
        <v>-32403905.425977699</v>
      </c>
      <c r="U97" s="29">
        <f>IF(U95=0,0,VLOOKUP(U95,FAC_TOTALS_APTA!$A$4:$BJ$126,$L97,FALSE))</f>
        <v>-33945801.425923802</v>
      </c>
      <c r="V97" s="29">
        <f>IF(V95=0,0,VLOOKUP(V95,FAC_TOTALS_APTA!$A$4:$BJ$126,$L97,FALSE))</f>
        <v>-1722170.2246663901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198587008.63877892</v>
      </c>
      <c r="AD97" s="33">
        <f>AC97/G111</f>
        <v>8.2218449287398673E-2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FARE_per_UPT_cleaned_2018_HINY_log_FAC</v>
      </c>
      <c r="L98" s="6">
        <f>MATCH($K98,FAC_TOTALS_APTA!$A$2:$BH$2,)</f>
        <v>35</v>
      </c>
      <c r="M98" s="29">
        <f>IF(M95=0,0,VLOOKUP(M95,FAC_TOTALS_APTA!$A$4:$BJ$126,$L98,FALSE))</f>
        <v>-18024945.5744766</v>
      </c>
      <c r="N98" s="29">
        <f>IF(N95=0,0,VLOOKUP(N95,FAC_TOTALS_APTA!$A$4:$BJ$126,$L98,FALSE))</f>
        <v>2820193.18927042</v>
      </c>
      <c r="O98" s="29">
        <f>IF(O95=0,0,VLOOKUP(O95,FAC_TOTALS_APTA!$A$4:$BJ$126,$L98,FALSE))</f>
        <v>34287136.430477597</v>
      </c>
      <c r="P98" s="29">
        <f>IF(P95=0,0,VLOOKUP(P95,FAC_TOTALS_APTA!$A$4:$BJ$126,$L98,FALSE))</f>
        <v>3068025.4015895701</v>
      </c>
      <c r="Q98" s="29">
        <f>IF(Q95=0,0,VLOOKUP(Q95,FAC_TOTALS_APTA!$A$4:$BJ$126,$L98,FALSE))</f>
        <v>9814557.8854824193</v>
      </c>
      <c r="R98" s="29">
        <f>IF(R95=0,0,VLOOKUP(R95,FAC_TOTALS_APTA!$A$4:$BJ$126,$L98,FALSE))</f>
        <v>-4088876.6252341298</v>
      </c>
      <c r="S98" s="29">
        <f>IF(S95=0,0,VLOOKUP(S95,FAC_TOTALS_APTA!$A$4:$BJ$126,$L98,FALSE))</f>
        <v>-13688671.607899901</v>
      </c>
      <c r="T98" s="29">
        <f>IF(T95=0,0,VLOOKUP(T95,FAC_TOTALS_APTA!$A$4:$BJ$126,$L98,FALSE))</f>
        <v>-227538.41586368499</v>
      </c>
      <c r="U98" s="29">
        <f>IF(U95=0,0,VLOOKUP(U95,FAC_TOTALS_APTA!$A$4:$BJ$126,$L98,FALSE))</f>
        <v>-16598494.4553416</v>
      </c>
      <c r="V98" s="29">
        <f>IF(V95=0,0,VLOOKUP(V95,FAC_TOTALS_APTA!$A$4:$BJ$126,$L98,FALSE))</f>
        <v>6846057.7587360004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4207443.9867400909</v>
      </c>
      <c r="AD98" s="33">
        <f>AC98/G111</f>
        <v>1.7419544330948219E-3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MATCH($K99,FAC_TOTALS_APTA!$A$2:$BH$2,)</f>
        <v>44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43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37</v>
      </c>
      <c r="M101" s="29">
        <f>IF(M95=0,0,VLOOKUP(M95,FAC_TOTALS_APTA!$A$4:$BJ$126,$L101,FALSE))</f>
        <v>6050169.41669802</v>
      </c>
      <c r="N101" s="29">
        <f>IF(N95=0,0,VLOOKUP(N95,FAC_TOTALS_APTA!$A$4:$BJ$126,$L101,FALSE))</f>
        <v>8882127.6626290996</v>
      </c>
      <c r="O101" s="29">
        <f>IF(O95=0,0,VLOOKUP(O95,FAC_TOTALS_APTA!$A$4:$BJ$126,$L101,FALSE))</f>
        <v>9138520.5122312102</v>
      </c>
      <c r="P101" s="29">
        <f>IF(P95=0,0,VLOOKUP(P95,FAC_TOTALS_APTA!$A$4:$BJ$126,$L101,FALSE))</f>
        <v>11777537.9890636</v>
      </c>
      <c r="Q101" s="29">
        <f>IF(Q95=0,0,VLOOKUP(Q95,FAC_TOTALS_APTA!$A$4:$BJ$126,$L101,FALSE))</f>
        <v>1242637.0231267801</v>
      </c>
      <c r="R101" s="29">
        <f>IF(R95=0,0,VLOOKUP(R95,FAC_TOTALS_APTA!$A$4:$BJ$126,$L101,FALSE))</f>
        <v>5365646.1518039703</v>
      </c>
      <c r="S101" s="29">
        <f>IF(S95=0,0,VLOOKUP(S95,FAC_TOTALS_APTA!$A$4:$BJ$126,$L101,FALSE))</f>
        <v>-5023779.2762379302</v>
      </c>
      <c r="T101" s="29">
        <f>IF(T95=0,0,VLOOKUP(T95,FAC_TOTALS_APTA!$A$4:$BJ$126,$L101,FALSE))</f>
        <v>-3972030.76831439</v>
      </c>
      <c r="U101" s="29">
        <f>IF(U95=0,0,VLOOKUP(U95,FAC_TOTALS_APTA!$A$4:$BJ$126,$L101,FALSE))</f>
        <v>2938619.8578170799</v>
      </c>
      <c r="V101" s="29">
        <f>IF(V95=0,0,VLOOKUP(V95,FAC_TOTALS_APTA!$A$4:$BJ$126,$L101,FALSE))</f>
        <v>5240947.4217064399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41640395.990523875</v>
      </c>
      <c r="AD101" s="33">
        <f>AC101/G111</f>
        <v>1.723984267410705E-2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38</v>
      </c>
      <c r="M102" s="29">
        <f>IF(M95=0,0,VLOOKUP(M95,FAC_TOTALS_APTA!$A$4:$BJ$126,$L102,FALSE))</f>
        <v>-972062.93409320805</v>
      </c>
      <c r="N102" s="29">
        <f>IF(N95=0,0,VLOOKUP(N95,FAC_TOTALS_APTA!$A$4:$BJ$126,$L102,FALSE))</f>
        <v>-2821627.08660676</v>
      </c>
      <c r="O102" s="29">
        <f>IF(O95=0,0,VLOOKUP(O95,FAC_TOTALS_APTA!$A$4:$BJ$126,$L102,FALSE))</f>
        <v>-1949809.1737782799</v>
      </c>
      <c r="P102" s="29">
        <f>IF(P95=0,0,VLOOKUP(P95,FAC_TOTALS_APTA!$A$4:$BJ$126,$L102,FALSE))</f>
        <v>4705223.7185872104</v>
      </c>
      <c r="Q102" s="29">
        <f>IF(Q95=0,0,VLOOKUP(Q95,FAC_TOTALS_APTA!$A$4:$BJ$126,$L102,FALSE))</f>
        <v>-1058378.53498059</v>
      </c>
      <c r="R102" s="29">
        <f>IF(R95=0,0,VLOOKUP(R95,FAC_TOTALS_APTA!$A$4:$BJ$126,$L102,FALSE))</f>
        <v>-1266219.9427038601</v>
      </c>
      <c r="S102" s="29">
        <f>IF(S95=0,0,VLOOKUP(S95,FAC_TOTALS_APTA!$A$4:$BJ$126,$L102,FALSE))</f>
        <v>9378124.6210191902</v>
      </c>
      <c r="T102" s="29">
        <f>IF(T95=0,0,VLOOKUP(T95,FAC_TOTALS_APTA!$A$4:$BJ$126,$L102,FALSE))</f>
        <v>5278094.3391098604</v>
      </c>
      <c r="U102" s="29">
        <f>IF(U95=0,0,VLOOKUP(U95,FAC_TOTALS_APTA!$A$4:$BJ$126,$L102,FALSE))</f>
        <v>-147893.23475383499</v>
      </c>
      <c r="V102" s="29">
        <f>IF(V95=0,0,VLOOKUP(V95,FAC_TOTALS_APTA!$A$4:$BJ$126,$L102,FALSE))</f>
        <v>-5453136.5361824604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5692315.2356172679</v>
      </c>
      <c r="AD102" s="33">
        <f>AC102/G111</f>
        <v>2.3567167597492791E-3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39</v>
      </c>
      <c r="M103" s="29">
        <f>IF(M95=0,0,VLOOKUP(M95,FAC_TOTALS_APTA!$A$4:$BJ$126,$L103,FALSE))</f>
        <v>25806576.074516501</v>
      </c>
      <c r="N103" s="29">
        <f>IF(N95=0,0,VLOOKUP(N95,FAC_TOTALS_APTA!$A$4:$BJ$126,$L103,FALSE))</f>
        <v>27271182.077463102</v>
      </c>
      <c r="O103" s="29">
        <f>IF(O95=0,0,VLOOKUP(O95,FAC_TOTALS_APTA!$A$4:$BJ$126,$L103,FALSE))</f>
        <v>37637092.1923097</v>
      </c>
      <c r="P103" s="29">
        <f>IF(P95=0,0,VLOOKUP(P95,FAC_TOTALS_APTA!$A$4:$BJ$126,$L103,FALSE))</f>
        <v>27612648.330725301</v>
      </c>
      <c r="Q103" s="29">
        <f>IF(Q95=0,0,VLOOKUP(Q95,FAC_TOTALS_APTA!$A$4:$BJ$126,$L103,FALSE))</f>
        <v>9433649.3252939004</v>
      </c>
      <c r="R103" s="29">
        <f>IF(R95=0,0,VLOOKUP(R95,FAC_TOTALS_APTA!$A$4:$BJ$126,$L103,FALSE))</f>
        <v>39080329.542744301</v>
      </c>
      <c r="S103" s="29">
        <f>IF(S95=0,0,VLOOKUP(S95,FAC_TOTALS_APTA!$A$4:$BJ$126,$L103,FALSE))</f>
        <v>-98496468.1034863</v>
      </c>
      <c r="T103" s="29">
        <f>IF(T95=0,0,VLOOKUP(T95,FAC_TOTALS_APTA!$A$4:$BJ$126,$L103,FALSE))</f>
        <v>43309279.708538897</v>
      </c>
      <c r="U103" s="29">
        <f>IF(U95=0,0,VLOOKUP(U95,FAC_TOTALS_APTA!$A$4:$BJ$126,$L103,FALSE))</f>
        <v>68243981.207653999</v>
      </c>
      <c r="V103" s="29">
        <f>IF(V95=0,0,VLOOKUP(V95,FAC_TOTALS_APTA!$A$4:$BJ$126,$L103,FALSE))</f>
        <v>3560182.31380266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183458452.66956204</v>
      </c>
      <c r="AD103" s="33">
        <f>AC103/G111</f>
        <v>7.595496598971159E-2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40</v>
      </c>
      <c r="M104" s="29">
        <f>IF(M95=0,0,VLOOKUP(M95,FAC_TOTALS_APTA!$A$4:$BJ$126,$L104,FALSE))</f>
        <v>4179463.6349562602</v>
      </c>
      <c r="N104" s="29">
        <f>IF(N95=0,0,VLOOKUP(N95,FAC_TOTALS_APTA!$A$4:$BJ$126,$L104,FALSE))</f>
        <v>5351410.9377476899</v>
      </c>
      <c r="O104" s="29">
        <f>IF(O95=0,0,VLOOKUP(O95,FAC_TOTALS_APTA!$A$4:$BJ$126,$L104,FALSE))</f>
        <v>5144181.1208214602</v>
      </c>
      <c r="P104" s="29">
        <f>IF(P95=0,0,VLOOKUP(P95,FAC_TOTALS_APTA!$A$4:$BJ$126,$L104,FALSE))</f>
        <v>9433611.9448147994</v>
      </c>
      <c r="Q104" s="29">
        <f>IF(Q95=0,0,VLOOKUP(Q95,FAC_TOTALS_APTA!$A$4:$BJ$126,$L104,FALSE))</f>
        <v>-3015414.9884472601</v>
      </c>
      <c r="R104" s="29">
        <f>IF(R95=0,0,VLOOKUP(R95,FAC_TOTALS_APTA!$A$4:$BJ$126,$L104,FALSE))</f>
        <v>-281680.36540502601</v>
      </c>
      <c r="S104" s="29">
        <f>IF(S95=0,0,VLOOKUP(S95,FAC_TOTALS_APTA!$A$4:$BJ$126,$L104,FALSE))</f>
        <v>6370120.5393361198</v>
      </c>
      <c r="T104" s="29">
        <f>IF(T95=0,0,VLOOKUP(T95,FAC_TOTALS_APTA!$A$4:$BJ$126,$L104,FALSE))</f>
        <v>1441504.0897226401</v>
      </c>
      <c r="U104" s="29">
        <f>IF(U95=0,0,VLOOKUP(U95,FAC_TOTALS_APTA!$A$4:$BJ$126,$L104,FALSE))</f>
        <v>5765767.0483382903</v>
      </c>
      <c r="V104" s="29">
        <f>IF(V95=0,0,VLOOKUP(V95,FAC_TOTALS_APTA!$A$4:$BJ$126,$L104,FALSE))</f>
        <v>1037857.56322363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35426821.525108606</v>
      </c>
      <c r="AD104" s="33">
        <f>AC104/G111</f>
        <v>1.4667315596026772E-2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41</v>
      </c>
      <c r="M105" s="29">
        <f>IF(M95=0,0,VLOOKUP(M95,FAC_TOTALS_APTA!$A$4:$BJ$126,$L105,FALSE))</f>
        <v>-1390610.8562106199</v>
      </c>
      <c r="N105" s="29">
        <f>IF(N95=0,0,VLOOKUP(N95,FAC_TOTALS_APTA!$A$4:$BJ$126,$L105,FALSE))</f>
        <v>-1410156.39911761</v>
      </c>
      <c r="O105" s="29">
        <f>IF(O95=0,0,VLOOKUP(O95,FAC_TOTALS_APTA!$A$4:$BJ$126,$L105,FALSE))</f>
        <v>-1325794.08395908</v>
      </c>
      <c r="P105" s="29">
        <f>IF(P95=0,0,VLOOKUP(P95,FAC_TOTALS_APTA!$A$4:$BJ$126,$L105,FALSE))</f>
        <v>-2455097.7897466598</v>
      </c>
      <c r="Q105" s="29">
        <f>IF(Q95=0,0,VLOOKUP(Q95,FAC_TOTALS_APTA!$A$4:$BJ$126,$L105,FALSE))</f>
        <v>1122584.09260791</v>
      </c>
      <c r="R105" s="29">
        <f>IF(R95=0,0,VLOOKUP(R95,FAC_TOTALS_APTA!$A$4:$BJ$126,$L105,FALSE))</f>
        <v>107808.64129616899</v>
      </c>
      <c r="S105" s="29">
        <f>IF(S95=0,0,VLOOKUP(S95,FAC_TOTALS_APTA!$A$4:$BJ$126,$L105,FALSE))</f>
        <v>1049536.10197797</v>
      </c>
      <c r="T105" s="29">
        <f>IF(T95=0,0,VLOOKUP(T95,FAC_TOTALS_APTA!$A$4:$BJ$126,$L105,FALSE))</f>
        <v>1704273.1376666999</v>
      </c>
      <c r="U105" s="29">
        <f>IF(U95=0,0,VLOOKUP(U95,FAC_TOTALS_APTA!$A$4:$BJ$126,$L105,FALSE))</f>
        <v>2039931.6011745699</v>
      </c>
      <c r="V105" s="29">
        <f>IF(V95=0,0,VLOOKUP(V95,FAC_TOTALS_APTA!$A$4:$BJ$126,$L105,FALSE))</f>
        <v>1183420.60717495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625895.05286429916</v>
      </c>
      <c r="AD105" s="33">
        <f>AC105/G111</f>
        <v>2.5913135514700659E-4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42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-3894082.91842693</v>
      </c>
      <c r="Q106" s="29">
        <f>IF(Q95=0,0,VLOOKUP(Q95,FAC_TOTALS_APTA!$A$4:$BJ$126,$L106,FALSE))</f>
        <v>2024289.1037596299</v>
      </c>
      <c r="R106" s="29">
        <f>IF(R95=0,0,VLOOKUP(R95,FAC_TOTALS_APTA!$A$4:$BJ$126,$L106,FALSE))</f>
        <v>-2137211.41433535</v>
      </c>
      <c r="S106" s="29">
        <f>IF(S95=0,0,VLOOKUP(S95,FAC_TOTALS_APTA!$A$4:$BJ$126,$L106,FALSE))</f>
        <v>-4377807.1044104099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-4466055.9884924795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-12850868.321905538</v>
      </c>
      <c r="AD106" s="33">
        <f>AC106/G111</f>
        <v>-5.3204812976739005E-3</v>
      </c>
    </row>
    <row r="107" spans="1:31" x14ac:dyDescent="0.25">
      <c r="B107" s="115" t="s">
        <v>63</v>
      </c>
      <c r="C107" s="116"/>
      <c r="D107" s="126" t="s">
        <v>100</v>
      </c>
      <c r="E107" s="55"/>
      <c r="F107" s="6">
        <f>MATCH($D107,FAC_TOTALS_APTA!$A$2:$BJ$2,)</f>
        <v>28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YEARS_SINCE_TNC_RAIL_NY_FAC</v>
      </c>
      <c r="L107" s="6">
        <f>MATCH($K107,FAC_TOTALS_APTA!$A$2:$BH$2,)</f>
        <v>49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36063699.5926039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36063699.5926039</v>
      </c>
      <c r="AD107" s="33">
        <f>AC107/G111</f>
        <v>1.4930994108803327E-2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31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52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32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53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57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2415358236.0159602</v>
      </c>
      <c r="H111" s="110">
        <f>VLOOKUP(H95,FAC_TOTALS_APTA!$A$4:$BH$126,$F111,FALSE)</f>
        <v>2996176097.03544</v>
      </c>
      <c r="I111" s="112">
        <f t="shared" ref="I111" si="34">H111/G111-1</f>
        <v>0.24046861966840849</v>
      </c>
      <c r="J111" s="31"/>
      <c r="K111" s="31"/>
      <c r="L111" s="6"/>
      <c r="M111" s="29">
        <f t="shared" ref="M111:AB111" si="35">SUM(M97:M104)</f>
        <v>101430602.88056238</v>
      </c>
      <c r="N111" s="29">
        <f t="shared" si="35"/>
        <v>91220571.117021844</v>
      </c>
      <c r="O111" s="29">
        <f t="shared" si="35"/>
        <v>101333969.98168078</v>
      </c>
      <c r="P111" s="29">
        <f t="shared" si="35"/>
        <v>95524314.340712681</v>
      </c>
      <c r="Q111" s="29">
        <f t="shared" si="35"/>
        <v>26834660.481476348</v>
      </c>
      <c r="R111" s="29">
        <f t="shared" si="35"/>
        <v>91872224.368669763</v>
      </c>
      <c r="S111" s="29">
        <f t="shared" si="35"/>
        <v>-88395225.945418626</v>
      </c>
      <c r="T111" s="29">
        <f t="shared" si="35"/>
        <v>13425403.527215622</v>
      </c>
      <c r="U111" s="29">
        <f t="shared" si="35"/>
        <v>26256178.997790139</v>
      </c>
      <c r="V111" s="29">
        <f t="shared" si="35"/>
        <v>9509738.2966198809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580817861.01947975</v>
      </c>
      <c r="AD111" s="33">
        <f>I111</f>
        <v>0.24046861966840849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0.20373199111767426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3" sqref="D3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33</v>
      </c>
      <c r="M13" s="29">
        <f>IF(M11=0,0,VLOOKUP(M11,FAC_TOTALS_APTA!$A$4:$BJ$126,$L13,FALSE))</f>
        <v>32149861.427699398</v>
      </c>
      <c r="N13" s="29">
        <f>IF(N11=0,0,VLOOKUP(N11,FAC_TOTALS_APTA!$A$4:$BJ$126,$L13,FALSE))</f>
        <v>44186077.582563102</v>
      </c>
      <c r="O13" s="29">
        <f>IF(O11=0,0,VLOOKUP(O11,FAC_TOTALS_APTA!$A$4:$BJ$126,$L13,FALSE))</f>
        <v>22159053.805805001</v>
      </c>
      <c r="P13" s="29">
        <f>IF(P11=0,0,VLOOKUP(P11,FAC_TOTALS_APTA!$A$4:$BJ$126,$L13,FALSE))</f>
        <v>28176668.699542802</v>
      </c>
      <c r="Q13" s="29">
        <f>IF(Q11=0,0,VLOOKUP(Q11,FAC_TOTALS_APTA!$A$4:$BJ$126,$L13,FALSE))</f>
        <v>35874449.518056698</v>
      </c>
      <c r="R13" s="29">
        <f>IF(R11=0,0,VLOOKUP(R11,FAC_TOTALS_APTA!$A$4:$BJ$126,$L13,FALSE))</f>
        <v>13412366.354509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175958477.38817599</v>
      </c>
      <c r="AD13" s="33">
        <f>AC13/G27</f>
        <v>0.10425748585108624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35</v>
      </c>
      <c r="M14" s="29">
        <f>IF(M11=0,0,VLOOKUP(M11,FAC_TOTALS_APTA!$A$4:$BJ$126,$L14,FALSE))</f>
        <v>-11176275.955053199</v>
      </c>
      <c r="N14" s="29">
        <f>IF(N11=0,0,VLOOKUP(N11,FAC_TOTALS_APTA!$A$4:$BJ$126,$L14,FALSE))</f>
        <v>1984516.79877097</v>
      </c>
      <c r="O14" s="29">
        <f>IF(O11=0,0,VLOOKUP(O11,FAC_TOTALS_APTA!$A$4:$BJ$126,$L14,FALSE))</f>
        <v>-10872305.112185299</v>
      </c>
      <c r="P14" s="29">
        <f>IF(P11=0,0,VLOOKUP(P11,FAC_TOTALS_APTA!$A$4:$BJ$126,$L14,FALSE))</f>
        <v>-3362885.5165145099</v>
      </c>
      <c r="Q14" s="29">
        <f>IF(Q11=0,0,VLOOKUP(Q11,FAC_TOTALS_APTA!$A$4:$BJ$126,$L14,FALSE))</f>
        <v>2629615.8904441399</v>
      </c>
      <c r="R14" s="29">
        <f>IF(R11=0,0,VLOOKUP(R11,FAC_TOTALS_APTA!$A$4:$BJ$126,$L14,FALSE))</f>
        <v>592971.46774544695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-20204362.426792454</v>
      </c>
      <c r="AD14" s="33">
        <f>AC14/G27</f>
        <v>-1.1971324491485295E-2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44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43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37</v>
      </c>
      <c r="M17" s="29">
        <f>IF(M11=0,0,VLOOKUP(M11,FAC_TOTALS_APTA!$A$4:$BJ$126,$L17,FALSE))</f>
        <v>4196230.5090445196</v>
      </c>
      <c r="N17" s="29">
        <f>IF(N11=0,0,VLOOKUP(N11,FAC_TOTALS_APTA!$A$4:$BJ$126,$L17,FALSE))</f>
        <v>4951607.4093175102</v>
      </c>
      <c r="O17" s="29">
        <f>IF(O11=0,0,VLOOKUP(O11,FAC_TOTALS_APTA!$A$4:$BJ$126,$L17,FALSE))</f>
        <v>4585724.78284756</v>
      </c>
      <c r="P17" s="29">
        <f>IF(P11=0,0,VLOOKUP(P11,FAC_TOTALS_APTA!$A$4:$BJ$126,$L17,FALSE))</f>
        <v>3454486.2227458698</v>
      </c>
      <c r="Q17" s="29">
        <f>IF(Q11=0,0,VLOOKUP(Q11,FAC_TOTALS_APTA!$A$4:$BJ$126,$L17,FALSE))</f>
        <v>4226719.1947293198</v>
      </c>
      <c r="R17" s="29">
        <f>IF(R11=0,0,VLOOKUP(R11,FAC_TOTALS_APTA!$A$4:$BJ$126,$L17,FALSE))</f>
        <v>3688208.57952327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25102976.698208049</v>
      </c>
      <c r="AD17" s="33">
        <f>AC17/G27</f>
        <v>1.4873811576352283E-2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38</v>
      </c>
      <c r="M18" s="29">
        <f>IF(M11=0,0,VLOOKUP(M11,FAC_TOTALS_APTA!$A$4:$BJ$126,$L18,FALSE))</f>
        <v>178969.179786483</v>
      </c>
      <c r="N18" s="29">
        <f>IF(N11=0,0,VLOOKUP(N11,FAC_TOTALS_APTA!$A$4:$BJ$126,$L18,FALSE))</f>
        <v>-243047.000579966</v>
      </c>
      <c r="O18" s="29">
        <f>IF(O11=0,0,VLOOKUP(O11,FAC_TOTALS_APTA!$A$4:$BJ$126,$L18,FALSE))</f>
        <v>556597.06606117799</v>
      </c>
      <c r="P18" s="29">
        <f>IF(P11=0,0,VLOOKUP(P11,FAC_TOTALS_APTA!$A$4:$BJ$126,$L18,FALSE))</f>
        <v>-150581.50795062201</v>
      </c>
      <c r="Q18" s="29">
        <f>IF(Q11=0,0,VLOOKUP(Q11,FAC_TOTALS_APTA!$A$4:$BJ$126,$L18,FALSE))</f>
        <v>-747964.97656799597</v>
      </c>
      <c r="R18" s="29">
        <f>IF(R11=0,0,VLOOKUP(R11,FAC_TOTALS_APTA!$A$4:$BJ$126,$L18,FALSE))</f>
        <v>520512.69653067802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114485.45727975504</v>
      </c>
      <c r="AD18" s="33">
        <f>AC18/G27</f>
        <v>6.78339919716836E-5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39</v>
      </c>
      <c r="M19" s="29">
        <f>IF(M11=0,0,VLOOKUP(M11,FAC_TOTALS_APTA!$A$4:$BJ$126,$L19,FALSE))</f>
        <v>-7725795.8164003696</v>
      </c>
      <c r="N19" s="29">
        <f>IF(N11=0,0,VLOOKUP(N11,FAC_TOTALS_APTA!$A$4:$BJ$126,$L19,FALSE))</f>
        <v>-10600812.6849153</v>
      </c>
      <c r="O19" s="29">
        <f>IF(O11=0,0,VLOOKUP(O11,FAC_TOTALS_APTA!$A$4:$BJ$126,$L19,FALSE))</f>
        <v>-56877305.142956302</v>
      </c>
      <c r="P19" s="29">
        <f>IF(P11=0,0,VLOOKUP(P11,FAC_TOTALS_APTA!$A$4:$BJ$126,$L19,FALSE))</f>
        <v>-21044818.787823699</v>
      </c>
      <c r="Q19" s="29">
        <f>IF(Q11=0,0,VLOOKUP(Q11,FAC_TOTALS_APTA!$A$4:$BJ$126,$L19,FALSE))</f>
        <v>14881186.3145932</v>
      </c>
      <c r="R19" s="29">
        <f>IF(R11=0,0,VLOOKUP(R11,FAC_TOTALS_APTA!$A$4:$BJ$126,$L19,FALSE))</f>
        <v>17802806.683743499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-63564739.433758982</v>
      </c>
      <c r="AD19" s="33">
        <f>AC19/G27</f>
        <v>-3.7662862400902074E-2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40</v>
      </c>
      <c r="M20" s="29">
        <f>IF(M11=0,0,VLOOKUP(M11,FAC_TOTALS_APTA!$A$4:$BJ$126,$L20,FALSE))</f>
        <v>-968724.00674234994</v>
      </c>
      <c r="N20" s="29">
        <f>IF(N11=0,0,VLOOKUP(N11,FAC_TOTALS_APTA!$A$4:$BJ$126,$L20,FALSE))</f>
        <v>-587232.61751754896</v>
      </c>
      <c r="O20" s="29">
        <f>IF(O11=0,0,VLOOKUP(O11,FAC_TOTALS_APTA!$A$4:$BJ$126,$L20,FALSE))</f>
        <v>-3400266.1699346998</v>
      </c>
      <c r="P20" s="29">
        <f>IF(P11=0,0,VLOOKUP(P11,FAC_TOTALS_APTA!$A$4:$BJ$126,$L20,FALSE))</f>
        <v>-2481465.4140383601</v>
      </c>
      <c r="Q20" s="29">
        <f>IF(Q11=0,0,VLOOKUP(Q11,FAC_TOTALS_APTA!$A$4:$BJ$126,$L20,FALSE))</f>
        <v>-2511004.11217013</v>
      </c>
      <c r="R20" s="29">
        <f>IF(R11=0,0,VLOOKUP(R11,FAC_TOTALS_APTA!$A$4:$BJ$126,$L20,FALSE))</f>
        <v>-2651576.85987237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-12600269.180275459</v>
      </c>
      <c r="AD20" s="33">
        <f>AC20/G27</f>
        <v>-7.4658090094994337E-3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41</v>
      </c>
      <c r="M21" s="29">
        <f>IF(M11=0,0,VLOOKUP(M11,FAC_TOTALS_APTA!$A$4:$BJ$126,$L21,FALSE))</f>
        <v>-1101210.7743295201</v>
      </c>
      <c r="N21" s="29">
        <f>IF(N11=0,0,VLOOKUP(N11,FAC_TOTALS_APTA!$A$4:$BJ$126,$L21,FALSE))</f>
        <v>-125080.904196666</v>
      </c>
      <c r="O21" s="29">
        <f>IF(O11=0,0,VLOOKUP(O11,FAC_TOTALS_APTA!$A$4:$BJ$126,$L21,FALSE))</f>
        <v>-41623.680654827796</v>
      </c>
      <c r="P21" s="29">
        <f>IF(P11=0,0,VLOOKUP(P11,FAC_TOTALS_APTA!$A$4:$BJ$126,$L21,FALSE))</f>
        <v>-335686.33709867398</v>
      </c>
      <c r="Q21" s="29">
        <f>IF(Q11=0,0,VLOOKUP(Q11,FAC_TOTALS_APTA!$A$4:$BJ$126,$L21,FALSE))</f>
        <v>-556618.63564550097</v>
      </c>
      <c r="R21" s="29">
        <f>IF(R11=0,0,VLOOKUP(R11,FAC_TOTALS_APTA!$A$4:$BJ$126,$L21,FALSE))</f>
        <v>-476809.06631456403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-2637029.3982397527</v>
      </c>
      <c r="AD21" s="33">
        <f>AC21/G27</f>
        <v>-1.5624712105763775E-3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42</v>
      </c>
      <c r="M22" s="29">
        <f>IF(M11=0,0,VLOOKUP(M11,FAC_TOTALS_APTA!$A$4:$BJ$126,$L22,FALSE))</f>
        <v>-38102.496442206102</v>
      </c>
      <c r="N22" s="29">
        <f>IF(N11=0,0,VLOOKUP(N11,FAC_TOTALS_APTA!$A$4:$BJ$126,$L22,FALSE))</f>
        <v>-3195019.52931131</v>
      </c>
      <c r="O22" s="29">
        <f>IF(O11=0,0,VLOOKUP(O11,FAC_TOTALS_APTA!$A$4:$BJ$126,$L22,FALSE))</f>
        <v>-420872.66229329002</v>
      </c>
      <c r="P22" s="29">
        <f>IF(P11=0,0,VLOOKUP(P11,FAC_TOTALS_APTA!$A$4:$BJ$126,$L22,FALSE))</f>
        <v>-6671558.6028883299</v>
      </c>
      <c r="Q22" s="29">
        <f>IF(Q11=0,0,VLOOKUP(Q11,FAC_TOTALS_APTA!$A$4:$BJ$126,$L22,FALSE))</f>
        <v>-1975774.32278788</v>
      </c>
      <c r="R22" s="29">
        <f>IF(R11=0,0,VLOOKUP(R11,FAC_TOTALS_APTA!$A$4:$BJ$126,$L22,FALSE))</f>
        <v>-3069759.84054498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-15371087.454267997</v>
      </c>
      <c r="AD22" s="33">
        <f>AC22/G27</f>
        <v>-9.1075517165553899E-3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99</v>
      </c>
      <c r="E23" s="55"/>
      <c r="F23" s="6">
        <f>MATCH($D23,FAC_TOTALS_APTA!$A$2:$BJ$2,)</f>
        <v>29</v>
      </c>
      <c r="G23" s="34">
        <f>VLOOKUP(G11,FAC_TOTALS_APTA!$A$4:$BJ$126,$F23,FALSE)</f>
        <v>0.617326143067772</v>
      </c>
      <c r="H23" s="34">
        <f>VLOOKUP(H11,FAC_TOTALS_APTA!$A$4:$BJ$126,$F23,FALSE)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YEARS_SINCE_TNC_RAIL_HI_FAC</v>
      </c>
      <c r="L23" s="6">
        <f>MATCH($K23,FAC_TOTALS_APTA!$A$2:$BH$2,)</f>
        <v>50</v>
      </c>
      <c r="M23" s="29">
        <f>IF(M11=0,0,VLOOKUP(M11,FAC_TOTALS_APTA!$A$4:$BJ$126,$L23,FALSE))</f>
        <v>-582572.04373656202</v>
      </c>
      <c r="N23" s="29">
        <f>IF(N11=0,0,VLOOKUP(N11,FAC_TOTALS_APTA!$A$4:$BJ$126,$L23,FALSE))</f>
        <v>-605664.11507996696</v>
      </c>
      <c r="O23" s="29">
        <f>IF(O11=0,0,VLOOKUP(O11,FAC_TOTALS_APTA!$A$4:$BJ$126,$L23,FALSE))</f>
        <v>-661391.55090999405</v>
      </c>
      <c r="P23" s="29">
        <f>IF(P11=0,0,VLOOKUP(P11,FAC_TOTALS_APTA!$A$4:$BJ$126,$L23,FALSE))</f>
        <v>-654521.24586558505</v>
      </c>
      <c r="Q23" s="29">
        <f>IF(Q11=0,0,VLOOKUP(Q11,FAC_TOTALS_APTA!$A$4:$BJ$126,$L23,FALSE))</f>
        <v>-645065.24407430505</v>
      </c>
      <c r="R23" s="29">
        <f>IF(R11=0,0,VLOOKUP(R11,FAC_TOTALS_APTA!$A$4:$BJ$126,$L23,FALSE))</f>
        <v>-633119.61210265604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-3782333.8117690692</v>
      </c>
      <c r="AD23" s="33">
        <f>AC23/G27</f>
        <v>-2.2410776662647874E-3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31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52</v>
      </c>
      <c r="M24" s="29">
        <f>IF(M11=0,0,VLOOKUP(M11,FAC_TOTALS_APTA!$A$4:$BJ$126,$L24,FALSE))</f>
        <v>0</v>
      </c>
      <c r="N24" s="29">
        <f>IF(N11=0,0,VLOOKUP(N11,FAC_TOTALS_APTA!$A$4:$BJ$126,$L24,FALSE))</f>
        <v>-4532664.5450118501</v>
      </c>
      <c r="O24" s="29">
        <f>IF(O11=0,0,VLOOKUP(O11,FAC_TOTALS_APTA!$A$4:$BJ$126,$L24,FALSE))</f>
        <v>-5801579.3217718899</v>
      </c>
      <c r="P24" s="29">
        <f>IF(P11=0,0,VLOOKUP(P11,FAC_TOTALS_APTA!$A$4:$BJ$126,$L24,FALSE))</f>
        <v>-2090344.52468358</v>
      </c>
      <c r="Q24" s="29">
        <f>IF(Q11=0,0,VLOOKUP(Q11,FAC_TOTALS_APTA!$A$4:$BJ$126,$L24,FALSE))</f>
        <v>0</v>
      </c>
      <c r="R24" s="29">
        <f>IF(R11=0,0,VLOOKUP(R11,FAC_TOTALS_APTA!$A$4:$BJ$126,$L24,FALSE))</f>
        <v>-97112.752078125195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-12521701.143545445</v>
      </c>
      <c r="AD24" s="33">
        <f>AC24/G27</f>
        <v>-7.4192565154149546E-3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32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53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-37976411.294254601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-37976411.294254601</v>
      </c>
      <c r="AD25" s="40">
        <f>AC25/G27</f>
        <v>-2.2501474336193809E-2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57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1687729911.68713</v>
      </c>
      <c r="H27" s="110">
        <f>VLOOKUP(H11,FAC_TOTALS_APTA!$A$4:$BH$126,$F27,FALSE)</f>
        <v>1700874909.45488</v>
      </c>
      <c r="I27" s="112">
        <f t="shared" ref="I27:I28" si="9">H27/G27-1</f>
        <v>7.7885671615607333E-3</v>
      </c>
      <c r="J27" s="31"/>
      <c r="K27" s="31"/>
      <c r="L27" s="6"/>
      <c r="M27" s="29">
        <f t="shared" ref="M27:AB27" si="10">SUM(M13:M20)</f>
        <v>16654265.338334486</v>
      </c>
      <c r="N27" s="29">
        <f t="shared" si="10"/>
        <v>39691109.487638772</v>
      </c>
      <c r="O27" s="29">
        <f t="shared" si="10"/>
        <v>-43848500.770362556</v>
      </c>
      <c r="P27" s="29">
        <f t="shared" si="10"/>
        <v>4591403.6959614791</v>
      </c>
      <c r="Q27" s="29">
        <f t="shared" si="10"/>
        <v>54353001.829085231</v>
      </c>
      <c r="R27" s="29">
        <f t="shared" si="10"/>
        <v>33365288.92217952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13144997.767750025</v>
      </c>
      <c r="AD27" s="33">
        <f>I27</f>
        <v>7.7885671615607333E-3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-3.6361587889406133E-2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34</v>
      </c>
      <c r="M41" s="29">
        <f>IF(M39=0,0,VLOOKUP(M39,FAC_TOTALS_APTA!$A$4:$BJ$126,$L41,FALSE))</f>
        <v>4914083.2520711804</v>
      </c>
      <c r="N41" s="29">
        <f>IF(N39=0,0,VLOOKUP(N39,FAC_TOTALS_APTA!$A$4:$BJ$126,$L41,FALSE))</f>
        <v>1105166.4671687901</v>
      </c>
      <c r="O41" s="29">
        <f>IF(O39=0,0,VLOOKUP(O39,FAC_TOTALS_APTA!$A$4:$BJ$126,$L41,FALSE))</f>
        <v>540102.20533690101</v>
      </c>
      <c r="P41" s="29">
        <f>IF(P39=0,0,VLOOKUP(P39,FAC_TOTALS_APTA!$A$4:$BJ$126,$L41,FALSE))</f>
        <v>1335910.4428760901</v>
      </c>
      <c r="Q41" s="29">
        <f>IF(Q39=0,0,VLOOKUP(Q39,FAC_TOTALS_APTA!$A$4:$BJ$126,$L41,FALSE))</f>
        <v>125534.319346876</v>
      </c>
      <c r="R41" s="29">
        <f>IF(R39=0,0,VLOOKUP(R39,FAC_TOTALS_APTA!$A$4:$BJ$126,$L41,FALSE))</f>
        <v>1433981.06428117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9454777.7510810085</v>
      </c>
      <c r="AD41" s="33">
        <f>AC41/G55</f>
        <v>0.11672610546703426</v>
      </c>
    </row>
    <row r="42" spans="2:30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FARE_per_UPT_cleaned_2018_MIDLOW_log_FAC</v>
      </c>
      <c r="L42" s="6">
        <f>MATCH($K42,FAC_TOTALS_APTA!$A$2:$BH$2,)</f>
        <v>36</v>
      </c>
      <c r="M42" s="29">
        <f>IF(M39=0,0,VLOOKUP(M39,FAC_TOTALS_APTA!$A$4:$BJ$126,$L42,FALSE))</f>
        <v>-1545125.51752023</v>
      </c>
      <c r="N42" s="29">
        <f>IF(N39=0,0,VLOOKUP(N39,FAC_TOTALS_APTA!$A$4:$BJ$126,$L42,FALSE))</f>
        <v>110771.634745784</v>
      </c>
      <c r="O42" s="29">
        <f>IF(O39=0,0,VLOOKUP(O39,FAC_TOTALS_APTA!$A$4:$BJ$126,$L42,FALSE))</f>
        <v>-698410.73119261197</v>
      </c>
      <c r="P42" s="29">
        <f>IF(P39=0,0,VLOOKUP(P39,FAC_TOTALS_APTA!$A$4:$BJ$126,$L42,FALSE))</f>
        <v>1272128.5919802</v>
      </c>
      <c r="Q42" s="29">
        <f>IF(Q39=0,0,VLOOKUP(Q39,FAC_TOTALS_APTA!$A$4:$BJ$126,$L42,FALSE))</f>
        <v>-446790.153178729</v>
      </c>
      <c r="R42" s="29">
        <f>IF(R39=0,0,VLOOKUP(R39,FAC_TOTALS_APTA!$A$4:$BJ$126,$L42,FALSE))</f>
        <v>281867.12231547601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-1025559.0528501107</v>
      </c>
      <c r="AD42" s="33">
        <f>AC42/G55</f>
        <v>-1.2661272143807594E-2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MATCH($K43,FAC_TOTALS_APTA!$A$2:$BH$2,)</f>
        <v>44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43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37</v>
      </c>
      <c r="M45" s="29">
        <f>IF(M39=0,0,VLOOKUP(M39,FAC_TOTALS_APTA!$A$4:$BJ$126,$L45,FALSE))</f>
        <v>243715.38177884099</v>
      </c>
      <c r="N45" s="29">
        <f>IF(N39=0,0,VLOOKUP(N39,FAC_TOTALS_APTA!$A$4:$BJ$126,$L45,FALSE))</f>
        <v>205556.78261396699</v>
      </c>
      <c r="O45" s="29">
        <f>IF(O39=0,0,VLOOKUP(O39,FAC_TOTALS_APTA!$A$4:$BJ$126,$L45,FALSE))</f>
        <v>224159.93677930799</v>
      </c>
      <c r="P45" s="29">
        <f>IF(P39=0,0,VLOOKUP(P39,FAC_TOTALS_APTA!$A$4:$BJ$126,$L45,FALSE))</f>
        <v>184154.32727500499</v>
      </c>
      <c r="Q45" s="29">
        <f>IF(Q39=0,0,VLOOKUP(Q39,FAC_TOTALS_APTA!$A$4:$BJ$126,$L45,FALSE))</f>
        <v>190307.84292731501</v>
      </c>
      <c r="R45" s="29">
        <f>IF(R39=0,0,VLOOKUP(R39,FAC_TOTALS_APTA!$A$4:$BJ$126,$L45,FALSE))</f>
        <v>169257.88141825501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1217152.152792691</v>
      </c>
      <c r="AD45" s="33">
        <f>AC45/G55</f>
        <v>1.5026628261046488E-2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38</v>
      </c>
      <c r="M46" s="29">
        <f>IF(M39=0,0,VLOOKUP(M39,FAC_TOTALS_APTA!$A$4:$BJ$126,$L46,FALSE))</f>
        <v>-49075.725984683901</v>
      </c>
      <c r="N46" s="29">
        <f>IF(N39=0,0,VLOOKUP(N39,FAC_TOTALS_APTA!$A$4:$BJ$126,$L46,FALSE))</f>
        <v>-73588.465676443404</v>
      </c>
      <c r="O46" s="29">
        <f>IF(O39=0,0,VLOOKUP(O39,FAC_TOTALS_APTA!$A$4:$BJ$126,$L46,FALSE))</f>
        <v>-7983.3978939697399</v>
      </c>
      <c r="P46" s="29">
        <f>IF(P39=0,0,VLOOKUP(P39,FAC_TOTALS_APTA!$A$4:$BJ$126,$L46,FALSE))</f>
        <v>-116815.01137877</v>
      </c>
      <c r="Q46" s="29">
        <f>IF(Q39=0,0,VLOOKUP(Q39,FAC_TOTALS_APTA!$A$4:$BJ$126,$L46,FALSE))</f>
        <v>-88808.046957858896</v>
      </c>
      <c r="R46" s="29">
        <f>IF(R39=0,0,VLOOKUP(R39,FAC_TOTALS_APTA!$A$4:$BJ$126,$L46,FALSE))</f>
        <v>92186.442080478097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-244084.20581124784</v>
      </c>
      <c r="AD46" s="33">
        <f>AC46/G55</f>
        <v>-3.0133969830336308E-3</v>
      </c>
    </row>
    <row r="47" spans="2:30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39</v>
      </c>
      <c r="M47" s="29">
        <f>IF(M39=0,0,VLOOKUP(M39,FAC_TOTALS_APTA!$A$4:$BJ$126,$L47,FALSE))</f>
        <v>-356729.48237149301</v>
      </c>
      <c r="N47" s="29">
        <f>IF(N39=0,0,VLOOKUP(N39,FAC_TOTALS_APTA!$A$4:$BJ$126,$L47,FALSE))</f>
        <v>-530470.60200470302</v>
      </c>
      <c r="O47" s="29">
        <f>IF(O39=0,0,VLOOKUP(O39,FAC_TOTALS_APTA!$A$4:$BJ$126,$L47,FALSE))</f>
        <v>-2822337.9074057098</v>
      </c>
      <c r="P47" s="29">
        <f>IF(P39=0,0,VLOOKUP(P39,FAC_TOTALS_APTA!$A$4:$BJ$126,$L47,FALSE))</f>
        <v>-1014985.48680826</v>
      </c>
      <c r="Q47" s="29">
        <f>IF(Q39=0,0,VLOOKUP(Q39,FAC_TOTALS_APTA!$A$4:$BJ$126,$L47,FALSE))</f>
        <v>743606.07446184498</v>
      </c>
      <c r="R47" s="29">
        <f>IF(R39=0,0,VLOOKUP(R39,FAC_TOTALS_APTA!$A$4:$BJ$126,$L47,FALSE))</f>
        <v>893258.52301732497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-3087658.8811109965</v>
      </c>
      <c r="AD47" s="33">
        <f>AC47/G55</f>
        <v>-3.8119393780734798E-2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40</v>
      </c>
      <c r="M48" s="29">
        <f>IF(M39=0,0,VLOOKUP(M39,FAC_TOTALS_APTA!$A$4:$BJ$126,$L48,FALSE))</f>
        <v>-115337.569895401</v>
      </c>
      <c r="N48" s="29">
        <f>IF(N39=0,0,VLOOKUP(N39,FAC_TOTALS_APTA!$A$4:$BJ$126,$L48,FALSE))</f>
        <v>-14825.903846916801</v>
      </c>
      <c r="O48" s="29">
        <f>IF(O39=0,0,VLOOKUP(O39,FAC_TOTALS_APTA!$A$4:$BJ$126,$L48,FALSE))</f>
        <v>-287872.62832984299</v>
      </c>
      <c r="P48" s="29">
        <f>IF(P39=0,0,VLOOKUP(P39,FAC_TOTALS_APTA!$A$4:$BJ$126,$L48,FALSE))</f>
        <v>-100064.404580619</v>
      </c>
      <c r="Q48" s="29">
        <f>IF(Q39=0,0,VLOOKUP(Q39,FAC_TOTALS_APTA!$A$4:$BJ$126,$L48,FALSE))</f>
        <v>29989.058470901298</v>
      </c>
      <c r="R48" s="29">
        <f>IF(R39=0,0,VLOOKUP(R39,FAC_TOTALS_APTA!$A$4:$BJ$126,$L48,FALSE))</f>
        <v>-20602.022949401999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-508713.47113128053</v>
      </c>
      <c r="AD48" s="33">
        <f>AC48/G55</f>
        <v>-6.2804376630621198E-3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41</v>
      </c>
      <c r="M49" s="29">
        <f>IF(M39=0,0,VLOOKUP(M39,FAC_TOTALS_APTA!$A$4:$BJ$126,$L49,FALSE))</f>
        <v>-24381.4782141877</v>
      </c>
      <c r="N49" s="29">
        <f>IF(N39=0,0,VLOOKUP(N39,FAC_TOTALS_APTA!$A$4:$BJ$126,$L49,FALSE))</f>
        <v>-1996.41815225809</v>
      </c>
      <c r="O49" s="29">
        <f>IF(O39=0,0,VLOOKUP(O39,FAC_TOTALS_APTA!$A$4:$BJ$126,$L49,FALSE))</f>
        <v>-38401.8256529227</v>
      </c>
      <c r="P49" s="29">
        <f>IF(P39=0,0,VLOOKUP(P39,FAC_TOTALS_APTA!$A$4:$BJ$126,$L49,FALSE))</f>
        <v>-48859.3985681837</v>
      </c>
      <c r="Q49" s="29">
        <f>IF(Q39=0,0,VLOOKUP(Q39,FAC_TOTALS_APTA!$A$4:$BJ$126,$L49,FALSE))</f>
        <v>-35509.817426960901</v>
      </c>
      <c r="R49" s="29">
        <f>IF(R39=0,0,VLOOKUP(R39,FAC_TOTALS_APTA!$A$4:$BJ$126,$L49,FALSE))</f>
        <v>-36112.264496206997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-185261.20251072012</v>
      </c>
      <c r="AD49" s="33">
        <f>AC49/G55</f>
        <v>-2.2871842398139333E-3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42</v>
      </c>
      <c r="M50" s="29">
        <f>IF(M39=0,0,VLOOKUP(M39,FAC_TOTALS_APTA!$A$4:$BJ$126,$L50,FALSE))</f>
        <v>-5743.7954349683896</v>
      </c>
      <c r="N50" s="29">
        <f>IF(N39=0,0,VLOOKUP(N39,FAC_TOTALS_APTA!$A$4:$BJ$126,$L50,FALSE))</f>
        <v>-57469.522047422099</v>
      </c>
      <c r="O50" s="29">
        <f>IF(O39=0,0,VLOOKUP(O39,FAC_TOTALS_APTA!$A$4:$BJ$126,$L50,FALSE))</f>
        <v>-113361.270676388</v>
      </c>
      <c r="P50" s="29">
        <f>IF(P39=0,0,VLOOKUP(P39,FAC_TOTALS_APTA!$A$4:$BJ$126,$L50,FALSE))</f>
        <v>-435211.119112488</v>
      </c>
      <c r="Q50" s="29">
        <f>IF(Q39=0,0,VLOOKUP(Q39,FAC_TOTALS_APTA!$A$4:$BJ$126,$L50,FALSE))</f>
        <v>-215498.86782086999</v>
      </c>
      <c r="R50" s="29">
        <f>IF(R39=0,0,VLOOKUP(R39,FAC_TOTALS_APTA!$A$4:$BJ$126,$L50,FALSE))</f>
        <v>-263434.65789161698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-1090719.2329837536</v>
      </c>
      <c r="AD50" s="33">
        <f>AC50/G55</f>
        <v>-1.3465721942499152E-2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30</v>
      </c>
      <c r="G51" s="34">
        <f>VLOOKUP(G39,FAC_TOTALS_APTA!$A$4:$BJ$126,$F51,FALSE)</f>
        <v>0</v>
      </c>
      <c r="H51" s="34">
        <f>VLOOKUP(H39,FAC_TOTALS_APTA!$A$4:$BJ$126,$F51,FALSE)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MATCH($K51,FAC_TOTALS_APTA!$A$2:$BH$2,)</f>
        <v>51</v>
      </c>
      <c r="M51" s="29">
        <f>IF(M39=0,0,VLOOKUP(M39,FAC_TOTALS_APTA!$A$4:$BJ$126,$L51,FALSE))</f>
        <v>0</v>
      </c>
      <c r="N51" s="29">
        <f>IF(N39=0,0,VLOOKUP(N39,FAC_TOTALS_APTA!$A$4:$BJ$126,$L51,FALSE))</f>
        <v>-286323.751669319</v>
      </c>
      <c r="O51" s="29">
        <f>IF(O39=0,0,VLOOKUP(O39,FAC_TOTALS_APTA!$A$4:$BJ$126,$L51,FALSE))</f>
        <v>-1229891.4609061901</v>
      </c>
      <c r="P51" s="29">
        <f>IF(P39=0,0,VLOOKUP(P39,FAC_TOTALS_APTA!$A$4:$BJ$126,$L51,FALSE))</f>
        <v>-1327733.8288893099</v>
      </c>
      <c r="Q51" s="29">
        <f>IF(Q39=0,0,VLOOKUP(Q39,FAC_TOTALS_APTA!$A$4:$BJ$126,$L51,FALSE))</f>
        <v>-1309945.03666482</v>
      </c>
      <c r="R51" s="29">
        <f>IF(R39=0,0,VLOOKUP(R39,FAC_TOTALS_APTA!$A$4:$BJ$126,$L51,FALSE))</f>
        <v>-1259440.6177584301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-5413334.6958880685</v>
      </c>
      <c r="AD51" s="33">
        <f>AC51/G55</f>
        <v>-6.6831552605066888E-2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31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52</v>
      </c>
      <c r="M52" s="29">
        <f>IF(M39=0,0,VLOOKUP(M39,FAC_TOTALS_APTA!$A$4:$BJ$126,$L52,FALSE))</f>
        <v>-217689.01295247901</v>
      </c>
      <c r="N52" s="29">
        <f>IF(N39=0,0,VLOOKUP(N39,FAC_TOTALS_APTA!$A$4:$BJ$126,$L52,FALSE))</f>
        <v>-3328.9234890877601</v>
      </c>
      <c r="O52" s="29">
        <f>IF(O39=0,0,VLOOKUP(O39,FAC_TOTALS_APTA!$A$4:$BJ$126,$L52,FALSE))</f>
        <v>-115305.06708627701</v>
      </c>
      <c r="P52" s="29">
        <f>IF(P39=0,0,VLOOKUP(P39,FAC_TOTALS_APTA!$A$4:$BJ$126,$L52,FALSE))</f>
        <v>-58544.593718033801</v>
      </c>
      <c r="Q52" s="29">
        <f>IF(Q39=0,0,VLOOKUP(Q39,FAC_TOTALS_APTA!$A$4:$BJ$126,$L52,FALSE))</f>
        <v>-90572.566777412401</v>
      </c>
      <c r="R52" s="29">
        <f>IF(R39=0,0,VLOOKUP(R39,FAC_TOTALS_APTA!$A$4:$BJ$126,$L52,FALSE))</f>
        <v>-24369.137983222201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-509809.30200651212</v>
      </c>
      <c r="AD52" s="33">
        <f>AC52/G55</f>
        <v>-6.2939664919446064E-3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32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53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-1617553.8925254201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-1617553.8925254201</v>
      </c>
      <c r="AD53" s="40">
        <f>AC53/G55</f>
        <v>-1.9969878851562255E-2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57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80999684.802738696</v>
      </c>
      <c r="H55" s="110">
        <f>VLOOKUP(H39,FAC_TOTALS_APTA!$A$4:$BH$126,$F55,FALSE)</f>
        <v>78022223.171540305</v>
      </c>
      <c r="I55" s="112">
        <f t="shared" ref="I55" si="18">H55/G55-1</f>
        <v>-3.6758928611259511E-2</v>
      </c>
      <c r="J55" s="31"/>
      <c r="K55" s="31"/>
      <c r="L55" s="6"/>
      <c r="M55" s="29">
        <f t="shared" ref="M55:AB55" si="19">SUM(M41:M48)</f>
        <v>3091530.3380782134</v>
      </c>
      <c r="N55" s="29">
        <f t="shared" si="19"/>
        <v>802609.91300047794</v>
      </c>
      <c r="O55" s="29">
        <f t="shared" si="19"/>
        <v>-3052342.5227059252</v>
      </c>
      <c r="P55" s="29">
        <f t="shared" si="19"/>
        <v>1560328.4593636461</v>
      </c>
      <c r="Q55" s="29">
        <f t="shared" si="19"/>
        <v>553839.0950703494</v>
      </c>
      <c r="R55" s="29">
        <f t="shared" si="19"/>
        <v>2849949.0101633016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-2977461.6311983913</v>
      </c>
      <c r="AD55" s="33">
        <f>I55</f>
        <v>-3.6758928611259511E-2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-2.2286893576246247E-2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34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FARE_per_UPT_cleaned_2018_MIDLOW_log_FAC</v>
      </c>
      <c r="L70" s="76">
        <f>MATCH($K70,FAC_TOTALS_APTA!$A$2:$BH$2,)</f>
        <v>36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44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43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37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38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39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40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41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42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30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MATCH($K79,FAC_TOTALS_APTA!$A$2:$BH$2,)</f>
        <v>51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31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52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32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53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57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33</v>
      </c>
      <c r="M97" s="29">
        <f>IF(M95=0,0,VLOOKUP(M95,FAC_TOTALS_APTA!$A$4:$BJ$126,$L97,FALSE))</f>
        <v>44812175.9864612</v>
      </c>
      <c r="N97" s="29">
        <f>IF(N95=0,0,VLOOKUP(N95,FAC_TOTALS_APTA!$A$4:$BJ$126,$L97,FALSE))</f>
        <v>25978736.827174101</v>
      </c>
      <c r="O97" s="29">
        <f>IF(O95=0,0,VLOOKUP(O95,FAC_TOTALS_APTA!$A$4:$BJ$126,$L97,FALSE))</f>
        <v>4588518.9946563598</v>
      </c>
      <c r="P97" s="29">
        <f>IF(P95=0,0,VLOOKUP(P95,FAC_TOTALS_APTA!$A$4:$BJ$126,$L97,FALSE))</f>
        <v>-1947195.16885393</v>
      </c>
      <c r="Q97" s="29">
        <f>IF(Q95=0,0,VLOOKUP(Q95,FAC_TOTALS_APTA!$A$4:$BJ$126,$L97,FALSE))</f>
        <v>12142038.4236155</v>
      </c>
      <c r="R97" s="29">
        <f>IF(R95=0,0,VLOOKUP(R95,FAC_TOTALS_APTA!$A$4:$BJ$126,$L97,FALSE))</f>
        <v>-17355103.640000802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68219171.42305243</v>
      </c>
      <c r="AD97" s="33">
        <f>AC97/G111</f>
        <v>2.2768745632325064E-2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FARE_per_UPT_cleaned_2018_HINY_log_FAC</v>
      </c>
      <c r="L98" s="6">
        <f>MATCH($K98,FAC_TOTALS_APTA!$A$2:$BH$2,)</f>
        <v>35</v>
      </c>
      <c r="M98" s="29">
        <f>IF(M95=0,0,VLOOKUP(M95,FAC_TOTALS_APTA!$A$4:$BJ$126,$L98,FALSE))</f>
        <v>-9914147.6621655002</v>
      </c>
      <c r="N98" s="29">
        <f>IF(N95=0,0,VLOOKUP(N95,FAC_TOTALS_APTA!$A$4:$BJ$126,$L98,FALSE))</f>
        <v>1518182.07053066</v>
      </c>
      <c r="O98" s="29">
        <f>IF(O95=0,0,VLOOKUP(O95,FAC_TOTALS_APTA!$A$4:$BJ$126,$L98,FALSE))</f>
        <v>-22700491.9835332</v>
      </c>
      <c r="P98" s="29">
        <f>IF(P95=0,0,VLOOKUP(P95,FAC_TOTALS_APTA!$A$4:$BJ$126,$L98,FALSE))</f>
        <v>-1565284.9013783999</v>
      </c>
      <c r="Q98" s="29">
        <f>IF(Q95=0,0,VLOOKUP(Q95,FAC_TOTALS_APTA!$A$4:$BJ$126,$L98,FALSE))</f>
        <v>-630707.34853363805</v>
      </c>
      <c r="R98" s="29">
        <f>IF(R95=0,0,VLOOKUP(R95,FAC_TOTALS_APTA!$A$4:$BJ$126,$L98,FALSE))</f>
        <v>-9193388.9390314594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-42485838.764111534</v>
      </c>
      <c r="AD98" s="33">
        <f>AC98/G111</f>
        <v>-1.4180020595634902E-2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MATCH($K99,FAC_TOTALS_APTA!$A$2:$BH$2,)</f>
        <v>44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43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37</v>
      </c>
      <c r="M101" s="29">
        <f>IF(M95=0,0,VLOOKUP(M95,FAC_TOTALS_APTA!$A$4:$BJ$126,$L101,FALSE))</f>
        <v>21058771.974098299</v>
      </c>
      <c r="N101" s="29">
        <f>IF(N95=0,0,VLOOKUP(N95,FAC_TOTALS_APTA!$A$4:$BJ$126,$L101,FALSE))</f>
        <v>6845113.0781654203</v>
      </c>
      <c r="O101" s="29">
        <f>IF(O95=0,0,VLOOKUP(O95,FAC_TOTALS_APTA!$A$4:$BJ$126,$L101,FALSE))</f>
        <v>6425383.2306475397</v>
      </c>
      <c r="P101" s="29">
        <f>IF(P95=0,0,VLOOKUP(P95,FAC_TOTALS_APTA!$A$4:$BJ$126,$L101,FALSE))</f>
        <v>1376693.97883761</v>
      </c>
      <c r="Q101" s="29">
        <f>IF(Q95=0,0,VLOOKUP(Q95,FAC_TOTALS_APTA!$A$4:$BJ$126,$L101,FALSE))</f>
        <v>5364904.6661109803</v>
      </c>
      <c r="R101" s="29">
        <f>IF(R95=0,0,VLOOKUP(R95,FAC_TOTALS_APTA!$A$4:$BJ$126,$L101,FALSE))</f>
        <v>3240284.8407549998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44311151.768614843</v>
      </c>
      <c r="AD101" s="33">
        <f>AC101/G111</f>
        <v>1.4789234789122849E-2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38</v>
      </c>
      <c r="M102" s="29">
        <f>IF(M95=0,0,VLOOKUP(M95,FAC_TOTALS_APTA!$A$4:$BJ$126,$L102,FALSE))</f>
        <v>1342493.4772896499</v>
      </c>
      <c r="N102" s="29">
        <f>IF(N95=0,0,VLOOKUP(N95,FAC_TOTALS_APTA!$A$4:$BJ$126,$L102,FALSE))</f>
        <v>2559324.2552467501</v>
      </c>
      <c r="O102" s="29">
        <f>IF(O95=0,0,VLOOKUP(O95,FAC_TOTALS_APTA!$A$4:$BJ$126,$L102,FALSE))</f>
        <v>3910150.2629586202</v>
      </c>
      <c r="P102" s="29">
        <f>IF(P95=0,0,VLOOKUP(P95,FAC_TOTALS_APTA!$A$4:$BJ$126,$L102,FALSE))</f>
        <v>916869.99871441105</v>
      </c>
      <c r="Q102" s="29">
        <f>IF(Q95=0,0,VLOOKUP(Q95,FAC_TOTALS_APTA!$A$4:$BJ$126,$L102,FALSE))</f>
        <v>1554950.5112425</v>
      </c>
      <c r="R102" s="29">
        <f>IF(R95=0,0,VLOOKUP(R95,FAC_TOTALS_APTA!$A$4:$BJ$126,$L102,FALSE))</f>
        <v>-1394533.5880197701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8889254.917432161</v>
      </c>
      <c r="AD102" s="33">
        <f>AC102/G111</f>
        <v>2.966866642527325E-3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39</v>
      </c>
      <c r="M103" s="29">
        <f>IF(M95=0,0,VLOOKUP(M95,FAC_TOTALS_APTA!$A$4:$BJ$126,$L103,FALSE))</f>
        <v>-14015414.4710292</v>
      </c>
      <c r="N103" s="29">
        <f>IF(N95=0,0,VLOOKUP(N95,FAC_TOTALS_APTA!$A$4:$BJ$126,$L103,FALSE))</f>
        <v>-17019621.345666401</v>
      </c>
      <c r="O103" s="29">
        <f>IF(O95=0,0,VLOOKUP(O95,FAC_TOTALS_APTA!$A$4:$BJ$126,$L103,FALSE))</f>
        <v>-110758683.354472</v>
      </c>
      <c r="P103" s="29">
        <f>IF(P95=0,0,VLOOKUP(P95,FAC_TOTALS_APTA!$A$4:$BJ$126,$L103,FALSE))</f>
        <v>-34031935.521423303</v>
      </c>
      <c r="Q103" s="29">
        <f>IF(Q95=0,0,VLOOKUP(Q95,FAC_TOTALS_APTA!$A$4:$BJ$126,$L103,FALSE))</f>
        <v>33434105.2902469</v>
      </c>
      <c r="R103" s="29">
        <f>IF(R95=0,0,VLOOKUP(R95,FAC_TOTALS_APTA!$A$4:$BJ$126,$L103,FALSE))</f>
        <v>26719508.886912402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-115672040.51543161</v>
      </c>
      <c r="AD103" s="33">
        <f>AC103/G111</f>
        <v>-3.8606556079892322E-2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40</v>
      </c>
      <c r="M104" s="29">
        <f>IF(M95=0,0,VLOOKUP(M95,FAC_TOTALS_APTA!$A$4:$BJ$126,$L104,FALSE))</f>
        <v>1518334.13672449</v>
      </c>
      <c r="N104" s="29">
        <f>IF(N95=0,0,VLOOKUP(N95,FAC_TOTALS_APTA!$A$4:$BJ$126,$L104,FALSE))</f>
        <v>717356.46216426301</v>
      </c>
      <c r="O104" s="29">
        <f>IF(O95=0,0,VLOOKUP(O95,FAC_TOTALS_APTA!$A$4:$BJ$126,$L104,FALSE))</f>
        <v>-3655800.8074771599</v>
      </c>
      <c r="P104" s="29">
        <f>IF(P95=0,0,VLOOKUP(P95,FAC_TOTALS_APTA!$A$4:$BJ$126,$L104,FALSE))</f>
        <v>-6599208.6687511103</v>
      </c>
      <c r="Q104" s="29">
        <f>IF(Q95=0,0,VLOOKUP(Q95,FAC_TOTALS_APTA!$A$4:$BJ$126,$L104,FALSE))</f>
        <v>-3698756.5960633801</v>
      </c>
      <c r="R104" s="29">
        <f>IF(R95=0,0,VLOOKUP(R95,FAC_TOTALS_APTA!$A$4:$BJ$126,$L104,FALSE))</f>
        <v>-4847045.2268643901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-16565120.700267289</v>
      </c>
      <c r="AD104" s="33">
        <f>AC104/G111</f>
        <v>-5.5287540397433955E-3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41</v>
      </c>
      <c r="M105" s="29">
        <f>IF(M95=0,0,VLOOKUP(M95,FAC_TOTALS_APTA!$A$4:$BJ$126,$L105,FALSE))</f>
        <v>-9055220.1298670508</v>
      </c>
      <c r="N105" s="29">
        <f>IF(N95=0,0,VLOOKUP(N95,FAC_TOTALS_APTA!$A$4:$BJ$126,$L105,FALSE))</f>
        <v>1602727.8272166101</v>
      </c>
      <c r="O105" s="29">
        <f>IF(O95=0,0,VLOOKUP(O95,FAC_TOTALS_APTA!$A$4:$BJ$126,$L105,FALSE))</f>
        <v>-184415.12550346201</v>
      </c>
      <c r="P105" s="29">
        <f>IF(P95=0,0,VLOOKUP(P95,FAC_TOTALS_APTA!$A$4:$BJ$126,$L105,FALSE))</f>
        <v>-1732575.2724503099</v>
      </c>
      <c r="Q105" s="29">
        <f>IF(Q95=0,0,VLOOKUP(Q95,FAC_TOTALS_APTA!$A$4:$BJ$126,$L105,FALSE))</f>
        <v>722476.27764402004</v>
      </c>
      <c r="R105" s="29">
        <f>IF(R95=0,0,VLOOKUP(R95,FAC_TOTALS_APTA!$A$4:$BJ$126,$L105,FALSE))</f>
        <v>60611.047911547503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-8586395.3750486448</v>
      </c>
      <c r="AD105" s="33">
        <f>AC105/G111</f>
        <v>-2.8657846191164917E-3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42</v>
      </c>
      <c r="M106" s="29">
        <f>IF(M95=0,0,VLOOKUP(M95,FAC_TOTALS_APTA!$A$4:$BJ$126,$L106,FALSE))</f>
        <v>-2275864.60160222</v>
      </c>
      <c r="N106" s="29">
        <f>IF(N95=0,0,VLOOKUP(N95,FAC_TOTALS_APTA!$A$4:$BJ$126,$L106,FALSE))</f>
        <v>0</v>
      </c>
      <c r="O106" s="29">
        <f>IF(O95=0,0,VLOOKUP(O95,FAC_TOTALS_APTA!$A$4:$BJ$126,$L106,FALSE))</f>
        <v>2439259.41742309</v>
      </c>
      <c r="P106" s="29">
        <f>IF(P95=0,0,VLOOKUP(P95,FAC_TOTALS_APTA!$A$4:$BJ$126,$L106,FALSE))</f>
        <v>-9466812.6268267799</v>
      </c>
      <c r="Q106" s="29">
        <f>IF(Q95=0,0,VLOOKUP(Q95,FAC_TOTALS_APTA!$A$4:$BJ$126,$L106,FALSE))</f>
        <v>0</v>
      </c>
      <c r="R106" s="29">
        <f>IF(R95=0,0,VLOOKUP(R95,FAC_TOTALS_APTA!$A$4:$BJ$126,$L106,FALSE))</f>
        <v>-2403144.8864891101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-11706562.697495019</v>
      </c>
      <c r="AD106" s="33">
        <f>AC106/G111</f>
        <v>-3.9071677759788728E-3</v>
      </c>
    </row>
    <row r="107" spans="1:31" x14ac:dyDescent="0.25">
      <c r="B107" s="115" t="s">
        <v>63</v>
      </c>
      <c r="C107" s="116"/>
      <c r="D107" s="126" t="s">
        <v>100</v>
      </c>
      <c r="E107" s="55"/>
      <c r="F107" s="6">
        <f>MATCH($D107,FAC_TOTALS_APTA!$A$2:$BJ$2,)</f>
        <v>28</v>
      </c>
      <c r="G107" s="34">
        <f>VLOOKUP(G95,FAC_TOTALS_APTA!$A$4:$BJ$126,$F107,FALSE)</f>
        <v>1</v>
      </c>
      <c r="H107" s="34">
        <f>VLOOKUP(H95,FAC_TOTALS_APTA!$A$4:$BJ$126,$F107,FALSE)</f>
        <v>7</v>
      </c>
      <c r="I107" s="30">
        <f t="shared" si="32"/>
        <v>6</v>
      </c>
      <c r="J107" s="31"/>
      <c r="K107" s="31" t="str">
        <f t="shared" si="34"/>
        <v>YEARS_SINCE_TNC_RAIL_NY_FAC</v>
      </c>
      <c r="L107" s="6">
        <f>MATCH($K107,FAC_TOTALS_APTA!$A$2:$BH$2,)</f>
        <v>49</v>
      </c>
      <c r="M107" s="29">
        <f>IF(M95=0,0,VLOOKUP(M95,FAC_TOTALS_APTA!$A$4:$BJ$126,$L107,FALSE))</f>
        <v>36741239.233443499</v>
      </c>
      <c r="N107" s="29">
        <f>IF(N95=0,0,VLOOKUP(N95,FAC_TOTALS_APTA!$A$4:$BJ$126,$L107,FALSE))</f>
        <v>37985769.3348995</v>
      </c>
      <c r="O107" s="29">
        <f>IF(O95=0,0,VLOOKUP(O95,FAC_TOTALS_APTA!$A$4:$BJ$126,$L107,FALSE))</f>
        <v>39348469.5210035</v>
      </c>
      <c r="P107" s="29">
        <f>IF(P95=0,0,VLOOKUP(P95,FAC_TOTALS_APTA!$A$4:$BJ$126,$L107,FALSE))</f>
        <v>38252277.080866598</v>
      </c>
      <c r="Q107" s="29">
        <f>IF(Q95=0,0,VLOOKUP(Q95,FAC_TOTALS_APTA!$A$4:$BJ$126,$L107,FALSE))</f>
        <v>38532845.799343899</v>
      </c>
      <c r="R107" s="29">
        <f>IF(R95=0,0,VLOOKUP(R95,FAC_TOTALS_APTA!$A$4:$BJ$126,$L107,FALSE))</f>
        <v>38796034.3181061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229656635.2876631</v>
      </c>
      <c r="AD107" s="33">
        <f>AC107/G111</f>
        <v>7.664991237160472E-2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31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52</v>
      </c>
      <c r="M108" s="29">
        <f>IF(M95=0,0,VLOOKUP(M95,FAC_TOTALS_APTA!$A$4:$BJ$126,$L108,FALSE))</f>
        <v>-32865178.648975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-32865178.648975</v>
      </c>
      <c r="AD108" s="33">
        <f>AC108/G111</f>
        <v>-1.0969041065875059E-2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32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53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57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2996176097.03544</v>
      </c>
      <c r="H111" s="110">
        <f>VLOOKUP(H95,FAC_TOTALS_APTA!$A$4:$BH$126,$F111,FALSE)</f>
        <v>3117789583.9331999</v>
      </c>
      <c r="I111" s="112">
        <f t="shared" ref="I111" si="38">H111/G111-1</f>
        <v>4.0589565819609152E-2</v>
      </c>
      <c r="J111" s="31"/>
      <c r="K111" s="31"/>
      <c r="L111" s="6"/>
      <c r="M111" s="29">
        <f t="shared" ref="M111:AB111" si="39">SUM(M97:M104)</f>
        <v>44802213.441378929</v>
      </c>
      <c r="N111" s="29">
        <f t="shared" si="39"/>
        <v>20599091.347614799</v>
      </c>
      <c r="O111" s="29">
        <f t="shared" si="39"/>
        <v>-122190923.65721984</v>
      </c>
      <c r="P111" s="29">
        <f t="shared" si="39"/>
        <v>-41850060.282854721</v>
      </c>
      <c r="Q111" s="29">
        <f t="shared" si="39"/>
        <v>48166534.946618862</v>
      </c>
      <c r="R111" s="29">
        <f t="shared" si="39"/>
        <v>-2830277.6662490182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121613486.89775991</v>
      </c>
      <c r="AD111" s="33">
        <f>I111</f>
        <v>4.0589565819609152E-2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-6.7336864954286035E-3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6"/>
  <sheetViews>
    <sheetView workbookViewId="0">
      <pane xSplit="4" ySplit="3" topLeftCell="Z111" activePane="bottomRight" state="frozen"/>
      <selection pane="topRight" activeCell="E1" sqref="E1"/>
      <selection pane="bottomLeft" activeCell="A4" sqref="A4"/>
      <selection pane="bottomRight" activeCell="AD2" sqref="AD2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80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80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89</v>
      </c>
      <c r="M2" t="s">
        <v>90</v>
      </c>
      <c r="N2" t="s">
        <v>77</v>
      </c>
      <c r="O2" t="s">
        <v>78</v>
      </c>
      <c r="P2" t="s">
        <v>8</v>
      </c>
      <c r="Q2" t="s">
        <v>72</v>
      </c>
      <c r="R2" t="s">
        <v>86</v>
      </c>
      <c r="S2" t="s">
        <v>14</v>
      </c>
      <c r="T2" t="s">
        <v>9</v>
      </c>
      <c r="U2" t="s">
        <v>28</v>
      </c>
      <c r="V2" t="s">
        <v>79</v>
      </c>
      <c r="W2" t="s">
        <v>80</v>
      </c>
      <c r="X2" t="s">
        <v>98</v>
      </c>
      <c r="Y2" t="s">
        <v>95</v>
      </c>
      <c r="Z2" t="s">
        <v>96</v>
      </c>
      <c r="AA2" t="s">
        <v>97</v>
      </c>
      <c r="AB2" t="s">
        <v>100</v>
      </c>
      <c r="AC2" t="s">
        <v>99</v>
      </c>
      <c r="AD2" t="s">
        <v>69</v>
      </c>
      <c r="AE2" t="s">
        <v>43</v>
      </c>
      <c r="AF2" t="s">
        <v>44</v>
      </c>
      <c r="AG2" t="s">
        <v>91</v>
      </c>
      <c r="AH2" t="s">
        <v>92</v>
      </c>
      <c r="AI2" t="s">
        <v>83</v>
      </c>
      <c r="AJ2" t="s">
        <v>84</v>
      </c>
      <c r="AK2" t="s">
        <v>10</v>
      </c>
      <c r="AL2" t="s">
        <v>74</v>
      </c>
      <c r="AM2" t="s">
        <v>87</v>
      </c>
      <c r="AN2" t="s">
        <v>29</v>
      </c>
      <c r="AO2" t="s">
        <v>11</v>
      </c>
      <c r="AP2" t="s">
        <v>30</v>
      </c>
      <c r="AQ2" t="s">
        <v>81</v>
      </c>
      <c r="AR2" t="s">
        <v>93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88</v>
      </c>
      <c r="AZ2" t="s">
        <v>75</v>
      </c>
      <c r="BA2" t="s">
        <v>76</v>
      </c>
      <c r="BB2" t="s">
        <v>38</v>
      </c>
      <c r="BC2" t="s">
        <v>39</v>
      </c>
      <c r="BD2" t="s">
        <v>40</v>
      </c>
      <c r="BE2" t="s">
        <v>41</v>
      </c>
      <c r="BF2" t="s">
        <v>42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80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1994612446.3895299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2217749582</v>
      </c>
      <c r="BF4">
        <v>2217749582</v>
      </c>
      <c r="BG4"/>
      <c r="BH4"/>
    </row>
    <row r="5" spans="1:80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2162626847.4424901</v>
      </c>
      <c r="K5">
        <v>36657347.717403702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-2208440.2922053202</v>
      </c>
      <c r="AH5">
        <v>0</v>
      </c>
      <c r="AI5">
        <v>-1024955.5363044899</v>
      </c>
      <c r="AJ5">
        <v>0</v>
      </c>
      <c r="AK5">
        <v>8565457.5260055605</v>
      </c>
      <c r="AL5">
        <v>-3615055.4801037498</v>
      </c>
      <c r="AM5">
        <v>31257018.586723499</v>
      </c>
      <c r="AN5">
        <v>3260567.4866825002</v>
      </c>
      <c r="AO5">
        <v>-395417.36997490103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37895664.856706202</v>
      </c>
      <c r="BC5">
        <v>38151758.407375298</v>
      </c>
      <c r="BD5">
        <v>-109687422.40737499</v>
      </c>
      <c r="BE5">
        <v>0</v>
      </c>
      <c r="BF5">
        <v>-71535663.999999896</v>
      </c>
      <c r="BG5"/>
      <c r="BH5"/>
    </row>
    <row r="6" spans="1:80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2473031743.9832902</v>
      </c>
      <c r="K6">
        <v>77332047.081349507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35350456.709991202</v>
      </c>
      <c r="AH6">
        <v>0</v>
      </c>
      <c r="AI6">
        <v>5969526.4762716098</v>
      </c>
      <c r="AJ6">
        <v>0</v>
      </c>
      <c r="AK6">
        <v>10169437.2961575</v>
      </c>
      <c r="AL6">
        <v>-1989601.04651934</v>
      </c>
      <c r="AM6">
        <v>28227952.671824198</v>
      </c>
      <c r="AN6">
        <v>4445655.40662836</v>
      </c>
      <c r="AO6">
        <v>-377171.38318277901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73076160.058767304</v>
      </c>
      <c r="BC6">
        <v>74084141.041482106</v>
      </c>
      <c r="BD6">
        <v>-3779775.0414819098</v>
      </c>
      <c r="BE6">
        <v>179225222.99999899</v>
      </c>
      <c r="BF6">
        <v>249529589</v>
      </c>
      <c r="BG6"/>
      <c r="BH6"/>
    </row>
    <row r="7" spans="1:80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2683927620.7163601</v>
      </c>
      <c r="K7">
        <v>24638553.6068618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-27705387.055076301</v>
      </c>
      <c r="AH7">
        <v>0</v>
      </c>
      <c r="AI7">
        <v>-2939440.4808312999</v>
      </c>
      <c r="AJ7">
        <v>0</v>
      </c>
      <c r="AK7">
        <v>11735534.0033885</v>
      </c>
      <c r="AL7">
        <v>-1463176.4084423999</v>
      </c>
      <c r="AM7">
        <v>41168222.612173699</v>
      </c>
      <c r="AN7">
        <v>4294220.7054691799</v>
      </c>
      <c r="AO7">
        <v>-562004.87630096602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24527968.500380501</v>
      </c>
      <c r="BC7">
        <v>23993032.930270899</v>
      </c>
      <c r="BD7">
        <v>8123378.0697276797</v>
      </c>
      <c r="BE7">
        <v>125667082.999999</v>
      </c>
      <c r="BF7">
        <v>157783493.999998</v>
      </c>
      <c r="BG7"/>
      <c r="BH7"/>
    </row>
    <row r="8" spans="1:80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2717242772.6247902</v>
      </c>
      <c r="K8">
        <v>33315151.908438101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-6524976.2406306602</v>
      </c>
      <c r="AH8">
        <v>0</v>
      </c>
      <c r="AI8">
        <v>1993376.23747377</v>
      </c>
      <c r="AJ8">
        <v>0</v>
      </c>
      <c r="AK8">
        <v>15897976.6698603</v>
      </c>
      <c r="AL8">
        <v>-438598.84084461402</v>
      </c>
      <c r="AM8">
        <v>25901090.196036398</v>
      </c>
      <c r="AN8">
        <v>6945551.7654279796</v>
      </c>
      <c r="AO8">
        <v>-627998.72747849999</v>
      </c>
      <c r="AP8">
        <v>-6255230.9968076898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36891190.063037097</v>
      </c>
      <c r="BC8">
        <v>36933131.303434603</v>
      </c>
      <c r="BD8">
        <v>-6577818.3034319896</v>
      </c>
      <c r="BE8">
        <v>0</v>
      </c>
      <c r="BF8">
        <v>30355313.0000026</v>
      </c>
      <c r="BG8"/>
      <c r="BH8"/>
    </row>
    <row r="9" spans="1:80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2748252343.2785101</v>
      </c>
      <c r="K9">
        <v>31009570.653717499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29557522.090737902</v>
      </c>
      <c r="AH9">
        <v>0</v>
      </c>
      <c r="AI9">
        <v>-5150288.38477406</v>
      </c>
      <c r="AJ9">
        <v>0</v>
      </c>
      <c r="AK9">
        <v>4382243.02473759</v>
      </c>
      <c r="AL9">
        <v>-6712428.3240992203</v>
      </c>
      <c r="AM9">
        <v>14798183.128918</v>
      </c>
      <c r="AN9">
        <v>-2413124.6185658402</v>
      </c>
      <c r="AO9">
        <v>-834674.87468789495</v>
      </c>
      <c r="AP9">
        <v>-2695744.6464194302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30931687.395847101</v>
      </c>
      <c r="BC9">
        <v>30903431.999965601</v>
      </c>
      <c r="BD9">
        <v>-21148107.9999681</v>
      </c>
      <c r="BE9">
        <v>0</v>
      </c>
      <c r="BF9">
        <v>9755323.9999974594</v>
      </c>
      <c r="BG9"/>
      <c r="BH9"/>
    </row>
    <row r="10" spans="1:80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2807085180.2595901</v>
      </c>
      <c r="K10">
        <v>58832836.981079899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7.1046637199104395E-2</v>
      </c>
      <c r="AF10">
        <v>0</v>
      </c>
      <c r="AG10">
        <v>14090676.3396079</v>
      </c>
      <c r="AH10">
        <v>0</v>
      </c>
      <c r="AI10">
        <v>3739766.8377149999</v>
      </c>
      <c r="AJ10">
        <v>0</v>
      </c>
      <c r="AK10">
        <v>2897811.86919156</v>
      </c>
      <c r="AL10">
        <v>3086896.1588349999</v>
      </c>
      <c r="AM10">
        <v>33901775.668915398</v>
      </c>
      <c r="AN10">
        <v>222435.131541546</v>
      </c>
      <c r="AO10">
        <v>820853.35841439699</v>
      </c>
      <c r="AP10">
        <v>-1635447.7499168401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-2031363.2656841001</v>
      </c>
      <c r="BA10">
        <v>0</v>
      </c>
      <c r="BB10">
        <v>55093404.348619901</v>
      </c>
      <c r="BC10">
        <v>55468837.081648901</v>
      </c>
      <c r="BD10">
        <v>27975370.918352101</v>
      </c>
      <c r="BE10">
        <v>0</v>
      </c>
      <c r="BF10">
        <v>83444208.000000998</v>
      </c>
      <c r="BG10"/>
      <c r="BH10"/>
    </row>
    <row r="11" spans="1:80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2680579112.7483001</v>
      </c>
      <c r="K11">
        <v>-126506067.511288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7.1046637199104395E-2</v>
      </c>
      <c r="AF11">
        <v>0</v>
      </c>
      <c r="AG11">
        <v>-18789551.6601515</v>
      </c>
      <c r="AH11">
        <v>0</v>
      </c>
      <c r="AI11">
        <v>-19217461.998620201</v>
      </c>
      <c r="AJ11">
        <v>0</v>
      </c>
      <c r="AK11">
        <v>-2741511.5526506398</v>
      </c>
      <c r="AL11">
        <v>2771351.0269250101</v>
      </c>
      <c r="AM11">
        <v>-90468072.528308898</v>
      </c>
      <c r="AN11">
        <v>8911347.7595150508</v>
      </c>
      <c r="AO11">
        <v>582882.52179780498</v>
      </c>
      <c r="AP11">
        <v>-4400968.6647897698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-123351985.096283</v>
      </c>
      <c r="BC11">
        <v>-122168866.863327</v>
      </c>
      <c r="BD11">
        <v>-6028261.1366722602</v>
      </c>
      <c r="BE11">
        <v>0</v>
      </c>
      <c r="BF11">
        <v>-128197127.999999</v>
      </c>
      <c r="BG11"/>
      <c r="BH11"/>
    </row>
    <row r="12" spans="1:80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2634601455.4697099</v>
      </c>
      <c r="K12">
        <v>-45977657.278594501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0.127685464009864</v>
      </c>
      <c r="AF12">
        <v>0</v>
      </c>
      <c r="AG12">
        <v>-82088326.957603693</v>
      </c>
      <c r="AH12">
        <v>0</v>
      </c>
      <c r="AI12">
        <v>-3464882.84816769</v>
      </c>
      <c r="AJ12">
        <v>0</v>
      </c>
      <c r="AK12">
        <v>313655.50578775001</v>
      </c>
      <c r="AL12">
        <v>3517050.7435699301</v>
      </c>
      <c r="AM12">
        <v>40803437.080967396</v>
      </c>
      <c r="AN12">
        <v>4248560.79548111</v>
      </c>
      <c r="AO12">
        <v>1087391.3536191201</v>
      </c>
      <c r="AP12">
        <v>-4551287.4289755896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-1732255.9843472401</v>
      </c>
      <c r="BA12">
        <v>0</v>
      </c>
      <c r="BB12">
        <v>-41866657.739668898</v>
      </c>
      <c r="BC12">
        <v>-42883847.498294897</v>
      </c>
      <c r="BD12">
        <v>-43857884.501703799</v>
      </c>
      <c r="BE12">
        <v>0</v>
      </c>
      <c r="BF12">
        <v>-86741731.999998793</v>
      </c>
      <c r="BG12"/>
      <c r="BH12"/>
    </row>
    <row r="13" spans="1:80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2629290124.1013298</v>
      </c>
      <c r="K13">
        <v>-5311331.36837395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</v>
      </c>
      <c r="Y13">
        <v>0.12496612797067699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0.16867203705134001</v>
      </c>
      <c r="AF13">
        <v>0</v>
      </c>
      <c r="AG13">
        <v>-54910781.408981197</v>
      </c>
      <c r="AH13">
        <v>0</v>
      </c>
      <c r="AI13">
        <v>-3758046.0575389601</v>
      </c>
      <c r="AJ13">
        <v>0</v>
      </c>
      <c r="AK13">
        <v>5790827.6741726799</v>
      </c>
      <c r="AL13">
        <v>-4281872.1418107003</v>
      </c>
      <c r="AM13">
        <v>56030741.895787798</v>
      </c>
      <c r="AN13">
        <v>3309160.85277454</v>
      </c>
      <c r="AO13">
        <v>1415371.70209232</v>
      </c>
      <c r="AP13">
        <v>1078839.11853029</v>
      </c>
      <c r="AQ13">
        <v>0</v>
      </c>
      <c r="AR13">
        <v>0</v>
      </c>
      <c r="AS13">
        <v>0</v>
      </c>
      <c r="AT13">
        <v>-6221359.7633851897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-1199348.0279566301</v>
      </c>
      <c r="BA13">
        <v>0</v>
      </c>
      <c r="BB13">
        <v>-2746466.15631514</v>
      </c>
      <c r="BC13">
        <v>-4065439.15703347</v>
      </c>
      <c r="BD13">
        <v>34607452.157033198</v>
      </c>
      <c r="BE13">
        <v>0</v>
      </c>
      <c r="BF13">
        <v>30542012.999999698</v>
      </c>
      <c r="BG13"/>
      <c r="BH13"/>
    </row>
    <row r="14" spans="1:80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2587852937.07658</v>
      </c>
      <c r="K14">
        <v>-41437187.024751998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</v>
      </c>
      <c r="Y14">
        <v>0.50499774940706799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0.20578687227443601</v>
      </c>
      <c r="AF14">
        <v>0</v>
      </c>
      <c r="AG14">
        <v>-21230692.879518099</v>
      </c>
      <c r="AH14">
        <v>0</v>
      </c>
      <c r="AI14">
        <v>88263.454820386396</v>
      </c>
      <c r="AJ14">
        <v>0</v>
      </c>
      <c r="AK14">
        <v>7314759.3645001296</v>
      </c>
      <c r="AL14">
        <v>-3859142.1530845901</v>
      </c>
      <c r="AM14">
        <v>3218930.5490728901</v>
      </c>
      <c r="AN14">
        <v>995268.74090249499</v>
      </c>
      <c r="AO14">
        <v>-541259.81973119103</v>
      </c>
      <c r="AP14">
        <v>-2007899.6170925701</v>
      </c>
      <c r="AQ14">
        <v>0</v>
      </c>
      <c r="AR14">
        <v>0</v>
      </c>
      <c r="AS14">
        <v>0</v>
      </c>
      <c r="AT14">
        <v>-21687572.195664302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-750186.06218629703</v>
      </c>
      <c r="BA14">
        <v>0</v>
      </c>
      <c r="BB14">
        <v>-38459530.617981203</v>
      </c>
      <c r="BC14">
        <v>-38336926.2811784</v>
      </c>
      <c r="BD14">
        <v>71482455.281177402</v>
      </c>
      <c r="BE14">
        <v>0</v>
      </c>
      <c r="BF14">
        <v>33145528.999999002</v>
      </c>
      <c r="BG14"/>
      <c r="BH14"/>
    </row>
    <row r="15" spans="1:80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2550663192.6880298</v>
      </c>
      <c r="K15">
        <v>-37189744.388547897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0</v>
      </c>
      <c r="Y15">
        <v>1.3142978187952701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0.20578687227443601</v>
      </c>
      <c r="AF15">
        <v>0</v>
      </c>
      <c r="AG15">
        <v>23506830.3818262</v>
      </c>
      <c r="AH15">
        <v>0</v>
      </c>
      <c r="AI15">
        <v>-3302657.0234688302</v>
      </c>
      <c r="AJ15">
        <v>0</v>
      </c>
      <c r="AK15">
        <v>6844598.62774204</v>
      </c>
      <c r="AL15">
        <v>-139419.68405227899</v>
      </c>
      <c r="AM15">
        <v>-12497478.488165401</v>
      </c>
      <c r="AN15">
        <v>-994214.13524813601</v>
      </c>
      <c r="AO15">
        <v>-1266968.44556567</v>
      </c>
      <c r="AP15">
        <v>-29593.123277569099</v>
      </c>
      <c r="AQ15">
        <v>0</v>
      </c>
      <c r="AR15">
        <v>0</v>
      </c>
      <c r="AS15">
        <v>0</v>
      </c>
      <c r="AT15">
        <v>-47409313.352498002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-35288215.2427077</v>
      </c>
      <c r="BC15">
        <v>-35606901.733471498</v>
      </c>
      <c r="BD15">
        <v>33117420.733472399</v>
      </c>
      <c r="BE15">
        <v>0</v>
      </c>
      <c r="BF15">
        <v>-2489480.9999990901</v>
      </c>
      <c r="BG15"/>
      <c r="BH15"/>
    </row>
    <row r="16" spans="1:80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2482160964.2332401</v>
      </c>
      <c r="K16">
        <v>-68502228.454790398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0</v>
      </c>
      <c r="Y16">
        <v>2.1833497858733701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0.47212362391407298</v>
      </c>
      <c r="AF16">
        <v>0</v>
      </c>
      <c r="AG16">
        <v>4327203.90809609</v>
      </c>
      <c r="AH16">
        <v>0</v>
      </c>
      <c r="AI16">
        <v>-992282.314071481</v>
      </c>
      <c r="AJ16">
        <v>0</v>
      </c>
      <c r="AK16">
        <v>8123866.8689636895</v>
      </c>
      <c r="AL16">
        <v>-532596.877701352</v>
      </c>
      <c r="AM16">
        <v>-15579661.288065501</v>
      </c>
      <c r="AN16">
        <v>-1447531.1181516701</v>
      </c>
      <c r="AO16">
        <v>-313675.35795901099</v>
      </c>
      <c r="AP16">
        <v>-3191308.10773593</v>
      </c>
      <c r="AQ16">
        <v>0</v>
      </c>
      <c r="AR16">
        <v>0</v>
      </c>
      <c r="AS16">
        <v>0</v>
      </c>
      <c r="AT16">
        <v>-50746571.126477301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-8110203.5012839101</v>
      </c>
      <c r="BA16">
        <v>0</v>
      </c>
      <c r="BB16">
        <v>-68462758.914386496</v>
      </c>
      <c r="BC16">
        <v>-67994862.111485705</v>
      </c>
      <c r="BD16">
        <v>40350798.111483701</v>
      </c>
      <c r="BE16">
        <v>0</v>
      </c>
      <c r="BF16">
        <v>-27644064.000002</v>
      </c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2364225506.2090201</v>
      </c>
      <c r="K17">
        <v>-117935458.024223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0</v>
      </c>
      <c r="Y17">
        <v>3.1833497858733701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0.72363055956676403</v>
      </c>
      <c r="AF17">
        <v>0</v>
      </c>
      <c r="AG17">
        <v>24807758.7335888</v>
      </c>
      <c r="AH17">
        <v>0</v>
      </c>
      <c r="AI17">
        <v>-5281232.8482018895</v>
      </c>
      <c r="AJ17">
        <v>0</v>
      </c>
      <c r="AK17">
        <v>7011930.7325273398</v>
      </c>
      <c r="AL17">
        <v>654829.36084886198</v>
      </c>
      <c r="AM17">
        <v>-75658852.575731903</v>
      </c>
      <c r="AN17">
        <v>-5596043.3888569996</v>
      </c>
      <c r="AO17">
        <v>-625757.74423166795</v>
      </c>
      <c r="AP17">
        <v>-2621419.3843214498</v>
      </c>
      <c r="AQ17">
        <v>0</v>
      </c>
      <c r="AR17">
        <v>1546394.1345462501</v>
      </c>
      <c r="AS17">
        <v>0</v>
      </c>
      <c r="AT17">
        <v>-57345957.253008299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-6936847.5975381099</v>
      </c>
      <c r="BA17">
        <v>0</v>
      </c>
      <c r="BB17">
        <v>-120045197.83037899</v>
      </c>
      <c r="BC17">
        <v>-119124223.433492</v>
      </c>
      <c r="BD17">
        <v>53888854.433495097</v>
      </c>
      <c r="BE17">
        <v>0</v>
      </c>
      <c r="BF17">
        <v>-65235368.999997698</v>
      </c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2286642501.51999</v>
      </c>
      <c r="K18">
        <v>-77583004.689026296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0</v>
      </c>
      <c r="Y18">
        <v>4.1833497858733697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0.98277465691555099</v>
      </c>
      <c r="AF18">
        <v>0</v>
      </c>
      <c r="AG18">
        <v>23771200.510240201</v>
      </c>
      <c r="AH18">
        <v>0</v>
      </c>
      <c r="AI18">
        <v>-4197741.77174637</v>
      </c>
      <c r="AJ18">
        <v>0</v>
      </c>
      <c r="AK18">
        <v>5286387.6965786098</v>
      </c>
      <c r="AL18">
        <v>-518404.89583012502</v>
      </c>
      <c r="AM18">
        <v>-31763828.6220125</v>
      </c>
      <c r="AN18">
        <v>-3598108.79487608</v>
      </c>
      <c r="AO18">
        <v>-631040.97676701494</v>
      </c>
      <c r="AP18">
        <v>-8238863.1724800896</v>
      </c>
      <c r="AQ18">
        <v>0</v>
      </c>
      <c r="AR18">
        <v>1522338.1072557601</v>
      </c>
      <c r="AS18">
        <v>0</v>
      </c>
      <c r="AT18">
        <v>-55856073.270913102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-6729208.1685285103</v>
      </c>
      <c r="BA18">
        <v>0</v>
      </c>
      <c r="BB18">
        <v>-80953343.359079301</v>
      </c>
      <c r="BC18">
        <v>-80473555.244484097</v>
      </c>
      <c r="BD18">
        <v>-41707678.755516604</v>
      </c>
      <c r="BE18">
        <v>0</v>
      </c>
      <c r="BF18">
        <v>-122181234</v>
      </c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2271148742.0479698</v>
      </c>
      <c r="K19">
        <v>-15493759.472020401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0</v>
      </c>
      <c r="Y19">
        <v>5.1833497858733697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0.98277465691555099</v>
      </c>
      <c r="AF19">
        <v>0</v>
      </c>
      <c r="AG19">
        <v>12122550.901301499</v>
      </c>
      <c r="AH19">
        <v>0</v>
      </c>
      <c r="AI19">
        <v>6305730.6683160197</v>
      </c>
      <c r="AJ19">
        <v>0</v>
      </c>
      <c r="AK19">
        <v>6137584.33611093</v>
      </c>
      <c r="AL19">
        <v>-1089472.05991554</v>
      </c>
      <c r="AM19">
        <v>20518621.283419799</v>
      </c>
      <c r="AN19">
        <v>-3560702.48485466</v>
      </c>
      <c r="AO19">
        <v>-659571.95402471197</v>
      </c>
      <c r="AP19">
        <v>-3040599.8907546299</v>
      </c>
      <c r="AQ19">
        <v>0</v>
      </c>
      <c r="AR19">
        <v>1681883.99526236</v>
      </c>
      <c r="AS19">
        <v>0</v>
      </c>
      <c r="AT19">
        <v>-53065625.907164201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-14649601.112303</v>
      </c>
      <c r="BC19">
        <v>-15223598.8211591</v>
      </c>
      <c r="BD19">
        <v>-77481187.178841397</v>
      </c>
      <c r="BE19">
        <v>0</v>
      </c>
      <c r="BF19">
        <v>-92704786.000000596</v>
      </c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2207956931.0844698</v>
      </c>
      <c r="K20">
        <v>-63191810.963500202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0</v>
      </c>
      <c r="Y20">
        <v>6.1833497858733697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0.535820345896039</v>
      </c>
      <c r="AG20">
        <v>9330046.7834211905</v>
      </c>
      <c r="AH20">
        <v>0</v>
      </c>
      <c r="AI20">
        <v>5179677.3935815599</v>
      </c>
      <c r="AJ20">
        <v>0</v>
      </c>
      <c r="AK20">
        <v>4751752.27872808</v>
      </c>
      <c r="AL20">
        <v>817497.20370725298</v>
      </c>
      <c r="AM20">
        <v>25184684.945346501</v>
      </c>
      <c r="AN20">
        <v>-3616854.4696840998</v>
      </c>
      <c r="AO20">
        <v>-601183.21054106299</v>
      </c>
      <c r="AP20">
        <v>-4086285.9792672098</v>
      </c>
      <c r="AQ20">
        <v>0</v>
      </c>
      <c r="AR20">
        <v>-1397633.5172721299</v>
      </c>
      <c r="AS20">
        <v>0</v>
      </c>
      <c r="AT20">
        <v>-50948379.115397401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-323314.56720138999</v>
      </c>
      <c r="BA20">
        <v>-45750006.1521516</v>
      </c>
      <c r="BB20">
        <v>-61459998.406730399</v>
      </c>
      <c r="BC20">
        <v>-62000605.973067202</v>
      </c>
      <c r="BD20">
        <v>7585111.9730680399</v>
      </c>
      <c r="BE20">
        <v>0</v>
      </c>
      <c r="BF20">
        <v>-54415493.999999203</v>
      </c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715012593.59230494</v>
      </c>
      <c r="K21">
        <v>0</v>
      </c>
      <c r="L21">
        <v>0</v>
      </c>
      <c r="M21">
        <v>13378352.2086371</v>
      </c>
      <c r="N21">
        <v>0</v>
      </c>
      <c r="O21">
        <v>0.92425916812859699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4.7394709953269498E-2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692881970</v>
      </c>
      <c r="BF21">
        <v>692881970</v>
      </c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802117732.60305405</v>
      </c>
      <c r="K22">
        <v>13425461.0910927</v>
      </c>
      <c r="L22">
        <v>0</v>
      </c>
      <c r="M22">
        <v>13026932.796544701</v>
      </c>
      <c r="N22">
        <v>0</v>
      </c>
      <c r="O22">
        <v>0.87267615679307897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4.3359039353014002E-2</v>
      </c>
      <c r="AF22">
        <v>0</v>
      </c>
      <c r="AG22">
        <v>0</v>
      </c>
      <c r="AH22">
        <v>356459.71850090998</v>
      </c>
      <c r="AI22">
        <v>0</v>
      </c>
      <c r="AJ22">
        <v>707418.17027058499</v>
      </c>
      <c r="AK22">
        <v>3912735.26804758</v>
      </c>
      <c r="AL22">
        <v>-699191.62998461199</v>
      </c>
      <c r="AM22">
        <v>8612509.7725049295</v>
      </c>
      <c r="AN22">
        <v>926929.12626764504</v>
      </c>
      <c r="AO22">
        <v>-51391.882065623598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13453915.546759</v>
      </c>
      <c r="BC22">
        <v>13317751.928205701</v>
      </c>
      <c r="BD22">
        <v>-488892.92820581101</v>
      </c>
      <c r="BE22">
        <v>64490437</v>
      </c>
      <c r="BF22">
        <v>77319296</v>
      </c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868080746.62614596</v>
      </c>
      <c r="K23">
        <v>22004174.841703601</v>
      </c>
      <c r="L23">
        <v>0</v>
      </c>
      <c r="M23">
        <v>12498024.033456299</v>
      </c>
      <c r="N23">
        <v>0</v>
      </c>
      <c r="O23">
        <v>0.857865434554824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4.1835837141439902E-2</v>
      </c>
      <c r="AF23">
        <v>0</v>
      </c>
      <c r="AG23">
        <v>0</v>
      </c>
      <c r="AH23">
        <v>-1046727.43147422</v>
      </c>
      <c r="AI23">
        <v>0</v>
      </c>
      <c r="AJ23">
        <v>4437916.6921278397</v>
      </c>
      <c r="AK23">
        <v>4964576.5746162897</v>
      </c>
      <c r="AL23">
        <v>-1428988.16912562</v>
      </c>
      <c r="AM23">
        <v>10562075.2942947</v>
      </c>
      <c r="AN23">
        <v>1565170.63287031</v>
      </c>
      <c r="AO23">
        <v>-55475.168508301103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18463378.991467599</v>
      </c>
      <c r="BC23">
        <v>18674183.303121898</v>
      </c>
      <c r="BD23">
        <v>-5717487.30312212</v>
      </c>
      <c r="BE23">
        <v>27575194</v>
      </c>
      <c r="BF23">
        <v>40531889.999999799</v>
      </c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917313104.99300206</v>
      </c>
      <c r="K24">
        <v>22914472.053726502</v>
      </c>
      <c r="L24">
        <v>0</v>
      </c>
      <c r="M24">
        <v>12247363.8094016</v>
      </c>
      <c r="N24">
        <v>0</v>
      </c>
      <c r="O24">
        <v>0.87014836008015595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4.0648914520427397E-2</v>
      </c>
      <c r="AF24">
        <v>0</v>
      </c>
      <c r="AG24">
        <v>0</v>
      </c>
      <c r="AH24">
        <v>1169822.77160008</v>
      </c>
      <c r="AI24">
        <v>0</v>
      </c>
      <c r="AJ24">
        <v>-1641827.1107701601</v>
      </c>
      <c r="AK24">
        <v>5146244.0559811201</v>
      </c>
      <c r="AL24">
        <v>-937055.81262532505</v>
      </c>
      <c r="AM24">
        <v>14521862.766305501</v>
      </c>
      <c r="AN24">
        <v>1521200.0878721699</v>
      </c>
      <c r="AO24">
        <v>-43842.238377751703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19736404.519985698</v>
      </c>
      <c r="BC24">
        <v>19852823.753385302</v>
      </c>
      <c r="BD24">
        <v>876975.246615084</v>
      </c>
      <c r="BE24">
        <v>22919974</v>
      </c>
      <c r="BF24">
        <v>43649773.000000402</v>
      </c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952365375.91231</v>
      </c>
      <c r="K25">
        <v>17523644.1602736</v>
      </c>
      <c r="L25">
        <v>0</v>
      </c>
      <c r="M25">
        <v>12189060.458303699</v>
      </c>
      <c r="N25">
        <v>0</v>
      </c>
      <c r="O25">
        <v>0.87453611440325896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3.98717196983382E-2</v>
      </c>
      <c r="AF25">
        <v>0</v>
      </c>
      <c r="AG25">
        <v>0</v>
      </c>
      <c r="AH25">
        <v>2641149.1243792502</v>
      </c>
      <c r="AI25">
        <v>0</v>
      </c>
      <c r="AJ25">
        <v>-3686674.5328626102</v>
      </c>
      <c r="AK25">
        <v>6235533.4347362202</v>
      </c>
      <c r="AL25">
        <v>-88231.272196885795</v>
      </c>
      <c r="AM25">
        <v>8530119.3879953194</v>
      </c>
      <c r="AN25">
        <v>2513905.0864785202</v>
      </c>
      <c r="AO25">
        <v>6890.1984259666997</v>
      </c>
      <c r="AP25">
        <v>-1236425.48261392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14916265.944341799</v>
      </c>
      <c r="BC25">
        <v>15058155.2583657</v>
      </c>
      <c r="BD25">
        <v>27685221.741634</v>
      </c>
      <c r="BE25">
        <v>15747264</v>
      </c>
      <c r="BF25">
        <v>58490640.999999903</v>
      </c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966725139.46487498</v>
      </c>
      <c r="K26">
        <v>3783286.7732500602</v>
      </c>
      <c r="L26">
        <v>0</v>
      </c>
      <c r="M26">
        <v>12139213.002662901</v>
      </c>
      <c r="N26">
        <v>0</v>
      </c>
      <c r="O26">
        <v>0.89575729761823097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3.9455505721186702E-2</v>
      </c>
      <c r="AF26">
        <v>0</v>
      </c>
      <c r="AG26">
        <v>0</v>
      </c>
      <c r="AH26">
        <v>3302114.1281407201</v>
      </c>
      <c r="AI26">
        <v>0</v>
      </c>
      <c r="AJ26">
        <v>-4806117.4508708799</v>
      </c>
      <c r="AK26">
        <v>2598348.2515162299</v>
      </c>
      <c r="AL26">
        <v>-1290327.8036043199</v>
      </c>
      <c r="AM26">
        <v>5666444.6285587298</v>
      </c>
      <c r="AN26">
        <v>-681212.67720831698</v>
      </c>
      <c r="AO26">
        <v>-156846.21478300999</v>
      </c>
      <c r="AP26">
        <v>-1281133.8829999501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3351268.97874921</v>
      </c>
      <c r="BC26">
        <v>3240043.2501816601</v>
      </c>
      <c r="BD26">
        <v>-933321.25018182897</v>
      </c>
      <c r="BE26">
        <v>8688267.9999999907</v>
      </c>
      <c r="BF26">
        <v>10994989.999999801</v>
      </c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991694809.11530101</v>
      </c>
      <c r="K27">
        <v>24969669.6504265</v>
      </c>
      <c r="L27">
        <v>0</v>
      </c>
      <c r="M27">
        <v>12290406.974323301</v>
      </c>
      <c r="N27">
        <v>0</v>
      </c>
      <c r="O27">
        <v>0.89493191570186303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3.9455505721186702E-2</v>
      </c>
      <c r="AF27">
        <v>0</v>
      </c>
      <c r="AG27">
        <v>0</v>
      </c>
      <c r="AH27">
        <v>7330523.2439838899</v>
      </c>
      <c r="AI27">
        <v>0</v>
      </c>
      <c r="AJ27">
        <v>1595499.5264969</v>
      </c>
      <c r="AK27">
        <v>1169605.70949828</v>
      </c>
      <c r="AL27">
        <v>-86858.694044386997</v>
      </c>
      <c r="AM27">
        <v>11898952.1265941</v>
      </c>
      <c r="AN27">
        <v>421049.43434698298</v>
      </c>
      <c r="AO27">
        <v>309931.12388338998</v>
      </c>
      <c r="AP27">
        <v>-282138.683793617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22356563.786965601</v>
      </c>
      <c r="BC27">
        <v>22759628.2133715</v>
      </c>
      <c r="BD27">
        <v>40843219.786628596</v>
      </c>
      <c r="BE27">
        <v>0</v>
      </c>
      <c r="BF27">
        <v>63602848.000000201</v>
      </c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920973712.22907901</v>
      </c>
      <c r="K28">
        <v>-70721096.886221498</v>
      </c>
      <c r="L28">
        <v>0</v>
      </c>
      <c r="M28">
        <v>11963645.855133699</v>
      </c>
      <c r="N28">
        <v>0</v>
      </c>
      <c r="O28">
        <v>1.0103714186644599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3.9455505721186702E-2</v>
      </c>
      <c r="AF28">
        <v>0</v>
      </c>
      <c r="AG28">
        <v>0</v>
      </c>
      <c r="AH28">
        <v>-7104415.5430722497</v>
      </c>
      <c r="AI28">
        <v>0</v>
      </c>
      <c r="AJ28">
        <v>-33885080.568044901</v>
      </c>
      <c r="AK28">
        <v>-1093709.33611796</v>
      </c>
      <c r="AL28">
        <v>1523041.0151490199</v>
      </c>
      <c r="AM28">
        <v>-34198070.038837798</v>
      </c>
      <c r="AN28">
        <v>3411563.51182546</v>
      </c>
      <c r="AO28">
        <v>173729.01513268301</v>
      </c>
      <c r="AP28">
        <v>-1656929.8247179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-72829871.768683702</v>
      </c>
      <c r="BC28">
        <v>-70949103.948284402</v>
      </c>
      <c r="BD28">
        <v>-8700506.0517159104</v>
      </c>
      <c r="BE28">
        <v>0</v>
      </c>
      <c r="BF28">
        <v>-79649610.000000298</v>
      </c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936945938.89743197</v>
      </c>
      <c r="K29">
        <v>13626648.818745101</v>
      </c>
      <c r="L29">
        <v>0</v>
      </c>
      <c r="M29">
        <v>11662173.301157</v>
      </c>
      <c r="N29">
        <v>0</v>
      </c>
      <c r="O29">
        <v>1.0147581535574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3.9346372443128198E-2</v>
      </c>
      <c r="AF29">
        <v>0</v>
      </c>
      <c r="AG29">
        <v>0</v>
      </c>
      <c r="AH29">
        <v>-6368783.3982029501</v>
      </c>
      <c r="AI29">
        <v>0</v>
      </c>
      <c r="AJ29">
        <v>779824.01262120798</v>
      </c>
      <c r="AK29">
        <v>1945768.6964038</v>
      </c>
      <c r="AL29">
        <v>179564.484491421</v>
      </c>
      <c r="AM29">
        <v>14984831.6607906</v>
      </c>
      <c r="AN29">
        <v>977479.35656319</v>
      </c>
      <c r="AO29">
        <v>449362.169295247</v>
      </c>
      <c r="AP29">
        <v>-7765.4850268188002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12940281.496935699</v>
      </c>
      <c r="BC29">
        <v>13145699.707110999</v>
      </c>
      <c r="BD29">
        <v>-25629867.7071109</v>
      </c>
      <c r="BE29">
        <v>2308521.9999999902</v>
      </c>
      <c r="BF29">
        <v>-10175645.999999801</v>
      </c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957188028.16199899</v>
      </c>
      <c r="K30">
        <v>20242089.264567301</v>
      </c>
      <c r="L30">
        <v>0</v>
      </c>
      <c r="M30">
        <v>11462779.6350004</v>
      </c>
      <c r="N30">
        <v>0</v>
      </c>
      <c r="O30">
        <v>0.99742845238218503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5.2275766936384201E-2</v>
      </c>
      <c r="AF30">
        <v>0</v>
      </c>
      <c r="AG30">
        <v>0</v>
      </c>
      <c r="AH30">
        <v>-6049822.43151451</v>
      </c>
      <c r="AI30">
        <v>0</v>
      </c>
      <c r="AJ30">
        <v>4087144.9554546098</v>
      </c>
      <c r="AK30">
        <v>1585678.3016214101</v>
      </c>
      <c r="AL30">
        <v>-2549499.7143264799</v>
      </c>
      <c r="AM30">
        <v>20942616.872961801</v>
      </c>
      <c r="AN30">
        <v>1198112.98131242</v>
      </c>
      <c r="AO30">
        <v>463024.32772618101</v>
      </c>
      <c r="AP30">
        <v>-838391.01505318005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-152428.63891317</v>
      </c>
      <c r="BA30">
        <v>0</v>
      </c>
      <c r="BB30">
        <v>18686435.639269099</v>
      </c>
      <c r="BC30">
        <v>18625884.773532499</v>
      </c>
      <c r="BD30">
        <v>18728319.226467401</v>
      </c>
      <c r="BE30">
        <v>0</v>
      </c>
      <c r="BF30">
        <v>37354203.999999903</v>
      </c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952048090.67473495</v>
      </c>
      <c r="K31">
        <v>-5139937.4872641098</v>
      </c>
      <c r="L31">
        <v>0</v>
      </c>
      <c r="M31">
        <v>11264859.978528</v>
      </c>
      <c r="N31">
        <v>0</v>
      </c>
      <c r="O31">
        <v>0.99257439422925597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8.9326402136675601E-2</v>
      </c>
      <c r="AF31">
        <v>0</v>
      </c>
      <c r="AG31">
        <v>0</v>
      </c>
      <c r="AH31">
        <v>-3526195.7341893702</v>
      </c>
      <c r="AI31">
        <v>0</v>
      </c>
      <c r="AJ31">
        <v>34571.629217864502</v>
      </c>
      <c r="AK31">
        <v>2141795.0859634099</v>
      </c>
      <c r="AL31">
        <v>-4628949.8947853902</v>
      </c>
      <c r="AM31">
        <v>401623.70005476102</v>
      </c>
      <c r="AN31">
        <v>601599.08104012895</v>
      </c>
      <c r="AO31">
        <v>49972.8942489205</v>
      </c>
      <c r="AP31">
        <v>18988.179545869301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-437661.70354267099</v>
      </c>
      <c r="BA31">
        <v>0</v>
      </c>
      <c r="BB31">
        <v>-5344256.7624464799</v>
      </c>
      <c r="BC31">
        <v>-5359076.3413295904</v>
      </c>
      <c r="BD31">
        <v>30517243.341329198</v>
      </c>
      <c r="BE31">
        <v>0</v>
      </c>
      <c r="BF31">
        <v>25158166.999999601</v>
      </c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944471519.90225399</v>
      </c>
      <c r="K32">
        <v>-7576570.7724816203</v>
      </c>
      <c r="L32">
        <v>0</v>
      </c>
      <c r="M32">
        <v>11263611.059694201</v>
      </c>
      <c r="N32">
        <v>0</v>
      </c>
      <c r="O32">
        <v>1.0208482016625799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0.149923329189557</v>
      </c>
      <c r="AF32">
        <v>0</v>
      </c>
      <c r="AG32">
        <v>0</v>
      </c>
      <c r="AH32">
        <v>2943035.78935601</v>
      </c>
      <c r="AI32">
        <v>0</v>
      </c>
      <c r="AJ32">
        <v>-7867152.4197751898</v>
      </c>
      <c r="AK32">
        <v>3662839.98313672</v>
      </c>
      <c r="AL32">
        <v>-309517.37847502303</v>
      </c>
      <c r="AM32">
        <v>-4386100.0826649396</v>
      </c>
      <c r="AN32">
        <v>-287694.90145313798</v>
      </c>
      <c r="AO32">
        <v>-340235.110334625</v>
      </c>
      <c r="AP32">
        <v>-496848.01888226101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-675356.76920897502</v>
      </c>
      <c r="BA32">
        <v>0</v>
      </c>
      <c r="BB32">
        <v>-7757028.9083014196</v>
      </c>
      <c r="BC32">
        <v>-7754860.0888066404</v>
      </c>
      <c r="BD32">
        <v>-10031739.911193</v>
      </c>
      <c r="BE32">
        <v>0</v>
      </c>
      <c r="BF32">
        <v>-17786599.999999601</v>
      </c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943887526.30636096</v>
      </c>
      <c r="K33">
        <v>-583993.595893146</v>
      </c>
      <c r="L33">
        <v>0</v>
      </c>
      <c r="M33">
        <v>11419119.683224799</v>
      </c>
      <c r="N33">
        <v>0</v>
      </c>
      <c r="O33">
        <v>1.00169303980737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</v>
      </c>
      <c r="Z33">
        <v>0.161617672595357</v>
      </c>
      <c r="AA33">
        <v>0</v>
      </c>
      <c r="AB33">
        <v>0</v>
      </c>
      <c r="AC33">
        <v>0</v>
      </c>
      <c r="AD33">
        <v>0</v>
      </c>
      <c r="AE33">
        <v>0.274270248635608</v>
      </c>
      <c r="AF33">
        <v>0</v>
      </c>
      <c r="AG33">
        <v>0</v>
      </c>
      <c r="AH33">
        <v>6700040.4159032302</v>
      </c>
      <c r="AI33">
        <v>0</v>
      </c>
      <c r="AJ33">
        <v>3515283.2468827502</v>
      </c>
      <c r="AK33">
        <v>2773576.5713976501</v>
      </c>
      <c r="AL33">
        <v>-556473.94550931605</v>
      </c>
      <c r="AM33">
        <v>-6208990.3850159096</v>
      </c>
      <c r="AN33">
        <v>-219733.16664969001</v>
      </c>
      <c r="AO33">
        <v>66829.158394539802</v>
      </c>
      <c r="AP33">
        <v>-623511.28511274594</v>
      </c>
      <c r="AQ33">
        <v>0</v>
      </c>
      <c r="AR33">
        <v>0</v>
      </c>
      <c r="AS33">
        <v>0</v>
      </c>
      <c r="AT33">
        <v>0</v>
      </c>
      <c r="AU33">
        <v>-4871992.8765115403</v>
      </c>
      <c r="AV33">
        <v>0</v>
      </c>
      <c r="AW33">
        <v>0</v>
      </c>
      <c r="AX33">
        <v>0</v>
      </c>
      <c r="AY33">
        <v>0</v>
      </c>
      <c r="AZ33">
        <v>-1035941.77217887</v>
      </c>
      <c r="BA33">
        <v>0</v>
      </c>
      <c r="BB33">
        <v>-460914.03839989402</v>
      </c>
      <c r="BC33">
        <v>-532116.03745743295</v>
      </c>
      <c r="BD33">
        <v>-3582067.9625423201</v>
      </c>
      <c r="BE33">
        <v>0</v>
      </c>
      <c r="BF33">
        <v>-4114183.9999997602</v>
      </c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894924157.57271504</v>
      </c>
      <c r="K34">
        <v>-48963368.733645</v>
      </c>
      <c r="L34">
        <v>0</v>
      </c>
      <c r="M34">
        <v>11782498.880544901</v>
      </c>
      <c r="N34">
        <v>0</v>
      </c>
      <c r="O34">
        <v>1.0041721746130801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0</v>
      </c>
      <c r="Z34">
        <v>1.0007329349109699</v>
      </c>
      <c r="AA34">
        <v>0</v>
      </c>
      <c r="AB34">
        <v>0</v>
      </c>
      <c r="AC34">
        <v>0</v>
      </c>
      <c r="AD34">
        <v>0</v>
      </c>
      <c r="AE34">
        <v>0.49431643972456502</v>
      </c>
      <c r="AF34">
        <v>0</v>
      </c>
      <c r="AG34">
        <v>0</v>
      </c>
      <c r="AH34">
        <v>13073198.9038842</v>
      </c>
      <c r="AI34">
        <v>0</v>
      </c>
      <c r="AJ34">
        <v>-1963242.3323848399</v>
      </c>
      <c r="AK34">
        <v>2717781.2806479698</v>
      </c>
      <c r="AL34">
        <v>331440.195384374</v>
      </c>
      <c r="AM34">
        <v>-31212872.3739467</v>
      </c>
      <c r="AN34">
        <v>-2434192.2861721101</v>
      </c>
      <c r="AO34">
        <v>-383775.22312899202</v>
      </c>
      <c r="AP34">
        <v>-1082972.83135391</v>
      </c>
      <c r="AQ34">
        <v>0</v>
      </c>
      <c r="AR34">
        <v>509857.48870007601</v>
      </c>
      <c r="AS34">
        <v>0</v>
      </c>
      <c r="AT34">
        <v>0</v>
      </c>
      <c r="AU34">
        <v>-26349200.795921799</v>
      </c>
      <c r="AV34">
        <v>0</v>
      </c>
      <c r="AW34">
        <v>0</v>
      </c>
      <c r="AX34">
        <v>0</v>
      </c>
      <c r="AY34">
        <v>0</v>
      </c>
      <c r="AZ34">
        <v>-2259289.0913871401</v>
      </c>
      <c r="BA34">
        <v>0</v>
      </c>
      <c r="BB34">
        <v>-49053267.065678798</v>
      </c>
      <c r="BC34">
        <v>-48696569.033302598</v>
      </c>
      <c r="BD34">
        <v>23080344.0333024</v>
      </c>
      <c r="BE34">
        <v>0</v>
      </c>
      <c r="BF34">
        <v>-25616225.000000101</v>
      </c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859212415.78184104</v>
      </c>
      <c r="K35">
        <v>-35711741.790874198</v>
      </c>
      <c r="L35">
        <v>0</v>
      </c>
      <c r="M35">
        <v>12159503.951854199</v>
      </c>
      <c r="N35">
        <v>0</v>
      </c>
      <c r="O35">
        <v>1.01846091725655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0</v>
      </c>
      <c r="Z35">
        <v>1.9321347378446301</v>
      </c>
      <c r="AA35">
        <v>0</v>
      </c>
      <c r="AB35">
        <v>0</v>
      </c>
      <c r="AC35">
        <v>0</v>
      </c>
      <c r="AD35">
        <v>0</v>
      </c>
      <c r="AE35">
        <v>0.63630868723493395</v>
      </c>
      <c r="AF35">
        <v>0</v>
      </c>
      <c r="AG35">
        <v>0</v>
      </c>
      <c r="AH35">
        <v>12659467.3560363</v>
      </c>
      <c r="AI35">
        <v>0</v>
      </c>
      <c r="AJ35">
        <v>-3612215.1874888898</v>
      </c>
      <c r="AK35">
        <v>2531520.79892257</v>
      </c>
      <c r="AL35">
        <v>-1266159.0298109499</v>
      </c>
      <c r="AM35">
        <v>-11189258.427821999</v>
      </c>
      <c r="AN35">
        <v>-1490857.52640586</v>
      </c>
      <c r="AO35">
        <v>-241215.62267571801</v>
      </c>
      <c r="AP35">
        <v>-3595348.9975213101</v>
      </c>
      <c r="AQ35">
        <v>0</v>
      </c>
      <c r="AR35">
        <v>0</v>
      </c>
      <c r="AS35">
        <v>0</v>
      </c>
      <c r="AT35">
        <v>0</v>
      </c>
      <c r="AU35">
        <v>-29098472.095845699</v>
      </c>
      <c r="AV35">
        <v>0</v>
      </c>
      <c r="AW35">
        <v>0</v>
      </c>
      <c r="AX35">
        <v>0</v>
      </c>
      <c r="AY35">
        <v>0</v>
      </c>
      <c r="AZ35">
        <v>-1458729.98737661</v>
      </c>
      <c r="BA35">
        <v>0</v>
      </c>
      <c r="BB35">
        <v>-36761268.719988197</v>
      </c>
      <c r="BC35">
        <v>-36626374.555052899</v>
      </c>
      <c r="BD35">
        <v>-5715219.4449469997</v>
      </c>
      <c r="BE35">
        <v>0</v>
      </c>
      <c r="BF35">
        <v>-42341593.999999903</v>
      </c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841014729.73060906</v>
      </c>
      <c r="K36">
        <v>-14706096.203131201</v>
      </c>
      <c r="L36">
        <v>0</v>
      </c>
      <c r="M36">
        <v>12281198.976827201</v>
      </c>
      <c r="N36">
        <v>0</v>
      </c>
      <c r="O36">
        <v>1.0133404202490499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0</v>
      </c>
      <c r="Z36">
        <v>2.8696980053701102</v>
      </c>
      <c r="AA36">
        <v>0</v>
      </c>
      <c r="AB36">
        <v>0</v>
      </c>
      <c r="AC36">
        <v>0</v>
      </c>
      <c r="AD36">
        <v>0</v>
      </c>
      <c r="AE36">
        <v>0.73091161422099005</v>
      </c>
      <c r="AF36">
        <v>0</v>
      </c>
      <c r="AG36">
        <v>0</v>
      </c>
      <c r="AH36">
        <v>3870906.0111870002</v>
      </c>
      <c r="AI36">
        <v>0</v>
      </c>
      <c r="AJ36">
        <v>2821347.7787073902</v>
      </c>
      <c r="AK36">
        <v>2566768.04199096</v>
      </c>
      <c r="AL36">
        <v>-481155.79697845399</v>
      </c>
      <c r="AM36">
        <v>7659540.4415839901</v>
      </c>
      <c r="AN36">
        <v>-293662.75451644597</v>
      </c>
      <c r="AO36">
        <v>-497761.80950195401</v>
      </c>
      <c r="AP36">
        <v>-1526343.6831634601</v>
      </c>
      <c r="AQ36">
        <v>0</v>
      </c>
      <c r="AR36">
        <v>418596.29048575001</v>
      </c>
      <c r="AS36">
        <v>0</v>
      </c>
      <c r="AT36">
        <v>0</v>
      </c>
      <c r="AU36">
        <v>-27915782.287489001</v>
      </c>
      <c r="AV36">
        <v>0</v>
      </c>
      <c r="AW36">
        <v>0</v>
      </c>
      <c r="AX36">
        <v>0</v>
      </c>
      <c r="AY36">
        <v>0</v>
      </c>
      <c r="AZ36">
        <v>-1052756.99232541</v>
      </c>
      <c r="BA36">
        <v>0</v>
      </c>
      <c r="BB36">
        <v>-14675412.4224617</v>
      </c>
      <c r="BC36">
        <v>-15032091.9218811</v>
      </c>
      <c r="BD36">
        <v>-24564827.078118902</v>
      </c>
      <c r="BE36">
        <v>0</v>
      </c>
      <c r="BF36">
        <v>-39596919</v>
      </c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823523963.925349</v>
      </c>
      <c r="K37">
        <v>-21626105.1467022</v>
      </c>
      <c r="L37">
        <v>0</v>
      </c>
      <c r="M37">
        <v>12605880.249967899</v>
      </c>
      <c r="N37">
        <v>0</v>
      </c>
      <c r="O37">
        <v>1.0085579264681701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0</v>
      </c>
      <c r="Z37">
        <v>3.85967537363417</v>
      </c>
      <c r="AA37">
        <v>0</v>
      </c>
      <c r="AB37">
        <v>0</v>
      </c>
      <c r="AC37">
        <v>0</v>
      </c>
      <c r="AD37">
        <v>0</v>
      </c>
      <c r="AE37">
        <v>0.82475758674098198</v>
      </c>
      <c r="AF37">
        <v>0.41079761662414999</v>
      </c>
      <c r="AG37">
        <v>0</v>
      </c>
      <c r="AH37">
        <v>7160822.9994510496</v>
      </c>
      <c r="AI37">
        <v>0</v>
      </c>
      <c r="AJ37">
        <v>3795638.6537051201</v>
      </c>
      <c r="AK37">
        <v>2228630.1680065398</v>
      </c>
      <c r="AL37">
        <v>671035.24118360796</v>
      </c>
      <c r="AM37">
        <v>8896168.1406412497</v>
      </c>
      <c r="AN37">
        <v>-692783.83648488601</v>
      </c>
      <c r="AO37">
        <v>-403208.74149249599</v>
      </c>
      <c r="AP37">
        <v>-1896779.9503090901</v>
      </c>
      <c r="AQ37">
        <v>0</v>
      </c>
      <c r="AR37">
        <v>415258.92726888799</v>
      </c>
      <c r="AS37">
        <v>0</v>
      </c>
      <c r="AT37">
        <v>0</v>
      </c>
      <c r="AU37">
        <v>-28386166.418621302</v>
      </c>
      <c r="AV37">
        <v>0</v>
      </c>
      <c r="AW37">
        <v>0</v>
      </c>
      <c r="AX37">
        <v>0</v>
      </c>
      <c r="AY37">
        <v>0</v>
      </c>
      <c r="AZ37">
        <v>-1007029.92639404</v>
      </c>
      <c r="BA37">
        <v>-11587248.0345977</v>
      </c>
      <c r="BB37">
        <v>-21099253.299659099</v>
      </c>
      <c r="BC37">
        <v>-21443328.5006769</v>
      </c>
      <c r="BD37">
        <v>-563123.49932298996</v>
      </c>
      <c r="BE37">
        <v>0</v>
      </c>
      <c r="BF37">
        <v>-22006451.999999899</v>
      </c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105236070.000562</v>
      </c>
      <c r="K38">
        <v>0</v>
      </c>
      <c r="L38">
        <v>0</v>
      </c>
      <c r="M38">
        <v>2436593.4779696302</v>
      </c>
      <c r="N38">
        <v>0</v>
      </c>
      <c r="O38">
        <v>0.90327811224383903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3.0372520728264501E-2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93361892</v>
      </c>
      <c r="BF38">
        <v>93361892</v>
      </c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123120780.448645</v>
      </c>
      <c r="K39">
        <v>3684286.59398644</v>
      </c>
      <c r="L39">
        <v>0</v>
      </c>
      <c r="M39">
        <v>2233198.89111595</v>
      </c>
      <c r="N39">
        <v>0</v>
      </c>
      <c r="O39">
        <v>0.85839124566602198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2.64969027536021E-2</v>
      </c>
      <c r="AF39">
        <v>0</v>
      </c>
      <c r="AG39">
        <v>0</v>
      </c>
      <c r="AH39">
        <v>153526.454828341</v>
      </c>
      <c r="AI39">
        <v>0</v>
      </c>
      <c r="AJ39">
        <v>770742.30284025101</v>
      </c>
      <c r="AK39">
        <v>618777.28784228396</v>
      </c>
      <c r="AL39">
        <v>-148023.28778860701</v>
      </c>
      <c r="AM39">
        <v>1100259.75276315</v>
      </c>
      <c r="AN39">
        <v>224112.63248960499</v>
      </c>
      <c r="AO39">
        <v>26628.152765241499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2796743.8167421799</v>
      </c>
      <c r="BC39">
        <v>2867961.3365265899</v>
      </c>
      <c r="BD39">
        <v>-3175268.3365265802</v>
      </c>
      <c r="BE39">
        <v>13655748</v>
      </c>
      <c r="BF39">
        <v>13348441</v>
      </c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173649355.88137999</v>
      </c>
      <c r="K40">
        <v>4688561.98141672</v>
      </c>
      <c r="L40">
        <v>0</v>
      </c>
      <c r="M40">
        <v>2306245.5779373501</v>
      </c>
      <c r="N40">
        <v>0</v>
      </c>
      <c r="O40">
        <v>0.85260774292212504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1.8659381765202598E-2</v>
      </c>
      <c r="AF40">
        <v>0</v>
      </c>
      <c r="AG40">
        <v>0</v>
      </c>
      <c r="AH40">
        <v>1121022.3214577299</v>
      </c>
      <c r="AI40">
        <v>0</v>
      </c>
      <c r="AJ40">
        <v>266587.02063166798</v>
      </c>
      <c r="AK40">
        <v>818398.98310535494</v>
      </c>
      <c r="AL40">
        <v>-11571.066738457201</v>
      </c>
      <c r="AM40">
        <v>1489105.14298498</v>
      </c>
      <c r="AN40">
        <v>343229.67722253298</v>
      </c>
      <c r="AO40">
        <v>21923.984173631499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4037290.0523571898</v>
      </c>
      <c r="BC40">
        <v>4139994.3944198098</v>
      </c>
      <c r="BD40">
        <v>-3319208.3944198298</v>
      </c>
      <c r="BE40">
        <v>44950739</v>
      </c>
      <c r="BF40">
        <v>45771524.999999903</v>
      </c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208387422.19425601</v>
      </c>
      <c r="K41">
        <v>3975777.48404177</v>
      </c>
      <c r="L41">
        <v>0</v>
      </c>
      <c r="M41">
        <v>2099012.64537337</v>
      </c>
      <c r="N41">
        <v>0</v>
      </c>
      <c r="O41">
        <v>0.83291999374987302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1.5798946791481899E-2</v>
      </c>
      <c r="AF41">
        <v>0</v>
      </c>
      <c r="AG41">
        <v>0</v>
      </c>
      <c r="AH41">
        <v>-1459120.14053044</v>
      </c>
      <c r="AI41">
        <v>0</v>
      </c>
      <c r="AJ41">
        <v>497501.95195656997</v>
      </c>
      <c r="AK41">
        <v>1279160.98606376</v>
      </c>
      <c r="AL41">
        <v>-365725.42805448797</v>
      </c>
      <c r="AM41">
        <v>2812097.75450907</v>
      </c>
      <c r="AN41">
        <v>430247.205950048</v>
      </c>
      <c r="AO41">
        <v>30949.246569698102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3166747.3854937102</v>
      </c>
      <c r="BC41">
        <v>3204015.1665255502</v>
      </c>
      <c r="BD41">
        <v>626233.83347443899</v>
      </c>
      <c r="BE41">
        <v>27514218</v>
      </c>
      <c r="BF41">
        <v>31344466.999999899</v>
      </c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247747209.25057</v>
      </c>
      <c r="K42">
        <v>9276761.2649071701</v>
      </c>
      <c r="L42">
        <v>0</v>
      </c>
      <c r="M42">
        <v>1996582.2992606501</v>
      </c>
      <c r="N42">
        <v>0</v>
      </c>
      <c r="O42">
        <v>0.85874902196382197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1.3768518722405801E-2</v>
      </c>
      <c r="AF42">
        <v>0</v>
      </c>
      <c r="AG42">
        <v>0</v>
      </c>
      <c r="AH42">
        <v>2891216.1590184998</v>
      </c>
      <c r="AI42">
        <v>0</v>
      </c>
      <c r="AJ42">
        <v>-272176.202451555</v>
      </c>
      <c r="AK42">
        <v>1643388.9511591799</v>
      </c>
      <c r="AL42">
        <v>-34731.0378076212</v>
      </c>
      <c r="AM42">
        <v>1839337.29240666</v>
      </c>
      <c r="AN42">
        <v>721006.26954959403</v>
      </c>
      <c r="AO42">
        <v>44810.453802149699</v>
      </c>
      <c r="AP42">
        <v>-473344.224043336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6422391.41672068</v>
      </c>
      <c r="BC42">
        <v>6634684.6896154797</v>
      </c>
      <c r="BD42">
        <v>6154289.3103845501</v>
      </c>
      <c r="BE42">
        <v>26468097.999999899</v>
      </c>
      <c r="BF42">
        <v>39257072</v>
      </c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267078507.428729</v>
      </c>
      <c r="K43">
        <v>5499598.3283637399</v>
      </c>
      <c r="L43">
        <v>0</v>
      </c>
      <c r="M43">
        <v>2003873.15211862</v>
      </c>
      <c r="N43">
        <v>0</v>
      </c>
      <c r="O43">
        <v>0.85533074829581202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1.2999499519204301E-2</v>
      </c>
      <c r="AF43">
        <v>0</v>
      </c>
      <c r="AG43">
        <v>0</v>
      </c>
      <c r="AH43">
        <v>3075633.4388180301</v>
      </c>
      <c r="AI43">
        <v>0</v>
      </c>
      <c r="AJ43">
        <v>316694.04213343002</v>
      </c>
      <c r="AK43">
        <v>642970.63476120296</v>
      </c>
      <c r="AL43">
        <v>-335677.685606996</v>
      </c>
      <c r="AM43">
        <v>1332091.6006434101</v>
      </c>
      <c r="AN43">
        <v>-175729.18982954</v>
      </c>
      <c r="AO43">
        <v>41250.037208450602</v>
      </c>
      <c r="AP43">
        <v>-245808.604308162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4591529.0709297201</v>
      </c>
      <c r="BC43">
        <v>4586377.9269536501</v>
      </c>
      <c r="BD43">
        <v>4038359.0730463299</v>
      </c>
      <c r="BE43">
        <v>12183549</v>
      </c>
      <c r="BF43">
        <v>20808285.999999899</v>
      </c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279060238.64480001</v>
      </c>
      <c r="K44">
        <v>6950426.6210040599</v>
      </c>
      <c r="L44">
        <v>0</v>
      </c>
      <c r="M44">
        <v>2045451.35607338</v>
      </c>
      <c r="N44">
        <v>0</v>
      </c>
      <c r="O44">
        <v>0.83675880989931595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1.27645194869662E-2</v>
      </c>
      <c r="AF44">
        <v>0</v>
      </c>
      <c r="AG44">
        <v>0</v>
      </c>
      <c r="AH44">
        <v>1688967.50322193</v>
      </c>
      <c r="AI44">
        <v>0</v>
      </c>
      <c r="AJ44">
        <v>1168409.5628184399</v>
      </c>
      <c r="AK44">
        <v>229980.097437333</v>
      </c>
      <c r="AL44">
        <v>-422319.24175950402</v>
      </c>
      <c r="AM44">
        <v>3204559.6613231199</v>
      </c>
      <c r="AN44">
        <v>-114165.719087089</v>
      </c>
      <c r="AO44">
        <v>-12787.725914176601</v>
      </c>
      <c r="AP44">
        <v>58336.681451141798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5779629.8623587899</v>
      </c>
      <c r="BC44">
        <v>5838580.9931419501</v>
      </c>
      <c r="BD44">
        <v>12068690.006858001</v>
      </c>
      <c r="BE44">
        <v>4015598.9999999902</v>
      </c>
      <c r="BF44">
        <v>21922870</v>
      </c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281056682.26495802</v>
      </c>
      <c r="K45">
        <v>-10660160.653790699</v>
      </c>
      <c r="L45">
        <v>0</v>
      </c>
      <c r="M45">
        <v>2019529.28840738</v>
      </c>
      <c r="N45">
        <v>0</v>
      </c>
      <c r="O45">
        <v>0.87880583809795099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1.20461252156473E-2</v>
      </c>
      <c r="AF45">
        <v>0</v>
      </c>
      <c r="AG45">
        <v>0</v>
      </c>
      <c r="AH45">
        <v>1424870.0615315</v>
      </c>
      <c r="AI45">
        <v>0</v>
      </c>
      <c r="AJ45">
        <v>-4075484.2739538401</v>
      </c>
      <c r="AK45">
        <v>-228732.65179771499</v>
      </c>
      <c r="AL45">
        <v>694554.34717696102</v>
      </c>
      <c r="AM45">
        <v>-9341363.4920595903</v>
      </c>
      <c r="AN45">
        <v>917839.33567566797</v>
      </c>
      <c r="AO45">
        <v>45946.1456102472</v>
      </c>
      <c r="AP45">
        <v>79741.630897991199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-10407111.467330599</v>
      </c>
      <c r="BC45">
        <v>-10391529.874830799</v>
      </c>
      <c r="BD45">
        <v>2411997.8748308499</v>
      </c>
      <c r="BE45">
        <v>13248340.999999899</v>
      </c>
      <c r="BF45">
        <v>5268808.99999996</v>
      </c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290716435.36124003</v>
      </c>
      <c r="K46">
        <v>7238565.8185545597</v>
      </c>
      <c r="L46">
        <v>0</v>
      </c>
      <c r="M46">
        <v>1978915.2493904701</v>
      </c>
      <c r="N46">
        <v>0</v>
      </c>
      <c r="O46">
        <v>0.86119251401601804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2.8423094628907599E-2</v>
      </c>
      <c r="AF46">
        <v>0</v>
      </c>
      <c r="AG46">
        <v>0</v>
      </c>
      <c r="AH46">
        <v>546413.72462218103</v>
      </c>
      <c r="AI46">
        <v>0</v>
      </c>
      <c r="AJ46">
        <v>1454048.2642330299</v>
      </c>
      <c r="AK46">
        <v>498163.97560257901</v>
      </c>
      <c r="AL46">
        <v>273526.67108968098</v>
      </c>
      <c r="AM46">
        <v>4499487.2072060304</v>
      </c>
      <c r="AN46">
        <v>-57270.0883905429</v>
      </c>
      <c r="AO46">
        <v>142859.06104127801</v>
      </c>
      <c r="AP46">
        <v>-631627.20998450497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-47254.065001057403</v>
      </c>
      <c r="BA46">
        <v>0</v>
      </c>
      <c r="BB46">
        <v>6649174.62748932</v>
      </c>
      <c r="BC46">
        <v>6723045.1410885099</v>
      </c>
      <c r="BD46">
        <v>-3617975.1410885002</v>
      </c>
      <c r="BE46">
        <v>1770537</v>
      </c>
      <c r="BF46">
        <v>4875607.0000000102</v>
      </c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301014676.11518103</v>
      </c>
      <c r="K47">
        <v>9577724.53849818</v>
      </c>
      <c r="L47">
        <v>0</v>
      </c>
      <c r="M47">
        <v>1946387.8468207</v>
      </c>
      <c r="N47">
        <v>0</v>
      </c>
      <c r="O47">
        <v>0.82689773679198897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2.8271346876418201E-2</v>
      </c>
      <c r="AF47">
        <v>0</v>
      </c>
      <c r="AG47">
        <v>0</v>
      </c>
      <c r="AH47">
        <v>-287146.93121864198</v>
      </c>
      <c r="AI47">
        <v>0</v>
      </c>
      <c r="AJ47">
        <v>2556089.6986708301</v>
      </c>
      <c r="AK47">
        <v>379974.924198933</v>
      </c>
      <c r="AL47">
        <v>-723489.80701745395</v>
      </c>
      <c r="AM47">
        <v>6500061.2857065601</v>
      </c>
      <c r="AN47">
        <v>107176.874288469</v>
      </c>
      <c r="AO47">
        <v>51465.521261435199</v>
      </c>
      <c r="AP47">
        <v>191920.98385012901</v>
      </c>
      <c r="AQ47">
        <v>0</v>
      </c>
      <c r="AR47">
        <v>109837.296994027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8812733.3264153991</v>
      </c>
      <c r="BC47">
        <v>8874881.1412660703</v>
      </c>
      <c r="BD47">
        <v>7729348.8587339399</v>
      </c>
      <c r="BE47">
        <v>1273013.99999999</v>
      </c>
      <c r="BF47">
        <v>17877244</v>
      </c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307997521.60005301</v>
      </c>
      <c r="K48">
        <v>-115169.017857183</v>
      </c>
      <c r="L48">
        <v>0</v>
      </c>
      <c r="M48">
        <v>1935564.7547657499</v>
      </c>
      <c r="N48">
        <v>0</v>
      </c>
      <c r="O48">
        <v>0.82821757692531495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3.8681875663871497E-2</v>
      </c>
      <c r="AF48">
        <v>0</v>
      </c>
      <c r="AG48">
        <v>0</v>
      </c>
      <c r="AH48">
        <v>433490.79450824898</v>
      </c>
      <c r="AI48">
        <v>0</v>
      </c>
      <c r="AJ48">
        <v>-332820.19083830999</v>
      </c>
      <c r="AK48">
        <v>502503.08938915702</v>
      </c>
      <c r="AL48">
        <v>-1187390.8842933001</v>
      </c>
      <c r="AM48">
        <v>68609.981890859694</v>
      </c>
      <c r="AN48">
        <v>321229.288930226</v>
      </c>
      <c r="AO48">
        <v>-66387.639495203999</v>
      </c>
      <c r="AP48">
        <v>271446.90621232998</v>
      </c>
      <c r="AQ48">
        <v>0</v>
      </c>
      <c r="AR48">
        <v>106240.84751648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-30679.272715851999</v>
      </c>
      <c r="BA48">
        <v>0</v>
      </c>
      <c r="BB48">
        <v>133320.233895627</v>
      </c>
      <c r="BC48">
        <v>194072.489606324</v>
      </c>
      <c r="BD48">
        <v>8169493.5103935804</v>
      </c>
      <c r="BE48">
        <v>6209327.9999999898</v>
      </c>
      <c r="BF48">
        <v>14572893.999999899</v>
      </c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302194669.60468</v>
      </c>
      <c r="K49">
        <v>-5802851.9953728598</v>
      </c>
      <c r="L49">
        <v>0</v>
      </c>
      <c r="M49">
        <v>1946060.67257579</v>
      </c>
      <c r="N49">
        <v>0</v>
      </c>
      <c r="O49">
        <v>0.88674250938854704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3.8681875663871497E-2</v>
      </c>
      <c r="AF49">
        <v>0</v>
      </c>
      <c r="AG49">
        <v>0</v>
      </c>
      <c r="AH49">
        <v>1061379.3425611299</v>
      </c>
      <c r="AI49">
        <v>0</v>
      </c>
      <c r="AJ49">
        <v>-6197950.9045519596</v>
      </c>
      <c r="AK49">
        <v>871528.70310936403</v>
      </c>
      <c r="AL49">
        <v>-49597.377943413798</v>
      </c>
      <c r="AM49">
        <v>-1347879.0141074101</v>
      </c>
      <c r="AN49">
        <v>-9667.4872622901294</v>
      </c>
      <c r="AO49">
        <v>16351.7083251863</v>
      </c>
      <c r="AP49">
        <v>229175.94319746201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-5374843.9056280497</v>
      </c>
      <c r="BC49">
        <v>-5378242.1628677296</v>
      </c>
      <c r="BD49">
        <v>2586522.1628678502</v>
      </c>
      <c r="BE49">
        <v>0</v>
      </c>
      <c r="BF49">
        <v>-2791719.9999998701</v>
      </c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303275305.85497099</v>
      </c>
      <c r="K50">
        <v>1080636.2502911999</v>
      </c>
      <c r="L50">
        <v>0</v>
      </c>
      <c r="M50">
        <v>1979471.6415816301</v>
      </c>
      <c r="N50">
        <v>0</v>
      </c>
      <c r="O50">
        <v>0.87558638487103202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5.6456685005288498E-2</v>
      </c>
      <c r="AF50">
        <v>0</v>
      </c>
      <c r="AG50">
        <v>0</v>
      </c>
      <c r="AH50">
        <v>3154076.8292902098</v>
      </c>
      <c r="AI50">
        <v>0</v>
      </c>
      <c r="AJ50">
        <v>453214.158611611</v>
      </c>
      <c r="AK50">
        <v>526460.28860093304</v>
      </c>
      <c r="AL50">
        <v>-276197.73664975498</v>
      </c>
      <c r="AM50">
        <v>-1979385.33542388</v>
      </c>
      <c r="AN50">
        <v>-284256.30241790001</v>
      </c>
      <c r="AO50">
        <v>19697.3066833788</v>
      </c>
      <c r="AP50">
        <v>-398388.945634162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-70821.223324181497</v>
      </c>
      <c r="BA50">
        <v>0</v>
      </c>
      <c r="BB50">
        <v>1144548.10691035</v>
      </c>
      <c r="BC50">
        <v>1202798.6533568499</v>
      </c>
      <c r="BD50">
        <v>-1371549.65335691</v>
      </c>
      <c r="BE50">
        <v>0</v>
      </c>
      <c r="BF50">
        <v>-168751.000000053</v>
      </c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286130892.19163001</v>
      </c>
      <c r="K51">
        <v>-17144413.663341101</v>
      </c>
      <c r="L51">
        <v>0</v>
      </c>
      <c r="M51">
        <v>2031768.2667340201</v>
      </c>
      <c r="N51">
        <v>0</v>
      </c>
      <c r="O51">
        <v>0.92610744089206498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</v>
      </c>
      <c r="Z51">
        <v>0</v>
      </c>
      <c r="AA51">
        <v>0.58852490250573697</v>
      </c>
      <c r="AB51">
        <v>0</v>
      </c>
      <c r="AC51">
        <v>0</v>
      </c>
      <c r="AD51">
        <v>0</v>
      </c>
      <c r="AE51">
        <v>0.116648771724323</v>
      </c>
      <c r="AF51">
        <v>0</v>
      </c>
      <c r="AG51">
        <v>0</v>
      </c>
      <c r="AH51">
        <v>3075460.63079709</v>
      </c>
      <c r="AI51">
        <v>0</v>
      </c>
      <c r="AJ51">
        <v>-3887288.4041519999</v>
      </c>
      <c r="AK51">
        <v>603675.78336037998</v>
      </c>
      <c r="AL51">
        <v>-361193.23364148597</v>
      </c>
      <c r="AM51">
        <v>-10555236.882490201</v>
      </c>
      <c r="AN51">
        <v>-640184.967334304</v>
      </c>
      <c r="AO51">
        <v>-94354.194738781502</v>
      </c>
      <c r="AP51">
        <v>29882.364530987801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-5602040.6424789596</v>
      </c>
      <c r="AW51">
        <v>0</v>
      </c>
      <c r="AX51">
        <v>0</v>
      </c>
      <c r="AY51">
        <v>0</v>
      </c>
      <c r="AZ51">
        <v>-176761.13663718299</v>
      </c>
      <c r="BA51">
        <v>0</v>
      </c>
      <c r="BB51">
        <v>-17498889.624063101</v>
      </c>
      <c r="BC51">
        <v>-17208546.162360601</v>
      </c>
      <c r="BD51">
        <v>5672845.1623606803</v>
      </c>
      <c r="BE51">
        <v>0</v>
      </c>
      <c r="BF51">
        <v>-11535701</v>
      </c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272580744.28839803</v>
      </c>
      <c r="K52">
        <v>-13550147.9032319</v>
      </c>
      <c r="L52">
        <v>0</v>
      </c>
      <c r="M52">
        <v>2070163.5346603</v>
      </c>
      <c r="N52">
        <v>0</v>
      </c>
      <c r="O52">
        <v>0.98231499881384798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0</v>
      </c>
      <c r="Z52">
        <v>0</v>
      </c>
      <c r="AA52">
        <v>1.3895032207564899</v>
      </c>
      <c r="AB52">
        <v>0</v>
      </c>
      <c r="AC52">
        <v>0</v>
      </c>
      <c r="AD52">
        <v>0</v>
      </c>
      <c r="AE52">
        <v>0.19620894514568199</v>
      </c>
      <c r="AF52">
        <v>0</v>
      </c>
      <c r="AG52">
        <v>0</v>
      </c>
      <c r="AH52">
        <v>2058377.95250864</v>
      </c>
      <c r="AI52">
        <v>0</v>
      </c>
      <c r="AJ52">
        <v>-4261858.0606156597</v>
      </c>
      <c r="AK52">
        <v>555175.21992962004</v>
      </c>
      <c r="AL52">
        <v>484256.61090122099</v>
      </c>
      <c r="AM52">
        <v>-3425377.5564226201</v>
      </c>
      <c r="AN52">
        <v>-249176.142427774</v>
      </c>
      <c r="AO52">
        <v>-73890.511911643305</v>
      </c>
      <c r="AP52">
        <v>-1291686.6214461999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-7558319.1521586403</v>
      </c>
      <c r="AW52">
        <v>0</v>
      </c>
      <c r="AX52">
        <v>0</v>
      </c>
      <c r="AY52">
        <v>0</v>
      </c>
      <c r="AZ52">
        <v>-280003.20051531499</v>
      </c>
      <c r="BA52">
        <v>0</v>
      </c>
      <c r="BB52">
        <v>-14002450.000673899</v>
      </c>
      <c r="BC52">
        <v>-13734753.7901114</v>
      </c>
      <c r="BD52">
        <v>-4753177.2098885002</v>
      </c>
      <c r="BE52">
        <v>0</v>
      </c>
      <c r="BF52">
        <v>-18487930.999999899</v>
      </c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266854634.989492</v>
      </c>
      <c r="K53">
        <v>-4837646.7492316002</v>
      </c>
      <c r="L53">
        <v>0</v>
      </c>
      <c r="M53">
        <v>2092519.58216083</v>
      </c>
      <c r="N53">
        <v>0</v>
      </c>
      <c r="O53">
        <v>0.97553444358584496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0</v>
      </c>
      <c r="Z53">
        <v>0</v>
      </c>
      <c r="AA53">
        <v>2.2760238037469702</v>
      </c>
      <c r="AB53">
        <v>0</v>
      </c>
      <c r="AC53">
        <v>0</v>
      </c>
      <c r="AD53">
        <v>0</v>
      </c>
      <c r="AE53">
        <v>0.42140254669565802</v>
      </c>
      <c r="AF53">
        <v>0</v>
      </c>
      <c r="AG53">
        <v>0</v>
      </c>
      <c r="AH53">
        <v>1620073.6520612901</v>
      </c>
      <c r="AI53">
        <v>0</v>
      </c>
      <c r="AJ53">
        <v>497213.32249468198</v>
      </c>
      <c r="AK53">
        <v>471329.156974738</v>
      </c>
      <c r="AL53">
        <v>-72561.556553997201</v>
      </c>
      <c r="AM53">
        <v>2457829.8156025698</v>
      </c>
      <c r="AN53">
        <v>-207823.17747156901</v>
      </c>
      <c r="AO53">
        <v>-23378.4910445967</v>
      </c>
      <c r="AP53">
        <v>-627107.78665602801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-8039682.6849564603</v>
      </c>
      <c r="AW53">
        <v>0</v>
      </c>
      <c r="AX53">
        <v>0</v>
      </c>
      <c r="AY53">
        <v>0</v>
      </c>
      <c r="AZ53">
        <v>-657348.31739990204</v>
      </c>
      <c r="BA53">
        <v>0</v>
      </c>
      <c r="BB53">
        <v>-4646992.21897873</v>
      </c>
      <c r="BC53">
        <v>-4758816.5061734598</v>
      </c>
      <c r="BD53">
        <v>-3634897.4938265299</v>
      </c>
      <c r="BE53">
        <v>0</v>
      </c>
      <c r="BF53">
        <v>-8393713.9999999907</v>
      </c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262613503.25225201</v>
      </c>
      <c r="K54">
        <v>-5176467.7714828197</v>
      </c>
      <c r="L54">
        <v>0</v>
      </c>
      <c r="M54">
        <v>2110597.3381989901</v>
      </c>
      <c r="N54">
        <v>0</v>
      </c>
      <c r="O54">
        <v>0.97569250120411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0</v>
      </c>
      <c r="Z54">
        <v>0</v>
      </c>
      <c r="AA54">
        <v>3.2621241012143001</v>
      </c>
      <c r="AB54">
        <v>0</v>
      </c>
      <c r="AC54">
        <v>0</v>
      </c>
      <c r="AD54">
        <v>0</v>
      </c>
      <c r="AE54">
        <v>0.57605336462404799</v>
      </c>
      <c r="AF54">
        <v>6.7187175884046699E-2</v>
      </c>
      <c r="AG54">
        <v>0</v>
      </c>
      <c r="AH54">
        <v>1708899.19207352</v>
      </c>
      <c r="AI54">
        <v>0</v>
      </c>
      <c r="AJ54">
        <v>881774.15534507204</v>
      </c>
      <c r="AK54">
        <v>496111.99623081897</v>
      </c>
      <c r="AL54">
        <v>-109848.965820978</v>
      </c>
      <c r="AM54">
        <v>2694719.1585468198</v>
      </c>
      <c r="AN54">
        <v>-240005.69945583199</v>
      </c>
      <c r="AO54">
        <v>-29787.412842467998</v>
      </c>
      <c r="AP54">
        <v>-773434.09595308895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-8689217.5939467996</v>
      </c>
      <c r="AW54">
        <v>0</v>
      </c>
      <c r="AX54">
        <v>0</v>
      </c>
      <c r="AY54">
        <v>0</v>
      </c>
      <c r="AZ54">
        <v>-451040.168967665</v>
      </c>
      <c r="BA54">
        <v>-717525.691084933</v>
      </c>
      <c r="BB54">
        <v>-5237339.4160717996</v>
      </c>
      <c r="BC54">
        <v>-5310092.5808966504</v>
      </c>
      <c r="BD54">
        <v>2078811.58089663</v>
      </c>
      <c r="BE54">
        <v>0</v>
      </c>
      <c r="BF54">
        <v>-3231281.00000002</v>
      </c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1052956365.13633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1201007994</v>
      </c>
      <c r="BF55">
        <v>1201007994</v>
      </c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995119132.66649902</v>
      </c>
      <c r="K56">
        <v>-57837232.469831698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-70459012.466979697</v>
      </c>
      <c r="AH56">
        <v>0</v>
      </c>
      <c r="AI56">
        <v>-14978640.4193458</v>
      </c>
      <c r="AJ56">
        <v>0</v>
      </c>
      <c r="AK56">
        <v>3582179.2840227098</v>
      </c>
      <c r="AL56">
        <v>-575538.21479191596</v>
      </c>
      <c r="AM56">
        <v>15279536.131757099</v>
      </c>
      <c r="AN56">
        <v>2474573.3582511102</v>
      </c>
      <c r="AO56">
        <v>-823351.72094626597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-65500254.048032902</v>
      </c>
      <c r="BC56">
        <v>-65969474.944111802</v>
      </c>
      <c r="BD56">
        <v>-7347366.0558901001</v>
      </c>
      <c r="BE56">
        <v>0</v>
      </c>
      <c r="BF56">
        <v>-73316841.000001907</v>
      </c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1041245713.14097</v>
      </c>
      <c r="K57">
        <v>46126580.474474303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35009883.898231797</v>
      </c>
      <c r="AH57">
        <v>0</v>
      </c>
      <c r="AI57">
        <v>-4270256.9724916201</v>
      </c>
      <c r="AJ57">
        <v>0</v>
      </c>
      <c r="AK57">
        <v>5008522.2035363596</v>
      </c>
      <c r="AL57">
        <v>-1591080.7016239699</v>
      </c>
      <c r="AM57">
        <v>15377883.108609401</v>
      </c>
      <c r="AN57">
        <v>3017594.6034559798</v>
      </c>
      <c r="AO57">
        <v>-795169.79531330697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51757376.344404697</v>
      </c>
      <c r="BC57">
        <v>52271667.795015499</v>
      </c>
      <c r="BD57">
        <v>-70725786.795013398</v>
      </c>
      <c r="BE57">
        <v>0</v>
      </c>
      <c r="BF57">
        <v>-18454118.999997798</v>
      </c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1100854893.92819</v>
      </c>
      <c r="K58">
        <v>59609180.787222102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34212796.463679798</v>
      </c>
      <c r="AH58">
        <v>0</v>
      </c>
      <c r="AI58">
        <v>2735653.4787018001</v>
      </c>
      <c r="AJ58">
        <v>0</v>
      </c>
      <c r="AK58">
        <v>4792458.6173880696</v>
      </c>
      <c r="AL58">
        <v>-1022526.5418652</v>
      </c>
      <c r="AM58">
        <v>19737790.878627099</v>
      </c>
      <c r="AN58">
        <v>2697731.5539084598</v>
      </c>
      <c r="AO58">
        <v>-695278.11138003599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62458626.339060098</v>
      </c>
      <c r="BC58">
        <v>63501544.410811</v>
      </c>
      <c r="BD58">
        <v>12675390.589186501</v>
      </c>
      <c r="BE58">
        <v>0</v>
      </c>
      <c r="BF58">
        <v>76176934.999997601</v>
      </c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1113639958.1112001</v>
      </c>
      <c r="K59">
        <v>12785064.1830041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-5843126.7913383301</v>
      </c>
      <c r="AH59">
        <v>0</v>
      </c>
      <c r="AI59">
        <v>-2661491.8789132899</v>
      </c>
      <c r="AJ59">
        <v>0</v>
      </c>
      <c r="AK59">
        <v>5568438.2255553203</v>
      </c>
      <c r="AL59">
        <v>2224637.0708971601</v>
      </c>
      <c r="AM59">
        <v>13055302.9518058</v>
      </c>
      <c r="AN59">
        <v>4460226.3569296598</v>
      </c>
      <c r="AO59">
        <v>-1160774.04229953</v>
      </c>
      <c r="AP59">
        <v>-1841128.4426835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13802083.449953301</v>
      </c>
      <c r="BC59">
        <v>13767112.959833199</v>
      </c>
      <c r="BD59">
        <v>-39640412.959832698</v>
      </c>
      <c r="BE59">
        <v>0</v>
      </c>
      <c r="BF59">
        <v>-25873299.999999501</v>
      </c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1127782423.6489999</v>
      </c>
      <c r="K60">
        <v>14142465.5378017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12590443.898972601</v>
      </c>
      <c r="AH60">
        <v>0</v>
      </c>
      <c r="AI60">
        <v>-2220641.2291685599</v>
      </c>
      <c r="AJ60">
        <v>0</v>
      </c>
      <c r="AK60">
        <v>553411.32504783699</v>
      </c>
      <c r="AL60">
        <v>-471351.37336564</v>
      </c>
      <c r="AM60">
        <v>4201297.9462103602</v>
      </c>
      <c r="AN60">
        <v>-1342922.1673491399</v>
      </c>
      <c r="AO60">
        <v>499945.46967910801</v>
      </c>
      <c r="AP60">
        <v>901521.92019247403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14711705.7902191</v>
      </c>
      <c r="BC60">
        <v>14725373.161739999</v>
      </c>
      <c r="BD60">
        <v>-73554075.161740497</v>
      </c>
      <c r="BE60">
        <v>0</v>
      </c>
      <c r="BF60">
        <v>-58828702.000000402</v>
      </c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1158010198.3160801</v>
      </c>
      <c r="K61">
        <v>30227774.667082001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13788010.653988101</v>
      </c>
      <c r="AH61">
        <v>0</v>
      </c>
      <c r="AI61">
        <v>-827672.40820458694</v>
      </c>
      <c r="AJ61">
        <v>0</v>
      </c>
      <c r="AK61">
        <v>2146846.5951129901</v>
      </c>
      <c r="AL61">
        <v>-506626.76884572802</v>
      </c>
      <c r="AM61">
        <v>15636415.4551128</v>
      </c>
      <c r="AN61">
        <v>-112703.021457472</v>
      </c>
      <c r="AO61">
        <v>43135.273542520998</v>
      </c>
      <c r="AP61">
        <v>-855118.82783397497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29312286.951414701</v>
      </c>
      <c r="BC61">
        <v>29502209.481313899</v>
      </c>
      <c r="BD61">
        <v>-17647002.4813134</v>
      </c>
      <c r="BE61">
        <v>0</v>
      </c>
      <c r="BF61">
        <v>11855207.0000004</v>
      </c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1117059766.18098</v>
      </c>
      <c r="K62">
        <v>-40950432.135097899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779063.68270115706</v>
      </c>
      <c r="AH62">
        <v>0</v>
      </c>
      <c r="AI62">
        <v>-4160572.0277541601</v>
      </c>
      <c r="AJ62">
        <v>0</v>
      </c>
      <c r="AK62">
        <v>-1982961.20184672</v>
      </c>
      <c r="AL62">
        <v>3701686.7674748902</v>
      </c>
      <c r="AM62">
        <v>-38878036.6390635</v>
      </c>
      <c r="AN62">
        <v>2514382.3376829801</v>
      </c>
      <c r="AO62">
        <v>414267.67692673398</v>
      </c>
      <c r="AP62">
        <v>-1727986.2748499501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-39340155.678728603</v>
      </c>
      <c r="BC62">
        <v>-39343441.552479997</v>
      </c>
      <c r="BD62">
        <v>5787541.5524786301</v>
      </c>
      <c r="BE62">
        <v>0</v>
      </c>
      <c r="BF62">
        <v>-33555900.000001401</v>
      </c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1052913131.0529799</v>
      </c>
      <c r="K63">
        <v>-64146635.128002197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-77311595.052675396</v>
      </c>
      <c r="AH63">
        <v>0</v>
      </c>
      <c r="AI63">
        <v>-2414601.34085138</v>
      </c>
      <c r="AJ63">
        <v>0</v>
      </c>
      <c r="AK63">
        <v>-1577269.43809329</v>
      </c>
      <c r="AL63">
        <v>2095899.3970693899</v>
      </c>
      <c r="AM63">
        <v>17197853.504820999</v>
      </c>
      <c r="AN63">
        <v>572412.57135852601</v>
      </c>
      <c r="AO63">
        <v>676756.57390383398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-60760543.784467302</v>
      </c>
      <c r="BC63">
        <v>-61961718.242624901</v>
      </c>
      <c r="BD63">
        <v>38754507.242624797</v>
      </c>
      <c r="BE63">
        <v>0</v>
      </c>
      <c r="BF63">
        <v>-23207211.000000101</v>
      </c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1058394308.03994</v>
      </c>
      <c r="K64">
        <v>5481176.9869609997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-18435439.8446678</v>
      </c>
      <c r="AH64">
        <v>0</v>
      </c>
      <c r="AI64">
        <v>-5191536.7989012599</v>
      </c>
      <c r="AJ64">
        <v>0</v>
      </c>
      <c r="AK64">
        <v>1103038.4585508299</v>
      </c>
      <c r="AL64">
        <v>-55513.1094139368</v>
      </c>
      <c r="AM64">
        <v>25616016.8646584</v>
      </c>
      <c r="AN64">
        <v>2164234.6084486698</v>
      </c>
      <c r="AO64">
        <v>765707.41292826098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5966507.5916031701</v>
      </c>
      <c r="BC64">
        <v>5496226.3858064897</v>
      </c>
      <c r="BD64">
        <v>-37232556.385805301</v>
      </c>
      <c r="BE64">
        <v>0</v>
      </c>
      <c r="BF64">
        <v>-31736329.9999988</v>
      </c>
      <c r="BG64"/>
      <c r="BH64"/>
    </row>
    <row r="65" spans="1:80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1053089647.59725</v>
      </c>
      <c r="K65">
        <v>-5304660.4426869098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-1699607.2775207199</v>
      </c>
      <c r="AH65">
        <v>0</v>
      </c>
      <c r="AI65">
        <v>2669017.40307518</v>
      </c>
      <c r="AJ65">
        <v>0</v>
      </c>
      <c r="AK65">
        <v>1866501.6079388801</v>
      </c>
      <c r="AL65">
        <v>-1942070.2583161599</v>
      </c>
      <c r="AM65">
        <v>1267916.9391675801</v>
      </c>
      <c r="AN65">
        <v>369620.729745408</v>
      </c>
      <c r="AO65">
        <v>421461.29095125699</v>
      </c>
      <c r="AP65">
        <v>-1590533.1637446899</v>
      </c>
      <c r="AQ65">
        <v>0</v>
      </c>
      <c r="AR65">
        <v>0</v>
      </c>
      <c r="AS65">
        <v>-6476660.4516574098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-5114353.1803606702</v>
      </c>
      <c r="BC65">
        <v>-5132616.0322398301</v>
      </c>
      <c r="BD65">
        <v>13726182.0322413</v>
      </c>
      <c r="BE65">
        <v>0</v>
      </c>
      <c r="BF65">
        <v>8593566.0000015497</v>
      </c>
      <c r="BG65"/>
      <c r="BH65"/>
    </row>
    <row r="66" spans="1:80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1030325133.11509</v>
      </c>
      <c r="K66">
        <v>-22764514.482167002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12628408.9860522</v>
      </c>
      <c r="AH66">
        <v>0</v>
      </c>
      <c r="AI66">
        <v>-16241233.3139484</v>
      </c>
      <c r="AJ66">
        <v>0</v>
      </c>
      <c r="AK66">
        <v>7423304.9704796895</v>
      </c>
      <c r="AL66">
        <v>473234.55114374199</v>
      </c>
      <c r="AM66">
        <v>-4940492.0682977904</v>
      </c>
      <c r="AN66">
        <v>535219.11713840696</v>
      </c>
      <c r="AO66">
        <v>-3192002.8708942798</v>
      </c>
      <c r="AP66">
        <v>-802251.76615199901</v>
      </c>
      <c r="AQ66">
        <v>0</v>
      </c>
      <c r="AR66">
        <v>0</v>
      </c>
      <c r="AS66">
        <v>-6531009.9905183502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-11585112.575448999</v>
      </c>
      <c r="BA66">
        <v>0</v>
      </c>
      <c r="BB66">
        <v>-22231934.960445799</v>
      </c>
      <c r="BC66">
        <v>-22322917.284293</v>
      </c>
      <c r="BD66">
        <v>21173430.2842931</v>
      </c>
      <c r="BE66">
        <v>0</v>
      </c>
      <c r="BF66">
        <v>-1149486.9999998801</v>
      </c>
      <c r="BG66"/>
      <c r="BH66"/>
    </row>
    <row r="67" spans="1:80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1022162808.47832</v>
      </c>
      <c r="K67">
        <v>-8162324.6367671397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-65041.709843817298</v>
      </c>
      <c r="AH67">
        <v>0</v>
      </c>
      <c r="AI67">
        <v>228160.673722912</v>
      </c>
      <c r="AJ67">
        <v>0</v>
      </c>
      <c r="AK67">
        <v>2331278.0021907901</v>
      </c>
      <c r="AL67">
        <v>871643.21006793296</v>
      </c>
      <c r="AM67">
        <v>-5796466.5295789698</v>
      </c>
      <c r="AN67">
        <v>244314.05600989299</v>
      </c>
      <c r="AO67">
        <v>545849.876316512</v>
      </c>
      <c r="AP67">
        <v>0</v>
      </c>
      <c r="AQ67">
        <v>0</v>
      </c>
      <c r="AR67">
        <v>0</v>
      </c>
      <c r="AS67">
        <v>-6523740.1227618596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-8164002.5438766098</v>
      </c>
      <c r="BC67">
        <v>-8171725.6093212599</v>
      </c>
      <c r="BD67">
        <v>-2390360.3906813501</v>
      </c>
      <c r="BE67">
        <v>0</v>
      </c>
      <c r="BF67">
        <v>-10562086.0000026</v>
      </c>
      <c r="BG67"/>
      <c r="BH67"/>
    </row>
    <row r="68" spans="1:80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981843467.67653501</v>
      </c>
      <c r="K68">
        <v>-40319340.801788501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2290406.3131296402</v>
      </c>
      <c r="AH68">
        <v>0</v>
      </c>
      <c r="AI68">
        <v>-3102404.2201774199</v>
      </c>
      <c r="AJ68">
        <v>0</v>
      </c>
      <c r="AK68">
        <v>2090911.7710376999</v>
      </c>
      <c r="AL68">
        <v>1272418.9231779701</v>
      </c>
      <c r="AM68">
        <v>-36042462.598322898</v>
      </c>
      <c r="AN68">
        <v>-1189649.96585157</v>
      </c>
      <c r="AO68">
        <v>-60011.324279209599</v>
      </c>
      <c r="AP68">
        <v>793769.96599633596</v>
      </c>
      <c r="AQ68">
        <v>0</v>
      </c>
      <c r="AR68">
        <v>0</v>
      </c>
      <c r="AS68">
        <v>-6456940.7866644096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-40403961.921953797</v>
      </c>
      <c r="BC68">
        <v>-40271490.610548303</v>
      </c>
      <c r="BD68">
        <v>16652930.6105495</v>
      </c>
      <c r="BE68">
        <v>0</v>
      </c>
      <c r="BF68">
        <v>-23618559.9999988</v>
      </c>
      <c r="BG68"/>
      <c r="BH68"/>
    </row>
    <row r="69" spans="1:80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957650129.07640398</v>
      </c>
      <c r="K69">
        <v>-24193338.600131098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-1925334.57571796</v>
      </c>
      <c r="AH69">
        <v>0</v>
      </c>
      <c r="AI69">
        <v>-359555.32357744401</v>
      </c>
      <c r="AJ69">
        <v>0</v>
      </c>
      <c r="AK69">
        <v>450173.23527278099</v>
      </c>
      <c r="AL69">
        <v>299812.69620596</v>
      </c>
      <c r="AM69">
        <v>-11128302.1149037</v>
      </c>
      <c r="AN69">
        <v>-2157913.9317222801</v>
      </c>
      <c r="AO69">
        <v>-566544.94589358103</v>
      </c>
      <c r="AP69">
        <v>-3095608.5618520002</v>
      </c>
      <c r="AQ69">
        <v>0</v>
      </c>
      <c r="AR69">
        <v>0</v>
      </c>
      <c r="AS69">
        <v>-6307566.4937853999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-24790840.015973601</v>
      </c>
      <c r="BC69">
        <v>-24574966.774083301</v>
      </c>
      <c r="BD69">
        <v>26499370.7740849</v>
      </c>
      <c r="BE69">
        <v>0</v>
      </c>
      <c r="BF69">
        <v>1924404.0000016601</v>
      </c>
      <c r="BG69"/>
      <c r="BH69"/>
    </row>
    <row r="70" spans="1:80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957367459.18456995</v>
      </c>
      <c r="K70">
        <v>-282669.89183378202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-3472693.6129450002</v>
      </c>
      <c r="AH70">
        <v>0</v>
      </c>
      <c r="AI70">
        <v>-2568758.9534304002</v>
      </c>
      <c r="AJ70">
        <v>0</v>
      </c>
      <c r="AK70">
        <v>1744888.42731345</v>
      </c>
      <c r="AL70">
        <v>505734.08494115801</v>
      </c>
      <c r="AM70">
        <v>10874150.992289901</v>
      </c>
      <c r="AN70">
        <v>-1202988.30670531</v>
      </c>
      <c r="AO70">
        <v>234979.104816673</v>
      </c>
      <c r="AP70">
        <v>0</v>
      </c>
      <c r="AQ70">
        <v>0</v>
      </c>
      <c r="AR70">
        <v>0</v>
      </c>
      <c r="AS70">
        <v>-6319737.2817891501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-204425.54550867699</v>
      </c>
      <c r="BC70">
        <v>-294950.583005347</v>
      </c>
      <c r="BD70">
        <v>-56299033.416996904</v>
      </c>
      <c r="BE70">
        <v>0</v>
      </c>
      <c r="BF70">
        <v>-56593984.000002198</v>
      </c>
      <c r="BG70"/>
      <c r="BH70"/>
    </row>
    <row r="71" spans="1:80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957651567.63083506</v>
      </c>
      <c r="K71">
        <v>284108.446265459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-766541.21367426903</v>
      </c>
      <c r="AH71">
        <v>0</v>
      </c>
      <c r="AI71">
        <v>550469.19717031205</v>
      </c>
      <c r="AJ71">
        <v>0</v>
      </c>
      <c r="AK71">
        <v>987442.51905876596</v>
      </c>
      <c r="AL71">
        <v>-424969.35508467699</v>
      </c>
      <c r="AM71">
        <v>8142487.60832961</v>
      </c>
      <c r="AN71">
        <v>-1477085.7452431601</v>
      </c>
      <c r="AO71">
        <v>18470.575512313499</v>
      </c>
      <c r="AP71">
        <v>-732332.97595685697</v>
      </c>
      <c r="AQ71">
        <v>0</v>
      </c>
      <c r="AR71">
        <v>0</v>
      </c>
      <c r="AS71">
        <v>-5961811.7206538804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336128.88945815299</v>
      </c>
      <c r="BC71">
        <v>279744.33012441098</v>
      </c>
      <c r="BD71">
        <v>-7133267.3301241696</v>
      </c>
      <c r="BE71">
        <v>0</v>
      </c>
      <c r="BF71">
        <v>-6853522.9999997597</v>
      </c>
      <c r="BG71"/>
      <c r="BH71"/>
    </row>
    <row r="72" spans="1:80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80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80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80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89</v>
      </c>
      <c r="M75" t="s">
        <v>90</v>
      </c>
      <c r="N75" t="s">
        <v>77</v>
      </c>
      <c r="O75" t="s">
        <v>78</v>
      </c>
      <c r="P75" t="s">
        <v>8</v>
      </c>
      <c r="Q75" t="s">
        <v>72</v>
      </c>
      <c r="R75" t="s">
        <v>86</v>
      </c>
      <c r="S75" t="s">
        <v>14</v>
      </c>
      <c r="T75" t="s">
        <v>9</v>
      </c>
      <c r="U75" t="s">
        <v>28</v>
      </c>
      <c r="V75" t="s">
        <v>79</v>
      </c>
      <c r="W75" t="s">
        <v>80</v>
      </c>
      <c r="X75" t="s">
        <v>98</v>
      </c>
      <c r="Y75" t="s">
        <v>95</v>
      </c>
      <c r="Z75" t="s">
        <v>96</v>
      </c>
      <c r="AA75" t="s">
        <v>97</v>
      </c>
      <c r="AB75" t="s">
        <v>100</v>
      </c>
      <c r="AC75" t="s">
        <v>99</v>
      </c>
      <c r="AD75" t="s">
        <v>69</v>
      </c>
      <c r="AE75" t="s">
        <v>43</v>
      </c>
      <c r="AF75" t="s">
        <v>44</v>
      </c>
      <c r="AG75" t="s">
        <v>91</v>
      </c>
      <c r="AH75" t="s">
        <v>92</v>
      </c>
      <c r="AI75" t="s">
        <v>83</v>
      </c>
      <c r="AJ75" t="s">
        <v>84</v>
      </c>
      <c r="AK75" t="s">
        <v>10</v>
      </c>
      <c r="AL75" t="s">
        <v>74</v>
      </c>
      <c r="AM75" t="s">
        <v>87</v>
      </c>
      <c r="AN75" t="s">
        <v>29</v>
      </c>
      <c r="AO75" t="s">
        <v>11</v>
      </c>
      <c r="AP75" t="s">
        <v>30</v>
      </c>
      <c r="AQ75" t="s">
        <v>81</v>
      </c>
      <c r="AR75" t="s">
        <v>93</v>
      </c>
      <c r="AS75" t="s">
        <v>101</v>
      </c>
      <c r="AT75" t="s">
        <v>102</v>
      </c>
      <c r="AU75" t="s">
        <v>103</v>
      </c>
      <c r="AV75" t="s">
        <v>104</v>
      </c>
      <c r="AW75" t="s">
        <v>105</v>
      </c>
      <c r="AX75" t="s">
        <v>106</v>
      </c>
      <c r="AY75" t="s">
        <v>88</v>
      </c>
      <c r="AZ75" t="s">
        <v>75</v>
      </c>
      <c r="BA75" t="s">
        <v>76</v>
      </c>
      <c r="BB75" t="s">
        <v>38</v>
      </c>
      <c r="BC75" t="s">
        <v>39</v>
      </c>
      <c r="BD75" t="s">
        <v>40</v>
      </c>
      <c r="BE75" t="s">
        <v>41</v>
      </c>
      <c r="BF75" t="s">
        <v>42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</row>
    <row r="76" spans="1:80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1006389805.23553</v>
      </c>
      <c r="K76">
        <v>0</v>
      </c>
      <c r="L76">
        <v>49814785.827601902</v>
      </c>
      <c r="M76">
        <v>0</v>
      </c>
      <c r="N76">
        <v>1.6449755572275599</v>
      </c>
      <c r="O76">
        <v>0</v>
      </c>
      <c r="P76">
        <v>8445944.2099834904</v>
      </c>
      <c r="Q76">
        <v>0.44361978439460098</v>
      </c>
      <c r="R76">
        <v>1.9566243795576801</v>
      </c>
      <c r="S76">
        <v>43672.133831359701</v>
      </c>
      <c r="T76">
        <v>11.080959921196699</v>
      </c>
      <c r="U76">
        <v>3.9039838032305898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1292016171.99999</v>
      </c>
      <c r="BF76">
        <v>1292016171.99999</v>
      </c>
      <c r="BG76"/>
      <c r="BH76"/>
    </row>
    <row r="77" spans="1:80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1305947042.10221</v>
      </c>
      <c r="K77">
        <v>63782271.855152398</v>
      </c>
      <c r="L77">
        <v>53476957.519653298</v>
      </c>
      <c r="M77">
        <v>0</v>
      </c>
      <c r="N77">
        <v>1.63477406438543</v>
      </c>
      <c r="O77">
        <v>0</v>
      </c>
      <c r="P77">
        <v>8588747.4397300407</v>
      </c>
      <c r="Q77">
        <v>0.44763182550222702</v>
      </c>
      <c r="R77">
        <v>2.2347407564421702</v>
      </c>
      <c r="S77">
        <v>42662.3778793827</v>
      </c>
      <c r="T77">
        <v>10.9928921766545</v>
      </c>
      <c r="U77">
        <v>3.9039838032305898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55637749.197056703</v>
      </c>
      <c r="AH77">
        <v>0</v>
      </c>
      <c r="AI77">
        <v>354044.16251087101</v>
      </c>
      <c r="AJ77">
        <v>0</v>
      </c>
      <c r="AK77">
        <v>5261292.2722758995</v>
      </c>
      <c r="AL77">
        <v>-2762408.1182010798</v>
      </c>
      <c r="AM77">
        <v>16724055.579934601</v>
      </c>
      <c r="AN77">
        <v>2046149.4937287001</v>
      </c>
      <c r="AO77">
        <v>-222804.40784152801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71871513.078976005</v>
      </c>
      <c r="BC77">
        <v>72630219.680272594</v>
      </c>
      <c r="BD77">
        <v>-82462357.6802724</v>
      </c>
      <c r="BE77">
        <v>0</v>
      </c>
      <c r="BF77">
        <v>-9832137.9999998696</v>
      </c>
      <c r="BG77"/>
      <c r="BH77"/>
    </row>
    <row r="78" spans="1:80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1362412488.2622199</v>
      </c>
      <c r="K78">
        <v>49726445.406259</v>
      </c>
      <c r="L78">
        <v>53624570.0609565</v>
      </c>
      <c r="M78">
        <v>0</v>
      </c>
      <c r="N78">
        <v>1.6039997652573901</v>
      </c>
      <c r="O78">
        <v>0</v>
      </c>
      <c r="P78">
        <v>8759934.6714768</v>
      </c>
      <c r="Q78">
        <v>0.44616962027495799</v>
      </c>
      <c r="R78">
        <v>2.55672892248112</v>
      </c>
      <c r="S78">
        <v>41255.156164403401</v>
      </c>
      <c r="T78">
        <v>10.8848475131367</v>
      </c>
      <c r="U78">
        <v>3.89803898964978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20850932.430248801</v>
      </c>
      <c r="AH78">
        <v>0</v>
      </c>
      <c r="AI78">
        <v>2676405.5977620101</v>
      </c>
      <c r="AJ78">
        <v>0</v>
      </c>
      <c r="AK78">
        <v>6308722.3455431797</v>
      </c>
      <c r="AL78">
        <v>-757034.60971985501</v>
      </c>
      <c r="AM78">
        <v>17723926.084545899</v>
      </c>
      <c r="AN78">
        <v>2778765.0369553701</v>
      </c>
      <c r="AO78">
        <v>-220234.53832140099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49361482.347014099</v>
      </c>
      <c r="BC78">
        <v>50189184.941733897</v>
      </c>
      <c r="BD78">
        <v>21202076.0582669</v>
      </c>
      <c r="BE78">
        <v>7695887</v>
      </c>
      <c r="BF78">
        <v>79087148.000000805</v>
      </c>
      <c r="BG78"/>
      <c r="BH78"/>
    </row>
    <row r="79" spans="1:80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1411030245.2811401</v>
      </c>
      <c r="K79">
        <v>39693722.802075401</v>
      </c>
      <c r="L79">
        <v>53761949.449261203</v>
      </c>
      <c r="M79">
        <v>0</v>
      </c>
      <c r="N79">
        <v>1.6174486989549699</v>
      </c>
      <c r="O79">
        <v>0</v>
      </c>
      <c r="P79">
        <v>8923104.8121413607</v>
      </c>
      <c r="Q79">
        <v>0.444593895191704</v>
      </c>
      <c r="R79">
        <v>3.0157989098701101</v>
      </c>
      <c r="S79">
        <v>40064.462040692903</v>
      </c>
      <c r="T79">
        <v>10.7637173728522</v>
      </c>
      <c r="U79">
        <v>3.8998636842086301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8615435.6994212996</v>
      </c>
      <c r="AH79">
        <v>0</v>
      </c>
      <c r="AI79">
        <v>-1360593.7218752401</v>
      </c>
      <c r="AJ79">
        <v>0</v>
      </c>
      <c r="AK79">
        <v>6846612.4807094699</v>
      </c>
      <c r="AL79">
        <v>-544041.28745385597</v>
      </c>
      <c r="AM79">
        <v>24007287.938182499</v>
      </c>
      <c r="AN79">
        <v>2708706.2035727501</v>
      </c>
      <c r="AO79">
        <v>-245367.83372122599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40028039.478835702</v>
      </c>
      <c r="BC79">
        <v>40306464.976967096</v>
      </c>
      <c r="BD79">
        <v>2686140.0230314499</v>
      </c>
      <c r="BE79">
        <v>7901667.9999999898</v>
      </c>
      <c r="BF79">
        <v>50894272.999998502</v>
      </c>
      <c r="BG79"/>
      <c r="BH79"/>
    </row>
    <row r="80" spans="1:80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1471362962.37743</v>
      </c>
      <c r="K80">
        <v>60332717.0962888</v>
      </c>
      <c r="L80">
        <v>55473498.633775398</v>
      </c>
      <c r="M80">
        <v>0</v>
      </c>
      <c r="N80">
        <v>1.65989734756735</v>
      </c>
      <c r="O80">
        <v>0</v>
      </c>
      <c r="P80">
        <v>9174149.7475559302</v>
      </c>
      <c r="Q80">
        <v>0.44452868037432802</v>
      </c>
      <c r="R80">
        <v>3.30744520275673</v>
      </c>
      <c r="S80">
        <v>38281.879250446204</v>
      </c>
      <c r="T80">
        <v>10.6937486709559</v>
      </c>
      <c r="U80">
        <v>4.1667720405477198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39785527.436043397</v>
      </c>
      <c r="AH80">
        <v>0</v>
      </c>
      <c r="AI80">
        <v>-3052555.6650771601</v>
      </c>
      <c r="AJ80">
        <v>0</v>
      </c>
      <c r="AK80">
        <v>9036155.9826047495</v>
      </c>
      <c r="AL80">
        <v>-6537.5268214460202</v>
      </c>
      <c r="AM80">
        <v>14306909.737046801</v>
      </c>
      <c r="AN80">
        <v>4328248.86942185</v>
      </c>
      <c r="AO80">
        <v>-198674.44461421599</v>
      </c>
      <c r="AP80">
        <v>-2944894.4060138599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61254179.982590102</v>
      </c>
      <c r="BC80">
        <v>61720934.084529802</v>
      </c>
      <c r="BD80">
        <v>-994015.08452809101</v>
      </c>
      <c r="BE80">
        <v>0</v>
      </c>
      <c r="BF80">
        <v>60726919.000001803</v>
      </c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1536291785.1350901</v>
      </c>
      <c r="K81">
        <v>64928822.757662296</v>
      </c>
      <c r="L81">
        <v>59233535.894104697</v>
      </c>
      <c r="M81">
        <v>0</v>
      </c>
      <c r="N81">
        <v>1.6705105768762201</v>
      </c>
      <c r="O81">
        <v>0</v>
      </c>
      <c r="P81">
        <v>9238295.0831263307</v>
      </c>
      <c r="Q81">
        <v>0.43660698405144799</v>
      </c>
      <c r="R81">
        <v>3.4721448447248502</v>
      </c>
      <c r="S81">
        <v>38811.654393435099</v>
      </c>
      <c r="T81">
        <v>10.5528566382356</v>
      </c>
      <c r="U81">
        <v>4.3817532843932803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69706404.1087735</v>
      </c>
      <c r="AH81">
        <v>0</v>
      </c>
      <c r="AI81">
        <v>-1196435.62459766</v>
      </c>
      <c r="AJ81">
        <v>0</v>
      </c>
      <c r="AK81">
        <v>2593579.54572435</v>
      </c>
      <c r="AL81">
        <v>-4492437.2183040604</v>
      </c>
      <c r="AM81">
        <v>7931843.3932477497</v>
      </c>
      <c r="AN81">
        <v>-1309240.3768000901</v>
      </c>
      <c r="AO81">
        <v>-393025.88395014999</v>
      </c>
      <c r="AP81">
        <v>-2460263.2934563402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70380424.650637195</v>
      </c>
      <c r="BC81">
        <v>70205112.191762701</v>
      </c>
      <c r="BD81">
        <v>-44282698.1917632</v>
      </c>
      <c r="BE81">
        <v>0</v>
      </c>
      <c r="BF81">
        <v>25922413.9999994</v>
      </c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1583802852.2974501</v>
      </c>
      <c r="K82">
        <v>47511067.162358299</v>
      </c>
      <c r="L82">
        <v>60581042.589064397</v>
      </c>
      <c r="M82">
        <v>0</v>
      </c>
      <c r="N82">
        <v>1.72393728577326</v>
      </c>
      <c r="O82">
        <v>0</v>
      </c>
      <c r="P82">
        <v>9282061.6386980992</v>
      </c>
      <c r="Q82">
        <v>0.44021721953809001</v>
      </c>
      <c r="R82">
        <v>3.9052019498353698</v>
      </c>
      <c r="S82">
        <v>38751.552879671501</v>
      </c>
      <c r="T82">
        <v>10.697540509767</v>
      </c>
      <c r="U82">
        <v>4.4775093495175504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0.18901792394536401</v>
      </c>
      <c r="AF82">
        <v>0</v>
      </c>
      <c r="AG82">
        <v>30977668.818411998</v>
      </c>
      <c r="AH82">
        <v>0</v>
      </c>
      <c r="AI82">
        <v>-4857456.8870625598</v>
      </c>
      <c r="AJ82">
        <v>0</v>
      </c>
      <c r="AK82">
        <v>2196166.99853396</v>
      </c>
      <c r="AL82">
        <v>1981738.6186210299</v>
      </c>
      <c r="AM82">
        <v>20063494.451095801</v>
      </c>
      <c r="AN82">
        <v>68958.462915971904</v>
      </c>
      <c r="AO82">
        <v>422613.587502888</v>
      </c>
      <c r="AP82">
        <v>-1044642.1152279601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-3188858.7612310299</v>
      </c>
      <c r="BA82">
        <v>0</v>
      </c>
      <c r="BB82">
        <v>46619683.173560202</v>
      </c>
      <c r="BC82">
        <v>46756326.419755198</v>
      </c>
      <c r="BD82">
        <v>27394205.580245402</v>
      </c>
      <c r="BE82">
        <v>0</v>
      </c>
      <c r="BF82">
        <v>74150532.000000596</v>
      </c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1546208076.1645</v>
      </c>
      <c r="K83">
        <v>-53124096.694390401</v>
      </c>
      <c r="L83">
        <v>60094979.920444697</v>
      </c>
      <c r="M83">
        <v>0</v>
      </c>
      <c r="N83">
        <v>1.8300204332162899</v>
      </c>
      <c r="O83">
        <v>0</v>
      </c>
      <c r="P83">
        <v>9213955.7715363298</v>
      </c>
      <c r="Q83">
        <v>0.44168584296614399</v>
      </c>
      <c r="R83">
        <v>2.8468452607200301</v>
      </c>
      <c r="S83">
        <v>37106.287685291798</v>
      </c>
      <c r="T83">
        <v>10.7946765710247</v>
      </c>
      <c r="U83">
        <v>4.6405117032524004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0.18739161496492701</v>
      </c>
      <c r="AF83">
        <v>0</v>
      </c>
      <c r="AG83">
        <v>7676261.5467184298</v>
      </c>
      <c r="AH83">
        <v>0</v>
      </c>
      <c r="AI83">
        <v>-10263275.073106</v>
      </c>
      <c r="AJ83">
        <v>0</v>
      </c>
      <c r="AK83">
        <v>-711400.1383623</v>
      </c>
      <c r="AL83">
        <v>745215.17537566205</v>
      </c>
      <c r="AM83">
        <v>-54119665.703838103</v>
      </c>
      <c r="AN83">
        <v>4621470.8442634</v>
      </c>
      <c r="AO83">
        <v>374029.43953252601</v>
      </c>
      <c r="AP83">
        <v>-2024361.46835916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-53701725.377775602</v>
      </c>
      <c r="BC83">
        <v>-53726740.313683003</v>
      </c>
      <c r="BD83">
        <v>23399986.313681498</v>
      </c>
      <c r="BE83">
        <v>11348341</v>
      </c>
      <c r="BF83">
        <v>-18978413.000001501</v>
      </c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1611306620.9161601</v>
      </c>
      <c r="K84">
        <v>37190501.538878597</v>
      </c>
      <c r="L84">
        <v>58921440.617594697</v>
      </c>
      <c r="M84">
        <v>0</v>
      </c>
      <c r="N84">
        <v>1.8402475882898399</v>
      </c>
      <c r="O84">
        <v>0</v>
      </c>
      <c r="P84">
        <v>9102911.0181594603</v>
      </c>
      <c r="Q84">
        <v>0.45513338431330602</v>
      </c>
      <c r="R84">
        <v>3.3032801750955398</v>
      </c>
      <c r="S84">
        <v>36265.8085243354</v>
      </c>
      <c r="T84">
        <v>11.0848252453225</v>
      </c>
      <c r="U84">
        <v>4.8605585541437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0.196881693882452</v>
      </c>
      <c r="AF84">
        <v>0</v>
      </c>
      <c r="AG84">
        <v>-810998.43766572303</v>
      </c>
      <c r="AH84">
        <v>0</v>
      </c>
      <c r="AI84">
        <v>-266980.981821906</v>
      </c>
      <c r="AJ84">
        <v>0</v>
      </c>
      <c r="AK84">
        <v>951848.13588354504</v>
      </c>
      <c r="AL84">
        <v>8876660.1657252591</v>
      </c>
      <c r="AM84">
        <v>25253679.431000602</v>
      </c>
      <c r="AN84">
        <v>2519286.0614409698</v>
      </c>
      <c r="AO84">
        <v>867051.75480525603</v>
      </c>
      <c r="AP84">
        <v>-2788464.7611008799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-333115.129762233</v>
      </c>
      <c r="BA84">
        <v>0</v>
      </c>
      <c r="BB84">
        <v>34268966.238504902</v>
      </c>
      <c r="BC84">
        <v>33905116.2993792</v>
      </c>
      <c r="BD84">
        <v>-29366124.2993786</v>
      </c>
      <c r="BE84">
        <v>29499578</v>
      </c>
      <c r="BF84">
        <v>34038570.000000603</v>
      </c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1653515535.67449</v>
      </c>
      <c r="K85">
        <v>42208914.758331999</v>
      </c>
      <c r="L85">
        <v>59029313.630040102</v>
      </c>
      <c r="M85">
        <v>0</v>
      </c>
      <c r="N85">
        <v>1.85648633936772</v>
      </c>
      <c r="O85">
        <v>0</v>
      </c>
      <c r="P85">
        <v>9187108.4648355693</v>
      </c>
      <c r="Q85">
        <v>0.45042543885263497</v>
      </c>
      <c r="R85">
        <v>4.05484602852931</v>
      </c>
      <c r="S85">
        <v>35665.449243729599</v>
      </c>
      <c r="T85">
        <v>11.381459884458501</v>
      </c>
      <c r="U85">
        <v>4.8247493441129699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0.121694376318953</v>
      </c>
      <c r="AD85">
        <v>0</v>
      </c>
      <c r="AE85">
        <v>0.361489874366067</v>
      </c>
      <c r="AF85">
        <v>0</v>
      </c>
      <c r="AG85">
        <v>5366678.83093544</v>
      </c>
      <c r="AH85">
        <v>0</v>
      </c>
      <c r="AI85">
        <v>-1468459.80707886</v>
      </c>
      <c r="AJ85">
        <v>0</v>
      </c>
      <c r="AK85">
        <v>3650987.71844343</v>
      </c>
      <c r="AL85">
        <v>-2896170.8614828298</v>
      </c>
      <c r="AM85">
        <v>37054252.667979904</v>
      </c>
      <c r="AN85">
        <v>1770472.2925166599</v>
      </c>
      <c r="AO85">
        <v>926739.41172723297</v>
      </c>
      <c r="AP85">
        <v>480595.54591135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-70212.223621591504</v>
      </c>
      <c r="AY85">
        <v>0</v>
      </c>
      <c r="AZ85">
        <v>-2662578.43987185</v>
      </c>
      <c r="BA85">
        <v>0</v>
      </c>
      <c r="BB85">
        <v>42152305.135458902</v>
      </c>
      <c r="BC85">
        <v>42269149.114867397</v>
      </c>
      <c r="BD85">
        <v>23433732.885132398</v>
      </c>
      <c r="BE85">
        <v>0</v>
      </c>
      <c r="BF85">
        <v>65702881.999999799</v>
      </c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1687729911.68713</v>
      </c>
      <c r="K86">
        <v>34214376.012642302</v>
      </c>
      <c r="L86">
        <v>60620023.984365799</v>
      </c>
      <c r="M86">
        <v>0</v>
      </c>
      <c r="N86">
        <v>1.8698545848518999</v>
      </c>
      <c r="O86">
        <v>0</v>
      </c>
      <c r="P86">
        <v>9293102.7426205203</v>
      </c>
      <c r="Q86">
        <v>0.44631449946228402</v>
      </c>
      <c r="R86">
        <v>4.08321637315274</v>
      </c>
      <c r="S86">
        <v>35327.404692929696</v>
      </c>
      <c r="T86">
        <v>11.2691753249984</v>
      </c>
      <c r="U86">
        <v>4.8815823185081504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0.617326143067772</v>
      </c>
      <c r="AD86">
        <v>0</v>
      </c>
      <c r="AE86">
        <v>0.367197034835056</v>
      </c>
      <c r="AF86">
        <v>0</v>
      </c>
      <c r="AG86">
        <v>34454156.539595298</v>
      </c>
      <c r="AH86">
        <v>0</v>
      </c>
      <c r="AI86">
        <v>-899020.78256465495</v>
      </c>
      <c r="AJ86">
        <v>0</v>
      </c>
      <c r="AK86">
        <v>4631354.0781860203</v>
      </c>
      <c r="AL86">
        <v>-2620144.3932186598</v>
      </c>
      <c r="AM86">
        <v>1375431.8698319099</v>
      </c>
      <c r="AN86">
        <v>1002649.08205735</v>
      </c>
      <c r="AO86">
        <v>-365598.84126711002</v>
      </c>
      <c r="AP86">
        <v>-769186.03687760804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-303407.98550864501</v>
      </c>
      <c r="AY86">
        <v>0</v>
      </c>
      <c r="AZ86">
        <v>-121026.11934161</v>
      </c>
      <c r="BA86">
        <v>0</v>
      </c>
      <c r="BB86">
        <v>36385207.4108923</v>
      </c>
      <c r="BC86">
        <v>36523786.711793602</v>
      </c>
      <c r="BD86">
        <v>-2179730.71179373</v>
      </c>
      <c r="BE86">
        <v>0</v>
      </c>
      <c r="BF86">
        <v>34344055.999999903</v>
      </c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1702431966.3917301</v>
      </c>
      <c r="K87">
        <v>14702054.704592699</v>
      </c>
      <c r="L87">
        <v>61912327.9651917</v>
      </c>
      <c r="M87">
        <v>0</v>
      </c>
      <c r="N87">
        <v>2.0023978015123198</v>
      </c>
      <c r="O87">
        <v>0</v>
      </c>
      <c r="P87">
        <v>9387755.4966509305</v>
      </c>
      <c r="Q87">
        <v>0.44664992778050999</v>
      </c>
      <c r="R87">
        <v>3.9249606180582401</v>
      </c>
      <c r="S87">
        <v>35621.551276388702</v>
      </c>
      <c r="T87">
        <v>10.9305916687006</v>
      </c>
      <c r="U87">
        <v>4.8838862169610398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1.54039834070297</v>
      </c>
      <c r="AD87">
        <v>0</v>
      </c>
      <c r="AE87">
        <v>0.367197034835056</v>
      </c>
      <c r="AF87">
        <v>0</v>
      </c>
      <c r="AG87">
        <v>32149861.427699398</v>
      </c>
      <c r="AH87">
        <v>0</v>
      </c>
      <c r="AI87">
        <v>-11176275.955053199</v>
      </c>
      <c r="AJ87">
        <v>0</v>
      </c>
      <c r="AK87">
        <v>4196230.5090445196</v>
      </c>
      <c r="AL87">
        <v>178969.179786483</v>
      </c>
      <c r="AM87">
        <v>-7725795.8164003696</v>
      </c>
      <c r="AN87">
        <v>-968724.00674234994</v>
      </c>
      <c r="AO87">
        <v>-1101210.7743295201</v>
      </c>
      <c r="AP87">
        <v>-38102.496442206102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-582572.04373656202</v>
      </c>
      <c r="AY87">
        <v>0</v>
      </c>
      <c r="AZ87">
        <v>0</v>
      </c>
      <c r="BA87">
        <v>0</v>
      </c>
      <c r="BB87">
        <v>14932380.0238261</v>
      </c>
      <c r="BC87">
        <v>14671139.166572399</v>
      </c>
      <c r="BD87">
        <v>-6058182.1665719803</v>
      </c>
      <c r="BE87">
        <v>0</v>
      </c>
      <c r="BF87">
        <v>8612957.0000004098</v>
      </c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1733525755.91851</v>
      </c>
      <c r="K88">
        <v>31093789.526786398</v>
      </c>
      <c r="L88">
        <v>63808073.878680401</v>
      </c>
      <c r="M88">
        <v>0</v>
      </c>
      <c r="N88">
        <v>1.97437898713241</v>
      </c>
      <c r="O88">
        <v>0</v>
      </c>
      <c r="P88">
        <v>9499424.7345857695</v>
      </c>
      <c r="Q88">
        <v>0.44625592959895699</v>
      </c>
      <c r="R88">
        <v>3.7144731767193302</v>
      </c>
      <c r="S88">
        <v>35751.001409943201</v>
      </c>
      <c r="T88">
        <v>10.899748533767299</v>
      </c>
      <c r="U88">
        <v>5.1363096295287498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2.4930767871465198</v>
      </c>
      <c r="AD88">
        <v>0</v>
      </c>
      <c r="AE88">
        <v>0.59594222452211998</v>
      </c>
      <c r="AF88">
        <v>0</v>
      </c>
      <c r="AG88">
        <v>44186077.582563102</v>
      </c>
      <c r="AH88">
        <v>0</v>
      </c>
      <c r="AI88">
        <v>1984516.79877097</v>
      </c>
      <c r="AJ88">
        <v>0</v>
      </c>
      <c r="AK88">
        <v>4951607.4093175102</v>
      </c>
      <c r="AL88">
        <v>-243047.000579966</v>
      </c>
      <c r="AM88">
        <v>-10600812.6849153</v>
      </c>
      <c r="AN88">
        <v>-587232.61751754896</v>
      </c>
      <c r="AO88">
        <v>-125080.904196666</v>
      </c>
      <c r="AP88">
        <v>-3195019.52931131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-605664.11507996696</v>
      </c>
      <c r="AY88">
        <v>0</v>
      </c>
      <c r="AZ88">
        <v>-4532664.5450118501</v>
      </c>
      <c r="BA88">
        <v>0</v>
      </c>
      <c r="BB88">
        <v>31232680.394038901</v>
      </c>
      <c r="BC88">
        <v>31143643.238664798</v>
      </c>
      <c r="BD88">
        <v>16989481.761334602</v>
      </c>
      <c r="BE88">
        <v>0</v>
      </c>
      <c r="BF88">
        <v>48133124.999999397</v>
      </c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1665507031.4091001</v>
      </c>
      <c r="K89">
        <v>-68018724.5094136</v>
      </c>
      <c r="L89">
        <v>64475637.401056699</v>
      </c>
      <c r="M89">
        <v>0</v>
      </c>
      <c r="N89">
        <v>2.1168833723129099</v>
      </c>
      <c r="O89">
        <v>0</v>
      </c>
      <c r="P89">
        <v>9597316.0393252391</v>
      </c>
      <c r="Q89">
        <v>0.44720697187630298</v>
      </c>
      <c r="R89">
        <v>2.73275402862396</v>
      </c>
      <c r="S89">
        <v>36768.102004864297</v>
      </c>
      <c r="T89">
        <v>10.9063403568839</v>
      </c>
      <c r="U89">
        <v>5.1597966592073101</v>
      </c>
      <c r="V89">
        <v>9.1646074151670906E-2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3.4930767871465198</v>
      </c>
      <c r="AD89">
        <v>0</v>
      </c>
      <c r="AE89">
        <v>0.90019945142733404</v>
      </c>
      <c r="AF89">
        <v>0</v>
      </c>
      <c r="AG89">
        <v>22159053.805805001</v>
      </c>
      <c r="AH89">
        <v>0</v>
      </c>
      <c r="AI89">
        <v>-10872305.112185299</v>
      </c>
      <c r="AJ89">
        <v>0</v>
      </c>
      <c r="AK89">
        <v>4585724.78284756</v>
      </c>
      <c r="AL89">
        <v>556597.06606117799</v>
      </c>
      <c r="AM89">
        <v>-56877305.142956302</v>
      </c>
      <c r="AN89">
        <v>-3400266.1699346998</v>
      </c>
      <c r="AO89">
        <v>-41623.680654827796</v>
      </c>
      <c r="AP89">
        <v>-420872.66229329002</v>
      </c>
      <c r="AQ89">
        <v>-17682479.6379737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-661391.55090999405</v>
      </c>
      <c r="AY89">
        <v>0</v>
      </c>
      <c r="AZ89">
        <v>-5801579.3217718899</v>
      </c>
      <c r="BA89">
        <v>0</v>
      </c>
      <c r="BB89">
        <v>-68456447.623966202</v>
      </c>
      <c r="BC89">
        <v>-68144821.303269297</v>
      </c>
      <c r="BD89">
        <v>50059332.303268902</v>
      </c>
      <c r="BE89">
        <v>0</v>
      </c>
      <c r="BF89">
        <v>-18085489.000000302</v>
      </c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1645105605.6440599</v>
      </c>
      <c r="K90">
        <v>-20401425.765039001</v>
      </c>
      <c r="L90">
        <v>64972951.721614502</v>
      </c>
      <c r="M90">
        <v>0</v>
      </c>
      <c r="N90">
        <v>2.1667661301475198</v>
      </c>
      <c r="O90">
        <v>0</v>
      </c>
      <c r="P90">
        <v>9670646.8315011896</v>
      </c>
      <c r="Q90">
        <v>0.44695859518805098</v>
      </c>
      <c r="R90">
        <v>2.4309537042598199</v>
      </c>
      <c r="S90">
        <v>37585.313674696801</v>
      </c>
      <c r="T90">
        <v>10.821973808181999</v>
      </c>
      <c r="U90">
        <v>5.6674323375601503</v>
      </c>
      <c r="V90">
        <v>0.18329214830334101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4.4930767871465198</v>
      </c>
      <c r="AD90">
        <v>0</v>
      </c>
      <c r="AE90">
        <v>0.99489204826816402</v>
      </c>
      <c r="AF90">
        <v>0</v>
      </c>
      <c r="AG90">
        <v>28176668.699542802</v>
      </c>
      <c r="AH90">
        <v>0</v>
      </c>
      <c r="AI90">
        <v>-3362885.5165145099</v>
      </c>
      <c r="AJ90">
        <v>0</v>
      </c>
      <c r="AK90">
        <v>3454486.2227458698</v>
      </c>
      <c r="AL90">
        <v>-150581.50795062201</v>
      </c>
      <c r="AM90">
        <v>-21044818.787823699</v>
      </c>
      <c r="AN90">
        <v>-2481465.4140383601</v>
      </c>
      <c r="AO90">
        <v>-335686.33709867398</v>
      </c>
      <c r="AP90">
        <v>-6671558.6028883299</v>
      </c>
      <c r="AQ90">
        <v>-16997786.965514399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-654521.24586558505</v>
      </c>
      <c r="AY90">
        <v>0</v>
      </c>
      <c r="AZ90">
        <v>-2090344.52468358</v>
      </c>
      <c r="BA90">
        <v>0</v>
      </c>
      <c r="BB90">
        <v>-22158493.980089098</v>
      </c>
      <c r="BC90">
        <v>-21801426.463610701</v>
      </c>
      <c r="BD90">
        <v>-3090687.5363899502</v>
      </c>
      <c r="BE90">
        <v>0</v>
      </c>
      <c r="BF90">
        <v>-24892114.0000007</v>
      </c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1694386185.1256599</v>
      </c>
      <c r="K91">
        <v>49280579.481596403</v>
      </c>
      <c r="L91">
        <v>66908995.533109598</v>
      </c>
      <c r="M91">
        <v>0</v>
      </c>
      <c r="N91">
        <v>2.1247639014318298</v>
      </c>
      <c r="O91">
        <v>0</v>
      </c>
      <c r="P91">
        <v>9766946.3240716998</v>
      </c>
      <c r="Q91">
        <v>0.44589046285177097</v>
      </c>
      <c r="R91">
        <v>2.6448248546655302</v>
      </c>
      <c r="S91">
        <v>38434.438182861901</v>
      </c>
      <c r="T91">
        <v>10.630065689936499</v>
      </c>
      <c r="U91">
        <v>5.8191674142728997</v>
      </c>
      <c r="V91">
        <v>0.18329214830334101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5.4930767871465198</v>
      </c>
      <c r="AD91">
        <v>0</v>
      </c>
      <c r="AE91">
        <v>0.99489204826816402</v>
      </c>
      <c r="AF91">
        <v>0</v>
      </c>
      <c r="AG91">
        <v>35874449.518056698</v>
      </c>
      <c r="AH91">
        <v>0</v>
      </c>
      <c r="AI91">
        <v>2629615.8904441399</v>
      </c>
      <c r="AJ91">
        <v>0</v>
      </c>
      <c r="AK91">
        <v>4226719.1947293198</v>
      </c>
      <c r="AL91">
        <v>-747964.97656799597</v>
      </c>
      <c r="AM91">
        <v>14881186.3145932</v>
      </c>
      <c r="AN91">
        <v>-2511004.11217013</v>
      </c>
      <c r="AO91">
        <v>-556618.63564550097</v>
      </c>
      <c r="AP91">
        <v>-1975774.32278788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-645065.24407430505</v>
      </c>
      <c r="AY91">
        <v>0</v>
      </c>
      <c r="AZ91">
        <v>0</v>
      </c>
      <c r="BA91">
        <v>0</v>
      </c>
      <c r="BB91">
        <v>51175543.626577601</v>
      </c>
      <c r="BC91">
        <v>51502450.687409297</v>
      </c>
      <c r="BD91">
        <v>-82948302.687407598</v>
      </c>
      <c r="BE91">
        <v>0</v>
      </c>
      <c r="BF91">
        <v>-31445851.999998201</v>
      </c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1700874909.45488</v>
      </c>
      <c r="K92">
        <v>6488724.3292182703</v>
      </c>
      <c r="L92">
        <v>67730287.340106294</v>
      </c>
      <c r="M92">
        <v>0</v>
      </c>
      <c r="N92">
        <v>2.1117986924347298</v>
      </c>
      <c r="O92">
        <v>0</v>
      </c>
      <c r="P92">
        <v>9850048.8443497792</v>
      </c>
      <c r="Q92">
        <v>0.44665465359601803</v>
      </c>
      <c r="R92">
        <v>2.9166976773397901</v>
      </c>
      <c r="S92">
        <v>39371.947471350803</v>
      </c>
      <c r="T92">
        <v>10.470464082965799</v>
      </c>
      <c r="U92">
        <v>6.0598776413956603</v>
      </c>
      <c r="V92">
        <v>9.1646074151670906E-2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6.4930767871465296</v>
      </c>
      <c r="AD92">
        <v>0</v>
      </c>
      <c r="AE92">
        <v>1</v>
      </c>
      <c r="AF92">
        <v>0.64134854155132504</v>
      </c>
      <c r="AG92">
        <v>13412366.354509</v>
      </c>
      <c r="AH92">
        <v>0</v>
      </c>
      <c r="AI92">
        <v>592971.46774544695</v>
      </c>
      <c r="AJ92">
        <v>0</v>
      </c>
      <c r="AK92">
        <v>3688208.57952327</v>
      </c>
      <c r="AL92">
        <v>520512.69653067802</v>
      </c>
      <c r="AM92">
        <v>17802806.683743499</v>
      </c>
      <c r="AN92">
        <v>-2651576.85987237</v>
      </c>
      <c r="AO92">
        <v>-476809.06631456403</v>
      </c>
      <c r="AP92">
        <v>-3069759.84054498</v>
      </c>
      <c r="AQ92">
        <v>16198669.903546199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-633119.61210265604</v>
      </c>
      <c r="AY92">
        <v>0</v>
      </c>
      <c r="AZ92">
        <v>-97112.752078125195</v>
      </c>
      <c r="BA92">
        <v>-37976411.294254601</v>
      </c>
      <c r="BB92">
        <v>7310746.2604307998</v>
      </c>
      <c r="BC92">
        <v>6745896.2871523602</v>
      </c>
      <c r="BD92">
        <v>-37194361.287152998</v>
      </c>
      <c r="BE92">
        <v>0</v>
      </c>
      <c r="BF92">
        <v>-30448465.0000006</v>
      </c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45866526.454989202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0.31724360697922399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47103514.999999903</v>
      </c>
      <c r="BF93">
        <v>47103514.999999903</v>
      </c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50216206.3585888</v>
      </c>
      <c r="K94">
        <v>3972604.9339286201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0.314175693497945</v>
      </c>
      <c r="AF94">
        <v>0</v>
      </c>
      <c r="AG94">
        <v>0</v>
      </c>
      <c r="AH94">
        <v>477109.69184635201</v>
      </c>
      <c r="AI94">
        <v>0</v>
      </c>
      <c r="AJ94">
        <v>3478639.6357119698</v>
      </c>
      <c r="AK94">
        <v>192478.015346475</v>
      </c>
      <c r="AL94">
        <v>-53264.865425876902</v>
      </c>
      <c r="AM94">
        <v>587078.65913691302</v>
      </c>
      <c r="AN94">
        <v>60176.978767577697</v>
      </c>
      <c r="AO94">
        <v>4095.06605817339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4746313.1814415799</v>
      </c>
      <c r="BC94">
        <v>4974258.2659499096</v>
      </c>
      <c r="BD94">
        <v>-4940029.2659499198</v>
      </c>
      <c r="BE94">
        <v>459964</v>
      </c>
      <c r="BF94">
        <v>494192.99999998801</v>
      </c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52958642.067156099</v>
      </c>
      <c r="K95">
        <v>2742435.7085672799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0.314175693497945</v>
      </c>
      <c r="AF95">
        <v>0</v>
      </c>
      <c r="AG95">
        <v>0</v>
      </c>
      <c r="AH95">
        <v>591235.50993357995</v>
      </c>
      <c r="AI95">
        <v>0</v>
      </c>
      <c r="AJ95">
        <v>999524.98356574995</v>
      </c>
      <c r="AK95">
        <v>209134.908585014</v>
      </c>
      <c r="AL95">
        <v>-59985.700717788597</v>
      </c>
      <c r="AM95">
        <v>626756.16163702705</v>
      </c>
      <c r="AN95">
        <v>87130.845058033403</v>
      </c>
      <c r="AO95">
        <v>4282.4959797329402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2458079.2040413399</v>
      </c>
      <c r="BC95">
        <v>2510314.6768429601</v>
      </c>
      <c r="BD95">
        <v>2168636.3231570702</v>
      </c>
      <c r="BE95">
        <v>0</v>
      </c>
      <c r="BF95">
        <v>4678951.0000000298</v>
      </c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56287918.479218498</v>
      </c>
      <c r="K96">
        <v>3329276.4120624401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0.314175693497945</v>
      </c>
      <c r="AF96">
        <v>0</v>
      </c>
      <c r="AG96">
        <v>0</v>
      </c>
      <c r="AH96">
        <v>1431897.18558072</v>
      </c>
      <c r="AI96">
        <v>0</v>
      </c>
      <c r="AJ96">
        <v>619508.37140448205</v>
      </c>
      <c r="AK96">
        <v>263426.80708176899</v>
      </c>
      <c r="AL96">
        <v>-85610.572971174493</v>
      </c>
      <c r="AM96">
        <v>916014.10653547896</v>
      </c>
      <c r="AN96">
        <v>82816.553335764998</v>
      </c>
      <c r="AO96">
        <v>2171.7615824138902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3230224.2125494499</v>
      </c>
      <c r="BC96">
        <v>3296897.6924724202</v>
      </c>
      <c r="BD96">
        <v>3116556.3075275598</v>
      </c>
      <c r="BE96">
        <v>0</v>
      </c>
      <c r="BF96">
        <v>6413453.9999999898</v>
      </c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59477832.582181603</v>
      </c>
      <c r="K97">
        <v>3189914.1029630601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0.314175693497945</v>
      </c>
      <c r="AF97">
        <v>0</v>
      </c>
      <c r="AG97">
        <v>0</v>
      </c>
      <c r="AH97">
        <v>1816315.4084480701</v>
      </c>
      <c r="AI97">
        <v>0</v>
      </c>
      <c r="AJ97">
        <v>472889.25700683403</v>
      </c>
      <c r="AK97">
        <v>342890.98329044803</v>
      </c>
      <c r="AL97">
        <v>-7945.8062789242704</v>
      </c>
      <c r="AM97">
        <v>586576.80031112698</v>
      </c>
      <c r="AN97">
        <v>156412.954632963</v>
      </c>
      <c r="AO97">
        <v>12676.3036888642</v>
      </c>
      <c r="AP97">
        <v>-30529.6778714385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3349286.22322794</v>
      </c>
      <c r="BC97">
        <v>3392328.4771281001</v>
      </c>
      <c r="BD97">
        <v>2342503.5228718501</v>
      </c>
      <c r="BE97">
        <v>0</v>
      </c>
      <c r="BF97">
        <v>5734831.9999999497</v>
      </c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64235707.852031901</v>
      </c>
      <c r="K98">
        <v>857304.43182053603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0.30348503466715798</v>
      </c>
      <c r="AF98">
        <v>0</v>
      </c>
      <c r="AG98">
        <v>0</v>
      </c>
      <c r="AH98">
        <v>2487717.43361763</v>
      </c>
      <c r="AI98">
        <v>0</v>
      </c>
      <c r="AJ98">
        <v>-1422958.9851305401</v>
      </c>
      <c r="AK98">
        <v>109343.23739913</v>
      </c>
      <c r="AL98">
        <v>-160156.49522372699</v>
      </c>
      <c r="AM98">
        <v>437445.64598682098</v>
      </c>
      <c r="AN98">
        <v>-73595.143070154605</v>
      </c>
      <c r="AO98">
        <v>-32716.428502814</v>
      </c>
      <c r="AP98">
        <v>-181072.68390237101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1164006.5811739699</v>
      </c>
      <c r="BC98">
        <v>1167478.97526122</v>
      </c>
      <c r="BD98">
        <v>2747014.0247388198</v>
      </c>
      <c r="BE98">
        <v>1675486</v>
      </c>
      <c r="BF98">
        <v>5589979.0000000503</v>
      </c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75897330.750339702</v>
      </c>
      <c r="K99">
        <v>7345609.7060681498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0.27814092141244201</v>
      </c>
      <c r="AF99">
        <v>0</v>
      </c>
      <c r="AG99">
        <v>0</v>
      </c>
      <c r="AH99">
        <v>4978454.0934065003</v>
      </c>
      <c r="AI99">
        <v>0</v>
      </c>
      <c r="AJ99">
        <v>-573957.14096128196</v>
      </c>
      <c r="AK99">
        <v>31326.932110338799</v>
      </c>
      <c r="AL99">
        <v>19167.3454425091</v>
      </c>
      <c r="AM99">
        <v>846115.00250960002</v>
      </c>
      <c r="AN99">
        <v>39875.670850376002</v>
      </c>
      <c r="AO99">
        <v>17765.466293178499</v>
      </c>
      <c r="AP99">
        <v>17744.6644031785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5376492.0340544004</v>
      </c>
      <c r="BC99">
        <v>5321337.5040378496</v>
      </c>
      <c r="BD99">
        <v>3731160.4959620698</v>
      </c>
      <c r="BE99">
        <v>4486638.9999999898</v>
      </c>
      <c r="BF99">
        <v>13539136.999999899</v>
      </c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70542321.826526895</v>
      </c>
      <c r="K100">
        <v>-5355008.9238128504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0.27814092141244201</v>
      </c>
      <c r="AF100">
        <v>0</v>
      </c>
      <c r="AG100">
        <v>0</v>
      </c>
      <c r="AH100">
        <v>272165.364892221</v>
      </c>
      <c r="AI100">
        <v>0</v>
      </c>
      <c r="AJ100">
        <v>-4286060.0125618996</v>
      </c>
      <c r="AK100">
        <v>-107528.210070488</v>
      </c>
      <c r="AL100">
        <v>82160.536318520797</v>
      </c>
      <c r="AM100">
        <v>-2909854.2176267402</v>
      </c>
      <c r="AN100">
        <v>210699.899026595</v>
      </c>
      <c r="AO100">
        <v>57295.105237592499</v>
      </c>
      <c r="AP100">
        <v>-49750.964448853898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-6730872.4992330503</v>
      </c>
      <c r="BC100">
        <v>-6514148.56017657</v>
      </c>
      <c r="BD100">
        <v>-3367033.4398233602</v>
      </c>
      <c r="BE100">
        <v>0</v>
      </c>
      <c r="BF100">
        <v>-9881181.9999999404</v>
      </c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72096711.923613504</v>
      </c>
      <c r="K101">
        <v>564946.94129352795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0.27223424204032598</v>
      </c>
      <c r="AF101">
        <v>0</v>
      </c>
      <c r="AG101">
        <v>0</v>
      </c>
      <c r="AH101">
        <v>-641337.40505717299</v>
      </c>
      <c r="AI101">
        <v>0</v>
      </c>
      <c r="AJ101">
        <v>-452689.77706340299</v>
      </c>
      <c r="AK101">
        <v>39949.919266204903</v>
      </c>
      <c r="AL101">
        <v>53689.196636493602</v>
      </c>
      <c r="AM101">
        <v>1241575.7843071001</v>
      </c>
      <c r="AN101">
        <v>127758.66860741199</v>
      </c>
      <c r="AO101">
        <v>6213.7188531821903</v>
      </c>
      <c r="AP101">
        <v>50158.648769216998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425318.754319039</v>
      </c>
      <c r="BC101">
        <v>440205.32173415797</v>
      </c>
      <c r="BD101">
        <v>-4384604.3217341797</v>
      </c>
      <c r="BE101">
        <v>1165687</v>
      </c>
      <c r="BF101">
        <v>-2778712.00000002</v>
      </c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76072890.471460402</v>
      </c>
      <c r="K102">
        <v>3976178.5478469101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0.26992633518060899</v>
      </c>
      <c r="AF102">
        <v>0</v>
      </c>
      <c r="AG102">
        <v>0</v>
      </c>
      <c r="AH102">
        <v>2320697.6823732001</v>
      </c>
      <c r="AI102">
        <v>0</v>
      </c>
      <c r="AJ102">
        <v>-309825.00001356303</v>
      </c>
      <c r="AK102">
        <v>103553.089026744</v>
      </c>
      <c r="AL102">
        <v>-72753.153835244098</v>
      </c>
      <c r="AM102">
        <v>1611622.1690528099</v>
      </c>
      <c r="AN102">
        <v>99038.048399506893</v>
      </c>
      <c r="AO102">
        <v>66419.417814711793</v>
      </c>
      <c r="AP102">
        <v>-57368.781615977197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3761383.47120219</v>
      </c>
      <c r="BC102">
        <v>3763984.33909522</v>
      </c>
      <c r="BD102">
        <v>145925.66090475701</v>
      </c>
      <c r="BE102">
        <v>469328</v>
      </c>
      <c r="BF102">
        <v>4379237.9999999804</v>
      </c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80999684.802738696</v>
      </c>
      <c r="K103">
        <v>3118731.8012788799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0.34080460599745599</v>
      </c>
      <c r="AF103">
        <v>0</v>
      </c>
      <c r="AG103">
        <v>0</v>
      </c>
      <c r="AH103">
        <v>2764913.4307874502</v>
      </c>
      <c r="AI103">
        <v>0</v>
      </c>
      <c r="AJ103">
        <v>402753.47932663001</v>
      </c>
      <c r="AK103">
        <v>162733.977144743</v>
      </c>
      <c r="AL103">
        <v>-210058.98049170501</v>
      </c>
      <c r="AM103">
        <v>27737.763508187101</v>
      </c>
      <c r="AN103">
        <v>70233.821319715295</v>
      </c>
      <c r="AO103">
        <v>-1576.5515302366</v>
      </c>
      <c r="AP103">
        <v>-173180.08694017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-48453.321103023904</v>
      </c>
      <c r="BA103">
        <v>0</v>
      </c>
      <c r="BB103">
        <v>3037841.8281922298</v>
      </c>
      <c r="BC103">
        <v>2968952.5610783501</v>
      </c>
      <c r="BD103">
        <v>1647593.43892171</v>
      </c>
      <c r="BE103">
        <v>1651310</v>
      </c>
      <c r="BF103">
        <v>6267856.0000000596</v>
      </c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83967573.803108707</v>
      </c>
      <c r="K104">
        <v>2967889.0003700401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0.51006788421419602</v>
      </c>
      <c r="AF104">
        <v>0</v>
      </c>
      <c r="AG104">
        <v>0</v>
      </c>
      <c r="AH104">
        <v>4914083.2520711804</v>
      </c>
      <c r="AI104">
        <v>0</v>
      </c>
      <c r="AJ104">
        <v>-1545125.51752023</v>
      </c>
      <c r="AK104">
        <v>243715.38177884099</v>
      </c>
      <c r="AL104">
        <v>-49075.725984683901</v>
      </c>
      <c r="AM104">
        <v>-356729.48237149301</v>
      </c>
      <c r="AN104">
        <v>-115337.569895401</v>
      </c>
      <c r="AO104">
        <v>-24381.4782141877</v>
      </c>
      <c r="AP104">
        <v>-5743.7954349683896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-217689.01295247901</v>
      </c>
      <c r="BA104">
        <v>0</v>
      </c>
      <c r="BB104">
        <v>2847854.4628006001</v>
      </c>
      <c r="BC104">
        <v>2682971.1525836401</v>
      </c>
      <c r="BD104">
        <v>1198230.8474162901</v>
      </c>
      <c r="BE104">
        <v>0</v>
      </c>
      <c r="BF104">
        <v>3881201.9999999399</v>
      </c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84347138.020500705</v>
      </c>
      <c r="K105">
        <v>379564.21739196399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0.23491818703415501</v>
      </c>
      <c r="AE105">
        <v>0.518135739627403</v>
      </c>
      <c r="AF105">
        <v>0</v>
      </c>
      <c r="AG105">
        <v>0</v>
      </c>
      <c r="AH105">
        <v>1105166.4671687901</v>
      </c>
      <c r="AI105">
        <v>0</v>
      </c>
      <c r="AJ105">
        <v>110771.634745784</v>
      </c>
      <c r="AK105">
        <v>205556.78261396699</v>
      </c>
      <c r="AL105">
        <v>-73588.465676443404</v>
      </c>
      <c r="AM105">
        <v>-530470.60200470302</v>
      </c>
      <c r="AN105">
        <v>-14825.903846916801</v>
      </c>
      <c r="AO105">
        <v>-1996.41815225809</v>
      </c>
      <c r="AP105">
        <v>-57469.522047422099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-286323.751669319</v>
      </c>
      <c r="AZ105">
        <v>-3328.9234890877601</v>
      </c>
      <c r="BA105">
        <v>0</v>
      </c>
      <c r="BB105">
        <v>437356.47281508002</v>
      </c>
      <c r="BC105">
        <v>418917.29303257499</v>
      </c>
      <c r="BD105">
        <v>-2031960.29303255</v>
      </c>
      <c r="BE105">
        <v>0</v>
      </c>
      <c r="BF105">
        <v>-1613042.99999997</v>
      </c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79791117.336771995</v>
      </c>
      <c r="K106">
        <v>-4556020.6837287098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1.2089191369055401</v>
      </c>
      <c r="AE106">
        <v>0.67952556034369505</v>
      </c>
      <c r="AF106">
        <v>0</v>
      </c>
      <c r="AG106">
        <v>0</v>
      </c>
      <c r="AH106">
        <v>540102.20533690101</v>
      </c>
      <c r="AI106">
        <v>0</v>
      </c>
      <c r="AJ106">
        <v>-698410.73119261197</v>
      </c>
      <c r="AK106">
        <v>224159.93677930799</v>
      </c>
      <c r="AL106">
        <v>-7983.3978939697399</v>
      </c>
      <c r="AM106">
        <v>-2822337.9074057098</v>
      </c>
      <c r="AN106">
        <v>-287872.62832984299</v>
      </c>
      <c r="AO106">
        <v>-38401.8256529227</v>
      </c>
      <c r="AP106">
        <v>-113361.270676388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-1229891.4609061901</v>
      </c>
      <c r="AZ106">
        <v>-115305.06708627701</v>
      </c>
      <c r="BA106">
        <v>0</v>
      </c>
      <c r="BB106">
        <v>-4631413.5239397697</v>
      </c>
      <c r="BC106">
        <v>-4548570.1197735202</v>
      </c>
      <c r="BD106">
        <v>3131706.11977355</v>
      </c>
      <c r="BE106">
        <v>0</v>
      </c>
      <c r="BF106">
        <v>-1416863.99999997</v>
      </c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79440258.984132499</v>
      </c>
      <c r="K107">
        <v>-350858.352639455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2.2089191369055401</v>
      </c>
      <c r="AE107">
        <v>0.77958009454477495</v>
      </c>
      <c r="AF107">
        <v>0</v>
      </c>
      <c r="AG107">
        <v>0</v>
      </c>
      <c r="AH107">
        <v>1335910.4428760901</v>
      </c>
      <c r="AI107">
        <v>0</v>
      </c>
      <c r="AJ107">
        <v>1272128.5919802</v>
      </c>
      <c r="AK107">
        <v>184154.32727500499</v>
      </c>
      <c r="AL107">
        <v>-116815.01137877</v>
      </c>
      <c r="AM107">
        <v>-1014985.48680826</v>
      </c>
      <c r="AN107">
        <v>-100064.404580619</v>
      </c>
      <c r="AO107">
        <v>-48859.3985681837</v>
      </c>
      <c r="AP107">
        <v>-435211.119112488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-1327733.8288893099</v>
      </c>
      <c r="AZ107">
        <v>-58544.593718033801</v>
      </c>
      <c r="BA107">
        <v>0</v>
      </c>
      <c r="BB107">
        <v>-339544.63724093098</v>
      </c>
      <c r="BC107">
        <v>-365578.53447556699</v>
      </c>
      <c r="BD107">
        <v>-716059.46552443202</v>
      </c>
      <c r="BE107">
        <v>0</v>
      </c>
      <c r="BF107">
        <v>-1081638</v>
      </c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78310653.030190393</v>
      </c>
      <c r="K108">
        <v>-1129605.9539421799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3.2089191369055401</v>
      </c>
      <c r="AE108">
        <v>0.80557914467338898</v>
      </c>
      <c r="AF108">
        <v>0</v>
      </c>
      <c r="AG108">
        <v>0</v>
      </c>
      <c r="AH108">
        <v>125534.319346876</v>
      </c>
      <c r="AI108">
        <v>0</v>
      </c>
      <c r="AJ108">
        <v>-446790.153178729</v>
      </c>
      <c r="AK108">
        <v>190307.84292731501</v>
      </c>
      <c r="AL108">
        <v>-88808.046957858896</v>
      </c>
      <c r="AM108">
        <v>743606.07446184498</v>
      </c>
      <c r="AN108">
        <v>29989.058470901298</v>
      </c>
      <c r="AO108">
        <v>-35509.817426960901</v>
      </c>
      <c r="AP108">
        <v>-215498.86782086999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-1309945.03666482</v>
      </c>
      <c r="AZ108">
        <v>-90572.566777412401</v>
      </c>
      <c r="BA108">
        <v>0</v>
      </c>
      <c r="BB108">
        <v>-1137303.770728</v>
      </c>
      <c r="BC108">
        <v>-1138919.65014732</v>
      </c>
      <c r="BD108">
        <v>-2024113.34985271</v>
      </c>
      <c r="BE108">
        <v>0</v>
      </c>
      <c r="BF108">
        <v>-3163033.00000004</v>
      </c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78022223.171540305</v>
      </c>
      <c r="K109">
        <v>-288429.85865003499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4.2089191369055401</v>
      </c>
      <c r="AE109">
        <v>0.84038901753350603</v>
      </c>
      <c r="AF109">
        <v>0.54726427516599196</v>
      </c>
      <c r="AG109">
        <v>0</v>
      </c>
      <c r="AH109">
        <v>1433981.06428117</v>
      </c>
      <c r="AI109">
        <v>0</v>
      </c>
      <c r="AJ109">
        <v>281867.12231547601</v>
      </c>
      <c r="AK109">
        <v>169257.88141825501</v>
      </c>
      <c r="AL109">
        <v>92186.442080478097</v>
      </c>
      <c r="AM109">
        <v>893258.52301732497</v>
      </c>
      <c r="AN109">
        <v>-20602.022949401999</v>
      </c>
      <c r="AO109">
        <v>-36112.264496206997</v>
      </c>
      <c r="AP109">
        <v>-263434.65789161698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-1259440.6177584301</v>
      </c>
      <c r="AZ109">
        <v>-24369.137983222201</v>
      </c>
      <c r="BA109">
        <v>-1617553.8925254201</v>
      </c>
      <c r="BB109">
        <v>-383380.678205495</v>
      </c>
      <c r="BC109">
        <v>-294499.15577477199</v>
      </c>
      <c r="BD109">
        <v>-1340729.8442251701</v>
      </c>
      <c r="BE109">
        <v>0</v>
      </c>
      <c r="BF109">
        <v>-1635228.9999999399</v>
      </c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2415358236.0159602</v>
      </c>
      <c r="K110">
        <v>0</v>
      </c>
      <c r="L110">
        <v>474570591.99999899</v>
      </c>
      <c r="M110">
        <v>0</v>
      </c>
      <c r="N110">
        <v>1.7610024585999999</v>
      </c>
      <c r="O110">
        <v>0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2028458449</v>
      </c>
      <c r="BF110">
        <v>2028458449</v>
      </c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2535008070.6878099</v>
      </c>
      <c r="K111">
        <v>119649834.67184401</v>
      </c>
      <c r="L111">
        <v>503552796.99999899</v>
      </c>
      <c r="M111">
        <v>0</v>
      </c>
      <c r="N111">
        <v>1.92921531457</v>
      </c>
      <c r="O111">
        <v>0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84391402.262961403</v>
      </c>
      <c r="AH111">
        <v>0</v>
      </c>
      <c r="AI111">
        <v>-18024945.5744766</v>
      </c>
      <c r="AJ111">
        <v>0</v>
      </c>
      <c r="AK111">
        <v>6050169.41669802</v>
      </c>
      <c r="AL111">
        <v>-972062.93409320805</v>
      </c>
      <c r="AM111">
        <v>25806576.074516501</v>
      </c>
      <c r="AN111">
        <v>4179463.6349562602</v>
      </c>
      <c r="AO111">
        <v>-1390610.8562106199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100039992.024351</v>
      </c>
      <c r="BC111">
        <v>100483942.482125</v>
      </c>
      <c r="BD111">
        <v>-129091661.482127</v>
      </c>
      <c r="BE111">
        <v>0</v>
      </c>
      <c r="BF111">
        <v>-28607719.0000019</v>
      </c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2650355011.7150102</v>
      </c>
      <c r="K112">
        <v>115346941.02720299</v>
      </c>
      <c r="L112">
        <v>521860484</v>
      </c>
      <c r="M112">
        <v>0</v>
      </c>
      <c r="N112">
        <v>1.9019918870399899</v>
      </c>
      <c r="O112">
        <v>0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49717284.336518303</v>
      </c>
      <c r="AH112">
        <v>0</v>
      </c>
      <c r="AI112">
        <v>2820193.18927042</v>
      </c>
      <c r="AJ112">
        <v>0</v>
      </c>
      <c r="AK112">
        <v>8882127.6626290996</v>
      </c>
      <c r="AL112">
        <v>-2821627.08660676</v>
      </c>
      <c r="AM112">
        <v>27271182.077463102</v>
      </c>
      <c r="AN112">
        <v>5351410.9377476899</v>
      </c>
      <c r="AO112">
        <v>-1410156.39911761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89810414.717904299</v>
      </c>
      <c r="BC112">
        <v>90996422.016885698</v>
      </c>
      <c r="BD112">
        <v>24306299.983114399</v>
      </c>
      <c r="BE112">
        <v>0</v>
      </c>
      <c r="BF112">
        <v>115302722</v>
      </c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2777756577.9155998</v>
      </c>
      <c r="K113">
        <v>127401566.200587</v>
      </c>
      <c r="L113">
        <v>527998936.99999899</v>
      </c>
      <c r="M113">
        <v>0</v>
      </c>
      <c r="N113">
        <v>1.60869959421</v>
      </c>
      <c r="O113">
        <v>0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17076848.899619099</v>
      </c>
      <c r="AH113">
        <v>0</v>
      </c>
      <c r="AI113">
        <v>34287136.430477597</v>
      </c>
      <c r="AJ113">
        <v>0</v>
      </c>
      <c r="AK113">
        <v>9138520.5122312102</v>
      </c>
      <c r="AL113">
        <v>-1949809.1737782799</v>
      </c>
      <c r="AM113">
        <v>37637092.1923097</v>
      </c>
      <c r="AN113">
        <v>5144181.1208214602</v>
      </c>
      <c r="AO113">
        <v>-1325794.08395908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100008175.89772099</v>
      </c>
      <c r="BC113">
        <v>101674629.001872</v>
      </c>
      <c r="BD113">
        <v>290384441.99812299</v>
      </c>
      <c r="BE113">
        <v>0</v>
      </c>
      <c r="BF113">
        <v>392059070.99999601</v>
      </c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2877751619.8001099</v>
      </c>
      <c r="K114">
        <v>99995041.884510994</v>
      </c>
      <c r="L114">
        <v>539962610</v>
      </c>
      <c r="M114">
        <v>0</v>
      </c>
      <c r="N114">
        <v>1.5876467787499999</v>
      </c>
      <c r="O114">
        <v>0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38927266.9559322</v>
      </c>
      <c r="AH114">
        <v>0</v>
      </c>
      <c r="AI114">
        <v>3068025.4015895701</v>
      </c>
      <c r="AJ114">
        <v>0</v>
      </c>
      <c r="AK114">
        <v>11777537.9890636</v>
      </c>
      <c r="AL114">
        <v>4705223.7185872104</v>
      </c>
      <c r="AM114">
        <v>27612648.330725301</v>
      </c>
      <c r="AN114">
        <v>9433611.9448147994</v>
      </c>
      <c r="AO114">
        <v>-2455097.7897466598</v>
      </c>
      <c r="AP114">
        <v>-3894082.91842693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89175133.632539198</v>
      </c>
      <c r="BC114">
        <v>90255864.478551403</v>
      </c>
      <c r="BD114">
        <v>6179387.5214513801</v>
      </c>
      <c r="BE114">
        <v>0</v>
      </c>
      <c r="BF114">
        <v>96435252.000002801</v>
      </c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2911014436.3618498</v>
      </c>
      <c r="K115">
        <v>33262816.561744601</v>
      </c>
      <c r="L115">
        <v>543107373</v>
      </c>
      <c r="M115">
        <v>0</v>
      </c>
      <c r="N115">
        <v>1.5239354946199899</v>
      </c>
      <c r="O115">
        <v>0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10417609.771001101</v>
      </c>
      <c r="AH115">
        <v>0</v>
      </c>
      <c r="AI115">
        <v>9814557.8854824193</v>
      </c>
      <c r="AJ115">
        <v>0</v>
      </c>
      <c r="AK115">
        <v>1242637.0231267801</v>
      </c>
      <c r="AL115">
        <v>-1058378.53498059</v>
      </c>
      <c r="AM115">
        <v>9433649.3252939004</v>
      </c>
      <c r="AN115">
        <v>-3015414.9884472601</v>
      </c>
      <c r="AO115">
        <v>1122584.09260791</v>
      </c>
      <c r="AP115">
        <v>2024289.1037596299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29981533.677843899</v>
      </c>
      <c r="BC115">
        <v>30094556.3666244</v>
      </c>
      <c r="BD115">
        <v>117283728.63338</v>
      </c>
      <c r="BE115">
        <v>0</v>
      </c>
      <c r="BF115">
        <v>147378285.00000399</v>
      </c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3006788352.8770299</v>
      </c>
      <c r="K116">
        <v>95773916.515181005</v>
      </c>
      <c r="L116">
        <v>558408347</v>
      </c>
      <c r="M116">
        <v>0</v>
      </c>
      <c r="N116">
        <v>1.5489328795199999</v>
      </c>
      <c r="O116">
        <v>0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53063025.6074645</v>
      </c>
      <c r="AH116">
        <v>0</v>
      </c>
      <c r="AI116">
        <v>-4088876.6252341298</v>
      </c>
      <c r="AJ116">
        <v>0</v>
      </c>
      <c r="AK116">
        <v>5365646.1518039703</v>
      </c>
      <c r="AL116">
        <v>-1266219.9427038601</v>
      </c>
      <c r="AM116">
        <v>39080329.542744301</v>
      </c>
      <c r="AN116">
        <v>-281680.36540502601</v>
      </c>
      <c r="AO116">
        <v>107808.64129616899</v>
      </c>
      <c r="AP116">
        <v>-2137211.41433535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89842821.595630601</v>
      </c>
      <c r="BC116">
        <v>90510214.209317595</v>
      </c>
      <c r="BD116">
        <v>-22877035.209322799</v>
      </c>
      <c r="BE116">
        <v>0</v>
      </c>
      <c r="BF116">
        <v>67633178.999994695</v>
      </c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2908601371.9358702</v>
      </c>
      <c r="K117">
        <v>-98186980.941164002</v>
      </c>
      <c r="L117">
        <v>562176551</v>
      </c>
      <c r="M117">
        <v>0</v>
      </c>
      <c r="N117">
        <v>1.63249305102</v>
      </c>
      <c r="O117">
        <v>0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13065447.8818502</v>
      </c>
      <c r="AH117">
        <v>0</v>
      </c>
      <c r="AI117">
        <v>-13688671.607899901</v>
      </c>
      <c r="AJ117">
        <v>0</v>
      </c>
      <c r="AK117">
        <v>-5023779.2762379302</v>
      </c>
      <c r="AL117">
        <v>9378124.6210191902</v>
      </c>
      <c r="AM117">
        <v>-98496468.1034863</v>
      </c>
      <c r="AN117">
        <v>6370120.5393361198</v>
      </c>
      <c r="AO117">
        <v>1049536.10197797</v>
      </c>
      <c r="AP117">
        <v>-4377807.1044104099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-91723496.947851107</v>
      </c>
      <c r="BC117">
        <v>-92043605.501702696</v>
      </c>
      <c r="BD117">
        <v>-9346233.4982968196</v>
      </c>
      <c r="BE117">
        <v>0</v>
      </c>
      <c r="BF117">
        <v>-101389838.999999</v>
      </c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2924254727.0810099</v>
      </c>
      <c r="K118">
        <v>15653355.1451368</v>
      </c>
      <c r="L118">
        <v>552453533.99999905</v>
      </c>
      <c r="M118">
        <v>0</v>
      </c>
      <c r="N118">
        <v>1.6339541181999999</v>
      </c>
      <c r="O118">
        <v>0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-32403905.425977699</v>
      </c>
      <c r="AH118">
        <v>0</v>
      </c>
      <c r="AI118">
        <v>-227538.41586368499</v>
      </c>
      <c r="AJ118">
        <v>0</v>
      </c>
      <c r="AK118">
        <v>-3972030.76831439</v>
      </c>
      <c r="AL118">
        <v>5278094.3391098604</v>
      </c>
      <c r="AM118">
        <v>43309279.708538897</v>
      </c>
      <c r="AN118">
        <v>1441504.0897226401</v>
      </c>
      <c r="AO118">
        <v>1704273.1376666999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15129676.6648823</v>
      </c>
      <c r="BC118">
        <v>14623654.9819484</v>
      </c>
      <c r="BD118">
        <v>80889003.018054396</v>
      </c>
      <c r="BE118">
        <v>0</v>
      </c>
      <c r="BF118">
        <v>95512658.000002801</v>
      </c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2952688269.3587699</v>
      </c>
      <c r="K119">
        <v>28433542.277768601</v>
      </c>
      <c r="L119">
        <v>542784231</v>
      </c>
      <c r="M119">
        <v>0</v>
      </c>
      <c r="N119">
        <v>1.73929841568</v>
      </c>
      <c r="O119">
        <v>0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-33945801.425923802</v>
      </c>
      <c r="AH119">
        <v>0</v>
      </c>
      <c r="AI119">
        <v>-16598494.4553416</v>
      </c>
      <c r="AJ119">
        <v>0</v>
      </c>
      <c r="AK119">
        <v>2938619.8578170799</v>
      </c>
      <c r="AL119">
        <v>-147893.23475383499</v>
      </c>
      <c r="AM119">
        <v>68243981.207653999</v>
      </c>
      <c r="AN119">
        <v>5765767.0483382903</v>
      </c>
      <c r="AO119">
        <v>2039931.6011745699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28296110.598964602</v>
      </c>
      <c r="BC119">
        <v>27349654.8791169</v>
      </c>
      <c r="BD119">
        <v>35346734.120877303</v>
      </c>
      <c r="BE119">
        <v>0</v>
      </c>
      <c r="BF119">
        <v>62696388.999994203</v>
      </c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2996176097.03544</v>
      </c>
      <c r="K120">
        <v>43487827.676664799</v>
      </c>
      <c r="L120">
        <v>542311539</v>
      </c>
      <c r="M120">
        <v>0</v>
      </c>
      <c r="N120">
        <v>1.6964752675200001</v>
      </c>
      <c r="O120">
        <v>0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-1722170.2246663901</v>
      </c>
      <c r="AH120">
        <v>0</v>
      </c>
      <c r="AI120">
        <v>6846057.7587360004</v>
      </c>
      <c r="AJ120">
        <v>0</v>
      </c>
      <c r="AK120">
        <v>5240947.4217064399</v>
      </c>
      <c r="AL120">
        <v>-5453136.5361824604</v>
      </c>
      <c r="AM120">
        <v>3560182.31380266</v>
      </c>
      <c r="AN120">
        <v>1037857.56322363</v>
      </c>
      <c r="AO120">
        <v>1183420.60717495</v>
      </c>
      <c r="AP120">
        <v>-4466055.9884924795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36063699.5926039</v>
      </c>
      <c r="AX120">
        <v>0</v>
      </c>
      <c r="AY120">
        <v>0</v>
      </c>
      <c r="AZ120">
        <v>0</v>
      </c>
      <c r="BA120">
        <v>0</v>
      </c>
      <c r="BB120">
        <v>42290802.507906303</v>
      </c>
      <c r="BC120">
        <v>42350664.812393703</v>
      </c>
      <c r="BD120">
        <v>11671819.1876058</v>
      </c>
      <c r="BE120">
        <v>0</v>
      </c>
      <c r="BF120">
        <v>54022483.999999501</v>
      </c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3033690945.45187</v>
      </c>
      <c r="K121">
        <v>37514848.416430399</v>
      </c>
      <c r="L121">
        <v>554417452</v>
      </c>
      <c r="M121">
        <v>0</v>
      </c>
      <c r="N121">
        <v>1.75772764368</v>
      </c>
      <c r="O121">
        <v>0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1</v>
      </c>
      <c r="AF121">
        <v>0</v>
      </c>
      <c r="AG121">
        <v>44812175.9864612</v>
      </c>
      <c r="AH121">
        <v>0</v>
      </c>
      <c r="AI121">
        <v>-9914147.6621655002</v>
      </c>
      <c r="AJ121">
        <v>0</v>
      </c>
      <c r="AK121">
        <v>21058771.974098299</v>
      </c>
      <c r="AL121">
        <v>1342493.4772896499</v>
      </c>
      <c r="AM121">
        <v>-14015414.4710292</v>
      </c>
      <c r="AN121">
        <v>1518334.13672449</v>
      </c>
      <c r="AO121">
        <v>-9055220.1298670508</v>
      </c>
      <c r="AP121">
        <v>-2275864.60160222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36741239.233443499</v>
      </c>
      <c r="AX121">
        <v>0</v>
      </c>
      <c r="AY121">
        <v>0</v>
      </c>
      <c r="AZ121">
        <v>-32865178.648975</v>
      </c>
      <c r="BA121">
        <v>0</v>
      </c>
      <c r="BB121">
        <v>37347189.294378102</v>
      </c>
      <c r="BC121">
        <v>36680014.726436101</v>
      </c>
      <c r="BD121">
        <v>62550500.273567602</v>
      </c>
      <c r="BE121">
        <v>0</v>
      </c>
      <c r="BF121">
        <v>99230515.0000038</v>
      </c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3094166608.37639</v>
      </c>
      <c r="K122">
        <v>60475662.924520902</v>
      </c>
      <c r="L122">
        <v>561346638.99999905</v>
      </c>
      <c r="M122">
        <v>0</v>
      </c>
      <c r="N122">
        <v>1.74858594174</v>
      </c>
      <c r="O122">
        <v>0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</v>
      </c>
      <c r="AC122">
        <v>0</v>
      </c>
      <c r="AD122">
        <v>0</v>
      </c>
      <c r="AE122">
        <v>1</v>
      </c>
      <c r="AF122">
        <v>0</v>
      </c>
      <c r="AG122">
        <v>25978736.827174101</v>
      </c>
      <c r="AH122">
        <v>0</v>
      </c>
      <c r="AI122">
        <v>1518182.07053066</v>
      </c>
      <c r="AJ122">
        <v>0</v>
      </c>
      <c r="AK122">
        <v>6845113.0781654203</v>
      </c>
      <c r="AL122">
        <v>2559324.2552467501</v>
      </c>
      <c r="AM122">
        <v>-17019621.345666401</v>
      </c>
      <c r="AN122">
        <v>717356.46216426301</v>
      </c>
      <c r="AO122">
        <v>1602727.8272166101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37985769.3348995</v>
      </c>
      <c r="AX122">
        <v>0</v>
      </c>
      <c r="AY122">
        <v>0</v>
      </c>
      <c r="AZ122">
        <v>0</v>
      </c>
      <c r="BA122">
        <v>0</v>
      </c>
      <c r="BB122">
        <v>60187588.509730898</v>
      </c>
      <c r="BC122">
        <v>60376796.882291101</v>
      </c>
      <c r="BD122">
        <v>48275811.117707297</v>
      </c>
      <c r="BE122">
        <v>0</v>
      </c>
      <c r="BF122">
        <v>108652607.999998</v>
      </c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3013447952.0555501</v>
      </c>
      <c r="K123">
        <v>-80718656.320843205</v>
      </c>
      <c r="L123">
        <v>562540969</v>
      </c>
      <c r="M123">
        <v>0</v>
      </c>
      <c r="N123">
        <v>1.88406904356</v>
      </c>
      <c r="O123">
        <v>0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</v>
      </c>
      <c r="AC123">
        <v>0</v>
      </c>
      <c r="AD123">
        <v>0</v>
      </c>
      <c r="AE123">
        <v>1</v>
      </c>
      <c r="AF123">
        <v>0</v>
      </c>
      <c r="AG123">
        <v>4588518.9946563598</v>
      </c>
      <c r="AH123">
        <v>0</v>
      </c>
      <c r="AI123">
        <v>-22700491.9835332</v>
      </c>
      <c r="AJ123">
        <v>0</v>
      </c>
      <c r="AK123">
        <v>6425383.2306475397</v>
      </c>
      <c r="AL123">
        <v>3910150.2629586202</v>
      </c>
      <c r="AM123">
        <v>-110758683.354472</v>
      </c>
      <c r="AN123">
        <v>-3655800.8074771599</v>
      </c>
      <c r="AO123">
        <v>-184415.12550346201</v>
      </c>
      <c r="AP123">
        <v>2439259.41742309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39348469.5210035</v>
      </c>
      <c r="AX123">
        <v>0</v>
      </c>
      <c r="AY123">
        <v>0</v>
      </c>
      <c r="AZ123">
        <v>0</v>
      </c>
      <c r="BA123">
        <v>0</v>
      </c>
      <c r="BB123">
        <v>-80587609.844297498</v>
      </c>
      <c r="BC123">
        <v>-81846085.636030197</v>
      </c>
      <c r="BD123">
        <v>-5556975.3639711803</v>
      </c>
      <c r="BE123">
        <v>0</v>
      </c>
      <c r="BF123">
        <v>-87403061.000001401</v>
      </c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2998418040.6866398</v>
      </c>
      <c r="K124">
        <v>-15029911.3689122</v>
      </c>
      <c r="L124">
        <v>562018755.99999905</v>
      </c>
      <c r="M124">
        <v>0</v>
      </c>
      <c r="N124">
        <v>1.8938954432999999</v>
      </c>
      <c r="O124">
        <v>0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</v>
      </c>
      <c r="AC124">
        <v>0</v>
      </c>
      <c r="AD124">
        <v>0</v>
      </c>
      <c r="AE124">
        <v>1</v>
      </c>
      <c r="AF124">
        <v>0</v>
      </c>
      <c r="AG124">
        <v>-1947195.16885393</v>
      </c>
      <c r="AH124">
        <v>0</v>
      </c>
      <c r="AI124">
        <v>-1565284.9013783999</v>
      </c>
      <c r="AJ124">
        <v>0</v>
      </c>
      <c r="AK124">
        <v>1376693.97883761</v>
      </c>
      <c r="AL124">
        <v>916869.99871441105</v>
      </c>
      <c r="AM124">
        <v>-34031935.521423303</v>
      </c>
      <c r="AN124">
        <v>-6599208.6687511103</v>
      </c>
      <c r="AO124">
        <v>-1732575.2724503099</v>
      </c>
      <c r="AP124">
        <v>-9466812.6268267799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38252277.080866598</v>
      </c>
      <c r="AX124">
        <v>0</v>
      </c>
      <c r="AY124">
        <v>0</v>
      </c>
      <c r="AZ124">
        <v>0</v>
      </c>
      <c r="BA124">
        <v>0</v>
      </c>
      <c r="BB124">
        <v>-14797171.101265199</v>
      </c>
      <c r="BC124">
        <v>-15212124.029017201</v>
      </c>
      <c r="BD124">
        <v>37582799.029020101</v>
      </c>
      <c r="BE124">
        <v>0</v>
      </c>
      <c r="BF124">
        <v>22370675.000002801</v>
      </c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3084508150.43577</v>
      </c>
      <c r="K125">
        <v>86090109.749130696</v>
      </c>
      <c r="L125">
        <v>565251751</v>
      </c>
      <c r="M125">
        <v>0</v>
      </c>
      <c r="N125">
        <v>1.89783477048</v>
      </c>
      <c r="O125">
        <v>0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6</v>
      </c>
      <c r="AC125">
        <v>0</v>
      </c>
      <c r="AD125">
        <v>0</v>
      </c>
      <c r="AE125">
        <v>1</v>
      </c>
      <c r="AF125">
        <v>0</v>
      </c>
      <c r="AG125">
        <v>12142038.4236155</v>
      </c>
      <c r="AH125">
        <v>0</v>
      </c>
      <c r="AI125">
        <v>-630707.34853363805</v>
      </c>
      <c r="AJ125">
        <v>0</v>
      </c>
      <c r="AK125">
        <v>5364904.6661109803</v>
      </c>
      <c r="AL125">
        <v>1554950.5112425</v>
      </c>
      <c r="AM125">
        <v>33434105.2902469</v>
      </c>
      <c r="AN125">
        <v>-3698756.5960633801</v>
      </c>
      <c r="AO125">
        <v>722476.27764402004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38532845.799343899</v>
      </c>
      <c r="AX125">
        <v>0</v>
      </c>
      <c r="AY125">
        <v>0</v>
      </c>
      <c r="AZ125">
        <v>0</v>
      </c>
      <c r="BA125">
        <v>0</v>
      </c>
      <c r="BB125">
        <v>87421857.023606807</v>
      </c>
      <c r="BC125">
        <v>88212880.491298795</v>
      </c>
      <c r="BD125">
        <v>-67227986.491297394</v>
      </c>
      <c r="BE125">
        <v>0</v>
      </c>
      <c r="BF125">
        <v>20984894.000001401</v>
      </c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3117789583.9331999</v>
      </c>
      <c r="K126">
        <v>33281433.497436501</v>
      </c>
      <c r="L126">
        <v>560645668</v>
      </c>
      <c r="M126">
        <v>0</v>
      </c>
      <c r="N126">
        <v>1.9555512669999999</v>
      </c>
      <c r="O126">
        <v>0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7</v>
      </c>
      <c r="AC126">
        <v>0</v>
      </c>
      <c r="AD126">
        <v>0</v>
      </c>
      <c r="AE126">
        <v>1</v>
      </c>
      <c r="AF126">
        <v>0</v>
      </c>
      <c r="AG126">
        <v>-17355103.640000802</v>
      </c>
      <c r="AH126">
        <v>0</v>
      </c>
      <c r="AI126">
        <v>-9193388.9390314594</v>
      </c>
      <c r="AJ126">
        <v>0</v>
      </c>
      <c r="AK126">
        <v>3240284.8407549998</v>
      </c>
      <c r="AL126">
        <v>-1394533.5880197701</v>
      </c>
      <c r="AM126">
        <v>26719508.886912402</v>
      </c>
      <c r="AN126">
        <v>-4847045.2268643901</v>
      </c>
      <c r="AO126">
        <v>60611.047911547503</v>
      </c>
      <c r="AP126">
        <v>-2403144.8864891101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38796034.3181061</v>
      </c>
      <c r="AX126">
        <v>0</v>
      </c>
      <c r="AY126">
        <v>0</v>
      </c>
      <c r="AZ126">
        <v>0</v>
      </c>
      <c r="BA126">
        <v>0</v>
      </c>
      <c r="BB126">
        <v>33623222.813279502</v>
      </c>
      <c r="BC126">
        <v>33376690.886307601</v>
      </c>
      <c r="BD126">
        <v>-98031491.886306599</v>
      </c>
      <c r="BE126">
        <v>0</v>
      </c>
      <c r="BF126">
        <v>-64654800.999999002</v>
      </c>
      <c r="BG126"/>
      <c r="BH126"/>
    </row>
  </sheetData>
  <conditionalFormatting sqref="BD111:BD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2021-01-07T17:15:14Z</dcterms:modified>
</cp:coreProperties>
</file>