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M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4" i="19" l="1"/>
  <c r="H104" i="25"/>
  <c r="H26" i="19"/>
  <c r="G47" i="25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I95" i="25" l="1"/>
  <c r="F9" i="21" s="1"/>
  <c r="I95" i="19"/>
  <c r="P9" i="21" s="1"/>
  <c r="AC78" i="19"/>
  <c r="I65" i="19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AC21" i="19"/>
  <c r="AD21" i="19" s="1"/>
  <c r="Q13" i="21" s="1"/>
  <c r="M103" i="19"/>
  <c r="AC19" i="19"/>
  <c r="AD19" i="19" s="1"/>
  <c r="Q11" i="21" s="1"/>
  <c r="N25" i="19"/>
  <c r="O77" i="19"/>
  <c r="I43" i="19"/>
  <c r="N9" i="21" s="1"/>
  <c r="O5" i="2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Q16" i="21" l="1"/>
  <c r="AD24" i="19"/>
  <c r="D7" i="22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I101" i="26" l="1"/>
  <c r="AD76" i="26"/>
  <c r="I69" i="26"/>
  <c r="E10" i="22" s="1"/>
  <c r="AB77" i="26"/>
  <c r="AA77" i="26"/>
  <c r="X77" i="26"/>
  <c r="W77" i="26"/>
  <c r="Y77" i="26"/>
  <c r="Z77" i="26"/>
  <c r="I100" i="20"/>
  <c r="I47" i="20"/>
  <c r="I75" i="20"/>
  <c r="I43" i="20"/>
  <c r="N10" i="22" s="1"/>
  <c r="AD66" i="26"/>
  <c r="AD73" i="26"/>
  <c r="I14" i="22" s="1"/>
  <c r="AD72" i="26"/>
  <c r="I13" i="22" s="1"/>
  <c r="AD74" i="26"/>
  <c r="I15" i="22" s="1"/>
  <c r="AD70" i="26"/>
  <c r="I11" i="22" s="1"/>
  <c r="I96" i="20"/>
  <c r="P11" i="22" s="1"/>
  <c r="AD68" i="26"/>
  <c r="I9" i="22" s="1"/>
  <c r="AD67" i="26"/>
  <c r="I8" i="22" s="1"/>
  <c r="AD75" i="26"/>
  <c r="I16" i="22" s="1"/>
  <c r="AD71" i="26"/>
  <c r="I12" i="22" s="1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M77" i="26"/>
  <c r="I71" i="26"/>
  <c r="E12" i="22" s="1"/>
  <c r="I70" i="26"/>
  <c r="E11" i="22" s="1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G19" i="22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I48" i="26"/>
  <c r="R51" i="26"/>
  <c r="P51" i="26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AC96" i="26"/>
  <c r="AD96" i="26" s="1"/>
  <c r="J11" i="22" s="1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20" i="22" s="1"/>
  <c r="I19" i="22"/>
  <c r="J19" i="22"/>
  <c r="AD105" i="26"/>
  <c r="J20" i="22" s="1"/>
  <c r="S19" i="22"/>
  <c r="AD79" i="20"/>
  <c r="S20" i="22" s="1"/>
  <c r="H19" i="22"/>
  <c r="AD53" i="26"/>
  <c r="H20" i="22" s="1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<sst xmlns="http://schemas.openxmlformats.org/spreadsheetml/2006/main" count="972" uniqueCount="85">
  <si>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</si>
  <si>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</si>
  <si>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</si>
  <si>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</si>
  <si>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</si>
  <si>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</si>
  <si>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</si>
  <si>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</si>
  <si>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</si>
  <si>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</si>
  <si>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</si>
  <si>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</si>
  <si>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</si>
  <si>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</si>
  <si>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</si>
  <si>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</si>
  <si>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</si>
  <si>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</si>
  <si>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</si>
  <si>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</si>
  <si>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</si>
  <si>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</si>
  <si>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</si>
  <si>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</si>
  <si>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</si>
  <si>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</si>
  <si>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</si>
  <si>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</si>
  <si>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</si>
  <si>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</si>
  <si>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</si>
  <si>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</si>
  <si>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</si>
  <si>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</si>
  <si>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</si>
  <si>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</si>
  <si>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</si>
  <si>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</si>
  <si>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</si>
  <si>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</si>
  <si>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</si>
  <si>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</si>
  <si>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</si>
  <si>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</si>
  <si>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</si>
  <si>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</si>
  <si>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</si>
  <si>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</si>
  <si>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</si>
  <si>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</si>
  <si>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</si>
  <si>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</si>
  <si>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</si>
  <si>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</si>
  <si>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</si>
  <si>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</si>
  <si>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</si>
  <si>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</si>
  <si>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</si>
  <si>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</si>
  <si>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</si>
  <si>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</si>
  <si>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</si>
  <si>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</si>
  <si>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</si>
  <si>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</si>
  <si>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</si>
  <si>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</si>
  <si>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</si>
  <si>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</si>
  <si>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</si>
  <si>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</si>
  <si>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</si>
  <si>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</si>
  <si>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</si>
  <si>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</si>
  <si>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FARE_per_UPT_cleaned_2018_log_FAC</t>
  </si>
  <si>
    <t>2002-2012 Factors Affecting Change, Bus</t>
  </si>
  <si>
    <t>2002-2012 Factors Affecting Change, Rail</t>
  </si>
  <si>
    <t>YEARS_SINCE_TNC_BUS_POW</t>
  </si>
  <si>
    <t>YEARS_SINCE_TNC_RAIL_POW</t>
  </si>
  <si>
    <t>YEARS_SINCE_TNC_BUS_POW_FAC</t>
  </si>
  <si>
    <t>YEARS_SINCE_TNC_RAIL_POW_FAC</t>
  </si>
  <si>
    <t>TSD_WA_EMP_PCT_LEHD</t>
  </si>
  <si>
    <t>TSD_WA_EMP_PCT_LEHD_FAC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</si>
</sst>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tabSelected="1" topLeftCell="G1" workbookViewId="0">
      <selection activeCell="P13" sqref="P13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77</v>
      </c>
      <c r="L1" s="71" t="s">
        <v>64</v>
      </c>
    </row>
    <row r="2" spans="2:20" ht="16.5" thickBot="1" x14ac:dyDescent="0.3"/>
    <row r="3" spans="2:20" ht="16.5" thickTop="1" x14ac:dyDescent="0.25">
      <c r="B3" s="64"/>
      <c r="C3" s="162" t="s">
        <v>65</v>
      </c>
      <c r="D3" s="162"/>
      <c r="E3" s="162"/>
      <c r="F3" s="162"/>
      <c r="G3" s="162" t="s">
        <v>60</v>
      </c>
      <c r="H3" s="162"/>
      <c r="I3" s="162"/>
      <c r="J3" s="162"/>
      <c r="L3" s="64"/>
      <c r="M3" s="162" t="s">
        <v>65</v>
      </c>
      <c r="N3" s="162"/>
      <c r="O3" s="162"/>
      <c r="P3" s="162"/>
      <c r="Q3" s="162" t="s">
        <v>60</v>
      </c>
      <c r="R3" s="162"/>
      <c r="S3" s="162"/>
      <c r="T3" s="162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-0.20562671932512044</v>
      </c>
      <c r="F5" s="66">
        <f>'FAC 2002-2012 BUS'!I91</f>
        <v>-0.10218846172042284</v>
      </c>
      <c r="G5" s="66">
        <f>'FAC 2002-2012 BUS'!AD13</f>
        <v>-6.0121711176487819E-2</v>
      </c>
      <c r="H5" s="66">
        <f>'FAC 2002-2012 BUS'!AD39</f>
        <v>-1.766117871402589E-2</v>
      </c>
      <c r="I5" s="66">
        <f>'FAC 2002-2012 BUS'!AD65</f>
        <v>0.1722339950738048</v>
      </c>
      <c r="J5" s="66">
        <f>'FAC 2002-2012 BUS'!AD91</f>
        <v>-6.7136899778365816E-2</v>
      </c>
      <c r="L5" s="28" t="s">
        <v>36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9.0429722385817701E-2</v>
      </c>
      <c r="P5" s="66">
        <f>'FAC 2012-2018 BUS'!I91</f>
        <v>1.1857276845904874E-2</v>
      </c>
      <c r="Q5" s="66">
        <f>'FAC 2012-2018 BUS'!AD13</f>
        <v>3.7480762242497495E-2</v>
      </c>
      <c r="R5" s="66">
        <f>'FAC 2012-2018 BUS'!AD39</f>
        <v>7.39242628428083E-2</v>
      </c>
      <c r="S5" s="66">
        <f>'FAC 2012-2018 BUS'!AD65</f>
        <v>6.4549723924887004E-2</v>
      </c>
      <c r="T5" s="66">
        <f>'FAC 2012-2018 BUS'!AD91</f>
        <v>7.6605000669062884E-3</v>
      </c>
    </row>
    <row r="6" spans="2:20" x14ac:dyDescent="0.25">
      <c r="B6" s="28" t="s">
        <v>57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-8.3097923331791668E-2</v>
      </c>
      <c r="F6" s="66">
        <f>'FAC 2002-2012 BUS'!I92</f>
        <v>0.39766368036003485</v>
      </c>
      <c r="G6" s="66">
        <f>'FAC 2002-2012 BUS'!AD14</f>
        <v>-3.6433187471666337E-2</v>
      </c>
      <c r="H6" s="66">
        <f>'FAC 2002-2012 BUS'!AD40</f>
        <v>-4.6335173171249411E-2</v>
      </c>
      <c r="I6" s="66">
        <f>'FAC 2002-2012 BUS'!AD66</f>
        <v>2.3274715951367132E-2</v>
      </c>
      <c r="J6" s="66">
        <f>'FAC 2002-2012 BUS'!AD92</f>
        <v>-9.7063260685713873E-2</v>
      </c>
      <c r="L6" s="28" t="s">
        <v>57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0.17806302158701182</v>
      </c>
      <c r="P6" s="66">
        <f>'FAC 2012-2018 BUS'!I92</f>
        <v>0.25866623497692309</v>
      </c>
      <c r="Q6" s="66">
        <f>'FAC 2012-2018 BUS'!AD14</f>
        <v>-2.6513415888265801E-3</v>
      </c>
      <c r="R6" s="66">
        <f>'FAC 2012-2018 BUS'!AD40</f>
        <v>-3.3555573240079749E-3</v>
      </c>
      <c r="S6" s="66">
        <f>'FAC 2012-2018 BUS'!AD66</f>
        <v>-3.9370492142248921E-2</v>
      </c>
      <c r="T6" s="66">
        <f>'FAC 2012-2018 BUS'!AD92</f>
        <v>-6.7388214549814127E-2</v>
      </c>
    </row>
    <row r="7" spans="2:20" x14ac:dyDescent="0.25">
      <c r="B7" s="28" t="s">
        <v>53</v>
      </c>
      <c r="C7" s="66">
        <f>'FAC 2002-2012 BUS'!I15</f>
        <v>5.5631822363825911E-2</v>
      </c>
      <c r="D7" s="66">
        <f>'FAC 2002-2012 BUS'!I41</f>
        <v>5.7883484469767321E-2</v>
      </c>
      <c r="E7" s="66">
        <f>'FAC 2002-2012 BUS'!I67</f>
        <v>-2.750761277613889E-2</v>
      </c>
      <c r="F7" s="66">
        <f>'FAC 2002-2012 BUS'!I93</f>
        <v>8.606219574635432E-2</v>
      </c>
      <c r="G7" s="66">
        <f>'FAC 2002-2012 BUS'!AD15</f>
        <v>4.7440975213599627E-2</v>
      </c>
      <c r="H7" s="66">
        <f>'FAC 2002-2012 BUS'!AD41</f>
        <v>7.16008015663539E-2</v>
      </c>
      <c r="I7" s="66">
        <f>'FAC 2002-2012 BUS'!AD67</f>
        <v>0.11702790541052861</v>
      </c>
      <c r="J7" s="66">
        <f>'FAC 2002-2012 BUS'!AD93</f>
        <v>3.0130242243672192E-2</v>
      </c>
      <c r="L7" s="28" t="s">
        <v>53</v>
      </c>
      <c r="M7" s="66">
        <f>'FAC 2012-2018 BUS'!I15</f>
        <v>6.2897263194922726E-2</v>
      </c>
      <c r="N7" s="66">
        <f>'FAC 2012-2018 BUS'!I41</f>
        <v>7.9321462308145962E-2</v>
      </c>
      <c r="O7" s="66">
        <f>'FAC 2012-2018 BUS'!I67</f>
        <v>5.7606229465552161E-2</v>
      </c>
      <c r="P7" s="66">
        <f>'FAC 2012-2018 BUS'!I93</f>
        <v>6.8027813555046501E-2</v>
      </c>
      <c r="Q7" s="66">
        <f>'FAC 2012-2018 BUS'!AD15</f>
        <v>2.4105948068420861E-2</v>
      </c>
      <c r="R7" s="66">
        <f>'FAC 2012-2018 BUS'!AD41</f>
        <v>2.8845841569734784E-2</v>
      </c>
      <c r="S7" s="66">
        <f>'FAC 2012-2018 BUS'!AD67</f>
        <v>1.9493742519473955E-2</v>
      </c>
      <c r="T7" s="66">
        <f>'FAC 2012-2018 BUS'!AD93</f>
        <v>2.1860655367670796E-2</v>
      </c>
    </row>
    <row r="8" spans="2:20" hidden="1" x14ac:dyDescent="0.25">
      <c r="B8" s="28" t="s">
        <v>67</v>
      </c>
      <c r="C8" s="66" t="str">
        <f>'FAC 2002-2012 BUS'!I16</f>
        <v>-</v>
      </c>
      <c r="D8" s="66" t="str">
        <f>'FAC 2002-2012 BUS'!I42</f>
        <v>-</v>
      </c>
      <c r="E8" s="66" t="str">
        <f>'FAC 2002-2012 BUS'!I68</f>
        <v>-</v>
      </c>
      <c r="F8" s="66" t="str">
        <f>'FAC 2002-2012 BUS'!I94</f>
        <v>-</v>
      </c>
      <c r="G8" s="66" t="e">
        <f>'FAC 2002-2012 BUS'!AD16</f>
        <v>#REF!</v>
      </c>
      <c r="H8" s="66" t="e">
        <f>'FAC 2002-2012 BUS'!AD42</f>
        <v>#REF!</v>
      </c>
      <c r="I8" s="66" t="e">
        <f>'FAC 2002-2012 BUS'!AD68</f>
        <v>#REF!</v>
      </c>
      <c r="J8" s="66" t="e">
        <f>'FAC 2002-2012 BUS'!AD94</f>
        <v>#REF!</v>
      </c>
      <c r="L8" s="28" t="s">
        <v>67</v>
      </c>
      <c r="M8" s="66" t="str">
        <f>'FAC 2012-2018 BUS'!I16</f>
        <v>-</v>
      </c>
      <c r="N8" s="66" t="str">
        <f>'FAC 2012-2018 BUS'!I42</f>
        <v>-</v>
      </c>
      <c r="O8" s="66" t="str">
        <f>'FAC 2012-2018 BUS'!I68</f>
        <v>-</v>
      </c>
      <c r="P8" s="66" t="str">
        <f>'FAC 2012-2018 BUS'!I94</f>
        <v>-</v>
      </c>
      <c r="Q8" s="66" t="e">
        <f>'FAC 2012-2018 BUS'!AD16</f>
        <v>#REF!</v>
      </c>
      <c r="R8" s="66" t="e">
        <f>'FAC 2012-2018 BUS'!AD42</f>
        <v>#REF!</v>
      </c>
      <c r="S8" s="66" t="e">
        <f>'FAC 2012-2018 BUS'!AD68</f>
        <v>#REF!</v>
      </c>
      <c r="T8" s="66" t="e">
        <f>'FAC 2012-2018 BUS'!AD94</f>
        <v>#REF!</v>
      </c>
    </row>
    <row r="9" spans="2:20" x14ac:dyDescent="0.25">
      <c r="B9" s="28" t="s">
        <v>54</v>
      </c>
      <c r="C9" s="66">
        <f>'FAC 2002-2012 BUS'!I17</f>
        <v>1.0712225107968747</v>
      </c>
      <c r="D9" s="66">
        <f>'FAC 2002-2012 BUS'!I43</f>
        <v>1.0678012135282486</v>
      </c>
      <c r="E9" s="66">
        <f>'FAC 2002-2012 BUS'!I69</f>
        <v>1.0679576257475252</v>
      </c>
      <c r="F9" s="66">
        <f>'FAC 2002-2012 BUS'!I95</f>
        <v>1.0817122593718338</v>
      </c>
      <c r="G9" s="66">
        <f>'FAC 2002-2012 BUS'!AD17</f>
        <v>0.10991579604934952</v>
      </c>
      <c r="H9" s="66">
        <f>'FAC 2002-2012 BUS'!AD43</f>
        <v>0.1249632943204721</v>
      </c>
      <c r="I9" s="66">
        <f>'FAC 2002-2012 BUS'!AD69</f>
        <v>0.19976105257676674</v>
      </c>
      <c r="J9" s="66">
        <f>'FAC 2002-2012 BUS'!AD95</f>
        <v>0.10210425508828336</v>
      </c>
      <c r="L9" s="28" t="s">
        <v>54</v>
      </c>
      <c r="M9" s="66">
        <f>'FAC 2012-2018 BUS'!I17</f>
        <v>-0.26427344258628593</v>
      </c>
      <c r="N9" s="66">
        <f>'FAC 2012-2018 BUS'!I43</f>
        <v>-0.28803125696077803</v>
      </c>
      <c r="O9" s="66">
        <f>'FAC 2012-2018 BUS'!I69</f>
        <v>-0.29484374808660729</v>
      </c>
      <c r="P9" s="66">
        <f>'FAC 2012-2018 BUS'!I95</f>
        <v>-0.28941668897379358</v>
      </c>
      <c r="Q9" s="66">
        <f>'FAC 2012-2018 BUS'!AD17</f>
        <v>-4.5224135023345532E-2</v>
      </c>
      <c r="R9" s="66">
        <f>'FAC 2012-2018 BUS'!AD43</f>
        <v>-5.0766263026536619E-2</v>
      </c>
      <c r="S9" s="66">
        <f>'FAC 2012-2018 BUS'!AD69</f>
        <v>-5.3408034645529914E-2</v>
      </c>
      <c r="T9" s="66">
        <f>'FAC 2012-2018 BUS'!AD95</f>
        <v>-4.5058721247917509E-2</v>
      </c>
    </row>
    <row r="10" spans="2:20" x14ac:dyDescent="0.25">
      <c r="B10" s="28" t="s">
        <v>51</v>
      </c>
      <c r="C10" s="66">
        <f>'FAC 2002-2012 BUS'!I18</f>
        <v>-0.16494461462244669</v>
      </c>
      <c r="D10" s="66">
        <f>'FAC 2002-2012 BUS'!I44</f>
        <v>-0.19154572575705331</v>
      </c>
      <c r="E10" s="66">
        <f>'FAC 2002-2012 BUS'!I70</f>
        <v>-0.24217564677153114</v>
      </c>
      <c r="F10" s="66">
        <f>'FAC 2002-2012 BUS'!I96</f>
        <v>-0.19971606355699134</v>
      </c>
      <c r="G10" s="66">
        <f>'FAC 2002-2012 BUS'!AD18</f>
        <v>4.5388362422960377E-2</v>
      </c>
      <c r="H10" s="66">
        <f>'FAC 2002-2012 BUS'!AD44</f>
        <v>5.6111704158905547E-2</v>
      </c>
      <c r="I10" s="66">
        <f>'FAC 2002-2012 BUS'!AD70</f>
        <v>9.0101310996380288E-2</v>
      </c>
      <c r="J10" s="66">
        <f>'FAC 2002-2012 BUS'!AD96</f>
        <v>4.3272509944709707E-2</v>
      </c>
      <c r="L10" s="28" t="s">
        <v>51</v>
      </c>
      <c r="M10" s="66">
        <f>'FAC 2012-2018 BUS'!I18</f>
        <v>0.12479563574969244</v>
      </c>
      <c r="N10" s="66">
        <f>'FAC 2012-2018 BUS'!I44</f>
        <v>9.5252733490610808E-2</v>
      </c>
      <c r="O10" s="66">
        <f>'FAC 2012-2018 BUS'!I70</f>
        <v>8.3969333643664212E-2</v>
      </c>
      <c r="P10" s="66">
        <f>'FAC 2012-2018 BUS'!I96</f>
        <v>8.3566354398319831E-2</v>
      </c>
      <c r="Q10" s="66">
        <f>'FAC 2012-2018 BUS'!AD18</f>
        <v>-2.1279057388340628E-2</v>
      </c>
      <c r="R10" s="66">
        <f>'FAC 2012-2018 BUS'!AD44</f>
        <v>-1.6918773568217988E-2</v>
      </c>
      <c r="S10" s="66">
        <f>'FAC 2012-2018 BUS'!AD70</f>
        <v>-1.5972933595123095E-2</v>
      </c>
      <c r="T10" s="66">
        <f>'FAC 2012-2018 BUS'!AD96</f>
        <v>-1.366889482110239E-2</v>
      </c>
    </row>
    <row r="11" spans="2:20" x14ac:dyDescent="0.25">
      <c r="B11" s="28" t="s">
        <v>68</v>
      </c>
      <c r="C11" s="66">
        <f>'FAC 2002-2012 BUS'!I19</f>
        <v>4.1594878753359321E-3</v>
      </c>
      <c r="D11" s="66">
        <f>'FAC 2002-2012 BUS'!I45</f>
        <v>5.6459716000271554E-2</v>
      </c>
      <c r="E11" s="66">
        <f>'FAC 2002-2012 BUS'!I71</f>
        <v>9.6355141719019821E-2</v>
      </c>
      <c r="F11" s="66">
        <f>'FAC 2002-2012 BUS'!I97</f>
        <v>-6.3071586250362799E-3</v>
      </c>
      <c r="G11" s="66">
        <f>'FAC 2002-2012 BUS'!AD19</f>
        <v>1.3356354672174749E-3</v>
      </c>
      <c r="H11" s="66">
        <f>'FAC 2002-2012 BUS'!AD45</f>
        <v>8.9842248676330443E-3</v>
      </c>
      <c r="I11" s="66">
        <f>'FAC 2002-2012 BUS'!AD71</f>
        <v>1.9341389114861086E-2</v>
      </c>
      <c r="J11" s="66">
        <f>'FAC 2002-2012 BUS'!AD97</f>
        <v>-2.8351437593818101E-3</v>
      </c>
      <c r="L11" s="28" t="s">
        <v>68</v>
      </c>
      <c r="M11" s="66">
        <f>'FAC 2012-2018 BUS'!I19</f>
        <v>-8.6621117669988812E-2</v>
      </c>
      <c r="N11" s="66">
        <f>'FAC 2012-2018 BUS'!I45</f>
        <v>-0.12807270872960053</v>
      </c>
      <c r="O11" s="66">
        <f>'FAC 2012-2018 BUS'!I71</f>
        <v>-4.7947899022480867E-2</v>
      </c>
      <c r="P11" s="66">
        <f>'FAC 2012-2018 BUS'!I97</f>
        <v>-4.7603935258648034E-2</v>
      </c>
      <c r="Q11" s="66">
        <f>'FAC 2012-2018 BUS'!AD19</f>
        <v>-7.9321903551030064E-3</v>
      </c>
      <c r="R11" s="66">
        <f>'FAC 2012-2018 BUS'!AD45</f>
        <v>-9.5778050117717641E-3</v>
      </c>
      <c r="S11" s="66">
        <f>'FAC 2012-2018 BUS'!AD71</f>
        <v>-2.8540072461265054E-3</v>
      </c>
      <c r="T11" s="66">
        <f>'FAC 2012-2018 BUS'!AD97</f>
        <v>-1.3404167088079531E-2</v>
      </c>
    </row>
    <row r="12" spans="2:20" x14ac:dyDescent="0.25">
      <c r="B12" s="28" t="s">
        <v>52</v>
      </c>
      <c r="C12" s="66">
        <f>'FAC 2002-2012 BUS'!I20</f>
        <v>0.26457677383977884</v>
      </c>
      <c r="D12" s="66">
        <f>'FAC 2002-2012 BUS'!I46</f>
        <v>0.25044805039857976</v>
      </c>
      <c r="E12" s="66">
        <f>'FAC 2002-2012 BUS'!I72</f>
        <v>0.14893276125478505</v>
      </c>
      <c r="F12" s="66">
        <f>'FAC 2002-2012 BUS'!I98</f>
        <v>0.17142857142857126</v>
      </c>
      <c r="G12" s="66">
        <f>'FAC 2002-2012 BUS'!AD20</f>
        <v>-1.09660303563354E-2</v>
      </c>
      <c r="H12" s="66">
        <f>'FAC 2002-2012 BUS'!AD46</f>
        <v>-9.5833993683043794E-3</v>
      </c>
      <c r="I12" s="66">
        <f>'FAC 2002-2012 BUS'!AD72</f>
        <v>-9.8287997636566371E-3</v>
      </c>
      <c r="J12" s="66">
        <f>'FAC 2002-2012 BUS'!AD98</f>
        <v>-5.3187708229932079E-3</v>
      </c>
      <c r="L12" s="28" t="s">
        <v>52</v>
      </c>
      <c r="M12" s="66">
        <f>'FAC 2012-2018 BUS'!I20</f>
        <v>0.22686091383672236</v>
      </c>
      <c r="N12" s="66">
        <f>'FAC 2012-2018 BUS'!I46</f>
        <v>0.32541950976214018</v>
      </c>
      <c r="O12" s="66">
        <f>'FAC 2012-2018 BUS'!I72</f>
        <v>0.35081042185348199</v>
      </c>
      <c r="P12" s="66">
        <f>'FAC 2012-2018 BUS'!I98</f>
        <v>0.12195121951219523</v>
      </c>
      <c r="Q12" s="66">
        <f>'FAC 2012-2018 BUS'!AD20</f>
        <v>-9.7430259745047102E-3</v>
      </c>
      <c r="R12" s="66">
        <f>'FAC 2012-2018 BUS'!AD46</f>
        <v>-1.1713889158600523E-2</v>
      </c>
      <c r="S12" s="66">
        <f>'FAC 2012-2018 BUS'!AD72</f>
        <v>-1.1313905454910947E-2</v>
      </c>
      <c r="T12" s="66">
        <f>'FAC 2012-2018 BUS'!AD98</f>
        <v>-4.0573204324233589E-3</v>
      </c>
    </row>
    <row r="13" spans="2:20" x14ac:dyDescent="0.25">
      <c r="B13" s="28" t="s">
        <v>69</v>
      </c>
      <c r="C13" s="111"/>
      <c r="D13" s="111"/>
      <c r="E13" s="111"/>
      <c r="F13" s="111"/>
      <c r="G13" s="66">
        <f>'FAC 2002-2012 BUS'!AD21</f>
        <v>-7.1559617849852042E-3</v>
      </c>
      <c r="H13" s="66">
        <f>'FAC 2002-2012 BUS'!AD47</f>
        <v>0</v>
      </c>
      <c r="I13" s="66">
        <f>'FAC 2002-2012 BUS'!AD73</f>
        <v>0</v>
      </c>
      <c r="J13" s="66">
        <f>'FAC 2002-2012 BUS'!AD99</f>
        <v>-9.8260676770322054E-3</v>
      </c>
      <c r="L13" s="28" t="s">
        <v>69</v>
      </c>
      <c r="M13" s="66"/>
      <c r="N13" s="111"/>
      <c r="O13" s="111"/>
      <c r="P13" s="66"/>
      <c r="Q13" s="66">
        <f>'FAC 2012-2018 BUS'!AD21</f>
        <v>-0.15058324432703973</v>
      </c>
      <c r="R13" s="66">
        <f>'FAC 2012-2018 BUS'!AD47</f>
        <v>-7.7454697546665383E-2</v>
      </c>
      <c r="S13" s="66">
        <f>'FAC 2012-2018 BUS'!AD73</f>
        <v>-6.1537484131352488E-2</v>
      </c>
      <c r="T13" s="66">
        <f>'FAC 2012-2018 BUS'!AD99</f>
        <v>-0.16865675937543179</v>
      </c>
    </row>
    <row r="14" spans="2:20" hidden="1" x14ac:dyDescent="0.25">
      <c r="B14" s="28" t="s">
        <v>70</v>
      </c>
      <c r="C14" s="111"/>
      <c r="D14" s="66"/>
      <c r="E14" s="66"/>
      <c r="F14" s="111"/>
      <c r="G14" s="66" t="e">
        <f>'FAC 2002-2012 BUS'!AD22</f>
        <v>#REF!</v>
      </c>
      <c r="H14" s="66" t="e">
        <f>'FAC 2002-2012 BUS'!AD48</f>
        <v>#REF!</v>
      </c>
      <c r="I14" s="66" t="e">
        <f>'FAC 2002-2012 BUS'!AD74</f>
        <v>#REF!</v>
      </c>
      <c r="J14" s="66" t="e">
        <f>'FAC 2002-2012 BUS'!AD100</f>
        <v>#REF!</v>
      </c>
      <c r="L14" s="28" t="s">
        <v>70</v>
      </c>
      <c r="M14" s="66"/>
      <c r="N14" s="66"/>
      <c r="O14" s="66"/>
      <c r="P14" s="111"/>
      <c r="Q14" s="66" t="e">
        <f>'FAC 2012-2018 BUS'!AD22</f>
        <v>#REF!</v>
      </c>
      <c r="R14" s="66" t="e">
        <f>'FAC 2012-2018 BUS'!AD48</f>
        <v>#REF!</v>
      </c>
      <c r="S14" s="66" t="e">
        <f>'FAC 2012-2018 BUS'!AD74</f>
        <v>#REF!</v>
      </c>
      <c r="T14" s="66" t="e">
        <f>'FAC 2012-2018 BUS'!AD100</f>
        <v>#REF!</v>
      </c>
    </row>
    <row r="15" spans="2:20" hidden="1" x14ac:dyDescent="0.25">
      <c r="B15" s="11" t="s">
        <v>71</v>
      </c>
      <c r="C15" s="112"/>
      <c r="D15" s="112"/>
      <c r="E15" s="112"/>
      <c r="F15" s="112"/>
      <c r="G15" s="67" t="e">
        <f>'FAC 2002-2012 BUS'!AD23</f>
        <v>#REF!</v>
      </c>
      <c r="H15" s="67" t="e">
        <f>'FAC 2002-2012 BUS'!AD49</f>
        <v>#REF!</v>
      </c>
      <c r="I15" s="67" t="e">
        <f>'FAC 2002-2012 BUS'!AD75</f>
        <v>#REF!</v>
      </c>
      <c r="J15" s="67" t="e">
        <f>'FAC 2002-2012 BUS'!AD101</f>
        <v>#REF!</v>
      </c>
      <c r="L15" s="11" t="s">
        <v>71</v>
      </c>
      <c r="M15" s="112"/>
      <c r="N15" s="112"/>
      <c r="O15" s="112"/>
      <c r="P15" s="112"/>
      <c r="Q15" s="67" t="e">
        <f>'FAC 2012-2018 BUS'!AD23</f>
        <v>#REF!</v>
      </c>
      <c r="R15" s="67" t="e">
        <f>'FAC 2012-2018 BUS'!AD49</f>
        <v>#REF!</v>
      </c>
      <c r="S15" s="67" t="e">
        <f>'FAC 2012-2018 BUS'!AD75</f>
        <v>#REF!</v>
      </c>
      <c r="T15" s="67" t="e">
        <f>'FAC 2012-2018 BUS'!AD101</f>
        <v>#REF!</v>
      </c>
    </row>
    <row r="16" spans="2:20" x14ac:dyDescent="0.25">
      <c r="B16" s="44" t="s">
        <v>58</v>
      </c>
      <c r="C16" s="68"/>
      <c r="D16" s="68"/>
      <c r="E16" s="68"/>
      <c r="F16" s="68"/>
      <c r="G16" s="68">
        <f>'FAC 2002-2012 BUS'!AD24</f>
        <v>0.13747823851466651</v>
      </c>
      <c r="H16" s="68">
        <f>'FAC 2002-2012 BUS'!AD50</f>
        <v>0.20455094104988761</v>
      </c>
      <c r="I16" s="68">
        <f>'FAC 2002-2012 BUS'!AD76</f>
        <v>1.6204595660936241</v>
      </c>
      <c r="J16" s="68">
        <f>'FAC 2002-2012 BUS'!AD102</f>
        <v>0</v>
      </c>
      <c r="L16" s="44" t="s">
        <v>58</v>
      </c>
      <c r="M16" s="68"/>
      <c r="N16" s="68"/>
      <c r="O16" s="68"/>
      <c r="P16" s="68"/>
      <c r="Q16" s="68">
        <f>'FAC 2012-2018 BUS'!AD24</f>
        <v>0</v>
      </c>
      <c r="R16" s="68">
        <f>'FAC 2012-2018 BUS'!AD50</f>
        <v>0</v>
      </c>
      <c r="S16" s="68">
        <f>'FAC 2012-2018 BUS'!AD76</f>
        <v>0</v>
      </c>
      <c r="T16" s="68">
        <f>'FAC 2012-2018 BUS'!AD102</f>
        <v>0</v>
      </c>
    </row>
    <row r="17" spans="2:20" x14ac:dyDescent="0.25">
      <c r="B17" s="28" t="s">
        <v>72</v>
      </c>
      <c r="C17" s="72"/>
      <c r="D17" s="72"/>
      <c r="E17" s="72"/>
      <c r="F17" s="72"/>
      <c r="G17" s="72">
        <f>'FAC 2002-2012 BUS'!AD25</f>
        <v>0.3652600351795523</v>
      </c>
      <c r="H17" s="72">
        <f>'FAC 2002-2012 BUS'!AD51</f>
        <v>0.42989315953890506</v>
      </c>
      <c r="I17" s="72">
        <f>'FAC 2002-2012 BUS'!AD77</f>
        <v>2.318573318708669</v>
      </c>
      <c r="J17" s="72">
        <f>'FAC 2002-2012 BUS'!AD103</f>
        <v>-1.654384312801882E-2</v>
      </c>
      <c r="L17" s="28" t="s">
        <v>72</v>
      </c>
      <c r="M17" s="72"/>
      <c r="N17" s="72"/>
      <c r="O17" s="72"/>
      <c r="P17" s="72"/>
      <c r="Q17" s="72">
        <f>'FAC 2012-2018 BUS'!AD25</f>
        <v>-0.17184677018783567</v>
      </c>
      <c r="R17" s="72">
        <f>'FAC 2012-2018 BUS'!AD51</f>
        <v>-6.8895367208794855E-2</v>
      </c>
      <c r="S17" s="72">
        <f>'FAC 2012-2018 BUS'!AD77</f>
        <v>-9.7095058389789268E-2</v>
      </c>
      <c r="T17" s="72">
        <f>'FAC 2012-2018 BUS'!AD103</f>
        <v>-0.27582939946734153</v>
      </c>
    </row>
    <row r="18" spans="2:20" ht="16.5" thickBot="1" x14ac:dyDescent="0.3">
      <c r="B18" s="12" t="s">
        <v>55</v>
      </c>
      <c r="C18" s="69"/>
      <c r="D18" s="69"/>
      <c r="E18" s="69"/>
      <c r="F18" s="69"/>
      <c r="G18" s="69">
        <f>'FAC 2002-2012 BUS'!AD26</f>
        <v>0.14578176527415976</v>
      </c>
      <c r="H18" s="69">
        <f>'FAC 2002-2012 BUS'!AD52</f>
        <v>0.38727309934186782</v>
      </c>
      <c r="I18" s="69">
        <f>'FAC 2002-2012 BUS'!AD78</f>
        <v>2.3049493041550506</v>
      </c>
      <c r="J18" s="69">
        <f>'FAC 2002-2012 BUS'!AD104</f>
        <v>-0.14017116941854424</v>
      </c>
      <c r="L18" s="12" t="s">
        <v>55</v>
      </c>
      <c r="M18" s="69"/>
      <c r="N18" s="69"/>
      <c r="O18" s="69"/>
      <c r="P18" s="69"/>
      <c r="Q18" s="69">
        <f>'FAC 2012-2018 BUS'!AD26</f>
        <v>-0.14351131184823507</v>
      </c>
      <c r="R18" s="69">
        <f>'FAC 2012-2018 BUS'!AD52</f>
        <v>-0.15780496085898432</v>
      </c>
      <c r="S18" s="69">
        <f>'FAC 2012-2018 BUS'!AD78</f>
        <v>-0.14612239671512528</v>
      </c>
      <c r="T18" s="69">
        <f>'FAC 2012-2018 BUS'!AD104</f>
        <v>-9.3789934893261595E-2</v>
      </c>
    </row>
    <row r="19" spans="2:20" ht="17.25" thickTop="1" thickBot="1" x14ac:dyDescent="0.3">
      <c r="B19" s="60" t="s">
        <v>73</v>
      </c>
      <c r="C19" s="70"/>
      <c r="D19" s="70"/>
      <c r="E19" s="70"/>
      <c r="F19" s="70"/>
      <c r="G19" s="70">
        <f>'FAC 2002-2012 BUS'!AD27</f>
        <v>-0.21947826990539254</v>
      </c>
      <c r="H19" s="70">
        <f>'FAC 2002-2012 BUS'!AD53</f>
        <v>-4.2620060197037235E-2</v>
      </c>
      <c r="I19" s="70">
        <f>'FAC 2002-2012 BUS'!AD79</f>
        <v>-1.3624014553618391E-2</v>
      </c>
      <c r="J19" s="70">
        <f>'FAC 2002-2012 BUS'!AD105</f>
        <v>-0.12362732629052542</v>
      </c>
      <c r="L19" s="60" t="s">
        <v>73</v>
      </c>
      <c r="M19" s="70"/>
      <c r="N19" s="70"/>
      <c r="O19" s="70"/>
      <c r="P19" s="70"/>
      <c r="Q19" s="70">
        <f>'FAC 2012-2018 BUS'!AD27</f>
        <v>2.8335458339600605E-2</v>
      </c>
      <c r="R19" s="70">
        <f>'FAC 2012-2018 BUS'!AD53</f>
        <v>-8.8909593650189467E-2</v>
      </c>
      <c r="S19" s="70">
        <f>'FAC 2012-2018 BUS'!AD79</f>
        <v>-4.9027338325336012E-2</v>
      </c>
      <c r="T19" s="70">
        <f>'FAC 2012-2018 BUS'!AD105</f>
        <v>0.18203946457407993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topLeftCell="D1" workbookViewId="0">
      <selection activeCell="T14" sqref="T14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78</v>
      </c>
      <c r="L2" s="71" t="s">
        <v>66</v>
      </c>
    </row>
    <row r="3" spans="2:21" ht="16.5" thickBot="1" x14ac:dyDescent="0.3"/>
    <row r="4" spans="2:21" ht="16.5" thickTop="1" x14ac:dyDescent="0.25">
      <c r="B4" s="64"/>
      <c r="C4" s="162" t="s">
        <v>65</v>
      </c>
      <c r="D4" s="162"/>
      <c r="E4" s="162"/>
      <c r="F4" s="162"/>
      <c r="G4" s="162" t="s">
        <v>60</v>
      </c>
      <c r="H4" s="162"/>
      <c r="I4" s="162"/>
      <c r="J4" s="162"/>
      <c r="L4" s="64"/>
      <c r="M4" s="162" t="s">
        <v>65</v>
      </c>
      <c r="N4" s="162"/>
      <c r="O4" s="162"/>
      <c r="P4" s="162"/>
      <c r="Q4" s="162" t="s">
        <v>60</v>
      </c>
      <c r="R4" s="162"/>
      <c r="S4" s="162"/>
      <c r="T4" s="162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0.27744461346776805</v>
      </c>
      <c r="H6" s="66">
        <f>'FAC 2002-2012 RAIL'!AD39</f>
        <v>0.62144437290650223</v>
      </c>
      <c r="I6" s="66" t="e">
        <f>'FAC 2002-2012 RAIL'!AD65</f>
        <v>#N/A</v>
      </c>
      <c r="J6" s="66">
        <f>'FAC 2002-2012 RAIL'!AD91</f>
        <v>8.8479338765976745E-2</v>
      </c>
      <c r="L6" s="28" t="s">
        <v>36</v>
      </c>
      <c r="M6" s="66">
        <f>'FAC 2012-2018 RAIL'!I13</f>
        <v>0.1172923217182209</v>
      </c>
      <c r="N6" s="66">
        <f>'FAC 2012-2018 RAIL'!I39</f>
        <v>0.22868168171758918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0.10156626772455531</v>
      </c>
      <c r="R6" s="66">
        <f>'FAC 2012-2018 RAIL'!AD39</f>
        <v>0.17160404522528144</v>
      </c>
      <c r="S6" s="66" t="e">
        <f>'FAC 2012-2018 RAIL'!AD65</f>
        <v>#N/A</v>
      </c>
      <c r="T6" s="66">
        <f>'FAC 2012-2018 RAIL'!AD91</f>
        <v>2.3237385588111139E-2</v>
      </c>
    </row>
    <row r="7" spans="2:21" x14ac:dyDescent="0.25">
      <c r="B7" s="28" t="s">
        <v>57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-7.1046579600833729E-2</v>
      </c>
      <c r="H7" s="66">
        <f>'FAC 2002-2012 RAIL'!AD40</f>
        <v>-2.6033203910962824E-2</v>
      </c>
      <c r="I7" s="66" t="e">
        <f>'FAC 2002-2012 RAIL'!AD66</f>
        <v>#N/A</v>
      </c>
      <c r="J7" s="66">
        <f>'FAC 2002-2012 RAIL'!AD92</f>
        <v>8.7546477036751242E-3</v>
      </c>
      <c r="L7" s="28" t="s">
        <v>57</v>
      </c>
      <c r="M7" s="66">
        <f>'FAC 2012-2018 RAIL'!I14</f>
        <v>0.12939193750298661</v>
      </c>
      <c r="N7" s="66">
        <f>'FAC 2012-2018 RAIL'!I40</f>
        <v>7.3656025790028279E-2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-4.08134243803943E-2</v>
      </c>
      <c r="R7" s="66">
        <f>'FAC 2012-2018 RAIL'!AD40</f>
        <v>-1.1411321459853544E-2</v>
      </c>
      <c r="S7" s="66" t="e">
        <f>'FAC 2012-2018 RAIL'!AD66</f>
        <v>#N/A</v>
      </c>
      <c r="T7" s="66">
        <f>'FAC 2012-2018 RAIL'!AD92</f>
        <v>-5.195423216703806E-2</v>
      </c>
      <c r="U7" s="73"/>
    </row>
    <row r="8" spans="2:21" x14ac:dyDescent="0.25">
      <c r="B8" s="28" t="s">
        <v>53</v>
      </c>
      <c r="C8" s="66">
        <f>'FAC 2002-2012 RAIL'!I15</f>
        <v>0.10030359088041929</v>
      </c>
      <c r="D8" s="66">
        <f>'FAC 2002-2012 BUS'!I41</f>
        <v>5.7883484469767321E-2</v>
      </c>
      <c r="E8" s="66" t="str">
        <f>'FAC 2002-2012 RAIL'!I67</f>
        <v>-</v>
      </c>
      <c r="F8" s="66">
        <f>'FAC 2002-2012 RAIL'!I93</f>
        <v>8.606219574635432E-2</v>
      </c>
      <c r="G8" s="66">
        <f>'FAC 2002-2012 RAIL'!AD15</f>
        <v>6.8604837835190904E-2</v>
      </c>
      <c r="H8" s="66">
        <f>'FAC 2002-2012 RAIL'!AD41</f>
        <v>5.3828194170674123E-2</v>
      </c>
      <c r="I8" s="66" t="e">
        <f>'FAC 2002-2012 RAIL'!AD67</f>
        <v>#N/A</v>
      </c>
      <c r="J8" s="66">
        <f>'FAC 2002-2012 RAIL'!AD93</f>
        <v>3.0615352365749249E-2</v>
      </c>
      <c r="L8" s="28" t="s">
        <v>53</v>
      </c>
      <c r="M8" s="66">
        <f>'FAC 2012-2018 RAIL'!I15</f>
        <v>5.9931124959478055E-2</v>
      </c>
      <c r="N8" s="66">
        <f>'FAC 2012-2018 RAIL'!I41</f>
        <v>5.974278279079237E-2</v>
      </c>
      <c r="O8" s="66" t="str">
        <f>'FAC 2012-2018 RAIL'!I67</f>
        <v>-</v>
      </c>
      <c r="P8" s="66">
        <f>'FAC 2012-2018 RAIL'!I93</f>
        <v>6.8027813555046501E-2</v>
      </c>
      <c r="Q8" s="66">
        <f>'FAC 2012-2018 RAIL'!AD15</f>
        <v>2.3906050929908929E-2</v>
      </c>
      <c r="R8" s="66">
        <f>'FAC 2012-2018 RAIL'!AD41</f>
        <v>2.3519422264992311E-2</v>
      </c>
      <c r="S8" s="66" t="e">
        <f>'FAC 2012-2018 RAIL'!AD67</f>
        <v>#N/A</v>
      </c>
      <c r="T8" s="66">
        <f>'FAC 2012-2018 RAIL'!AD93</f>
        <v>2.4903181322203798E-2</v>
      </c>
      <c r="U8" s="73"/>
    </row>
    <row r="9" spans="2:21" hidden="1" x14ac:dyDescent="0.25">
      <c r="B9" s="28" t="s">
        <v>67</v>
      </c>
      <c r="C9" s="66" t="str">
        <f>'FAC 2002-2012 RAIL'!I16</f>
        <v>-</v>
      </c>
      <c r="D9" s="66" t="str">
        <f>'FAC 2002-2012 BUS'!I42</f>
        <v>-</v>
      </c>
      <c r="E9" s="66" t="str">
        <f>'FAC 2002-2012 RAIL'!I68</f>
        <v>-</v>
      </c>
      <c r="F9" s="66" t="str">
        <f>'FAC 2002-2012 RAIL'!I94</f>
        <v>-</v>
      </c>
      <c r="G9" s="66" t="e">
        <f>'FAC 2002-2012 RAIL'!AD16</f>
        <v>#REF!</v>
      </c>
      <c r="H9" s="66" t="e">
        <f>'FAC 2002-2012 RAIL'!AD42</f>
        <v>#REF!</v>
      </c>
      <c r="I9" s="66" t="e">
        <f>'FAC 2002-2012 RAIL'!AD68</f>
        <v>#N/A</v>
      </c>
      <c r="J9" s="66" t="e">
        <f>'FAC 2002-2012 RAIL'!AD94</f>
        <v>#REF!</v>
      </c>
      <c r="L9" s="28" t="s">
        <v>67</v>
      </c>
      <c r="M9" s="66" t="str">
        <f>'FAC 2012-2018 RAIL'!I16</f>
        <v>-</v>
      </c>
      <c r="N9" s="66" t="str">
        <f>'FAC 2012-2018 RAIL'!I42</f>
        <v>-</v>
      </c>
      <c r="O9" s="66" t="str">
        <f>'FAC 2012-2018 RAIL'!I68</f>
        <v>-</v>
      </c>
      <c r="P9" s="66" t="str">
        <f>'FAC 2012-2018 RAIL'!I94</f>
        <v>-</v>
      </c>
      <c r="Q9" s="66" t="e">
        <f>'FAC 2012-2018 RAIL'!AD16</f>
        <v>#REF!</v>
      </c>
      <c r="R9" s="66" t="e">
        <f>'FAC 2012-2018 RAIL'!AD42</f>
        <v>#REF!</v>
      </c>
      <c r="S9" s="66" t="e">
        <f>'FAC 2012-2018 RAIL'!AD68</f>
        <v>#N/A</v>
      </c>
      <c r="T9" s="66" t="e">
        <f>'FAC 2012-2018 RAIL'!AD94</f>
        <v>#REF!</v>
      </c>
      <c r="U9" s="73"/>
    </row>
    <row r="10" spans="2:21" x14ac:dyDescent="0.25">
      <c r="B10" s="28" t="s">
        <v>54</v>
      </c>
      <c r="C10" s="66">
        <f>'FAC 2002-2012 RAIL'!I17</f>
        <v>1.08686777892229</v>
      </c>
      <c r="D10" s="66">
        <f>'FAC 2002-2012 BUS'!I43</f>
        <v>1.0678012135282486</v>
      </c>
      <c r="E10" s="66" t="str">
        <f>'FAC 2002-2012 RAIL'!I69</f>
        <v>-</v>
      </c>
      <c r="F10" s="66">
        <f>'FAC 2002-2012 RAIL'!I95</f>
        <v>1.0817122593718338</v>
      </c>
      <c r="G10" s="66">
        <f>'FAC 2002-2012 RAIL'!AD17</f>
        <v>0.14975925356594413</v>
      </c>
      <c r="H10" s="66">
        <f>'FAC 2002-2012 RAIL'!AD43</f>
        <v>0.12815003984199211</v>
      </c>
      <c r="I10" s="66" t="e">
        <f>'FAC 2002-2012 RAIL'!AD69</f>
        <v>#N/A</v>
      </c>
      <c r="J10" s="66">
        <f>'FAC 2002-2012 RAIL'!AD95</f>
        <v>0.10887918499116352</v>
      </c>
      <c r="L10" s="28" t="s">
        <v>54</v>
      </c>
      <c r="M10" s="66">
        <f>'FAC 2012-2018 RAIL'!I17</f>
        <v>-0.28568623095333434</v>
      </c>
      <c r="N10" s="66">
        <f>'FAC 2012-2018 RAIL'!I43</f>
        <v>-0.28382078724618098</v>
      </c>
      <c r="O10" s="66" t="str">
        <f>'FAC 2012-2018 RAIL'!I69</f>
        <v>-</v>
      </c>
      <c r="P10" s="66">
        <f>'FAC 2012-2018 RAIL'!I95</f>
        <v>-0.28941668897379358</v>
      </c>
      <c r="Q10" s="66">
        <f>'FAC 2012-2018 RAIL'!AD17</f>
        <v>-4.8238500677364779E-2</v>
      </c>
      <c r="R10" s="66">
        <f>'FAC 2012-2018 RAIL'!AD43</f>
        <v>-4.7444298157896338E-2</v>
      </c>
      <c r="S10" s="66" t="e">
        <f>'FAC 2012-2018 RAIL'!AD69</f>
        <v>#N/A</v>
      </c>
      <c r="T10" s="66">
        <f>'FAC 2012-2018 RAIL'!AD95</f>
        <v>-5.1767135088276912E-2</v>
      </c>
      <c r="U10" s="73"/>
    </row>
    <row r="11" spans="2:21" x14ac:dyDescent="0.25">
      <c r="B11" s="28" t="s">
        <v>51</v>
      </c>
      <c r="C11" s="66">
        <f>'FAC 2002-2012 RAIL'!I18</f>
        <v>-0.19107674405499042</v>
      </c>
      <c r="D11" s="66">
        <f>'FAC 2002-2012 BUS'!I44</f>
        <v>-0.19154572575705331</v>
      </c>
      <c r="E11" s="66" t="str">
        <f>'FAC 2002-2012 RAIL'!I70</f>
        <v>-</v>
      </c>
      <c r="F11" s="66">
        <f>'FAC 2002-2012 RAIL'!I96</f>
        <v>-0.19971606355699134</v>
      </c>
      <c r="G11" s="66">
        <f>'FAC 2002-2012 RAIL'!AD18</f>
        <v>6.2167996811634069E-2</v>
      </c>
      <c r="H11" s="66">
        <f>'FAC 2002-2012 RAIL'!AD44</f>
        <v>6.1817463781856589E-2</v>
      </c>
      <c r="I11" s="66" t="e">
        <f>'FAC 2002-2012 RAIL'!AD70</f>
        <v>#N/A</v>
      </c>
      <c r="J11" s="66">
        <f>'FAC 2002-2012 RAIL'!AD96</f>
        <v>4.6851973941854252E-2</v>
      </c>
      <c r="L11" s="28" t="s">
        <v>51</v>
      </c>
      <c r="M11" s="66">
        <f>'FAC 2012-2018 RAIL'!I18</f>
        <v>0.11448740187898854</v>
      </c>
      <c r="N11" s="66">
        <f>'FAC 2012-2018 RAIL'!I44</f>
        <v>9.3653113703249025E-2</v>
      </c>
      <c r="O11" s="66" t="str">
        <f>'FAC 2012-2018 RAIL'!I70</f>
        <v>-</v>
      </c>
      <c r="P11" s="66">
        <f>'FAC 2012-2018 RAIL'!I96</f>
        <v>8.3566354398319831E-2</v>
      </c>
      <c r="Q11" s="66">
        <f>'FAC 2012-2018 RAIL'!AD18</f>
        <v>-2.1487616197134865E-2</v>
      </c>
      <c r="R11" s="66">
        <f>'FAC 2012-2018 RAIL'!AD44</f>
        <v>-1.754390488924662E-2</v>
      </c>
      <c r="S11" s="66" t="e">
        <f>'FAC 2012-2018 RAIL'!AD70</f>
        <v>#N/A</v>
      </c>
      <c r="T11" s="66">
        <f>'FAC 2012-2018 RAIL'!AD96</f>
        <v>-1.6669890548108919E-2</v>
      </c>
      <c r="U11" s="73"/>
    </row>
    <row r="12" spans="2:21" x14ac:dyDescent="0.25">
      <c r="B12" s="28" t="s">
        <v>68</v>
      </c>
      <c r="C12" s="66">
        <f>'FAC 2002-2012 RAIL'!I19</f>
        <v>1.6985478256415831E-2</v>
      </c>
      <c r="D12" s="66">
        <f>'FAC 2002-2012 BUS'!I45</f>
        <v>5.6459716000271554E-2</v>
      </c>
      <c r="E12" s="66" t="str">
        <f>'FAC 2002-2012 RAIL'!I71</f>
        <v>-</v>
      </c>
      <c r="F12" s="66">
        <f>'FAC 2002-2012 RAIL'!I97</f>
        <v>-6.3071586250393885E-3</v>
      </c>
      <c r="G12" s="66">
        <f>'FAC 2002-2012 RAIL'!AD19</f>
        <v>4.9541123730012454E-3</v>
      </c>
      <c r="H12" s="66">
        <f>'FAC 2002-2012 RAIL'!AD45</f>
        <v>1.6876273947183468E-2</v>
      </c>
      <c r="I12" s="66" t="e">
        <f>'FAC 2002-2012 RAIL'!AD71</f>
        <v>#N/A</v>
      </c>
      <c r="J12" s="66">
        <f>'FAC 2002-2012 RAIL'!AD97</f>
        <v>1.4556496138512264E-3</v>
      </c>
      <c r="L12" s="28" t="s">
        <v>68</v>
      </c>
      <c r="M12" s="66">
        <f>'FAC 2012-2018 RAIL'!I19</f>
        <v>-7.0875749023162404E-2</v>
      </c>
      <c r="N12" s="66">
        <f>'FAC 2012-2018 RAIL'!I45</f>
        <v>-0.13489634897121816</v>
      </c>
      <c r="O12" s="66" t="str">
        <f>'FAC 2012-2018 RAIL'!I71</f>
        <v>-</v>
      </c>
      <c r="P12" s="66">
        <f>'FAC 2012-2018 RAIL'!I97</f>
        <v>-4.7603935258648034E-2</v>
      </c>
      <c r="Q12" s="66">
        <f>'FAC 2012-2018 RAIL'!AD19</f>
        <v>-7.6932844814831631E-3</v>
      </c>
      <c r="R12" s="66">
        <f>'FAC 2012-2018 RAIL'!AD45</f>
        <v>-1.0921967701678614E-2</v>
      </c>
      <c r="S12" s="66" t="e">
        <f>'FAC 2012-2018 RAIL'!AD71</f>
        <v>#N/A</v>
      </c>
      <c r="T12" s="66">
        <f>'FAC 2012-2018 RAIL'!AD97</f>
        <v>-1.4727891601517471E-2</v>
      </c>
      <c r="U12" s="73"/>
    </row>
    <row r="13" spans="2:21" x14ac:dyDescent="0.25">
      <c r="B13" s="28" t="s">
        <v>52</v>
      </c>
      <c r="C13" s="66">
        <f>'FAC 2002-2012 RAIL'!I20</f>
        <v>0.25041049465128085</v>
      </c>
      <c r="D13" s="66">
        <f>'FAC 2002-2012 BUS'!I46</f>
        <v>0.25044805039857976</v>
      </c>
      <c r="E13" s="66" t="str">
        <f>'FAC 2002-2012 RAIL'!I72</f>
        <v>-</v>
      </c>
      <c r="F13" s="66">
        <f>'FAC 2002-2012 RAIL'!I98</f>
        <v>0.17142857142857126</v>
      </c>
      <c r="G13" s="66">
        <f>'FAC 2002-2012 RAIL'!AD20</f>
        <v>-1.4124316391025437E-2</v>
      </c>
      <c r="H13" s="66">
        <f>'FAC 2002-2012 RAIL'!AD46</f>
        <v>-1.229706400385795E-2</v>
      </c>
      <c r="I13" s="66" t="e">
        <f>'FAC 2002-2012 RAIL'!AD72</f>
        <v>#N/A</v>
      </c>
      <c r="J13" s="66">
        <f>'FAC 2002-2012 RAIL'!AD98</f>
        <v>-6.869753556964911E-3</v>
      </c>
      <c r="L13" s="28" t="s">
        <v>52</v>
      </c>
      <c r="M13" s="66">
        <f>'FAC 2012-2018 RAIL'!I20</f>
        <v>0.24137569460215635</v>
      </c>
      <c r="N13" s="66">
        <f>'FAC 2012-2018 RAIL'!I46</f>
        <v>0.32468411628451199</v>
      </c>
      <c r="O13" s="66" t="str">
        <f>'FAC 2012-2018 RAIL'!I72</f>
        <v>-</v>
      </c>
      <c r="P13" s="66">
        <f>'FAC 2012-2018 RAIL'!I98</f>
        <v>0.12195121951219523</v>
      </c>
      <c r="Q13" s="66">
        <f>'FAC 2012-2018 RAIL'!AD20</f>
        <v>-1.0645200415587763E-2</v>
      </c>
      <c r="R13" s="66">
        <f>'FAC 2012-2018 RAIL'!AD46</f>
        <v>-1.5295256393535045E-2</v>
      </c>
      <c r="S13" s="66" t="e">
        <f>'FAC 2012-2018 RAIL'!AD72</f>
        <v>#N/A</v>
      </c>
      <c r="T13" s="66">
        <f>'FAC 2012-2018 RAIL'!AD98</f>
        <v>-4.7833961873174624E-3</v>
      </c>
      <c r="U13" s="73"/>
    </row>
    <row r="14" spans="2:21" x14ac:dyDescent="0.25">
      <c r="B14" s="28" t="s">
        <v>69</v>
      </c>
      <c r="C14" s="66"/>
      <c r="D14" s="66"/>
      <c r="E14" s="66"/>
      <c r="F14" s="66"/>
      <c r="G14" s="66">
        <f>'FAC 2002-2012 RAIL'!AD21</f>
        <v>1.7158683784980322E-5</v>
      </c>
      <c r="H14" s="66">
        <f>'FAC 2002-2012 RAIL'!AD47</f>
        <v>0</v>
      </c>
      <c r="I14" s="66" t="e">
        <f>'FAC 2002-2012 RAIL'!AD73</f>
        <v>#N/A</v>
      </c>
      <c r="J14" s="66">
        <f>'FAC 2002-2012 RAIL'!AD99</f>
        <v>1.882493418816986E-5</v>
      </c>
      <c r="L14" s="28" t="s">
        <v>69</v>
      </c>
      <c r="M14" s="66"/>
      <c r="N14" s="66"/>
      <c r="O14" s="66"/>
      <c r="P14" s="66"/>
      <c r="Q14" s="66">
        <f>'FAC 2012-2018 RAIL'!AD21</f>
        <v>2.2838895181341289E-4</v>
      </c>
      <c r="R14" s="66">
        <f>'FAC 2012-2018 RAIL'!AD47</f>
        <v>1.1714863739161236E-4</v>
      </c>
      <c r="S14" s="66" t="e">
        <f>'FAC 2012-2018 RAIL'!AD73</f>
        <v>#N/A</v>
      </c>
      <c r="T14" s="66">
        <f>'FAC 2012-2018 RAIL'!AD99</f>
        <v>2.6852837913060172E-4</v>
      </c>
      <c r="U14" s="73"/>
    </row>
    <row r="15" spans="2:21" hidden="1" x14ac:dyDescent="0.25">
      <c r="B15" s="28" t="s">
        <v>70</v>
      </c>
      <c r="C15" s="66"/>
      <c r="D15" s="66"/>
      <c r="E15" s="66"/>
      <c r="F15" s="66"/>
      <c r="G15" s="66" t="e">
        <f>'FAC 2002-2012 RAIL'!AD22</f>
        <v>#REF!</v>
      </c>
      <c r="H15" s="66" t="e">
        <f>'FAC 2002-2012 RAIL'!AD48</f>
        <v>#REF!</v>
      </c>
      <c r="I15" s="66" t="e">
        <f>'FAC 2002-2012 RAIL'!AD74</f>
        <v>#N/A</v>
      </c>
      <c r="J15" s="66" t="e">
        <f>'FAC 2002-2012 RAIL'!AD100</f>
        <v>#REF!</v>
      </c>
      <c r="L15" s="28" t="s">
        <v>70</v>
      </c>
      <c r="M15" s="66"/>
      <c r="N15" s="66"/>
      <c r="O15" s="66"/>
      <c r="P15" s="66"/>
      <c r="Q15" s="66" t="e">
        <f>'FAC 2012-2018 RAIL'!AD22</f>
        <v>#REF!</v>
      </c>
      <c r="R15" s="66" t="e">
        <f>'FAC 2012-2018 RAIL'!AD48</f>
        <v>#REF!</v>
      </c>
      <c r="S15" s="66" t="e">
        <f>'FAC 2012-2018 RAIL'!AD74</f>
        <v>#N/A</v>
      </c>
      <c r="T15" s="66" t="e">
        <f>'FAC 2012-2018 RAIL'!AD100</f>
        <v>#REF!</v>
      </c>
      <c r="U15" s="73"/>
    </row>
    <row r="16" spans="2:21" hidden="1" x14ac:dyDescent="0.25">
      <c r="B16" s="11" t="s">
        <v>71</v>
      </c>
      <c r="C16" s="66"/>
      <c r="D16" s="66"/>
      <c r="E16" s="66"/>
      <c r="F16" s="66"/>
      <c r="G16" s="66" t="e">
        <f>'FAC 2002-2012 RAIL'!AD23</f>
        <v>#REF!</v>
      </c>
      <c r="H16" s="66" t="e">
        <f>'FAC 2002-2012 RAIL'!AD49</f>
        <v>#REF!</v>
      </c>
      <c r="I16" s="66" t="e">
        <f>'FAC 2002-2012 RAIL'!AD75</f>
        <v>#N/A</v>
      </c>
      <c r="J16" s="66" t="e">
        <f>'FAC 2002-2012 RAIL'!AD101</f>
        <v>#REF!</v>
      </c>
      <c r="L16" s="11" t="s">
        <v>71</v>
      </c>
      <c r="M16" s="66"/>
      <c r="N16" s="66"/>
      <c r="O16" s="66"/>
      <c r="P16" s="66"/>
      <c r="Q16" s="66" t="e">
        <f>'FAC 2012-2018 RAIL'!AD23</f>
        <v>#REF!</v>
      </c>
      <c r="R16" s="66" t="e">
        <f>'FAC 2012-2018 RAIL'!AD49</f>
        <v>#REF!</v>
      </c>
      <c r="S16" s="66" t="e">
        <f>'FAC 2012-2018 RAIL'!AD75</f>
        <v>#N/A</v>
      </c>
      <c r="T16" s="66" t="e">
        <f>'FAC 2012-2018 RAIL'!AD101</f>
        <v>#REF!</v>
      </c>
      <c r="U16" s="73"/>
    </row>
    <row r="17" spans="2:20" x14ac:dyDescent="0.25">
      <c r="B17" s="44" t="s">
        <v>58</v>
      </c>
      <c r="C17" s="68"/>
      <c r="D17" s="68"/>
      <c r="E17" s="68"/>
      <c r="F17" s="68"/>
      <c r="G17" s="68">
        <f>'FAC 2002-2012 RAIL'!AD24</f>
        <v>4.3687900525753186E-2</v>
      </c>
      <c r="H17" s="68">
        <f>'FAC 2002-2012 RAIL'!AD50</f>
        <v>0.21035402559660377</v>
      </c>
      <c r="I17" s="68" t="e">
        <f>'FAC 2002-2012 RAIL'!AD76</f>
        <v>#N/A</v>
      </c>
      <c r="J17" s="68">
        <f>'FAC 2002-2012 RAIL'!AD102</f>
        <v>0</v>
      </c>
      <c r="L17" s="44" t="s">
        <v>58</v>
      </c>
      <c r="M17" s="68"/>
      <c r="N17" s="68"/>
      <c r="O17" s="68"/>
      <c r="P17" s="68"/>
      <c r="Q17" s="68">
        <f>'FAC 2012-2018 RAIL'!AD24</f>
        <v>0</v>
      </c>
      <c r="R17" s="68">
        <f>'FAC 2012-2018 RAIL'!AD50</f>
        <v>0</v>
      </c>
      <c r="S17" s="68" t="e">
        <f>'FAC 2012-2018 RAIL'!AD76</f>
        <v>#N/A</v>
      </c>
      <c r="T17" s="68">
        <f>'FAC 2012-2018 RAIL'!AD102</f>
        <v>0</v>
      </c>
    </row>
    <row r="18" spans="2:20" x14ac:dyDescent="0.25">
      <c r="B18" s="28" t="s">
        <v>72</v>
      </c>
      <c r="C18" s="72"/>
      <c r="D18" s="72"/>
      <c r="E18" s="72"/>
      <c r="F18" s="72"/>
      <c r="G18" s="72">
        <f>'FAC 2002-2012 RAIL'!AD25</f>
        <v>0.76597712945332175</v>
      </c>
      <c r="H18" s="72">
        <f>'FAC 2002-2012 RAIL'!AD51</f>
        <v>1.0690911826967366</v>
      </c>
      <c r="I18" s="72" t="e">
        <f>'FAC 2002-2012 RAIL'!AD77</f>
        <v>#N/A</v>
      </c>
      <c r="J18" s="72">
        <f>'FAC 2002-2012 RAIL'!AD103</f>
        <v>0.30813567661872532</v>
      </c>
      <c r="L18" s="28" t="s">
        <v>72</v>
      </c>
      <c r="M18" s="72"/>
      <c r="N18" s="72"/>
      <c r="O18" s="72"/>
      <c r="P18" s="72"/>
      <c r="Q18" s="72">
        <f>'FAC 2012-2018 RAIL'!AD25</f>
        <v>-2.8124057849082673E-3</v>
      </c>
      <c r="R18" s="72">
        <f>'FAC 2012-2018 RAIL'!AD51</f>
        <v>9.5139536811845726E-2</v>
      </c>
      <c r="S18" s="72" t="e">
        <f>'FAC 2012-2018 RAIL'!AD77</f>
        <v>#N/A</v>
      </c>
      <c r="T18" s="72">
        <f>'FAC 2012-2018 RAIL'!AD103</f>
        <v>-8.5126083887103743E-2</v>
      </c>
    </row>
    <row r="19" spans="2:20" ht="16.5" thickBot="1" x14ac:dyDescent="0.3">
      <c r="B19" s="12" t="s">
        <v>55</v>
      </c>
      <c r="C19" s="69"/>
      <c r="D19" s="69"/>
      <c r="E19" s="69"/>
      <c r="F19" s="69"/>
      <c r="G19" s="69">
        <f>'FAC 2002-2012 RAIL'!AD26</f>
        <v>0.30362955781950784</v>
      </c>
      <c r="H19" s="69">
        <f>'FAC 2002-2012 RAIL'!AD52</f>
        <v>0.73391915656400952</v>
      </c>
      <c r="I19" s="69" t="e">
        <f>'FAC 2002-2012 RAIL'!AD78</f>
        <v>#N/A</v>
      </c>
      <c r="J19" s="69">
        <f>'FAC 2002-2012 RAIL'!AD104</f>
        <v>0.44420061078608275</v>
      </c>
      <c r="L19" s="12" t="s">
        <v>55</v>
      </c>
      <c r="M19" s="69"/>
      <c r="N19" s="69"/>
      <c r="O19" s="69"/>
      <c r="P19" s="69"/>
      <c r="Q19" s="69">
        <f>'FAC 2012-2018 RAIL'!AD26</f>
        <v>-2.85730207278454E-2</v>
      </c>
      <c r="R19" s="69">
        <f>'FAC 2012-2018 RAIL'!AD52</f>
        <v>-5.9045822187505759E-2</v>
      </c>
      <c r="S19" s="69" t="e">
        <f>'FAC 2012-2018 RAIL'!AD78</f>
        <v>#N/A</v>
      </c>
      <c r="T19" s="69">
        <f>'FAC 2012-2018 RAIL'!AD104</f>
        <v>3.3855879324180549E-2</v>
      </c>
    </row>
    <row r="20" spans="2:20" ht="17.25" thickTop="1" thickBot="1" x14ac:dyDescent="0.3">
      <c r="B20" s="60" t="s">
        <v>73</v>
      </c>
      <c r="C20" s="70"/>
      <c r="D20" s="70"/>
      <c r="E20" s="70"/>
      <c r="F20" s="70"/>
      <c r="G20" s="70">
        <f>'FAC 2002-2012 RAIL'!AD27</f>
        <v>-0.4623475716338139</v>
      </c>
      <c r="H20" s="70">
        <f>'FAC 2002-2012 RAIL'!AD53</f>
        <v>-0.33517202613272712</v>
      </c>
      <c r="I20" s="70" t="e">
        <f>'FAC 2002-2012 RAIL'!AD79</f>
        <v>#N/A</v>
      </c>
      <c r="J20" s="70">
        <f>'FAC 2002-2012 RAIL'!AD105</f>
        <v>0.13606493416735743</v>
      </c>
      <c r="L20" s="60" t="s">
        <v>73</v>
      </c>
      <c r="M20" s="70"/>
      <c r="N20" s="70"/>
      <c r="O20" s="70"/>
      <c r="P20" s="70"/>
      <c r="Q20" s="70">
        <f>'FAC 2012-2018 RAIL'!AD27</f>
        <v>-2.5760614942937132E-2</v>
      </c>
      <c r="R20" s="70">
        <f>'FAC 2012-2018 RAIL'!AD53</f>
        <v>-0.15418535899935149</v>
      </c>
      <c r="S20" s="70" t="e">
        <f>'FAC 2012-2018 RAIL'!AD79</f>
        <v>#N/A</v>
      </c>
      <c r="T20" s="70">
        <f>'FAC 2012-2018 RAIL'!AD105</f>
        <v>0.11898196321128429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9"/>
      <c r="H2" s="109"/>
      <c r="I2" s="20"/>
    </row>
    <row r="3" spans="1:31" x14ac:dyDescent="0.25">
      <c r="B3" s="21" t="s">
        <v>29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2002</v>
      </c>
      <c r="H9" s="131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27</v>
      </c>
      <c r="G12" s="120"/>
      <c r="H12" s="120"/>
      <c r="I12" s="119"/>
      <c r="J12" s="107"/>
      <c r="K12" s="107"/>
      <c r="L12" s="107" t="s">
        <v>27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36</v>
      </c>
      <c r="C13" s="119" t="s">
        <v>25</v>
      </c>
      <c r="D13" s="107" t="s">
        <v>8</v>
      </c>
      <c r="E13" s="121"/>
      <c r="F13" s="107">
        <f>MATCH($D13,FAC_TOTALS_APTA!$A$2:$BJ$2,)</f>
        <v>12</v>
      </c>
      <c r="G13" s="120">
        <f>VLOOKUP(G11,FAC_TOTALS_APTA!$A$4:$BJ$126,$F13,FALSE)</f>
        <v>69431799.636510193</v>
      </c>
      <c r="H13" s="120">
        <f>VLOOKUP(H11,FAC_TOTALS_APTA!$A$4:$BJ$126,$F13,FALSE)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MATCH($K13,FAC_TOTALS_APTA!$A$2:$BH$2,)</f>
        <v>22</v>
      </c>
      <c r="M13" s="120">
        <f>IF(M11=0,0,VLOOKUP(M11,FAC_TOTALS_APTA!$A$4:$BJ$126,$L13,FALSE))</f>
        <v>-2196619.59215168</v>
      </c>
      <c r="N13" s="120">
        <f>IF(N11=0,0,VLOOKUP(N11,FAC_TOTALS_APTA!$A$4:$BJ$126,$L13,FALSE))</f>
        <v>35014763.035863496</v>
      </c>
      <c r="O13" s="120">
        <f>IF(O11=0,0,VLOOKUP(O11,FAC_TOTALS_APTA!$A$4:$BJ$126,$L13,FALSE))</f>
        <v>-27464850.922573</v>
      </c>
      <c r="P13" s="120">
        <f>IF(P11=0,0,VLOOKUP(P11,FAC_TOTALS_APTA!$A$4:$BJ$126,$L13,FALSE))</f>
        <v>-6471850.2047861004</v>
      </c>
      <c r="Q13" s="120">
        <f>IF(Q11=0,0,VLOOKUP(Q11,FAC_TOTALS_APTA!$A$4:$BJ$126,$L13,FALSE))</f>
        <v>29281721.2508245</v>
      </c>
      <c r="R13" s="120">
        <f>IF(R11=0,0,VLOOKUP(R11,FAC_TOTALS_APTA!$A$4:$BJ$126,$L13,FALSE))</f>
        <v>13956985.716891401</v>
      </c>
      <c r="S13" s="120">
        <f>IF(S11=0,0,VLOOKUP(S11,FAC_TOTALS_APTA!$A$4:$BJ$126,$L13,FALSE))</f>
        <v>-18624989.591933101</v>
      </c>
      <c r="T13" s="120">
        <f>IF(T11=0,0,VLOOKUP(T11,FAC_TOTALS_APTA!$A$4:$BJ$126,$L13,FALSE))</f>
        <v>-81366786.417224005</v>
      </c>
      <c r="U13" s="120">
        <f>IF(U11=0,0,VLOOKUP(U11,FAC_TOTALS_APTA!$A$4:$BJ$126,$L13,FALSE))</f>
        <v>-54422599.680360198</v>
      </c>
      <c r="V13" s="120">
        <f>IF(V11=0,0,VLOOKUP(V11,FAC_TOTALS_APTA!$A$4:$BJ$126,$L13,FALSE))</f>
        <v>-21040673.425331902</v>
      </c>
      <c r="W13" s="120">
        <f>IF(W11=0,0,VLOOKUP(W11,FAC_TOTALS_APTA!$A$4:$BJ$126,$L13,FALSE))</f>
        <v>0</v>
      </c>
      <c r="X13" s="120">
        <f>IF(X11=0,0,VLOOKUP(X11,FAC_TOTALS_APTA!$A$4:$BJ$126,$L13,FALSE))</f>
        <v>0</v>
      </c>
      <c r="Y13" s="120">
        <f>IF(Y11=0,0,VLOOKUP(Y11,FAC_TOTALS_APTA!$A$4:$BJ$126,$L13,FALSE))</f>
        <v>0</v>
      </c>
      <c r="Z13" s="120">
        <f>IF(Z11=0,0,VLOOKUP(Z11,FAC_TOTALS_APTA!$A$4:$BJ$126,$L13,FALSE))</f>
        <v>0</v>
      </c>
      <c r="AA13" s="120">
        <f>IF(AA11=0,0,VLOOKUP(AA11,FAC_TOTALS_APTA!$A$4:$BJ$126,$L13,FALSE))</f>
        <v>0</v>
      </c>
      <c r="AB13" s="120">
        <f>IF(AB11=0,0,VLOOKUP(AB11,FAC_TOTALS_APTA!$A$4:$BJ$126,$L13,FALSE))</f>
        <v>0</v>
      </c>
      <c r="AC13" s="124">
        <f>SUM(M13:AB13)</f>
        <v>-133334899.8307806</v>
      </c>
      <c r="AD13" s="125">
        <f>AC13/G26</f>
        <v>-6.0121711176487819E-2</v>
      </c>
      <c r="AE13" s="9"/>
    </row>
    <row r="14" spans="1:31" s="16" customFormat="1" x14ac:dyDescent="0.25">
      <c r="A14" s="9"/>
      <c r="B14" s="118" t="s">
        <v>57</v>
      </c>
      <c r="C14" s="119" t="s">
        <v>25</v>
      </c>
      <c r="D14" s="107" t="s">
        <v>75</v>
      </c>
      <c r="E14" s="121"/>
      <c r="F14" s="107">
        <f>MATCH($D14,FAC_TOTALS_APTA!$A$2:$BJ$2,)</f>
        <v>13</v>
      </c>
      <c r="G14" s="126">
        <f>VLOOKUP(G11,FAC_TOTALS_APTA!$A$4:$BJ$126,$F14,FALSE)</f>
        <v>0.91027864284140703</v>
      </c>
      <c r="H14" s="126">
        <f>VLOOKUP(H11,FAC_TOTALS_APTA!$A$4:$BJ$126,$F14,FALSE)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MATCH($K14,FAC_TOTALS_APTA!$A$2:$BH$2,)</f>
        <v>23</v>
      </c>
      <c r="M14" s="120">
        <f>IF(M11=0,0,VLOOKUP(M11,FAC_TOTALS_APTA!$A$4:$BJ$126,$L14,FALSE))</f>
        <v>-3237160.0206936202</v>
      </c>
      <c r="N14" s="120">
        <f>IF(N11=0,0,VLOOKUP(N11,FAC_TOTALS_APTA!$A$4:$BJ$126,$L14,FALSE))</f>
        <v>22196386.839422699</v>
      </c>
      <c r="O14" s="120">
        <f>IF(O11=0,0,VLOOKUP(O11,FAC_TOTALS_APTA!$A$4:$BJ$126,$L14,FALSE))</f>
        <v>-10235606.0082471</v>
      </c>
      <c r="P14" s="120">
        <f>IF(P11=0,0,VLOOKUP(P11,FAC_TOTALS_APTA!$A$4:$BJ$126,$L14,FALSE))</f>
        <v>7458919.90096696</v>
      </c>
      <c r="Q14" s="120">
        <f>IF(Q11=0,0,VLOOKUP(Q11,FAC_TOTALS_APTA!$A$4:$BJ$126,$L14,FALSE))</f>
        <v>-18146329.370455399</v>
      </c>
      <c r="R14" s="120">
        <f>IF(R11=0,0,VLOOKUP(R11,FAC_TOTALS_APTA!$A$4:$BJ$126,$L14,FALSE))</f>
        <v>13641992.009562099</v>
      </c>
      <c r="S14" s="120">
        <f>IF(S11=0,0,VLOOKUP(S11,FAC_TOTALS_APTA!$A$4:$BJ$126,$L14,FALSE))</f>
        <v>-67723396.404849201</v>
      </c>
      <c r="T14" s="120">
        <f>IF(T11=0,0,VLOOKUP(T11,FAC_TOTALS_APTA!$A$4:$BJ$126,$L14,FALSE))</f>
        <v>-11990428.137592699</v>
      </c>
      <c r="U14" s="120">
        <f>IF(U11=0,0,VLOOKUP(U11,FAC_TOTALS_APTA!$A$4:$BJ$126,$L14,FALSE))</f>
        <v>-13249320.697524499</v>
      </c>
      <c r="V14" s="120">
        <f>IF(V11=0,0,VLOOKUP(V11,FAC_TOTALS_APTA!$A$4:$BJ$126,$L14,FALSE))</f>
        <v>485255.60319510999</v>
      </c>
      <c r="W14" s="120">
        <f>IF(W11=0,0,VLOOKUP(W11,FAC_TOTALS_APTA!$A$4:$BJ$126,$L14,FALSE))</f>
        <v>0</v>
      </c>
      <c r="X14" s="120">
        <f>IF(X11=0,0,VLOOKUP(X11,FAC_TOTALS_APTA!$A$4:$BJ$126,$L14,FALSE))</f>
        <v>0</v>
      </c>
      <c r="Y14" s="120">
        <f>IF(Y11=0,0,VLOOKUP(Y11,FAC_TOTALS_APTA!$A$4:$BJ$126,$L14,FALSE))</f>
        <v>0</v>
      </c>
      <c r="Z14" s="120">
        <f>IF(Z11=0,0,VLOOKUP(Z11,FAC_TOTALS_APTA!$A$4:$BJ$126,$L14,FALSE))</f>
        <v>0</v>
      </c>
      <c r="AA14" s="120">
        <f>IF(AA11=0,0,VLOOKUP(AA11,FAC_TOTALS_APTA!$A$4:$BJ$126,$L14,FALSE))</f>
        <v>0</v>
      </c>
      <c r="AB14" s="120">
        <f>IF(AB11=0,0,VLOOKUP(AB11,FAC_TOTALS_APTA!$A$4:$BJ$126,$L14,FALSE))</f>
        <v>0</v>
      </c>
      <c r="AC14" s="124">
        <f t="shared" ref="AC14:AC23" si="4">SUM(M14:AB14)</f>
        <v>-80799686.286215648</v>
      </c>
      <c r="AD14" s="125">
        <f>AC14/G26</f>
        <v>-3.6433187471666337E-2</v>
      </c>
      <c r="AE14" s="9"/>
    </row>
    <row r="15" spans="1:31" s="16" customFormat="1" x14ac:dyDescent="0.25">
      <c r="A15" s="9"/>
      <c r="B15" s="118" t="s">
        <v>53</v>
      </c>
      <c r="C15" s="119" t="s">
        <v>25</v>
      </c>
      <c r="D15" s="107" t="s">
        <v>9</v>
      </c>
      <c r="E15" s="121"/>
      <c r="F15" s="107">
        <f>MATCH($D15,FAC_TOTALS_APTA!$A$2:$BJ$2,)</f>
        <v>14</v>
      </c>
      <c r="G15" s="120">
        <f>VLOOKUP(G11,FAC_TOTALS_APTA!$A$4:$BJ$126,$F15,FALSE)</f>
        <v>9573567.1438265797</v>
      </c>
      <c r="H15" s="120">
        <f>VLOOKUP(H11,FAC_TOTALS_APTA!$A$4:$BJ$126,$F15,FALSE)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MATCH($K15,FAC_TOTALS_APTA!$A$2:$BH$2,)</f>
        <v>24</v>
      </c>
      <c r="M15" s="120">
        <f>IF(M11=0,0,VLOOKUP(M11,FAC_TOTALS_APTA!$A$4:$BJ$126,$L15,FALSE))</f>
        <v>14007899.8715997</v>
      </c>
      <c r="N15" s="120">
        <f>IF(N11=0,0,VLOOKUP(N11,FAC_TOTALS_APTA!$A$4:$BJ$126,$L15,FALSE))</f>
        <v>16631986.9662682</v>
      </c>
      <c r="O15" s="120">
        <f>IF(O11=0,0,VLOOKUP(O11,FAC_TOTALS_APTA!$A$4:$BJ$126,$L15,FALSE))</f>
        <v>19193111.419653699</v>
      </c>
      <c r="P15" s="120">
        <f>IF(P11=0,0,VLOOKUP(P11,FAC_TOTALS_APTA!$A$4:$BJ$126,$L15,FALSE))</f>
        <v>26010901.851437401</v>
      </c>
      <c r="Q15" s="120">
        <f>IF(Q11=0,0,VLOOKUP(Q11,FAC_TOTALS_APTA!$A$4:$BJ$126,$L15,FALSE))</f>
        <v>7162767.8467195705</v>
      </c>
      <c r="R15" s="120">
        <f>IF(R11=0,0,VLOOKUP(R11,FAC_TOTALS_APTA!$A$4:$BJ$126,$L15,FALSE))</f>
        <v>4736179.9607375702</v>
      </c>
      <c r="S15" s="120">
        <f>IF(S11=0,0,VLOOKUP(S11,FAC_TOTALS_APTA!$A$4:$BJ$126,$L15,FALSE))</f>
        <v>-4468660.8641496096</v>
      </c>
      <c r="T15" s="120">
        <f>IF(T11=0,0,VLOOKUP(T11,FAC_TOTALS_APTA!$A$4:$BJ$126,$L15,FALSE))</f>
        <v>521167.66957984999</v>
      </c>
      <c r="U15" s="120">
        <f>IF(U11=0,0,VLOOKUP(U11,FAC_TOTALS_APTA!$A$4:$BJ$126,$L15,FALSE))</f>
        <v>9462338.3312406391</v>
      </c>
      <c r="V15" s="120">
        <f>IF(V11=0,0,VLOOKUP(V11,FAC_TOTALS_APTA!$A$4:$BJ$126,$L15,FALSE))</f>
        <v>11954509.8965459</v>
      </c>
      <c r="W15" s="120">
        <f>IF(W11=0,0,VLOOKUP(W11,FAC_TOTALS_APTA!$A$4:$BJ$126,$L15,FALSE))</f>
        <v>0</v>
      </c>
      <c r="X15" s="120">
        <f>IF(X11=0,0,VLOOKUP(X11,FAC_TOTALS_APTA!$A$4:$BJ$126,$L15,FALSE))</f>
        <v>0</v>
      </c>
      <c r="Y15" s="120">
        <f>IF(Y11=0,0,VLOOKUP(Y11,FAC_TOTALS_APTA!$A$4:$BJ$126,$L15,FALSE))</f>
        <v>0</v>
      </c>
      <c r="Z15" s="120">
        <f>IF(Z11=0,0,VLOOKUP(Z11,FAC_TOTALS_APTA!$A$4:$BJ$126,$L15,FALSE))</f>
        <v>0</v>
      </c>
      <c r="AA15" s="120">
        <f>IF(AA11=0,0,VLOOKUP(AA11,FAC_TOTALS_APTA!$A$4:$BJ$126,$L15,FALSE))</f>
        <v>0</v>
      </c>
      <c r="AB15" s="120">
        <f>IF(AB11=0,0,VLOOKUP(AB11,FAC_TOTALS_APTA!$A$4:$BJ$126,$L15,FALSE))</f>
        <v>0</v>
      </c>
      <c r="AC15" s="124">
        <f t="shared" si="4"/>
        <v>105212202.94963293</v>
      </c>
      <c r="AD15" s="125">
        <f>AC15/G26</f>
        <v>4.7440975213599627E-2</v>
      </c>
      <c r="AE15" s="9"/>
    </row>
    <row r="16" spans="1:31" s="16" customFormat="1" x14ac:dyDescent="0.25">
      <c r="A16" s="9"/>
      <c r="B16" s="118" t="s">
        <v>67</v>
      </c>
      <c r="C16" s="119"/>
      <c r="D16" s="107" t="s">
        <v>11</v>
      </c>
      <c r="E16" s="121"/>
      <c r="F16" s="107" t="e">
        <f>MATCH($D16,FAC_TOTALS_APTA!$A$2:$BJ$2,)</f>
        <v>#N/A</v>
      </c>
      <c r="G16" s="126" t="e">
        <f>VLOOKUP(G11,FAC_TOTALS_APTA!$A$4:$BJ$126,$F16,FALSE)</f>
        <v>#REF!</v>
      </c>
      <c r="H16" s="126" t="e">
        <f>VLOOKUP(H11,FAC_TOTALS_APTA!$A$4:$BJ$126,$F16,FALSE)</f>
        <v>#REF!</v>
      </c>
      <c r="I16" s="122" t="str">
        <f t="shared" si="1"/>
        <v>-</v>
      </c>
      <c r="J16" s="123" t="str">
        <f t="shared" si="2"/>
        <v/>
      </c>
      <c r="K16" s="123" t="str">
        <f t="shared" si="3"/>
        <v>TSD_POP_PCT_FAC</v>
      </c>
      <c r="L16" s="107" t="e">
        <f>MATCH($K16,FAC_TOTALS_APTA!$A$2:$BH$2,)</f>
        <v>#N/A</v>
      </c>
      <c r="M16" s="120" t="e">
        <f>IF(M11=0,0,VLOOKUP(M11,FAC_TOTALS_APTA!$A$4:$BJ$126,$L16,FALSE))</f>
        <v>#REF!</v>
      </c>
      <c r="N16" s="120" t="e">
        <f>IF(N11=0,0,VLOOKUP(N11,FAC_TOTALS_APTA!$A$4:$BJ$126,$L16,FALSE))</f>
        <v>#REF!</v>
      </c>
      <c r="O16" s="120" t="e">
        <f>IF(O11=0,0,VLOOKUP(O11,FAC_TOTALS_APTA!$A$4:$BJ$126,$L16,FALSE))</f>
        <v>#REF!</v>
      </c>
      <c r="P16" s="120" t="e">
        <f>IF(P11=0,0,VLOOKUP(P11,FAC_TOTALS_APTA!$A$4:$BJ$126,$L16,FALSE))</f>
        <v>#REF!</v>
      </c>
      <c r="Q16" s="120" t="e">
        <f>IF(Q11=0,0,VLOOKUP(Q11,FAC_TOTALS_APTA!$A$4:$BJ$126,$L16,FALSE))</f>
        <v>#REF!</v>
      </c>
      <c r="R16" s="120" t="e">
        <f>IF(R11=0,0,VLOOKUP(R11,FAC_TOTALS_APTA!$A$4:$BJ$126,$L16,FALSE))</f>
        <v>#REF!</v>
      </c>
      <c r="S16" s="120" t="e">
        <f>IF(S11=0,0,VLOOKUP(S11,FAC_TOTALS_APTA!$A$4:$BJ$126,$L16,FALSE))</f>
        <v>#REF!</v>
      </c>
      <c r="T16" s="120" t="e">
        <f>IF(T11=0,0,VLOOKUP(T11,FAC_TOTALS_APTA!$A$4:$BJ$126,$L16,FALSE))</f>
        <v>#REF!</v>
      </c>
      <c r="U16" s="120" t="e">
        <f>IF(U11=0,0,VLOOKUP(U11,FAC_TOTALS_APTA!$A$4:$BJ$126,$L16,FALSE))</f>
        <v>#REF!</v>
      </c>
      <c r="V16" s="120" t="e">
        <f>IF(V11=0,0,VLOOKUP(V11,FAC_TOTALS_APTA!$A$4:$BJ$126,$L16,FALSE))</f>
        <v>#REF!</v>
      </c>
      <c r="W16" s="120">
        <f>IF(W11=0,0,VLOOKUP(W11,FAC_TOTALS_APTA!$A$4:$BJ$126,$L16,FALSE))</f>
        <v>0</v>
      </c>
      <c r="X16" s="120">
        <f>IF(X11=0,0,VLOOKUP(X11,FAC_TOTALS_APTA!$A$4:$BJ$126,$L16,FALSE))</f>
        <v>0</v>
      </c>
      <c r="Y16" s="120">
        <f>IF(Y11=0,0,VLOOKUP(Y11,FAC_TOTALS_APTA!$A$4:$BJ$126,$L16,FALSE))</f>
        <v>0</v>
      </c>
      <c r="Z16" s="120">
        <f>IF(Z11=0,0,VLOOKUP(Z11,FAC_TOTALS_APTA!$A$4:$BJ$126,$L16,FALSE))</f>
        <v>0</v>
      </c>
      <c r="AA16" s="120">
        <f>IF(AA11=0,0,VLOOKUP(AA11,FAC_TOTALS_APTA!$A$4:$BJ$126,$L16,FALSE))</f>
        <v>0</v>
      </c>
      <c r="AB16" s="120">
        <f>IF(AB11=0,0,VLOOKUP(AB11,FAC_TOTALS_APTA!$A$4:$BJ$126,$L16,FALSE))</f>
        <v>0</v>
      </c>
      <c r="AC16" s="124" t="e">
        <f t="shared" si="4"/>
        <v>#REF!</v>
      </c>
      <c r="AD16" s="125" t="e">
        <f>AC16/G26</f>
        <v>#REF!</v>
      </c>
      <c r="AE16" s="9"/>
    </row>
    <row r="17" spans="1:31" s="16" customFormat="1" x14ac:dyDescent="0.2">
      <c r="A17" s="9"/>
      <c r="B17" s="118" t="s">
        <v>54</v>
      </c>
      <c r="C17" s="119" t="s">
        <v>25</v>
      </c>
      <c r="D17" s="127" t="s">
        <v>18</v>
      </c>
      <c r="E17" s="121"/>
      <c r="F17" s="107">
        <f>MATCH($D17,FAC_TOTALS_APTA!$A$2:$BJ$2,)</f>
        <v>16</v>
      </c>
      <c r="G17" s="128">
        <f>VLOOKUP(G11,FAC_TOTALS_APTA!$A$4:$BJ$126,$F17,FALSE)</f>
        <v>1.99892297215457</v>
      </c>
      <c r="H17" s="128">
        <f>VLOOKUP(H11,FAC_TOTALS_APTA!$A$4:$BJ$126,$F17,FALSE)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MATCH($K17,FAC_TOTALS_APTA!$A$2:$BH$2,)</f>
        <v>26</v>
      </c>
      <c r="M17" s="120">
        <f>IF(M11=0,0,VLOOKUP(M11,FAC_TOTALS_APTA!$A$4:$BJ$126,$L17,FALSE))</f>
        <v>41062436.445279501</v>
      </c>
      <c r="N17" s="120">
        <f>IF(N11=0,0,VLOOKUP(N11,FAC_TOTALS_APTA!$A$4:$BJ$126,$L17,FALSE))</f>
        <v>37074628.618656397</v>
      </c>
      <c r="O17" s="120">
        <f>IF(O11=0,0,VLOOKUP(O11,FAC_TOTALS_APTA!$A$4:$BJ$126,$L17,FALSE))</f>
        <v>54104313.725350097</v>
      </c>
      <c r="P17" s="120">
        <f>IF(P11=0,0,VLOOKUP(P11,FAC_TOTALS_APTA!$A$4:$BJ$126,$L17,FALSE))</f>
        <v>34002014.645511001</v>
      </c>
      <c r="Q17" s="120">
        <f>IF(Q11=0,0,VLOOKUP(Q11,FAC_TOTALS_APTA!$A$4:$BJ$126,$L17,FALSE))</f>
        <v>19414182.926645499</v>
      </c>
      <c r="R17" s="120">
        <f>IF(R11=0,0,VLOOKUP(R11,FAC_TOTALS_APTA!$A$4:$BJ$126,$L17,FALSE))</f>
        <v>44525702.787946999</v>
      </c>
      <c r="S17" s="120">
        <f>IF(S11=0,0,VLOOKUP(S11,FAC_TOTALS_APTA!$A$4:$BJ$126,$L17,FALSE))</f>
        <v>-117950644.25111</v>
      </c>
      <c r="T17" s="120">
        <f>IF(T11=0,0,VLOOKUP(T11,FAC_TOTALS_APTA!$A$4:$BJ$126,$L17,FALSE))</f>
        <v>53613890.8195512</v>
      </c>
      <c r="U17" s="120">
        <f>IF(U11=0,0,VLOOKUP(U11,FAC_TOTALS_APTA!$A$4:$BJ$126,$L17,FALSE))</f>
        <v>73698132.906516597</v>
      </c>
      <c r="V17" s="120">
        <f>IF(V11=0,0,VLOOKUP(V11,FAC_TOTALS_APTA!$A$4:$BJ$126,$L17,FALSE))</f>
        <v>4221052.1192948902</v>
      </c>
      <c r="W17" s="120">
        <f>IF(W11=0,0,VLOOKUP(W11,FAC_TOTALS_APTA!$A$4:$BJ$126,$L17,FALSE))</f>
        <v>0</v>
      </c>
      <c r="X17" s="120">
        <f>IF(X11=0,0,VLOOKUP(X11,FAC_TOTALS_APTA!$A$4:$BJ$126,$L17,FALSE))</f>
        <v>0</v>
      </c>
      <c r="Y17" s="120">
        <f>IF(Y11=0,0,VLOOKUP(Y11,FAC_TOTALS_APTA!$A$4:$BJ$126,$L17,FALSE))</f>
        <v>0</v>
      </c>
      <c r="Z17" s="120">
        <f>IF(Z11=0,0,VLOOKUP(Z11,FAC_TOTALS_APTA!$A$4:$BJ$126,$L17,FALSE))</f>
        <v>0</v>
      </c>
      <c r="AA17" s="120">
        <f>IF(AA11=0,0,VLOOKUP(AA11,FAC_TOTALS_APTA!$A$4:$BJ$126,$L17,FALSE))</f>
        <v>0</v>
      </c>
      <c r="AB17" s="120">
        <f>IF(AB11=0,0,VLOOKUP(AB11,FAC_TOTALS_APTA!$A$4:$BJ$126,$L17,FALSE))</f>
        <v>0</v>
      </c>
      <c r="AC17" s="124">
        <f t="shared" si="4"/>
        <v>243765710.74364215</v>
      </c>
      <c r="AD17" s="125">
        <f>AC17/G26</f>
        <v>0.10991579604934952</v>
      </c>
      <c r="AE17" s="9"/>
    </row>
    <row r="18" spans="1:31" s="16" customFormat="1" x14ac:dyDescent="0.25">
      <c r="A18" s="9"/>
      <c r="B18" s="118" t="s">
        <v>51</v>
      </c>
      <c r="C18" s="119" t="s">
        <v>25</v>
      </c>
      <c r="D18" s="107" t="s">
        <v>17</v>
      </c>
      <c r="E18" s="121"/>
      <c r="F18" s="107">
        <f>MATCH($D18,FAC_TOTALS_APTA!$A$2:$BJ$2,)</f>
        <v>17</v>
      </c>
      <c r="G18" s="126">
        <f>VLOOKUP(G11,FAC_TOTALS_APTA!$A$4:$BJ$126,$F18,FALSE)</f>
        <v>39381.469965213502</v>
      </c>
      <c r="H18" s="126">
        <f>VLOOKUP(H11,FAC_TOTALS_APTA!$A$4:$BJ$126,$F18,FALSE)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MATCH($K18,FAC_TOTALS_APTA!$A$2:$BH$2,)</f>
        <v>27</v>
      </c>
      <c r="M18" s="120">
        <f>IF(M11=0,0,VLOOKUP(M11,FAC_TOTALS_APTA!$A$4:$BJ$126,$L18,FALSE))</f>
        <v>9579110.9083351009</v>
      </c>
      <c r="N18" s="120">
        <f>IF(N11=0,0,VLOOKUP(N11,FAC_TOTALS_APTA!$A$4:$BJ$126,$L18,FALSE))</f>
        <v>13066979.461753801</v>
      </c>
      <c r="O18" s="120">
        <f>IF(O11=0,0,VLOOKUP(O11,FAC_TOTALS_APTA!$A$4:$BJ$126,$L18,FALSE))</f>
        <v>12618850.544251099</v>
      </c>
      <c r="P18" s="120">
        <f>IF(P11=0,0,VLOOKUP(P11,FAC_TOTALS_APTA!$A$4:$BJ$126,$L18,FALSE))</f>
        <v>20430780.840170499</v>
      </c>
      <c r="Q18" s="120">
        <f>IF(Q11=0,0,VLOOKUP(Q11,FAC_TOTALS_APTA!$A$4:$BJ$126,$L18,FALSE))</f>
        <v>-7067473.4763658801</v>
      </c>
      <c r="R18" s="120">
        <f>IF(R11=0,0,VLOOKUP(R11,FAC_TOTALS_APTA!$A$4:$BJ$126,$L18,FALSE))</f>
        <v>662122.77383173804</v>
      </c>
      <c r="S18" s="120">
        <f>IF(S11=0,0,VLOOKUP(S11,FAC_TOTALS_APTA!$A$4:$BJ$126,$L18,FALSE))</f>
        <v>26228787.247192301</v>
      </c>
      <c r="T18" s="120">
        <f>IF(T11=0,0,VLOOKUP(T11,FAC_TOTALS_APTA!$A$4:$BJ$126,$L18,FALSE))</f>
        <v>12485484.480987901</v>
      </c>
      <c r="U18" s="120">
        <f>IF(U11=0,0,VLOOKUP(U11,FAC_TOTALS_APTA!$A$4:$BJ$126,$L18,FALSE))</f>
        <v>9724283.6107594799</v>
      </c>
      <c r="V18" s="120">
        <f>IF(V11=0,0,VLOOKUP(V11,FAC_TOTALS_APTA!$A$4:$BJ$126,$L18,FALSE))</f>
        <v>2931095.4002688201</v>
      </c>
      <c r="W18" s="120">
        <f>IF(W11=0,0,VLOOKUP(W11,FAC_TOTALS_APTA!$A$4:$BJ$126,$L18,FALSE))</f>
        <v>0</v>
      </c>
      <c r="X18" s="120">
        <f>IF(X11=0,0,VLOOKUP(X11,FAC_TOTALS_APTA!$A$4:$BJ$126,$L18,FALSE))</f>
        <v>0</v>
      </c>
      <c r="Y18" s="120">
        <f>IF(Y11=0,0,VLOOKUP(Y11,FAC_TOTALS_APTA!$A$4:$BJ$126,$L18,FALSE))</f>
        <v>0</v>
      </c>
      <c r="Z18" s="120">
        <f>IF(Z11=0,0,VLOOKUP(Z11,FAC_TOTALS_APTA!$A$4:$BJ$126,$L18,FALSE))</f>
        <v>0</v>
      </c>
      <c r="AA18" s="120">
        <f>IF(AA11=0,0,VLOOKUP(AA11,FAC_TOTALS_APTA!$A$4:$BJ$126,$L18,FALSE))</f>
        <v>0</v>
      </c>
      <c r="AB18" s="120">
        <f>IF(AB11=0,0,VLOOKUP(AB11,FAC_TOTALS_APTA!$A$4:$BJ$126,$L18,FALSE))</f>
        <v>0</v>
      </c>
      <c r="AC18" s="124">
        <f t="shared" si="4"/>
        <v>100660021.79118489</v>
      </c>
      <c r="AD18" s="125">
        <f>AC18/G26</f>
        <v>4.5388362422960377E-2</v>
      </c>
      <c r="AE18" s="9"/>
    </row>
    <row r="19" spans="1:31" s="16" customFormat="1" x14ac:dyDescent="0.25">
      <c r="A19" s="9"/>
      <c r="B19" s="118" t="s">
        <v>68</v>
      </c>
      <c r="C19" s="119"/>
      <c r="D19" s="107" t="s">
        <v>10</v>
      </c>
      <c r="E19" s="121"/>
      <c r="F19" s="107">
        <f>MATCH($D19,FAC_TOTALS_APTA!$A$2:$BJ$2,)</f>
        <v>18</v>
      </c>
      <c r="G19" s="120">
        <f>VLOOKUP(G11,FAC_TOTALS_APTA!$A$4:$BJ$126,$F19,FALSE)</f>
        <v>9.9176880297119094</v>
      </c>
      <c r="H19" s="120">
        <f>VLOOKUP(H11,FAC_TOTALS_APTA!$A$4:$BJ$126,$F19,FALSE)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MATCH($K19,FAC_TOTALS_APTA!$A$2:$BH$2,)</f>
        <v>28</v>
      </c>
      <c r="M19" s="120">
        <f>IF(M11=0,0,VLOOKUP(M11,FAC_TOTALS_APTA!$A$4:$BJ$126,$L19,FALSE))</f>
        <v>-1982583.8097532201</v>
      </c>
      <c r="N19" s="120">
        <f>IF(N11=0,0,VLOOKUP(N11,FAC_TOTALS_APTA!$A$4:$BJ$126,$L19,FALSE))</f>
        <v>-1890950.0230139701</v>
      </c>
      <c r="O19" s="120">
        <f>IF(O11=0,0,VLOOKUP(O11,FAC_TOTALS_APTA!$A$4:$BJ$126,$L19,FALSE))</f>
        <v>-2819316.3388448199</v>
      </c>
      <c r="P19" s="120">
        <f>IF(P11=0,0,VLOOKUP(P11,FAC_TOTALS_APTA!$A$4:$BJ$126,$L19,FALSE))</f>
        <v>-3145337.26152243</v>
      </c>
      <c r="Q19" s="120">
        <f>IF(Q11=0,0,VLOOKUP(Q11,FAC_TOTALS_APTA!$A$4:$BJ$126,$L19,FALSE))</f>
        <v>-4178346.0577792502</v>
      </c>
      <c r="R19" s="120">
        <f>IF(R11=0,0,VLOOKUP(R11,FAC_TOTALS_APTA!$A$4:$BJ$126,$L19,FALSE))</f>
        <v>4136980.3360379199</v>
      </c>
      <c r="S19" s="120">
        <f>IF(S11=0,0,VLOOKUP(S11,FAC_TOTALS_APTA!$A$4:$BJ$126,$L19,FALSE))</f>
        <v>2940824.9890345698</v>
      </c>
      <c r="T19" s="120">
        <f>IF(T11=0,0,VLOOKUP(T11,FAC_TOTALS_APTA!$A$4:$BJ$126,$L19,FALSE))</f>
        <v>5483120.47630144</v>
      </c>
      <c r="U19" s="120">
        <f>IF(U11=0,0,VLOOKUP(U11,FAC_TOTALS_APTA!$A$4:$BJ$126,$L19,FALSE))</f>
        <v>7129309.1296045501</v>
      </c>
      <c r="V19" s="120">
        <f>IF(V11=0,0,VLOOKUP(V11,FAC_TOTALS_APTA!$A$4:$BJ$126,$L19,FALSE))</f>
        <v>-2711596.4409388602</v>
      </c>
      <c r="W19" s="120">
        <f>IF(W11=0,0,VLOOKUP(W11,FAC_TOTALS_APTA!$A$4:$BJ$126,$L19,FALSE))</f>
        <v>0</v>
      </c>
      <c r="X19" s="120">
        <f>IF(X11=0,0,VLOOKUP(X11,FAC_TOTALS_APTA!$A$4:$BJ$126,$L19,FALSE))</f>
        <v>0</v>
      </c>
      <c r="Y19" s="120">
        <f>IF(Y11=0,0,VLOOKUP(Y11,FAC_TOTALS_APTA!$A$4:$BJ$126,$L19,FALSE))</f>
        <v>0</v>
      </c>
      <c r="Z19" s="120">
        <f>IF(Z11=0,0,VLOOKUP(Z11,FAC_TOTALS_APTA!$A$4:$BJ$126,$L19,FALSE))</f>
        <v>0</v>
      </c>
      <c r="AA19" s="120">
        <f>IF(AA11=0,0,VLOOKUP(AA11,FAC_TOTALS_APTA!$A$4:$BJ$126,$L19,FALSE))</f>
        <v>0</v>
      </c>
      <c r="AB19" s="120">
        <f>IF(AB11=0,0,VLOOKUP(AB11,FAC_TOTALS_APTA!$A$4:$BJ$126,$L19,FALSE))</f>
        <v>0</v>
      </c>
      <c r="AC19" s="124">
        <f t="shared" si="4"/>
        <v>2962104.9991259295</v>
      </c>
      <c r="AD19" s="125">
        <f>AC19/G26</f>
        <v>1.3356354672174749E-3</v>
      </c>
      <c r="AE19" s="9"/>
    </row>
    <row r="20" spans="1:31" s="16" customFormat="1" x14ac:dyDescent="0.25">
      <c r="A20" s="9"/>
      <c r="B20" s="118" t="s">
        <v>52</v>
      </c>
      <c r="C20" s="119"/>
      <c r="D20" s="107" t="s">
        <v>32</v>
      </c>
      <c r="E20" s="121"/>
      <c r="F20" s="107">
        <f>MATCH($D20,FAC_TOTALS_APTA!$A$2:$BJ$2,)</f>
        <v>19</v>
      </c>
      <c r="G20" s="128">
        <f>VLOOKUP(G11,FAC_TOTALS_APTA!$A$4:$BJ$126,$F20,FALSE)</f>
        <v>3.9438940773070499</v>
      </c>
      <c r="H20" s="128">
        <f>VLOOKUP(H11,FAC_TOTALS_APTA!$A$4:$BJ$126,$F20,FALSE)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MATCH($K20,FAC_TOTALS_APTA!$A$2:$BH$2,)</f>
        <v>29</v>
      </c>
      <c r="M20" s="120">
        <f>IF(M11=0,0,VLOOKUP(M11,FAC_TOTALS_APTA!$A$4:$BJ$126,$L20,FALSE))</f>
        <v>0</v>
      </c>
      <c r="N20" s="120">
        <f>IF(N11=0,0,VLOOKUP(N11,FAC_TOTALS_APTA!$A$4:$BJ$126,$L20,FALSE))</f>
        <v>0</v>
      </c>
      <c r="O20" s="120">
        <f>IF(O11=0,0,VLOOKUP(O11,FAC_TOTALS_APTA!$A$4:$BJ$126,$L20,FALSE))</f>
        <v>0</v>
      </c>
      <c r="P20" s="120">
        <f>IF(P11=0,0,VLOOKUP(P11,FAC_TOTALS_APTA!$A$4:$BJ$126,$L20,FALSE))</f>
        <v>-7431947.4266483895</v>
      </c>
      <c r="Q20" s="120">
        <f>IF(Q11=0,0,VLOOKUP(Q11,FAC_TOTALS_APTA!$A$4:$BJ$126,$L20,FALSE))</f>
        <v>-3203243.0441709198</v>
      </c>
      <c r="R20" s="120">
        <f>IF(R11=0,0,VLOOKUP(R11,FAC_TOTALS_APTA!$A$4:$BJ$126,$L20,FALSE))</f>
        <v>-1942991.4979191299</v>
      </c>
      <c r="S20" s="120">
        <f>IF(S11=0,0,VLOOKUP(S11,FAC_TOTALS_APTA!$A$4:$BJ$126,$L20,FALSE))</f>
        <v>-5230184.4279222004</v>
      </c>
      <c r="T20" s="120">
        <f>IF(T11=0,0,VLOOKUP(T11,FAC_TOTALS_APTA!$A$4:$BJ$126,$L20,FALSE))</f>
        <v>-5408982.0171513697</v>
      </c>
      <c r="U20" s="120">
        <f>IF(U11=0,0,VLOOKUP(U11,FAC_TOTALS_APTA!$A$4:$BJ$126,$L20,FALSE))</f>
        <v>1283462.58653139</v>
      </c>
      <c r="V20" s="120">
        <f>IF(V11=0,0,VLOOKUP(V11,FAC_TOTALS_APTA!$A$4:$BJ$126,$L20,FALSE))</f>
        <v>-2386023.4116815198</v>
      </c>
      <c r="W20" s="120">
        <f>IF(W11=0,0,VLOOKUP(W11,FAC_TOTALS_APTA!$A$4:$BJ$126,$L20,FALSE))</f>
        <v>0</v>
      </c>
      <c r="X20" s="120">
        <f>IF(X11=0,0,VLOOKUP(X11,FAC_TOTALS_APTA!$A$4:$BJ$126,$L20,FALSE))</f>
        <v>0</v>
      </c>
      <c r="Y20" s="120">
        <f>IF(Y11=0,0,VLOOKUP(Y11,FAC_TOTALS_APTA!$A$4:$BJ$126,$L20,FALSE))</f>
        <v>0</v>
      </c>
      <c r="Z20" s="120">
        <f>IF(Z11=0,0,VLOOKUP(Z11,FAC_TOTALS_APTA!$A$4:$BJ$126,$L20,FALSE))</f>
        <v>0</v>
      </c>
      <c r="AA20" s="120">
        <f>IF(AA11=0,0,VLOOKUP(AA11,FAC_TOTALS_APTA!$A$4:$BJ$126,$L20,FALSE))</f>
        <v>0</v>
      </c>
      <c r="AB20" s="120">
        <f>IF(AB11=0,0,VLOOKUP(AB11,FAC_TOTALS_APTA!$A$4:$BJ$126,$L20,FALSE))</f>
        <v>0</v>
      </c>
      <c r="AC20" s="124">
        <f t="shared" si="4"/>
        <v>-24319909.238962144</v>
      </c>
      <c r="AD20" s="125">
        <f>AC20/G26</f>
        <v>-1.09660303563354E-2</v>
      </c>
      <c r="AE20" s="9"/>
    </row>
    <row r="21" spans="1:31" s="16" customFormat="1" x14ac:dyDescent="0.25">
      <c r="A21" s="9"/>
      <c r="B21" s="118" t="s">
        <v>69</v>
      </c>
      <c r="C21" s="119"/>
      <c r="D21" s="129" t="s">
        <v>79</v>
      </c>
      <c r="E21" s="121"/>
      <c r="F21" s="107">
        <f>MATCH($D21,FAC_TOTALS_APTA!$A$2:$BJ$2,)</f>
        <v>20</v>
      </c>
      <c r="G21" s="128">
        <f>VLOOKUP(G11,FAC_TOTALS_APTA!$A$4:$BJ$126,$F21,FALSE)</f>
        <v>0</v>
      </c>
      <c r="H21" s="128">
        <f>VLOOKUP(H11,FAC_TOTALS_APTA!$A$4:$BJ$126,$F21,FALSE)</f>
        <v>0.60852307949248097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YEARS_SINCE_TNC_BUS_POW_FAC</v>
      </c>
      <c r="L21" s="107">
        <f>MATCH($K21,FAC_TOTALS_APTA!$A$2:$BH$2,)</f>
        <v>30</v>
      </c>
      <c r="M21" s="120">
        <f>IF(M11=0,0,VLOOKUP(M11,FAC_TOTALS_APTA!$A$4:$BJ$126,$L21,FALSE))</f>
        <v>0</v>
      </c>
      <c r="N21" s="120">
        <f>IF(N11=0,0,VLOOKUP(N11,FAC_TOTALS_APTA!$A$4:$BJ$126,$L21,FALSE))</f>
        <v>0</v>
      </c>
      <c r="O21" s="120">
        <f>IF(O11=0,0,VLOOKUP(O11,FAC_TOTALS_APTA!$A$4:$BJ$126,$L21,FALSE))</f>
        <v>0</v>
      </c>
      <c r="P21" s="120">
        <f>IF(P11=0,0,VLOOKUP(P11,FAC_TOTALS_APTA!$A$4:$BJ$126,$L21,FALSE))</f>
        <v>0</v>
      </c>
      <c r="Q21" s="120">
        <f>IF(Q11=0,0,VLOOKUP(Q11,FAC_TOTALS_APTA!$A$4:$BJ$126,$L21,FALSE))</f>
        <v>0</v>
      </c>
      <c r="R21" s="120">
        <f>IF(R11=0,0,VLOOKUP(R11,FAC_TOTALS_APTA!$A$4:$BJ$126,$L21,FALSE))</f>
        <v>0</v>
      </c>
      <c r="S21" s="120">
        <f>IF(S11=0,0,VLOOKUP(S11,FAC_TOTALS_APTA!$A$4:$BJ$126,$L21,FALSE))</f>
        <v>0</v>
      </c>
      <c r="T21" s="120">
        <f>IF(T11=0,0,VLOOKUP(T11,FAC_TOTALS_APTA!$A$4:$BJ$126,$L21,FALSE))</f>
        <v>0</v>
      </c>
      <c r="U21" s="120">
        <f>IF(U11=0,0,VLOOKUP(U11,FAC_TOTALS_APTA!$A$4:$BJ$126,$L21,FALSE))</f>
        <v>-2986860.0725992098</v>
      </c>
      <c r="V21" s="120">
        <f>IF(V11=0,0,VLOOKUP(V11,FAC_TOTALS_APTA!$A$4:$BJ$126,$L21,FALSE))</f>
        <v>-12883271.184859701</v>
      </c>
      <c r="W21" s="120">
        <f>IF(W11=0,0,VLOOKUP(W11,FAC_TOTALS_APTA!$A$4:$BJ$126,$L21,FALSE))</f>
        <v>0</v>
      </c>
      <c r="X21" s="120">
        <f>IF(X11=0,0,VLOOKUP(X11,FAC_TOTALS_APTA!$A$4:$BJ$126,$L21,FALSE))</f>
        <v>0</v>
      </c>
      <c r="Y21" s="120">
        <f>IF(Y11=0,0,VLOOKUP(Y11,FAC_TOTALS_APTA!$A$4:$BJ$126,$L21,FALSE))</f>
        <v>0</v>
      </c>
      <c r="Z21" s="120">
        <f>IF(Z11=0,0,VLOOKUP(Z11,FAC_TOTALS_APTA!$A$4:$BJ$126,$L21,FALSE))</f>
        <v>0</v>
      </c>
      <c r="AA21" s="120">
        <f>IF(AA11=0,0,VLOOKUP(AA11,FAC_TOTALS_APTA!$A$4:$BJ$126,$L21,FALSE))</f>
        <v>0</v>
      </c>
      <c r="AB21" s="120">
        <f>IF(AB11=0,0,VLOOKUP(AB11,FAC_TOTALS_APTA!$A$4:$BJ$126,$L21,FALSE))</f>
        <v>0</v>
      </c>
      <c r="AC21" s="124">
        <f t="shared" si="4"/>
        <v>-15870131.25745891</v>
      </c>
      <c r="AD21" s="125">
        <f>AC21/G26</f>
        <v>-7.1559617849852042E-3</v>
      </c>
      <c r="AE21" s="9"/>
    </row>
    <row r="22" spans="1:31" s="16" customFormat="1" x14ac:dyDescent="0.25">
      <c r="A22" s="9"/>
      <c r="B22" s="118" t="s">
        <v>70</v>
      </c>
      <c r="C22" s="119"/>
      <c r="D22" s="107" t="s">
        <v>48</v>
      </c>
      <c r="E22" s="121"/>
      <c r="F22" s="107" t="e">
        <f>MATCH($D22,FAC_TOTALS_APTA!$A$2:$BJ$2,)</f>
        <v>#N/A</v>
      </c>
      <c r="G22" s="128" t="e">
        <f>VLOOKUP(G11,FAC_TOTALS_APTA!$A$4:$BJ$126,$F22,FALSE)</f>
        <v>#REF!</v>
      </c>
      <c r="H22" s="128" t="e">
        <f>VLOOKUP(H11,FAC_TOTALS_APTA!$A$4:$BJ$126,$F22,FALSE)</f>
        <v>#REF!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 t="e">
        <f>MATCH($K22,FAC_TOTALS_APTA!$A$2:$BH$2,)</f>
        <v>#N/A</v>
      </c>
      <c r="M22" s="120" t="e">
        <f>IF(M11=0,0,VLOOKUP(M11,FAC_TOTALS_APTA!$A$4:$BJ$126,$L22,FALSE))</f>
        <v>#REF!</v>
      </c>
      <c r="N22" s="120" t="e">
        <f>IF(N11=0,0,VLOOKUP(N11,FAC_TOTALS_APTA!$A$4:$BJ$126,$L22,FALSE))</f>
        <v>#REF!</v>
      </c>
      <c r="O22" s="120" t="e">
        <f>IF(O11=0,0,VLOOKUP(O11,FAC_TOTALS_APTA!$A$4:$BJ$126,$L22,FALSE))</f>
        <v>#REF!</v>
      </c>
      <c r="P22" s="120" t="e">
        <f>IF(P11=0,0,VLOOKUP(P11,FAC_TOTALS_APTA!$A$4:$BJ$126,$L22,FALSE))</f>
        <v>#REF!</v>
      </c>
      <c r="Q22" s="120" t="e">
        <f>IF(Q11=0,0,VLOOKUP(Q11,FAC_TOTALS_APTA!$A$4:$BJ$126,$L22,FALSE))</f>
        <v>#REF!</v>
      </c>
      <c r="R22" s="120" t="e">
        <f>IF(R11=0,0,VLOOKUP(R11,FAC_TOTALS_APTA!$A$4:$BJ$126,$L22,FALSE))</f>
        <v>#REF!</v>
      </c>
      <c r="S22" s="120" t="e">
        <f>IF(S11=0,0,VLOOKUP(S11,FAC_TOTALS_APTA!$A$4:$BJ$126,$L22,FALSE))</f>
        <v>#REF!</v>
      </c>
      <c r="T22" s="120" t="e">
        <f>IF(T11=0,0,VLOOKUP(T11,FAC_TOTALS_APTA!$A$4:$BJ$126,$L22,FALSE))</f>
        <v>#REF!</v>
      </c>
      <c r="U22" s="120" t="e">
        <f>IF(U11=0,0,VLOOKUP(U11,FAC_TOTALS_APTA!$A$4:$BJ$126,$L22,FALSE))</f>
        <v>#REF!</v>
      </c>
      <c r="V22" s="120" t="e">
        <f>IF(V11=0,0,VLOOKUP(V11,FAC_TOTALS_APTA!$A$4:$BJ$126,$L22,FALSE))</f>
        <v>#REF!</v>
      </c>
      <c r="W22" s="120">
        <f>IF(W11=0,0,VLOOKUP(W11,FAC_TOTALS_APTA!$A$4:$BJ$126,$L22,FALSE))</f>
        <v>0</v>
      </c>
      <c r="X22" s="120">
        <f>IF(X11=0,0,VLOOKUP(X11,FAC_TOTALS_APTA!$A$4:$BJ$126,$L22,FALSE))</f>
        <v>0</v>
      </c>
      <c r="Y22" s="120">
        <f>IF(Y11=0,0,VLOOKUP(Y11,FAC_TOTALS_APTA!$A$4:$BJ$126,$L22,FALSE))</f>
        <v>0</v>
      </c>
      <c r="Z22" s="120">
        <f>IF(Z11=0,0,VLOOKUP(Z11,FAC_TOTALS_APTA!$A$4:$BJ$126,$L22,FALSE))</f>
        <v>0</v>
      </c>
      <c r="AA22" s="120">
        <f>IF(AA11=0,0,VLOOKUP(AA11,FAC_TOTALS_APTA!$A$4:$BJ$126,$L22,FALSE))</f>
        <v>0</v>
      </c>
      <c r="AB22" s="120">
        <f>IF(AB11=0,0,VLOOKUP(AB11,FAC_TOTALS_APTA!$A$4:$BJ$126,$L22,FALSE))</f>
        <v>0</v>
      </c>
      <c r="AC22" s="124" t="e">
        <f t="shared" si="4"/>
        <v>#REF!</v>
      </c>
      <c r="AD22" s="125" t="e">
        <f>AC22/G26</f>
        <v>#REF!</v>
      </c>
      <c r="AE22" s="9"/>
    </row>
    <row r="23" spans="1:31" s="16" customFormat="1" x14ac:dyDescent="0.25">
      <c r="A23" s="9"/>
      <c r="B23" s="130" t="s">
        <v>71</v>
      </c>
      <c r="C23" s="131"/>
      <c r="D23" s="132" t="s">
        <v>49</v>
      </c>
      <c r="E23" s="133"/>
      <c r="F23" s="132" t="e">
        <f>MATCH($D23,FAC_TOTALS_APTA!$A$2:$BJ$2,)</f>
        <v>#N/A</v>
      </c>
      <c r="G23" s="134" t="e">
        <f>VLOOKUP(G11,FAC_TOTALS_APTA!$A$4:$BJ$126,$F23,FALSE)</f>
        <v>#REF!</v>
      </c>
      <c r="H23" s="134" t="e">
        <f>VLOOKUP(H11,FAC_TOTALS_APTA!$A$4:$BJ$126,$F23,FALSE)</f>
        <v>#REF!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 t="e">
        <f>MATCH($K23,FAC_TOTALS_APTA!$A$2:$BH$2,)</f>
        <v>#N/A</v>
      </c>
      <c r="M23" s="137" t="e">
        <f>IF(M11=0,0,VLOOKUP(M11,FAC_TOTALS_APTA!$A$4:$BJ$126,$L23,FALSE))</f>
        <v>#REF!</v>
      </c>
      <c r="N23" s="137" t="e">
        <f>IF(N11=0,0,VLOOKUP(N11,FAC_TOTALS_APTA!$A$4:$BJ$126,$L23,FALSE))</f>
        <v>#REF!</v>
      </c>
      <c r="O23" s="137" t="e">
        <f>IF(O11=0,0,VLOOKUP(O11,FAC_TOTALS_APTA!$A$4:$BJ$126,$L23,FALSE))</f>
        <v>#REF!</v>
      </c>
      <c r="P23" s="137" t="e">
        <f>IF(P11=0,0,VLOOKUP(P11,FAC_TOTALS_APTA!$A$4:$BJ$126,$L23,FALSE))</f>
        <v>#REF!</v>
      </c>
      <c r="Q23" s="137" t="e">
        <f>IF(Q11=0,0,VLOOKUP(Q11,FAC_TOTALS_APTA!$A$4:$BJ$126,$L23,FALSE))</f>
        <v>#REF!</v>
      </c>
      <c r="R23" s="137" t="e">
        <f>IF(R11=0,0,VLOOKUP(R11,FAC_TOTALS_APTA!$A$4:$BJ$126,$L23,FALSE))</f>
        <v>#REF!</v>
      </c>
      <c r="S23" s="137" t="e">
        <f>IF(S11=0,0,VLOOKUP(S11,FAC_TOTALS_APTA!$A$4:$BJ$126,$L23,FALSE))</f>
        <v>#REF!</v>
      </c>
      <c r="T23" s="137" t="e">
        <f>IF(T11=0,0,VLOOKUP(T11,FAC_TOTALS_APTA!$A$4:$BJ$126,$L23,FALSE))</f>
        <v>#REF!</v>
      </c>
      <c r="U23" s="137" t="e">
        <f>IF(U11=0,0,VLOOKUP(U11,FAC_TOTALS_APTA!$A$4:$BJ$126,$L23,FALSE))</f>
        <v>#REF!</v>
      </c>
      <c r="V23" s="137" t="e">
        <f>IF(V11=0,0,VLOOKUP(V11,FAC_TOTALS_APTA!$A$4:$BJ$126,$L23,FALSE))</f>
        <v>#REF!</v>
      </c>
      <c r="W23" s="137">
        <f>IF(W11=0,0,VLOOKUP(W11,FAC_TOTALS_APTA!$A$4:$BJ$126,$L23,FALSE))</f>
        <v>0</v>
      </c>
      <c r="X23" s="137">
        <f>IF(X11=0,0,VLOOKUP(X11,FAC_TOTALS_APTA!$A$4:$BJ$126,$L23,FALSE))</f>
        <v>0</v>
      </c>
      <c r="Y23" s="137">
        <f>IF(Y11=0,0,VLOOKUP(Y11,FAC_TOTALS_APTA!$A$4:$BJ$126,$L23,FALSE))</f>
        <v>0</v>
      </c>
      <c r="Z23" s="137">
        <f>IF(Z11=0,0,VLOOKUP(Z11,FAC_TOTALS_APTA!$A$4:$BJ$126,$L23,FALSE))</f>
        <v>0</v>
      </c>
      <c r="AA23" s="137">
        <f>IF(AA11=0,0,VLOOKUP(AA11,FAC_TOTALS_APTA!$A$4:$BJ$126,$L23,FALSE))</f>
        <v>0</v>
      </c>
      <c r="AB23" s="137">
        <f>IF(AB11=0,0,VLOOKUP(AB11,FAC_TOTALS_APTA!$A$4:$BJ$126,$L23,FALSE))</f>
        <v>0</v>
      </c>
      <c r="AC23" s="138" t="e">
        <f t="shared" si="4"/>
        <v>#REF!</v>
      </c>
      <c r="AD23" s="139" t="e">
        <f>AC23/G26</f>
        <v>#REF!</v>
      </c>
      <c r="AE23" s="9"/>
    </row>
    <row r="24" spans="1:31" s="16" customFormat="1" x14ac:dyDescent="0.25">
      <c r="A24" s="9"/>
      <c r="B24" s="140" t="s">
        <v>58</v>
      </c>
      <c r="C24" s="141"/>
      <c r="D24" s="140" t="s">
        <v>50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MATCH($K24,FAC_TOTALS_APTA!$A$2:$BH$2,)</f>
        <v>35</v>
      </c>
      <c r="M24" s="144">
        <f>IF(M11=0,0,VLOOKUP(M11,FAC_TOTALS_APTA!$A$4:$BJ$126,$L24,FALSE))</f>
        <v>0</v>
      </c>
      <c r="N24" s="144">
        <f>IF(N11=0,0,VLOOKUP(N11,FAC_TOTALS_APTA!$A$4:$BJ$126,$L24,FALSE))</f>
        <v>179225222.99999899</v>
      </c>
      <c r="O24" s="144">
        <f>IF(O11=0,0,VLOOKUP(O11,FAC_TOTALS_APTA!$A$4:$BJ$126,$L24,FALSE))</f>
        <v>125667082.999999</v>
      </c>
      <c r="P24" s="144">
        <f>IF(P11=0,0,VLOOKUP(P11,FAC_TOTALS_APTA!$A$4:$BJ$126,$L24,FALSE))</f>
        <v>0</v>
      </c>
      <c r="Q24" s="144">
        <f>IF(Q11=0,0,VLOOKUP(Q11,FAC_TOTALS_APTA!$A$4:$BJ$126,$L24,FALSE))</f>
        <v>0</v>
      </c>
      <c r="R24" s="144">
        <f>IF(R11=0,0,VLOOKUP(R11,FAC_TOTALS_APTA!$A$4:$BJ$126,$L24,FALSE))</f>
        <v>0</v>
      </c>
      <c r="S24" s="144">
        <f>IF(S11=0,0,VLOOKUP(S11,FAC_TOTALS_APTA!$A$4:$BJ$126,$L24,FALSE))</f>
        <v>0</v>
      </c>
      <c r="T24" s="144">
        <f>IF(T11=0,0,VLOOKUP(T11,FAC_TOTALS_APTA!$A$4:$BJ$126,$L24,FALSE))</f>
        <v>0</v>
      </c>
      <c r="U24" s="144">
        <f>IF(U11=0,0,VLOOKUP(U11,FAC_TOTALS_APTA!$A$4:$BJ$126,$L24,FALSE))</f>
        <v>0</v>
      </c>
      <c r="V24" s="144">
        <f>IF(V11=0,0,VLOOKUP(V11,FAC_TOTALS_APTA!$A$4:$BJ$126,$L24,FALSE))</f>
        <v>0</v>
      </c>
      <c r="W24" s="144">
        <f>IF(W11=0,0,VLOOKUP(W11,FAC_TOTALS_APTA!$A$4:$BJ$126,$L24,FALSE))</f>
        <v>0</v>
      </c>
      <c r="X24" s="144">
        <f>IF(X11=0,0,VLOOKUP(X11,FAC_TOTALS_APTA!$A$4:$BJ$126,$L24,FALSE))</f>
        <v>0</v>
      </c>
      <c r="Y24" s="144">
        <f>IF(Y11=0,0,VLOOKUP(Y11,FAC_TOTALS_APTA!$A$4:$BJ$126,$L24,FALSE))</f>
        <v>0</v>
      </c>
      <c r="Z24" s="144">
        <f>IF(Z11=0,0,VLOOKUP(Z11,FAC_TOTALS_APTA!$A$4:$BJ$126,$L24,FALSE))</f>
        <v>0</v>
      </c>
      <c r="AA24" s="144">
        <f>IF(AA11=0,0,VLOOKUP(AA11,FAC_TOTALS_APTA!$A$4:$BJ$126,$L24,FALSE))</f>
        <v>0</v>
      </c>
      <c r="AB24" s="144">
        <f>IF(AB11=0,0,VLOOKUP(AB11,FAC_TOTALS_APTA!$A$4:$BJ$126,$L24,FALSE))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72</v>
      </c>
      <c r="C25" s="119"/>
      <c r="D25" s="107" t="s">
        <v>6</v>
      </c>
      <c r="E25" s="121"/>
      <c r="F25" s="107">
        <f>MATCH($D25,FAC_TOTALS_APTA!$A$2:$BH$2,)</f>
        <v>10</v>
      </c>
      <c r="G25" s="120">
        <f>VLOOKUP(G11,FAC_TOTALS_APTA!$A$4:$BJ$126,$F25,FALSE)</f>
        <v>1894782735.3448</v>
      </c>
      <c r="H25" s="120">
        <f>VLOOKUP(H11,FAC_TOTALS_APTA!$A$4:$BH$126,$F25,FALSE)</f>
        <v>2586871143.9144502</v>
      </c>
      <c r="I25" s="149">
        <f t="shared" ref="I25:I26" si="5">H25/G25-1</f>
        <v>0.3652600351795523</v>
      </c>
      <c r="J25" s="123"/>
      <c r="K25" s="123"/>
      <c r="L25" s="107"/>
      <c r="M25" s="120" t="e">
        <f t="shared" ref="M25:AB25" si="6">SUM(M13:M18)</f>
        <v>#REF!</v>
      </c>
      <c r="N25" s="120" t="e">
        <f t="shared" si="6"/>
        <v>#REF!</v>
      </c>
      <c r="O25" s="120" t="e">
        <f t="shared" si="6"/>
        <v>#REF!</v>
      </c>
      <c r="P25" s="120" t="e">
        <f t="shared" si="6"/>
        <v>#REF!</v>
      </c>
      <c r="Q25" s="120" t="e">
        <f t="shared" si="6"/>
        <v>#REF!</v>
      </c>
      <c r="R25" s="120" t="e">
        <f t="shared" si="6"/>
        <v>#REF!</v>
      </c>
      <c r="S25" s="120" t="e">
        <f t="shared" si="6"/>
        <v>#REF!</v>
      </c>
      <c r="T25" s="120" t="e">
        <f t="shared" si="6"/>
        <v>#REF!</v>
      </c>
      <c r="U25" s="120" t="e">
        <f t="shared" si="6"/>
        <v>#REF!</v>
      </c>
      <c r="V25" s="120" t="e">
        <f t="shared" si="6"/>
        <v>#REF!</v>
      </c>
      <c r="W25" s="120">
        <f t="shared" si="6"/>
        <v>0</v>
      </c>
      <c r="X25" s="120">
        <f t="shared" si="6"/>
        <v>0</v>
      </c>
      <c r="Y25" s="120">
        <f t="shared" si="6"/>
        <v>0</v>
      </c>
      <c r="Z25" s="120">
        <f t="shared" si="6"/>
        <v>0</v>
      </c>
      <c r="AA25" s="120">
        <f t="shared" si="6"/>
        <v>0</v>
      </c>
      <c r="AB25" s="120">
        <f t="shared" si="6"/>
        <v>0</v>
      </c>
      <c r="AC25" s="124">
        <f>H25-G25</f>
        <v>692088408.56965017</v>
      </c>
      <c r="AD25" s="125">
        <f>I25</f>
        <v>0.3652600351795523</v>
      </c>
      <c r="AE25" s="107"/>
    </row>
    <row r="26" spans="1:31" ht="13.5" thickBot="1" x14ac:dyDescent="0.3">
      <c r="B26" s="150" t="s">
        <v>55</v>
      </c>
      <c r="C26" s="151"/>
      <c r="D26" s="151" t="s">
        <v>4</v>
      </c>
      <c r="E26" s="151"/>
      <c r="F26" s="151">
        <f>MATCH($D26,FAC_TOTALS_APTA!$A$2:$BH$2,)</f>
        <v>8</v>
      </c>
      <c r="G26" s="117">
        <f>VLOOKUP(G11,FAC_TOTALS_APTA!$A$4:$BH$126,$F26,FALSE)</f>
        <v>2217749582</v>
      </c>
      <c r="H26" s="117">
        <f>VLOOKUP(H11,FAC_TOTALS_APTA!$A$4:$BH$126,$F26,FALSE)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73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-0.21947826990539254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2002</v>
      </c>
      <c r="H35" s="131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120">
        <f>VLOOKUP(G37,FAC_TOTALS_APTA!$A$4:$BJ$126,$F39,FALSE)</f>
        <v>13378352.2086371</v>
      </c>
      <c r="H39" s="120">
        <f>VLOOKUP(H37,FAC_TOTALS_APTA!$A$4:$BJ$126,$F39,FALSE)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887331.65323629905</v>
      </c>
      <c r="N39" s="32">
        <f>IF(N37=0,0,VLOOKUP(N37,FAC_TOTALS_APTA!$A$4:$BJ$126,$L39,FALSE))</f>
        <v>-1368008.1768645199</v>
      </c>
      <c r="O39" s="32">
        <f>IF(O37=0,0,VLOOKUP(O37,FAC_TOTALS_APTA!$A$4:$BJ$126,$L39,FALSE))</f>
        <v>1931218.7465957201</v>
      </c>
      <c r="P39" s="32">
        <f>IF(P37=0,0,VLOOKUP(P37,FAC_TOTALS_APTA!$A$4:$BJ$126,$L39,FALSE))</f>
        <v>4002552.2835405599</v>
      </c>
      <c r="Q39" s="32">
        <f>IF(Q37=0,0,VLOOKUP(Q37,FAC_TOTALS_APTA!$A$4:$BJ$126,$L39,FALSE))</f>
        <v>5079979.7030077903</v>
      </c>
      <c r="R39" s="32">
        <f>IF(R37=0,0,VLOOKUP(R37,FAC_TOTALS_APTA!$A$4:$BJ$126,$L39,FALSE))</f>
        <v>11035253.818128699</v>
      </c>
      <c r="S39" s="32">
        <f>IF(S37=0,0,VLOOKUP(S37,FAC_TOTALS_APTA!$A$4:$BJ$126,$L39,FALSE))</f>
        <v>-10244069.535626899</v>
      </c>
      <c r="T39" s="32">
        <f>IF(T37=0,0,VLOOKUP(T37,FAC_TOTALS_APTA!$A$4:$BJ$126,$L39,FALSE))</f>
        <v>-9075549.8203883301</v>
      </c>
      <c r="U39" s="32">
        <f>IF(U37=0,0,VLOOKUP(U37,FAC_TOTALS_APTA!$A$4:$BJ$126,$L39,FALSE))</f>
        <v>-8780537.2643413208</v>
      </c>
      <c r="V39" s="32">
        <f>IF(V37=0,0,VLOOKUP(V37,FAC_TOTALS_APTA!$A$4:$BJ$126,$L39,FALSE))</f>
        <v>-5017553.0658277599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-11549381.658539761</v>
      </c>
      <c r="AD39" s="36">
        <f>AC39/G51</f>
        <v>-1.766117871402589E-2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126">
        <f>VLOOKUP(G37,FAC_TOTALS_APTA!$A$4:$BJ$126,$F40,FALSE)</f>
        <v>0.92425916812859699</v>
      </c>
      <c r="H40" s="126">
        <f>VLOOKUP(H37,FAC_TOTALS_APTA!$A$4:$BJ$126,$F40,FALSE)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615221.18547817995</v>
      </c>
      <c r="N40" s="32">
        <f>IF(N37=0,0,VLOOKUP(N37,FAC_TOTALS_APTA!$A$4:$BJ$126,$L40,FALSE))</f>
        <v>4071317.4541455498</v>
      </c>
      <c r="O40" s="32">
        <f>IF(O37=0,0,VLOOKUP(O37,FAC_TOTALS_APTA!$A$4:$BJ$126,$L40,FALSE))</f>
        <v>-1564378.2096599999</v>
      </c>
      <c r="P40" s="32">
        <f>IF(P37=0,0,VLOOKUP(P37,FAC_TOTALS_APTA!$A$4:$BJ$126,$L40,FALSE))</f>
        <v>-3438628.1562632499</v>
      </c>
      <c r="Q40" s="32">
        <f>IF(Q37=0,0,VLOOKUP(Q37,FAC_TOTALS_APTA!$A$4:$BJ$126,$L40,FALSE))</f>
        <v>-4466406.11495806</v>
      </c>
      <c r="R40" s="32">
        <f>IF(R37=0,0,VLOOKUP(R37,FAC_TOTALS_APTA!$A$4:$BJ$126,$L40,FALSE))</f>
        <v>1438296.3663059</v>
      </c>
      <c r="S40" s="32">
        <f>IF(S37=0,0,VLOOKUP(S37,FAC_TOTALS_APTA!$A$4:$BJ$126,$L40,FALSE))</f>
        <v>-31408758.1095309</v>
      </c>
      <c r="T40" s="32">
        <f>IF(T37=0,0,VLOOKUP(T37,FAC_TOTALS_APTA!$A$4:$BJ$126,$L40,FALSE))</f>
        <v>677189.70000927895</v>
      </c>
      <c r="U40" s="32">
        <f>IF(U37=0,0,VLOOKUP(U37,FAC_TOTALS_APTA!$A$4:$BJ$126,$L40,FALSE))</f>
        <v>3763408.3958837199</v>
      </c>
      <c r="V40" s="32">
        <f>IF(V37=0,0,VLOOKUP(V37,FAC_TOTALS_APTA!$A$4:$BJ$126,$L40,FALSE))</f>
        <v>12234.4568015614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1">SUM(M40:AB40)</f>
        <v>-30300503.031788021</v>
      </c>
      <c r="AD40" s="36">
        <f>AC40/G51</f>
        <v>-4.6335173171249411E-2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120">
        <f>VLOOKUP(G37,FAC_TOTALS_APTA!$A$4:$BJ$126,$F41,FALSE)</f>
        <v>2412902.98573989</v>
      </c>
      <c r="H41" s="120">
        <f>VLOOKUP(H37,FAC_TOTALS_APTA!$A$4:$BJ$126,$F41,FALSE)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MATCH($K41,FAC_TOTALS_APTA!$A$2:$BH$2,)</f>
        <v>24</v>
      </c>
      <c r="M41" s="32">
        <f>IF(M37=0,0,VLOOKUP(M37,FAC_TOTALS_APTA!$A$4:$BJ$126,$L41,FALSE))</f>
        <v>6402539.8480835697</v>
      </c>
      <c r="N41" s="32">
        <f>IF(N37=0,0,VLOOKUP(N37,FAC_TOTALS_APTA!$A$4:$BJ$126,$L41,FALSE))</f>
        <v>8126312.7260993496</v>
      </c>
      <c r="O41" s="32">
        <f>IF(O37=0,0,VLOOKUP(O37,FAC_TOTALS_APTA!$A$4:$BJ$126,$L41,FALSE))</f>
        <v>8423045.5288760904</v>
      </c>
      <c r="P41" s="32">
        <f>IF(P37=0,0,VLOOKUP(P37,FAC_TOTALS_APTA!$A$4:$BJ$126,$L41,FALSE))</f>
        <v>10207915.8677186</v>
      </c>
      <c r="Q41" s="32">
        <f>IF(Q37=0,0,VLOOKUP(Q37,FAC_TOTALS_APTA!$A$4:$BJ$126,$L41,FALSE))</f>
        <v>4250327.5211271103</v>
      </c>
      <c r="R41" s="32">
        <f>IF(R37=0,0,VLOOKUP(R37,FAC_TOTALS_APTA!$A$4:$BJ$126,$L41,FALSE))</f>
        <v>1914396.3829804901</v>
      </c>
      <c r="S41" s="32">
        <f>IF(S37=0,0,VLOOKUP(S37,FAC_TOTALS_APTA!$A$4:$BJ$126,$L41,FALSE))</f>
        <v>-1781624.5190469101</v>
      </c>
      <c r="T41" s="32">
        <f>IF(T37=0,0,VLOOKUP(T37,FAC_TOTALS_APTA!$A$4:$BJ$126,$L41,FALSE))</f>
        <v>3187116.1634153598</v>
      </c>
      <c r="U41" s="32">
        <f>IF(U37=0,0,VLOOKUP(U37,FAC_TOTALS_APTA!$A$4:$BJ$126,$L41,FALSE))</f>
        <v>2591881.0331668099</v>
      </c>
      <c r="V41" s="32">
        <f>IF(V37=0,0,VLOOKUP(V37,FAC_TOTALS_APTA!$A$4:$BJ$126,$L41,FALSE))</f>
        <v>3500841.07346405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1"/>
        <v>46822751.625884518</v>
      </c>
      <c r="AD41" s="36">
        <f>AC41/G51</f>
        <v>7.16008015663539E-2</v>
      </c>
    </row>
    <row r="42" spans="2:30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126" t="e">
        <f>VLOOKUP(G37,FAC_TOTALS_APTA!$A$4:$BJ$126,$F42,FALSE)</f>
        <v>#REF!</v>
      </c>
      <c r="H42" s="126" t="e">
        <f>VLOOKUP(H37,FAC_TOTALS_APTA!$A$4:$BJ$126,$F42,FALSE)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 t="e">
        <f>IF(S37=0,0,VLOOKUP(S37,FAC_TOTALS_APTA!$A$4:$BJ$126,$L42,FALSE))</f>
        <v>#REF!</v>
      </c>
      <c r="T42" s="32" t="e">
        <f>IF(T37=0,0,VLOOKUP(T37,FAC_TOTALS_APTA!$A$4:$BJ$126,$L42,FALSE))</f>
        <v>#REF!</v>
      </c>
      <c r="U42" s="32" t="e">
        <f>IF(U37=0,0,VLOOKUP(U37,FAC_TOTALS_APTA!$A$4:$BJ$126,$L42,FALSE))</f>
        <v>#REF!</v>
      </c>
      <c r="V42" s="32" t="e">
        <f>IF(V37=0,0,VLOOKUP(V37,FAC_TOTALS_APTA!$A$4:$BJ$126,$L42,FALSE))</f>
        <v>#REF!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128">
        <f>VLOOKUP(G37,FAC_TOTALS_APTA!$A$4:$BJ$126,$F43,FALSE)</f>
        <v>1.9468195567767399</v>
      </c>
      <c r="H43" s="128">
        <f>VLOOKUP(H37,FAC_TOTALS_APTA!$A$4:$BJ$126,$F43,FALSE)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MATCH($K43,FAC_TOTALS_APTA!$A$2:$BH$2,)</f>
        <v>26</v>
      </c>
      <c r="M43" s="32">
        <f>IF(M37=0,0,VLOOKUP(M37,FAC_TOTALS_APTA!$A$4:$BJ$126,$L43,FALSE))</f>
        <v>11311305.645655399</v>
      </c>
      <c r="N43" s="32">
        <f>IF(N37=0,0,VLOOKUP(N37,FAC_TOTALS_APTA!$A$4:$BJ$126,$L43,FALSE))</f>
        <v>13873451.861607401</v>
      </c>
      <c r="O43" s="32">
        <f>IF(O37=0,0,VLOOKUP(O37,FAC_TOTALS_APTA!$A$4:$BJ$126,$L43,FALSE))</f>
        <v>19087228.193090402</v>
      </c>
      <c r="P43" s="32">
        <f>IF(P37=0,0,VLOOKUP(P37,FAC_TOTALS_APTA!$A$4:$BJ$126,$L43,FALSE))</f>
        <v>11197833.4048652</v>
      </c>
      <c r="Q43" s="32">
        <f>IF(Q37=0,0,VLOOKUP(Q37,FAC_TOTALS_APTA!$A$4:$BJ$126,$L43,FALSE))</f>
        <v>7434661.4148913501</v>
      </c>
      <c r="R43" s="32">
        <f>IF(R37=0,0,VLOOKUP(R37,FAC_TOTALS_APTA!$A$4:$BJ$126,$L43,FALSE))</f>
        <v>15627505.834522501</v>
      </c>
      <c r="S43" s="32">
        <f>IF(S37=0,0,VLOOKUP(S37,FAC_TOTALS_APTA!$A$4:$BJ$126,$L43,FALSE))</f>
        <v>-44580117.413614199</v>
      </c>
      <c r="T43" s="32">
        <f>IF(T37=0,0,VLOOKUP(T37,FAC_TOTALS_APTA!$A$4:$BJ$126,$L43,FALSE))</f>
        <v>19691097.208258301</v>
      </c>
      <c r="U43" s="32">
        <f>IF(U37=0,0,VLOOKUP(U37,FAC_TOTALS_APTA!$A$4:$BJ$126,$L43,FALSE))</f>
        <v>27548930.614634201</v>
      </c>
      <c r="V43" s="32">
        <f>IF(V37=0,0,VLOOKUP(V37,FAC_TOTALS_APTA!$A$4:$BJ$126,$L43,FALSE))</f>
        <v>526815.3778441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1"/>
        <v>81718712.141754657</v>
      </c>
      <c r="AD43" s="36">
        <f>AC43/G51</f>
        <v>0.1249632943204721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126">
        <f>VLOOKUP(G37,FAC_TOTALS_APTA!$A$4:$BJ$126,$F44,FALSE)</f>
        <v>35715.451599492502</v>
      </c>
      <c r="H44" s="126">
        <f>VLOOKUP(H37,FAC_TOTALS_APTA!$A$4:$BJ$126,$F44,FALSE)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2726588.9787526401</v>
      </c>
      <c r="N44" s="32">
        <f>IF(N37=0,0,VLOOKUP(N37,FAC_TOTALS_APTA!$A$4:$BJ$126,$L44,FALSE))</f>
        <v>4604393.0726862</v>
      </c>
      <c r="O44" s="32">
        <f>IF(O37=0,0,VLOOKUP(O37,FAC_TOTALS_APTA!$A$4:$BJ$126,$L44,FALSE))</f>
        <v>4474032.7719607595</v>
      </c>
      <c r="P44" s="32">
        <f>IF(P37=0,0,VLOOKUP(P37,FAC_TOTALS_APTA!$A$4:$BJ$126,$L44,FALSE))</f>
        <v>7402345.7625965998</v>
      </c>
      <c r="Q44" s="32">
        <f>IF(Q37=0,0,VLOOKUP(Q37,FAC_TOTALS_APTA!$A$4:$BJ$126,$L44,FALSE))</f>
        <v>-1990926.29445499</v>
      </c>
      <c r="R44" s="32">
        <f>IF(R37=0,0,VLOOKUP(R37,FAC_TOTALS_APTA!$A$4:$BJ$126,$L44,FALSE))</f>
        <v>1242985.7402427699</v>
      </c>
      <c r="S44" s="32">
        <f>IF(S37=0,0,VLOOKUP(S37,FAC_TOTALS_APTA!$A$4:$BJ$126,$L44,FALSE))</f>
        <v>10050811.474994499</v>
      </c>
      <c r="T44" s="32">
        <f>IF(T37=0,0,VLOOKUP(T37,FAC_TOTALS_APTA!$A$4:$BJ$126,$L44,FALSE))</f>
        <v>2884981.77514832</v>
      </c>
      <c r="U44" s="32">
        <f>IF(U37=0,0,VLOOKUP(U37,FAC_TOTALS_APTA!$A$4:$BJ$126,$L44,FALSE))</f>
        <v>3527005.6721731802</v>
      </c>
      <c r="V44" s="32">
        <f>IF(V37=0,0,VLOOKUP(V37,FAC_TOTALS_APTA!$A$4:$BJ$126,$L44,FALSE))</f>
        <v>1771565.6078335899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1"/>
        <v>36693784.56193357</v>
      </c>
      <c r="AD44" s="36">
        <f>AC44/G51</f>
        <v>5.6111704158905547E-2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120">
        <f>VLOOKUP(G37,FAC_TOTALS_APTA!$A$4:$BJ$126,$F45,FALSE)</f>
        <v>7.8156462434034699</v>
      </c>
      <c r="H45" s="120">
        <f>VLOOKUP(H37,FAC_TOTALS_APTA!$A$4:$BJ$126,$F45,FALSE)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MATCH($K45,FAC_TOTALS_APTA!$A$2:$BH$2,)</f>
        <v>28</v>
      </c>
      <c r="M45" s="32">
        <f>IF(M37=0,0,VLOOKUP(M37,FAC_TOTALS_APTA!$A$4:$BJ$126,$L45,FALSE))</f>
        <v>-253489.892681214</v>
      </c>
      <c r="N45" s="32">
        <f>IF(N37=0,0,VLOOKUP(N37,FAC_TOTALS_APTA!$A$4:$BJ$126,$L45,FALSE))</f>
        <v>-272331.965531717</v>
      </c>
      <c r="O45" s="32">
        <f>IF(O37=0,0,VLOOKUP(O37,FAC_TOTALS_APTA!$A$4:$BJ$126,$L45,FALSE))</f>
        <v>-214369.368706173</v>
      </c>
      <c r="P45" s="32">
        <f>IF(P37=0,0,VLOOKUP(P37,FAC_TOTALS_APTA!$A$4:$BJ$126,$L45,FALSE))</f>
        <v>45637.674307417903</v>
      </c>
      <c r="Q45" s="32">
        <f>IF(Q37=0,0,VLOOKUP(Q37,FAC_TOTALS_APTA!$A$4:$BJ$126,$L45,FALSE))</f>
        <v>-778342.11800819903</v>
      </c>
      <c r="R45" s="32">
        <f>IF(R37=0,0,VLOOKUP(R37,FAC_TOTALS_APTA!$A$4:$BJ$126,$L45,FALSE))</f>
        <v>1575450.4685390999</v>
      </c>
      <c r="S45" s="32">
        <f>IF(S37=0,0,VLOOKUP(S37,FAC_TOTALS_APTA!$A$4:$BJ$126,$L45,FALSE))</f>
        <v>892371.124205912</v>
      </c>
      <c r="T45" s="32">
        <f>IF(T37=0,0,VLOOKUP(T37,FAC_TOTALS_APTA!$A$4:$BJ$126,$L45,FALSE))</f>
        <v>2274592.6749541</v>
      </c>
      <c r="U45" s="32">
        <f>IF(U37=0,0,VLOOKUP(U37,FAC_TOTALS_APTA!$A$4:$BJ$126,$L45,FALSE))</f>
        <v>2341741.6131034601</v>
      </c>
      <c r="V45" s="32">
        <f>IF(V37=0,0,VLOOKUP(V37,FAC_TOTALS_APTA!$A$4:$BJ$126,$L45,FALSE))</f>
        <v>263899.28979075199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1"/>
        <v>5875159.4999734396</v>
      </c>
      <c r="AD45" s="36">
        <f>AC45/G51</f>
        <v>8.9842248676330443E-3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128">
        <f>VLOOKUP(G37,FAC_TOTALS_APTA!$A$4:$BJ$126,$F46,FALSE)</f>
        <v>3.29893510953965</v>
      </c>
      <c r="H46" s="128">
        <f>VLOOKUP(H37,FAC_TOTALS_APTA!$A$4:$BJ$126,$F46,FALSE)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MATCH($K46,FAC_TOTALS_APTA!$A$2:$BH$2,)</f>
        <v>29</v>
      </c>
      <c r="M46" s="32">
        <f>IF(M37=0,0,VLOOKUP(M37,FAC_TOTALS_APTA!$A$4:$BJ$126,$L46,FALSE))</f>
        <v>0</v>
      </c>
      <c r="N46" s="32">
        <f>IF(N37=0,0,VLOOKUP(N37,FAC_TOTALS_APTA!$A$4:$BJ$126,$L46,FALSE))</f>
        <v>0</v>
      </c>
      <c r="O46" s="32">
        <f>IF(O37=0,0,VLOOKUP(O37,FAC_TOTALS_APTA!$A$4:$BJ$126,$L46,FALSE))</f>
        <v>0</v>
      </c>
      <c r="P46" s="32">
        <f>IF(P37=0,0,VLOOKUP(P37,FAC_TOTALS_APTA!$A$4:$BJ$126,$L46,FALSE))</f>
        <v>-1467817.11419469</v>
      </c>
      <c r="Q46" s="32">
        <f>IF(Q37=0,0,VLOOKUP(Q37,FAC_TOTALS_APTA!$A$4:$BJ$126,$L46,FALSE))</f>
        <v>-1521529.70049201</v>
      </c>
      <c r="R46" s="32">
        <f>IF(R37=0,0,VLOOKUP(R37,FAC_TOTALS_APTA!$A$4:$BJ$126,$L46,FALSE))</f>
        <v>-333698.59812031302</v>
      </c>
      <c r="S46" s="32">
        <f>IF(S37=0,0,VLOOKUP(S37,FAC_TOTALS_APTA!$A$4:$BJ$126,$L46,FALSE))</f>
        <v>-1968102.3250066401</v>
      </c>
      <c r="T46" s="32">
        <f>IF(T37=0,0,VLOOKUP(T37,FAC_TOTALS_APTA!$A$4:$BJ$126,$L46,FALSE))</f>
        <v>-7617.6959797561904</v>
      </c>
      <c r="U46" s="32">
        <f>IF(U37=0,0,VLOOKUP(U37,FAC_TOTALS_APTA!$A$4:$BJ$126,$L46,FALSE))</f>
        <v>-993024.61068939103</v>
      </c>
      <c r="V46" s="32">
        <f>IF(V37=0,0,VLOOKUP(V37,FAC_TOTALS_APTA!$A$4:$BJ$126,$L46,FALSE))</f>
        <v>24805.338481490598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1"/>
        <v>-6266984.7060013106</v>
      </c>
      <c r="AD46" s="36">
        <f>AC46/G51</f>
        <v>-9.5833993683043794E-3</v>
      </c>
    </row>
    <row r="47" spans="2:30" x14ac:dyDescent="0.25">
      <c r="B47" s="28" t="s">
        <v>69</v>
      </c>
      <c r="C47" s="31"/>
      <c r="D47" s="14" t="s">
        <v>79</v>
      </c>
      <c r="E47" s="58"/>
      <c r="F47" s="9">
        <f>MATCH($D47,FAC_TOTALS_APTA!$A$2:$BJ$2,)</f>
        <v>20</v>
      </c>
      <c r="G47" s="128">
        <f>VLOOKUP(G37,FAC_TOTALS_APTA!$A$4:$BJ$126,$F47,FALSE)</f>
        <v>0</v>
      </c>
      <c r="H47" s="128">
        <f>VLOOKUP(H37,FAC_TOTALS_APTA!$A$4:$BJ$126,$F47,FALSE)</f>
        <v>0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YEARS_SINCE_TNC_BUS_POW_FAC</v>
      </c>
      <c r="L47" s="9">
        <f>MATCH($K47,FAC_TOTALS_APTA!$A$2:$BH$2,)</f>
        <v>30</v>
      </c>
      <c r="M47" s="32">
        <f>IF(M37=0,0,VLOOKUP(M37,FAC_TOTALS_APTA!$A$4:$BJ$126,$L47,FALSE))</f>
        <v>0</v>
      </c>
      <c r="N47" s="32">
        <f>IF(N37=0,0,VLOOKUP(N37,FAC_TOTALS_APTA!$A$4:$BJ$126,$L47,FALSE))</f>
        <v>0</v>
      </c>
      <c r="O47" s="32">
        <f>IF(O37=0,0,VLOOKUP(O37,FAC_TOTALS_APTA!$A$4:$BJ$126,$L47,FALSE))</f>
        <v>0</v>
      </c>
      <c r="P47" s="32">
        <f>IF(P37=0,0,VLOOKUP(P37,FAC_TOTALS_APTA!$A$4:$BJ$126,$L47,FALSE))</f>
        <v>0</v>
      </c>
      <c r="Q47" s="32">
        <f>IF(Q37=0,0,VLOOKUP(Q37,FAC_TOTALS_APTA!$A$4:$BJ$126,$L47,FALSE))</f>
        <v>0</v>
      </c>
      <c r="R47" s="32">
        <f>IF(R37=0,0,VLOOKUP(R37,FAC_TOTALS_APTA!$A$4:$BJ$126,$L47,FALSE))</f>
        <v>0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1"/>
        <v>0</v>
      </c>
      <c r="AD47" s="36">
        <f>AC47/G51</f>
        <v>0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128" t="e">
        <f>VLOOKUP(G37,FAC_TOTALS_APTA!$A$4:$BJ$126,$F48,FALSE)</f>
        <v>#REF!</v>
      </c>
      <c r="H48" s="128" t="e">
        <f>VLOOKUP(H37,FAC_TOTALS_APTA!$A$4:$BJ$126,$F48,FALSE)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 t="e">
        <f>IF(S37=0,0,VLOOKUP(S37,FAC_TOTALS_APTA!$A$4:$BJ$126,$L48,FALSE))</f>
        <v>#REF!</v>
      </c>
      <c r="T48" s="32" t="e">
        <f>IF(T37=0,0,VLOOKUP(T37,FAC_TOTALS_APTA!$A$4:$BJ$126,$L48,FALSE))</f>
        <v>#REF!</v>
      </c>
      <c r="U48" s="32" t="e">
        <f>IF(U37=0,0,VLOOKUP(U37,FAC_TOTALS_APTA!$A$4:$BJ$126,$L48,FALSE))</f>
        <v>#REF!</v>
      </c>
      <c r="V48" s="32" t="e">
        <f>IF(V37=0,0,VLOOKUP(V37,FAC_TOTALS_APTA!$A$4:$BJ$126,$L48,FALSE))</f>
        <v>#REF!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134" t="e">
        <f>VLOOKUP(G37,FAC_TOTALS_APTA!$A$4:$BJ$126,$F49,FALSE)</f>
        <v>#REF!</v>
      </c>
      <c r="H49" s="134" t="e">
        <f>VLOOKUP(H37,FAC_TOTALS_APTA!$A$4:$BJ$126,$F49,FALSE)</f>
        <v>#REF!</v>
      </c>
      <c r="I49" s="39" t="str">
        <f t="shared" si="8"/>
        <v>-</v>
      </c>
      <c r="J49" s="40" t="str">
        <f t="shared" si="9"/>
        <v/>
      </c>
      <c r="K49" s="40" t="str">
        <f t="shared" si="10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 t="e">
        <f>IF(S37=0,0,VLOOKUP(S37,FAC_TOTALS_APTA!$A$4:$BJ$126,$L49,FALSE))</f>
        <v>#REF!</v>
      </c>
      <c r="T49" s="41" t="e">
        <f>IF(T37=0,0,VLOOKUP(T37,FAC_TOTALS_APTA!$A$4:$BJ$126,$L49,FALSE))</f>
        <v>#REF!</v>
      </c>
      <c r="U49" s="41" t="e">
        <f>IF(U37=0,0,VLOOKUP(U37,FAC_TOTALS_APTA!$A$4:$BJ$126,$L49,FALSE))</f>
        <v>#REF!</v>
      </c>
      <c r="V49" s="41" t="e">
        <f>IF(V37=0,0,VLOOKUP(V37,FAC_TOTALS_APTA!$A$4:$BJ$126,$L49,FALSE))</f>
        <v>#REF!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1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0"/>
        <v>New_Reporter_FAC</v>
      </c>
      <c r="L50" s="47">
        <f>MATCH($K50,FAC_TOTALS_APTA!$A$2:$BH$2,)</f>
        <v>35</v>
      </c>
      <c r="M50" s="48">
        <f>IF(M37=0,0,VLOOKUP(M37,FAC_TOTALS_APTA!$A$4:$BJ$126,$L50,FALSE))</f>
        <v>64490437</v>
      </c>
      <c r="N50" s="48">
        <f>IF(N37=0,0,VLOOKUP(N37,FAC_TOTALS_APTA!$A$4:$BJ$126,$L50,FALSE))</f>
        <v>27575194</v>
      </c>
      <c r="O50" s="48">
        <f>IF(O37=0,0,VLOOKUP(O37,FAC_TOTALS_APTA!$A$4:$BJ$126,$L50,FALSE))</f>
        <v>22919974</v>
      </c>
      <c r="P50" s="48">
        <f>IF(P37=0,0,VLOOKUP(P37,FAC_TOTALS_APTA!$A$4:$BJ$126,$L50,FALSE))</f>
        <v>15747264</v>
      </c>
      <c r="Q50" s="48">
        <f>IF(Q37=0,0,VLOOKUP(Q37,FAC_TOTALS_APTA!$A$4:$BJ$126,$L50,FALSE))</f>
        <v>8688267.9999999907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2308521.9999999902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20">
        <f>VLOOKUP(G37,FAC_TOTALS_APTA!$A$4:$BJ$126,$F51,FALSE)</f>
        <v>653941724.136886</v>
      </c>
      <c r="H51" s="120">
        <f>VLOOKUP(H37,FAC_TOTALS_APTA!$A$4:$BH$126,$F51,FALSE)</f>
        <v>935066798.08041096</v>
      </c>
      <c r="I51" s="115">
        <f t="shared" ref="I51" si="12">H51/G51-1</f>
        <v>0.42989315953890506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281125073.94352496</v>
      </c>
      <c r="AD51" s="36">
        <f>I51</f>
        <v>0.42989315953890506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7">
        <f>VLOOKUP(G37,FAC_TOTALS_APTA!$A$4:$BH$126,$F52,FALSE)</f>
        <v>692881970</v>
      </c>
      <c r="H52" s="117">
        <f>VLOOKUP(H37,FAC_TOTALS_APTA!$A$4:$BH$126,$F52,FALSE)</f>
        <v>961216517.99999905</v>
      </c>
      <c r="I52" s="116">
        <f t="shared" ref="I52" si="14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-4.2620060197037235E-2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2002</v>
      </c>
      <c r="H61" s="131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MATCH($D65,FAC_TOTALS_APTA!$A$2:$BJ$2,)</f>
        <v>12</v>
      </c>
      <c r="G65" s="120">
        <f>VLOOKUP(G63,FAC_TOTALS_APTA!$A$4:$BJ$126,$F65,FALSE)</f>
        <v>2436593.4779696302</v>
      </c>
      <c r="H65" s="120">
        <f>VLOOKUP(H63,FAC_TOTALS_APTA!$A$4:$BJ$126,$F65,FALSE)</f>
        <v>1935564.7547657499</v>
      </c>
      <c r="I65" s="33">
        <f>IFERROR(H65/G65-1,"-")</f>
        <v>-0.20562671932512044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MATCH($K65,FAC_TOTALS_APTA!$A$2:$BH$2,)</f>
        <v>22</v>
      </c>
      <c r="M65" s="32">
        <f>IF(M63=0,0,VLOOKUP(M63,FAC_TOTALS_APTA!$A$4:$BJ$126,$L65,FALSE))</f>
        <v>401496.37664220302</v>
      </c>
      <c r="N65" s="32">
        <f>IF(N63=0,0,VLOOKUP(N63,FAC_TOTALS_APTA!$A$4:$BJ$126,$L65,FALSE))</f>
        <v>1755416.6542616901</v>
      </c>
      <c r="O65" s="32">
        <f>IF(O63=0,0,VLOOKUP(O63,FAC_TOTALS_APTA!$A$4:$BJ$126,$L65,FALSE))</f>
        <v>-2080245.2092166599</v>
      </c>
      <c r="P65" s="32">
        <f>IF(P63=0,0,VLOOKUP(P63,FAC_TOTALS_APTA!$A$4:$BJ$126,$L65,FALSE))</f>
        <v>4567849.4335236298</v>
      </c>
      <c r="Q65" s="32">
        <f>IF(Q63=0,0,VLOOKUP(Q63,FAC_TOTALS_APTA!$A$4:$BJ$126,$L65,FALSE))</f>
        <v>4644932.6775132297</v>
      </c>
      <c r="R65" s="32">
        <f>IF(R63=0,0,VLOOKUP(R63,FAC_TOTALS_APTA!$A$4:$BJ$126,$L65,FALSE))</f>
        <v>2568507.4367772001</v>
      </c>
      <c r="S65" s="32">
        <f>IF(S63=0,0,VLOOKUP(S63,FAC_TOTALS_APTA!$A$4:$BJ$126,$L65,FALSE))</f>
        <v>2159531.7816237402</v>
      </c>
      <c r="T65" s="32">
        <f>IF(T63=0,0,VLOOKUP(T63,FAC_TOTALS_APTA!$A$4:$BJ$126,$L65,FALSE))</f>
        <v>982477.24918635504</v>
      </c>
      <c r="U65" s="32">
        <f>IF(U63=0,0,VLOOKUP(U63,FAC_TOTALS_APTA!$A$4:$BJ$126,$L65,FALSE))</f>
        <v>-344643.10203644499</v>
      </c>
      <c r="V65" s="32">
        <f>IF(V63=0,0,VLOOKUP(V63,FAC_TOTALS_APTA!$A$4:$BJ$126,$L65,FALSE))</f>
        <v>731220.20382672094</v>
      </c>
      <c r="W65" s="32">
        <f>IF(W63=0,0,VLOOKUP(W63,FAC_TOTALS_APTA!$A$4:$BJ$126,$L65,FALSE))</f>
        <v>0</v>
      </c>
      <c r="X65" s="32">
        <f>IF(X63=0,0,VLOOKUP(X63,FAC_TOTALS_APTA!$A$4:$BJ$126,$L65,FALSE))</f>
        <v>0</v>
      </c>
      <c r="Y65" s="32">
        <f>IF(Y63=0,0,VLOOKUP(Y63,FAC_TOTALS_APTA!$A$4:$BJ$126,$L65,FALSE))</f>
        <v>0</v>
      </c>
      <c r="Z65" s="32">
        <f>IF(Z63=0,0,VLOOKUP(Z63,FAC_TOTALS_APTA!$A$4:$BJ$126,$L65,FALSE))</f>
        <v>0</v>
      </c>
      <c r="AA65" s="32">
        <f>IF(AA63=0,0,VLOOKUP(AA63,FAC_TOTALS_APTA!$A$4:$BJ$126,$L65,FALSE))</f>
        <v>0</v>
      </c>
      <c r="AB65" s="32">
        <f>IF(AB63=0,0,VLOOKUP(AB63,FAC_TOTALS_APTA!$A$4:$BJ$126,$L65,FALSE))</f>
        <v>0</v>
      </c>
      <c r="AC65" s="35">
        <f>SUM(M65:AB65)</f>
        <v>15386543.502101665</v>
      </c>
      <c r="AD65" s="36">
        <f>AC65/G77</f>
        <v>0.1722339950738048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MATCH($D66,FAC_TOTALS_APTA!$A$2:$BJ$2,)</f>
        <v>13</v>
      </c>
      <c r="G66" s="126">
        <f>VLOOKUP(G63,FAC_TOTALS_APTA!$A$4:$BJ$126,$F66,FALSE)</f>
        <v>0.90327811224383903</v>
      </c>
      <c r="H66" s="126">
        <f>VLOOKUP(H63,FAC_TOTALS_APTA!$A$4:$BJ$126,$F66,FALSE)</f>
        <v>0.82821757692531495</v>
      </c>
      <c r="I66" s="33">
        <f t="shared" ref="I66:I75" si="16">IFERROR(H66/G66-1,"-")</f>
        <v>-8.3097923331791668E-2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MATCH($K66,FAC_TOTALS_APTA!$A$2:$BH$2,)</f>
        <v>23</v>
      </c>
      <c r="M66" s="32">
        <f>IF(M63=0,0,VLOOKUP(M63,FAC_TOTALS_APTA!$A$4:$BJ$126,$L66,FALSE))</f>
        <v>702286.102927197</v>
      </c>
      <c r="N66" s="32">
        <f>IF(N63=0,0,VLOOKUP(N63,FAC_TOTALS_APTA!$A$4:$BJ$126,$L66,FALSE))</f>
        <v>243821.428557112</v>
      </c>
      <c r="O66" s="32">
        <f>IF(O63=0,0,VLOOKUP(O63,FAC_TOTALS_APTA!$A$4:$BJ$126,$L66,FALSE))</f>
        <v>455504.47918590001</v>
      </c>
      <c r="P66" s="32">
        <f>IF(P63=0,0,VLOOKUP(P63,FAC_TOTALS_APTA!$A$4:$BJ$126,$L66,FALSE))</f>
        <v>-266288.97388930997</v>
      </c>
      <c r="Q66" s="32">
        <f>IF(Q63=0,0,VLOOKUP(Q63,FAC_TOTALS_APTA!$A$4:$BJ$126,$L66,FALSE))</f>
        <v>283771.55565359897</v>
      </c>
      <c r="R66" s="32">
        <f>IF(R63=0,0,VLOOKUP(R63,FAC_TOTALS_APTA!$A$4:$BJ$126,$L66,FALSE))</f>
        <v>1072900.2811956699</v>
      </c>
      <c r="S66" s="32">
        <f>IF(S63=0,0,VLOOKUP(S63,FAC_TOTALS_APTA!$A$4:$BJ$126,$L66,FALSE))</f>
        <v>-3779831.9643387399</v>
      </c>
      <c r="T66" s="32">
        <f>IF(T63=0,0,VLOOKUP(T63,FAC_TOTALS_APTA!$A$4:$BJ$126,$L66,FALSE))</f>
        <v>1335885.4390332899</v>
      </c>
      <c r="U66" s="32">
        <f>IF(U63=0,0,VLOOKUP(U63,FAC_TOTALS_APTA!$A$4:$BJ$126,$L66,FALSE))</f>
        <v>2352395.0496514398</v>
      </c>
      <c r="V66" s="32">
        <f>IF(V63=0,0,VLOOKUP(V63,FAC_TOTALS_APTA!$A$4:$BJ$126,$L66,FALSE))</f>
        <v>-321194.00629067002</v>
      </c>
      <c r="W66" s="32">
        <f>IF(W63=0,0,VLOOKUP(W63,FAC_TOTALS_APTA!$A$4:$BJ$126,$L66,FALSE))</f>
        <v>0</v>
      </c>
      <c r="X66" s="32">
        <f>IF(X63=0,0,VLOOKUP(X63,FAC_TOTALS_APTA!$A$4:$BJ$126,$L66,FALSE))</f>
        <v>0</v>
      </c>
      <c r="Y66" s="32">
        <f>IF(Y63=0,0,VLOOKUP(Y63,FAC_TOTALS_APTA!$A$4:$BJ$126,$L66,FALSE))</f>
        <v>0</v>
      </c>
      <c r="Z66" s="32">
        <f>IF(Z63=0,0,VLOOKUP(Z63,FAC_TOTALS_APTA!$A$4:$BJ$126,$L66,FALSE))</f>
        <v>0</v>
      </c>
      <c r="AA66" s="32">
        <f>IF(AA63=0,0,VLOOKUP(AA63,FAC_TOTALS_APTA!$A$4:$BJ$126,$L66,FALSE))</f>
        <v>0</v>
      </c>
      <c r="AB66" s="32">
        <f>IF(AB63=0,0,VLOOKUP(AB63,FAC_TOTALS_APTA!$A$4:$BJ$126,$L66,FALSE))</f>
        <v>0</v>
      </c>
      <c r="AC66" s="35">
        <f t="shared" ref="AC66:AC75" si="19">SUM(M66:AB66)</f>
        <v>2079249.3916854877</v>
      </c>
      <c r="AD66" s="36">
        <f>AC66/G77</f>
        <v>2.3274715951367132E-2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MATCH($D67,FAC_TOTALS_APTA!$A$2:$BJ$2,)</f>
        <v>14</v>
      </c>
      <c r="G67" s="120">
        <f>VLOOKUP(G63,FAC_TOTALS_APTA!$A$4:$BJ$126,$F67,FALSE)</f>
        <v>625427.99872995203</v>
      </c>
      <c r="H67" s="120">
        <f>VLOOKUP(H63,FAC_TOTALS_APTA!$A$4:$BJ$126,$F67,FALSE)</f>
        <v>608223.96752153302</v>
      </c>
      <c r="I67" s="33">
        <f t="shared" si="16"/>
        <v>-2.750761277613889E-2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MATCH($K67,FAC_TOTALS_APTA!$A$2:$BH$2,)</f>
        <v>24</v>
      </c>
      <c r="M67" s="32">
        <f>IF(M63=0,0,VLOOKUP(M63,FAC_TOTALS_APTA!$A$4:$BJ$126,$L67,FALSE))</f>
        <v>1013214.76955115</v>
      </c>
      <c r="N67" s="32">
        <f>IF(N63=0,0,VLOOKUP(N63,FAC_TOTALS_APTA!$A$4:$BJ$126,$L67,FALSE))</f>
        <v>1340243.5836829301</v>
      </c>
      <c r="O67" s="32">
        <f>IF(O63=0,0,VLOOKUP(O63,FAC_TOTALS_APTA!$A$4:$BJ$126,$L67,FALSE))</f>
        <v>2095113.7422028601</v>
      </c>
      <c r="P67" s="32">
        <f>IF(P63=0,0,VLOOKUP(P63,FAC_TOTALS_APTA!$A$4:$BJ$126,$L67,FALSE))</f>
        <v>2691866.9176776898</v>
      </c>
      <c r="Q67" s="32">
        <f>IF(Q63=0,0,VLOOKUP(Q63,FAC_TOTALS_APTA!$A$4:$BJ$126,$L67,FALSE))</f>
        <v>1051961.96457904</v>
      </c>
      <c r="R67" s="32">
        <f>IF(R63=0,0,VLOOKUP(R63,FAC_TOTALS_APTA!$A$4:$BJ$126,$L67,FALSE))</f>
        <v>376059.80549481302</v>
      </c>
      <c r="S67" s="32">
        <f>IF(S63=0,0,VLOOKUP(S63,FAC_TOTALS_APTA!$A$4:$BJ$126,$L67,FALSE))</f>
        <v>-372625.30488853302</v>
      </c>
      <c r="T67" s="32">
        <f>IF(T63=0,0,VLOOKUP(T63,FAC_TOTALS_APTA!$A$4:$BJ$126,$L67,FALSE))</f>
        <v>816649.89789005404</v>
      </c>
      <c r="U67" s="32">
        <f>IF(U63=0,0,VLOOKUP(U63,FAC_TOTALS_APTA!$A$4:$BJ$126,$L67,FALSE))</f>
        <v>620960.44890668395</v>
      </c>
      <c r="V67" s="32">
        <f>IF(V63=0,0,VLOOKUP(V63,FAC_TOTALS_APTA!$A$4:$BJ$126,$L67,FALSE))</f>
        <v>821255.38988314394</v>
      </c>
      <c r="W67" s="32">
        <f>IF(W63=0,0,VLOOKUP(W63,FAC_TOTALS_APTA!$A$4:$BJ$126,$L67,FALSE))</f>
        <v>0</v>
      </c>
      <c r="X67" s="32">
        <f>IF(X63=0,0,VLOOKUP(X63,FAC_TOTALS_APTA!$A$4:$BJ$126,$L67,FALSE))</f>
        <v>0</v>
      </c>
      <c r="Y67" s="32">
        <f>IF(Y63=0,0,VLOOKUP(Y63,FAC_TOTALS_APTA!$A$4:$BJ$126,$L67,FALSE))</f>
        <v>0</v>
      </c>
      <c r="Z67" s="32">
        <f>IF(Z63=0,0,VLOOKUP(Z63,FAC_TOTALS_APTA!$A$4:$BJ$126,$L67,FALSE))</f>
        <v>0</v>
      </c>
      <c r="AA67" s="32">
        <f>IF(AA63=0,0,VLOOKUP(AA63,FAC_TOTALS_APTA!$A$4:$BJ$126,$L67,FALSE))</f>
        <v>0</v>
      </c>
      <c r="AB67" s="32">
        <f>IF(AB63=0,0,VLOOKUP(AB63,FAC_TOTALS_APTA!$A$4:$BJ$126,$L67,FALSE))</f>
        <v>0</v>
      </c>
      <c r="AC67" s="35">
        <f t="shared" si="19"/>
        <v>10454701.214979831</v>
      </c>
      <c r="AD67" s="36">
        <f>AC67/G77</f>
        <v>0.11702790541052861</v>
      </c>
    </row>
    <row r="68" spans="1:33" x14ac:dyDescent="0.25">
      <c r="B68" s="28" t="s">
        <v>67</v>
      </c>
      <c r="C68" s="31"/>
      <c r="D68" s="107" t="s">
        <v>11</v>
      </c>
      <c r="E68" s="58"/>
      <c r="F68" s="9" t="e">
        <f>MATCH($D68,FAC_TOTALS_APTA!$A$2:$BJ$2,)</f>
        <v>#N/A</v>
      </c>
      <c r="G68" s="126" t="e">
        <f>VLOOKUP(G63,FAC_TOTALS_APTA!$A$4:$BJ$126,$F68,FALSE)</f>
        <v>#REF!</v>
      </c>
      <c r="H68" s="126" t="e">
        <f>VLOOKUP(H63,FAC_TOTALS_APTA!$A$4:$BJ$126,$F68,FALSE)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MATCH($K68,FAC_TOTALS_APTA!$A$2:$BH$2,)</f>
        <v>#N/A</v>
      </c>
      <c r="M68" s="32" t="e">
        <f>IF(M63=0,0,VLOOKUP(M63,FAC_TOTALS_APTA!$A$4:$BJ$126,$L68,FALSE))</f>
        <v>#REF!</v>
      </c>
      <c r="N68" s="32" t="e">
        <f>IF(N63=0,0,VLOOKUP(N63,FAC_TOTALS_APTA!$A$4:$BJ$126,$L68,FALSE))</f>
        <v>#REF!</v>
      </c>
      <c r="O68" s="32" t="e">
        <f>IF(O63=0,0,VLOOKUP(O63,FAC_TOTALS_APTA!$A$4:$BJ$126,$L68,FALSE))</f>
        <v>#REF!</v>
      </c>
      <c r="P68" s="32" t="e">
        <f>IF(P63=0,0,VLOOKUP(P63,FAC_TOTALS_APTA!$A$4:$BJ$126,$L68,FALSE))</f>
        <v>#REF!</v>
      </c>
      <c r="Q68" s="32" t="e">
        <f>IF(Q63=0,0,VLOOKUP(Q63,FAC_TOTALS_APTA!$A$4:$BJ$126,$L68,FALSE))</f>
        <v>#REF!</v>
      </c>
      <c r="R68" s="32" t="e">
        <f>IF(R63=0,0,VLOOKUP(R63,FAC_TOTALS_APTA!$A$4:$BJ$126,$L68,FALSE))</f>
        <v>#REF!</v>
      </c>
      <c r="S68" s="32" t="e">
        <f>IF(S63=0,0,VLOOKUP(S63,FAC_TOTALS_APTA!$A$4:$BJ$126,$L68,FALSE))</f>
        <v>#REF!</v>
      </c>
      <c r="T68" s="32" t="e">
        <f>IF(T63=0,0,VLOOKUP(T63,FAC_TOTALS_APTA!$A$4:$BJ$126,$L68,FALSE))</f>
        <v>#REF!</v>
      </c>
      <c r="U68" s="32" t="e">
        <f>IF(U63=0,0,VLOOKUP(U63,FAC_TOTALS_APTA!$A$4:$BJ$126,$L68,FALSE))</f>
        <v>#REF!</v>
      </c>
      <c r="V68" s="32" t="e">
        <f>IF(V63=0,0,VLOOKUP(V63,FAC_TOTALS_APTA!$A$4:$BJ$126,$L68,FALSE))</f>
        <v>#REF!</v>
      </c>
      <c r="W68" s="32">
        <f>IF(W63=0,0,VLOOKUP(W63,FAC_TOTALS_APTA!$A$4:$BJ$126,$L68,FALSE))</f>
        <v>0</v>
      </c>
      <c r="X68" s="32">
        <f>IF(X63=0,0,VLOOKUP(X63,FAC_TOTALS_APTA!$A$4:$BJ$126,$L68,FALSE))</f>
        <v>0</v>
      </c>
      <c r="Y68" s="32">
        <f>IF(Y63=0,0,VLOOKUP(Y63,FAC_TOTALS_APTA!$A$4:$BJ$126,$L68,FALSE))</f>
        <v>0</v>
      </c>
      <c r="Z68" s="32">
        <f>IF(Z63=0,0,VLOOKUP(Z63,FAC_TOTALS_APTA!$A$4:$BJ$126,$L68,FALSE))</f>
        <v>0</v>
      </c>
      <c r="AA68" s="32">
        <f>IF(AA63=0,0,VLOOKUP(AA63,FAC_TOTALS_APTA!$A$4:$BJ$126,$L68,FALSE))</f>
        <v>0</v>
      </c>
      <c r="AB68" s="32">
        <f>IF(AB63=0,0,VLOOKUP(AB63,FAC_TOTALS_APTA!$A$4:$BJ$126,$L68,FALSE))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MATCH($D69,FAC_TOTALS_APTA!$A$2:$BJ$2,)</f>
        <v>16</v>
      </c>
      <c r="G69" s="128">
        <f>VLOOKUP(G63,FAC_TOTALS_APTA!$A$4:$BJ$126,$F69,FALSE)</f>
        <v>1.9327110653241599</v>
      </c>
      <c r="H69" s="128">
        <f>VLOOKUP(H63,FAC_TOTALS_APTA!$A$4:$BJ$126,$F69,FALSE)</f>
        <v>3.99676458590372</v>
      </c>
      <c r="I69" s="33">
        <f t="shared" si="16"/>
        <v>1.0679576257475252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MATCH($K69,FAC_TOTALS_APTA!$A$2:$BH$2,)</f>
        <v>26</v>
      </c>
      <c r="M69" s="32">
        <f>IF(M63=0,0,VLOOKUP(M63,FAC_TOTALS_APTA!$A$4:$BJ$126,$L69,FALSE))</f>
        <v>1444806.3772491401</v>
      </c>
      <c r="N69" s="32">
        <f>IF(N63=0,0,VLOOKUP(N63,FAC_TOTALS_APTA!$A$4:$BJ$126,$L69,FALSE))</f>
        <v>1956029.48946289</v>
      </c>
      <c r="O69" s="32">
        <f>IF(O63=0,0,VLOOKUP(O63,FAC_TOTALS_APTA!$A$4:$BJ$126,$L69,FALSE))</f>
        <v>3696424.95110502</v>
      </c>
      <c r="P69" s="32">
        <f>IF(P63=0,0,VLOOKUP(P63,FAC_TOTALS_APTA!$A$4:$BJ$126,$L69,FALSE))</f>
        <v>2414586.4498477299</v>
      </c>
      <c r="Q69" s="32">
        <f>IF(Q63=0,0,VLOOKUP(Q63,FAC_TOTALS_APTA!$A$4:$BJ$126,$L69,FALSE))</f>
        <v>1747735.0089058401</v>
      </c>
      <c r="R69" s="32">
        <f>IF(R63=0,0,VLOOKUP(R63,FAC_TOTALS_APTA!$A$4:$BJ$126,$L69,FALSE))</f>
        <v>4208906.2800533297</v>
      </c>
      <c r="S69" s="32">
        <f>IF(S63=0,0,VLOOKUP(S63,FAC_TOTALS_APTA!$A$4:$BJ$126,$L69,FALSE))</f>
        <v>-12176319.958418099</v>
      </c>
      <c r="T69" s="32">
        <f>IF(T63=0,0,VLOOKUP(T63,FAC_TOTALS_APTA!$A$4:$BJ$126,$L69,FALSE))</f>
        <v>5912718.2158717103</v>
      </c>
      <c r="U69" s="32">
        <f>IF(U63=0,0,VLOOKUP(U63,FAC_TOTALS_APTA!$A$4:$BJ$126,$L69,FALSE))</f>
        <v>8550780.5508352108</v>
      </c>
      <c r="V69" s="32">
        <f>IF(V63=0,0,VLOOKUP(V63,FAC_TOTALS_APTA!$A$4:$BJ$126,$L69,FALSE))</f>
        <v>90008.944116363404</v>
      </c>
      <c r="W69" s="32">
        <f>IF(W63=0,0,VLOOKUP(W63,FAC_TOTALS_APTA!$A$4:$BJ$126,$L69,FALSE))</f>
        <v>0</v>
      </c>
      <c r="X69" s="32">
        <f>IF(X63=0,0,VLOOKUP(X63,FAC_TOTALS_APTA!$A$4:$BJ$126,$L69,FALSE))</f>
        <v>0</v>
      </c>
      <c r="Y69" s="32">
        <f>IF(Y63=0,0,VLOOKUP(Y63,FAC_TOTALS_APTA!$A$4:$BJ$126,$L69,FALSE))</f>
        <v>0</v>
      </c>
      <c r="Z69" s="32">
        <f>IF(Z63=0,0,VLOOKUP(Z63,FAC_TOTALS_APTA!$A$4:$BJ$126,$L69,FALSE))</f>
        <v>0</v>
      </c>
      <c r="AA69" s="32">
        <f>IF(AA63=0,0,VLOOKUP(AA63,FAC_TOTALS_APTA!$A$4:$BJ$126,$L69,FALSE))</f>
        <v>0</v>
      </c>
      <c r="AB69" s="32">
        <f>IF(AB63=0,0,VLOOKUP(AB63,FAC_TOTALS_APTA!$A$4:$BJ$126,$L69,FALSE))</f>
        <v>0</v>
      </c>
      <c r="AC69" s="35">
        <f t="shared" si="19"/>
        <v>17845676.309029136</v>
      </c>
      <c r="AD69" s="36">
        <f>AC69/G77</f>
        <v>0.19976105257676674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MATCH($D70,FAC_TOTALS_APTA!$A$2:$BJ$2,)</f>
        <v>17</v>
      </c>
      <c r="G70" s="126">
        <f>VLOOKUP(G63,FAC_TOTALS_APTA!$A$4:$BJ$126,$F70,FALSE)</f>
        <v>34213.9259747588</v>
      </c>
      <c r="H70" s="126">
        <f>VLOOKUP(H63,FAC_TOTALS_APTA!$A$4:$BJ$126,$F70,FALSE)</f>
        <v>25928.146323228299</v>
      </c>
      <c r="I70" s="33">
        <f t="shared" si="16"/>
        <v>-0.24217564677153114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MATCH($K70,FAC_TOTALS_APTA!$A$2:$BH$2,)</f>
        <v>27</v>
      </c>
      <c r="M70" s="32">
        <f>IF(M63=0,0,VLOOKUP(M63,FAC_TOTALS_APTA!$A$4:$BJ$126,$L70,FALSE))</f>
        <v>659628.310199206</v>
      </c>
      <c r="N70" s="32">
        <f>IF(N63=0,0,VLOOKUP(N63,FAC_TOTALS_APTA!$A$4:$BJ$126,$L70,FALSE))</f>
        <v>1010844.23586463</v>
      </c>
      <c r="O70" s="32">
        <f>IF(O63=0,0,VLOOKUP(O63,FAC_TOTALS_APTA!$A$4:$BJ$126,$L70,FALSE))</f>
        <v>1266728.5482993301</v>
      </c>
      <c r="P70" s="32">
        <f>IF(P63=0,0,VLOOKUP(P63,FAC_TOTALS_APTA!$A$4:$BJ$126,$L70,FALSE))</f>
        <v>2127377.4884104501</v>
      </c>
      <c r="Q70" s="32">
        <f>IF(Q63=0,0,VLOOKUP(Q63,FAC_TOTALS_APTA!$A$4:$BJ$126,$L70,FALSE))</f>
        <v>-511650.508558136</v>
      </c>
      <c r="R70" s="32">
        <f>IF(R63=0,0,VLOOKUP(R63,FAC_TOTALS_APTA!$A$4:$BJ$126,$L70,FALSE))</f>
        <v>-329063.48761641502</v>
      </c>
      <c r="S70" s="32">
        <f>IF(S63=0,0,VLOOKUP(S63,FAC_TOTALS_APTA!$A$4:$BJ$126,$L70,FALSE))</f>
        <v>2710146.3703320702</v>
      </c>
      <c r="T70" s="32">
        <f>IF(T63=0,0,VLOOKUP(T63,FAC_TOTALS_APTA!$A$4:$BJ$126,$L70,FALSE))</f>
        <v>-157312.143917396</v>
      </c>
      <c r="U70" s="32">
        <f>IF(U63=0,0,VLOOKUP(U63,FAC_TOTALS_APTA!$A$4:$BJ$126,$L70,FALSE))</f>
        <v>321413.06705001899</v>
      </c>
      <c r="V70" s="32">
        <f>IF(V63=0,0,VLOOKUP(V63,FAC_TOTALS_APTA!$A$4:$BJ$126,$L70,FALSE))</f>
        <v>951098.966192964</v>
      </c>
      <c r="W70" s="32">
        <f>IF(W63=0,0,VLOOKUP(W63,FAC_TOTALS_APTA!$A$4:$BJ$126,$L70,FALSE))</f>
        <v>0</v>
      </c>
      <c r="X70" s="32">
        <f>IF(X63=0,0,VLOOKUP(X63,FAC_TOTALS_APTA!$A$4:$BJ$126,$L70,FALSE))</f>
        <v>0</v>
      </c>
      <c r="Y70" s="32">
        <f>IF(Y63=0,0,VLOOKUP(Y63,FAC_TOTALS_APTA!$A$4:$BJ$126,$L70,FALSE))</f>
        <v>0</v>
      </c>
      <c r="Z70" s="32">
        <f>IF(Z63=0,0,VLOOKUP(Z63,FAC_TOTALS_APTA!$A$4:$BJ$126,$L70,FALSE))</f>
        <v>0</v>
      </c>
      <c r="AA70" s="32">
        <f>IF(AA63=0,0,VLOOKUP(AA63,FAC_TOTALS_APTA!$A$4:$BJ$126,$L70,FALSE))</f>
        <v>0</v>
      </c>
      <c r="AB70" s="32">
        <f>IF(AB63=0,0,VLOOKUP(AB63,FAC_TOTALS_APTA!$A$4:$BJ$126,$L70,FALSE))</f>
        <v>0</v>
      </c>
      <c r="AC70" s="35">
        <f t="shared" si="19"/>
        <v>8049210.8462567218</v>
      </c>
      <c r="AD70" s="36">
        <f>AC70/G77</f>
        <v>9.0101310996380288E-2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MATCH($D71,FAC_TOTALS_APTA!$A$2:$BJ$2,)</f>
        <v>18</v>
      </c>
      <c r="G71" s="120">
        <f>VLOOKUP(G63,FAC_TOTALS_APTA!$A$4:$BJ$126,$F71,FALSE)</f>
        <v>6.6866462964353799</v>
      </c>
      <c r="H71" s="120">
        <f>VLOOKUP(H63,FAC_TOTALS_APTA!$A$4:$BJ$126,$F71,FALSE)</f>
        <v>7.33093904795337</v>
      </c>
      <c r="I71" s="33">
        <f t="shared" si="16"/>
        <v>9.6355141719019821E-2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MATCH($K71,FAC_TOTALS_APTA!$A$2:$BH$2,)</f>
        <v>28</v>
      </c>
      <c r="M71" s="32">
        <f>IF(M63=0,0,VLOOKUP(M63,FAC_TOTALS_APTA!$A$4:$BJ$126,$L71,FALSE))</f>
        <v>135228.44861761201</v>
      </c>
      <c r="N71" s="32">
        <f>IF(N63=0,0,VLOOKUP(N63,FAC_TOTALS_APTA!$A$4:$BJ$126,$L71,FALSE))</f>
        <v>111922.98230196199</v>
      </c>
      <c r="O71" s="32">
        <f>IF(O63=0,0,VLOOKUP(O63,FAC_TOTALS_APTA!$A$4:$BJ$126,$L71,FALSE))</f>
        <v>158195.741345102</v>
      </c>
      <c r="P71" s="32">
        <f>IF(P63=0,0,VLOOKUP(P63,FAC_TOTALS_APTA!$A$4:$BJ$126,$L71,FALSE))</f>
        <v>233798.614177613</v>
      </c>
      <c r="Q71" s="32">
        <f>IF(Q63=0,0,VLOOKUP(Q63,FAC_TOTALS_APTA!$A$4:$BJ$126,$L71,FALSE))</f>
        <v>218455.23749872201</v>
      </c>
      <c r="R71" s="32">
        <f>IF(R63=0,0,VLOOKUP(R63,FAC_TOTALS_APTA!$A$4:$BJ$126,$L71,FALSE))</f>
        <v>-54645.429319954397</v>
      </c>
      <c r="S71" s="32">
        <f>IF(S63=0,0,VLOOKUP(S63,FAC_TOTALS_APTA!$A$4:$BJ$126,$L71,FALSE))</f>
        <v>241757.62417567501</v>
      </c>
      <c r="T71" s="32">
        <f>IF(T63=0,0,VLOOKUP(T63,FAC_TOTALS_APTA!$A$4:$BJ$126,$L71,FALSE))</f>
        <v>730135.67015255895</v>
      </c>
      <c r="U71" s="32">
        <f>IF(U63=0,0,VLOOKUP(U63,FAC_TOTALS_APTA!$A$4:$BJ$126,$L71,FALSE))</f>
        <v>272609.32846423303</v>
      </c>
      <c r="V71" s="32">
        <f>IF(V63=0,0,VLOOKUP(V63,FAC_TOTALS_APTA!$A$4:$BJ$126,$L71,FALSE))</f>
        <v>-319593.02518268098</v>
      </c>
      <c r="W71" s="32">
        <f>IF(W63=0,0,VLOOKUP(W63,FAC_TOTALS_APTA!$A$4:$BJ$126,$L71,FALSE))</f>
        <v>0</v>
      </c>
      <c r="X71" s="32">
        <f>IF(X63=0,0,VLOOKUP(X63,FAC_TOTALS_APTA!$A$4:$BJ$126,$L71,FALSE))</f>
        <v>0</v>
      </c>
      <c r="Y71" s="32">
        <f>IF(Y63=0,0,VLOOKUP(Y63,FAC_TOTALS_APTA!$A$4:$BJ$126,$L71,FALSE))</f>
        <v>0</v>
      </c>
      <c r="Z71" s="32">
        <f>IF(Z63=0,0,VLOOKUP(Z63,FAC_TOTALS_APTA!$A$4:$BJ$126,$L71,FALSE))</f>
        <v>0</v>
      </c>
      <c r="AA71" s="32">
        <f>IF(AA63=0,0,VLOOKUP(AA63,FAC_TOTALS_APTA!$A$4:$BJ$126,$L71,FALSE))</f>
        <v>0</v>
      </c>
      <c r="AB71" s="32">
        <f>IF(AB63=0,0,VLOOKUP(AB63,FAC_TOTALS_APTA!$A$4:$BJ$126,$L71,FALSE))</f>
        <v>0</v>
      </c>
      <c r="AC71" s="35">
        <f t="shared" si="19"/>
        <v>1727865.1922308425</v>
      </c>
      <c r="AD71" s="36">
        <f>AC71/G77</f>
        <v>1.9341389114861086E-2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MATCH($D72,FAC_TOTALS_APTA!$A$2:$BJ$2,)</f>
        <v>19</v>
      </c>
      <c r="G72" s="128">
        <f>VLOOKUP(G63,FAC_TOTALS_APTA!$A$4:$BJ$126,$F72,FALSE)</f>
        <v>3.3043487636261699</v>
      </c>
      <c r="H72" s="128">
        <f>VLOOKUP(H63,FAC_TOTALS_APTA!$A$4:$BJ$126,$F72,FALSE)</f>
        <v>3.7964745491418501</v>
      </c>
      <c r="I72" s="33">
        <f t="shared" si="16"/>
        <v>0.14893276125478505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MATCH($K72,FAC_TOTALS_APTA!$A$2:$BH$2,)</f>
        <v>29</v>
      </c>
      <c r="M72" s="32">
        <f>IF(M63=0,0,VLOOKUP(M63,FAC_TOTALS_APTA!$A$4:$BJ$126,$L72,FALSE))</f>
        <v>0</v>
      </c>
      <c r="N72" s="32">
        <f>IF(N63=0,0,VLOOKUP(N63,FAC_TOTALS_APTA!$A$4:$BJ$126,$L72,FALSE))</f>
        <v>0</v>
      </c>
      <c r="O72" s="32">
        <f>IF(O63=0,0,VLOOKUP(O63,FAC_TOTALS_APTA!$A$4:$BJ$126,$L72,FALSE))</f>
        <v>0</v>
      </c>
      <c r="P72" s="32">
        <f>IF(P63=0,0,VLOOKUP(P63,FAC_TOTALS_APTA!$A$4:$BJ$126,$L72,FALSE))</f>
        <v>-561515.12192068901</v>
      </c>
      <c r="Q72" s="32">
        <f>IF(Q63=0,0,VLOOKUP(Q63,FAC_TOTALS_APTA!$A$4:$BJ$126,$L72,FALSE))</f>
        <v>-290812.77829939598</v>
      </c>
      <c r="R72" s="32">
        <f>IF(R63=0,0,VLOOKUP(R63,FAC_TOTALS_APTA!$A$4:$BJ$126,$L72,FALSE))</f>
        <v>71722.580585888805</v>
      </c>
      <c r="S72" s="32">
        <f>IF(S63=0,0,VLOOKUP(S63,FAC_TOTALS_APTA!$A$4:$BJ$126,$L72,FALSE))</f>
        <v>96510.588117351406</v>
      </c>
      <c r="T72" s="32">
        <f>IF(T63=0,0,VLOOKUP(T63,FAC_TOTALS_APTA!$A$4:$BJ$126,$L72,FALSE))</f>
        <v>-748854.07621154399</v>
      </c>
      <c r="U72" s="32">
        <f>IF(U63=0,0,VLOOKUP(U63,FAC_TOTALS_APTA!$A$4:$BJ$126,$L72,FALSE))</f>
        <v>230254.486019945</v>
      </c>
      <c r="V72" s="32">
        <f>IF(V63=0,0,VLOOKUP(V63,FAC_TOTALS_APTA!$A$4:$BJ$126,$L72,FALSE))</f>
        <v>324637.379046546</v>
      </c>
      <c r="W72" s="32">
        <f>IF(W63=0,0,VLOOKUP(W63,FAC_TOTALS_APTA!$A$4:$BJ$126,$L72,FALSE))</f>
        <v>0</v>
      </c>
      <c r="X72" s="32">
        <f>IF(X63=0,0,VLOOKUP(X63,FAC_TOTALS_APTA!$A$4:$BJ$126,$L72,FALSE))</f>
        <v>0</v>
      </c>
      <c r="Y72" s="32">
        <f>IF(Y63=0,0,VLOOKUP(Y63,FAC_TOTALS_APTA!$A$4:$BJ$126,$L72,FALSE))</f>
        <v>0</v>
      </c>
      <c r="Z72" s="32">
        <f>IF(Z63=0,0,VLOOKUP(Z63,FAC_TOTALS_APTA!$A$4:$BJ$126,$L72,FALSE))</f>
        <v>0</v>
      </c>
      <c r="AA72" s="32">
        <f>IF(AA63=0,0,VLOOKUP(AA63,FAC_TOTALS_APTA!$A$4:$BJ$126,$L72,FALSE))</f>
        <v>0</v>
      </c>
      <c r="AB72" s="32">
        <f>IF(AB63=0,0,VLOOKUP(AB63,FAC_TOTALS_APTA!$A$4:$BJ$126,$L72,FALSE))</f>
        <v>0</v>
      </c>
      <c r="AC72" s="35">
        <f t="shared" si="19"/>
        <v>-878056.94266189774</v>
      </c>
      <c r="AD72" s="36">
        <f>AC72/G77</f>
        <v>-9.8287997636566371E-3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MATCH($D73,FAC_TOTALS_APTA!$A$2:$BJ$2,)</f>
        <v>20</v>
      </c>
      <c r="G73" s="128">
        <f>VLOOKUP(G63,FAC_TOTALS_APTA!$A$4:$BJ$126,$F73,FALSE)</f>
        <v>0</v>
      </c>
      <c r="H73" s="128">
        <f>VLOOKUP(H63,FAC_TOTALS_APTA!$A$4:$BJ$126,$F73,FALSE)</f>
        <v>0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YEARS_SINCE_TNC_BUS_POW_FAC</v>
      </c>
      <c r="L73" s="9">
        <f>MATCH($K73,FAC_TOTALS_APTA!$A$2:$BH$2,)</f>
        <v>30</v>
      </c>
      <c r="M73" s="32">
        <f>IF(M63=0,0,VLOOKUP(M63,FAC_TOTALS_APTA!$A$4:$BJ$126,$L73,FALSE))</f>
        <v>0</v>
      </c>
      <c r="N73" s="32">
        <f>IF(N63=0,0,VLOOKUP(N63,FAC_TOTALS_APTA!$A$4:$BJ$126,$L73,FALSE))</f>
        <v>0</v>
      </c>
      <c r="O73" s="32">
        <f>IF(O63=0,0,VLOOKUP(O63,FAC_TOTALS_APTA!$A$4:$BJ$126,$L73,FALSE))</f>
        <v>0</v>
      </c>
      <c r="P73" s="32">
        <f>IF(P63=0,0,VLOOKUP(P63,FAC_TOTALS_APTA!$A$4:$BJ$126,$L73,FALSE))</f>
        <v>0</v>
      </c>
      <c r="Q73" s="32">
        <f>IF(Q63=0,0,VLOOKUP(Q63,FAC_TOTALS_APTA!$A$4:$BJ$126,$L73,FALSE))</f>
        <v>0</v>
      </c>
      <c r="R73" s="32">
        <f>IF(R63=0,0,VLOOKUP(R63,FAC_TOTALS_APTA!$A$4:$BJ$126,$L73,FALSE))</f>
        <v>0</v>
      </c>
      <c r="S73" s="32">
        <f>IF(S63=0,0,VLOOKUP(S63,FAC_TOTALS_APTA!$A$4:$BJ$126,$L73,FALSE))</f>
        <v>0</v>
      </c>
      <c r="T73" s="32">
        <f>IF(T63=0,0,VLOOKUP(T63,FAC_TOTALS_APTA!$A$4:$BJ$126,$L73,FALSE))</f>
        <v>0</v>
      </c>
      <c r="U73" s="32">
        <f>IF(U63=0,0,VLOOKUP(U63,FAC_TOTALS_APTA!$A$4:$BJ$126,$L73,FALSE))</f>
        <v>0</v>
      </c>
      <c r="V73" s="32">
        <f>IF(V63=0,0,VLOOKUP(V63,FAC_TOTALS_APTA!$A$4:$BJ$126,$L73,FALSE))</f>
        <v>0</v>
      </c>
      <c r="W73" s="32">
        <f>IF(W63=0,0,VLOOKUP(W63,FAC_TOTALS_APTA!$A$4:$BJ$126,$L73,FALSE))</f>
        <v>0</v>
      </c>
      <c r="X73" s="32">
        <f>IF(X63=0,0,VLOOKUP(X63,FAC_TOTALS_APTA!$A$4:$BJ$126,$L73,FALSE))</f>
        <v>0</v>
      </c>
      <c r="Y73" s="32">
        <f>IF(Y63=0,0,VLOOKUP(Y63,FAC_TOTALS_APTA!$A$4:$BJ$126,$L73,FALSE))</f>
        <v>0</v>
      </c>
      <c r="Z73" s="32">
        <f>IF(Z63=0,0,VLOOKUP(Z63,FAC_TOTALS_APTA!$A$4:$BJ$126,$L73,FALSE))</f>
        <v>0</v>
      </c>
      <c r="AA73" s="32">
        <f>IF(AA63=0,0,VLOOKUP(AA63,FAC_TOTALS_APTA!$A$4:$BJ$126,$L73,FALSE))</f>
        <v>0</v>
      </c>
      <c r="AB73" s="32">
        <f>IF(AB63=0,0,VLOOKUP(AB63,FAC_TOTALS_APTA!$A$4:$BJ$126,$L73,FALSE))</f>
        <v>0</v>
      </c>
      <c r="AC73" s="35">
        <f t="shared" si="19"/>
        <v>0</v>
      </c>
      <c r="AD73" s="36">
        <f>AC73/G77</f>
        <v>0</v>
      </c>
    </row>
    <row r="74" spans="1:33" x14ac:dyDescent="0.25">
      <c r="B74" s="28" t="s">
        <v>70</v>
      </c>
      <c r="C74" s="31"/>
      <c r="D74" s="9" t="s">
        <v>48</v>
      </c>
      <c r="E74" s="58"/>
      <c r="F74" s="9" t="e">
        <f>MATCH($D74,FAC_TOTALS_APTA!$A$2:$BJ$2,)</f>
        <v>#N/A</v>
      </c>
      <c r="G74" s="128" t="e">
        <f>VLOOKUP(G63,FAC_TOTALS_APTA!$A$4:$BJ$126,$F74,FALSE)</f>
        <v>#REF!</v>
      </c>
      <c r="H74" s="128" t="e">
        <f>VLOOKUP(H63,FAC_TOTALS_APTA!$A$4:$BJ$126,$F74,FALSE)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MATCH($K74,FAC_TOTALS_APTA!$A$2:$BH$2,)</f>
        <v>#N/A</v>
      </c>
      <c r="M74" s="32" t="e">
        <f>IF(M63=0,0,VLOOKUP(M63,FAC_TOTALS_APTA!$A$4:$BJ$126,$L74,FALSE))</f>
        <v>#REF!</v>
      </c>
      <c r="N74" s="32" t="e">
        <f>IF(N63=0,0,VLOOKUP(N63,FAC_TOTALS_APTA!$A$4:$BJ$126,$L74,FALSE))</f>
        <v>#REF!</v>
      </c>
      <c r="O74" s="32" t="e">
        <f>IF(O63=0,0,VLOOKUP(O63,FAC_TOTALS_APTA!$A$4:$BJ$126,$L74,FALSE))</f>
        <v>#REF!</v>
      </c>
      <c r="P74" s="32" t="e">
        <f>IF(P63=0,0,VLOOKUP(P63,FAC_TOTALS_APTA!$A$4:$BJ$126,$L74,FALSE))</f>
        <v>#REF!</v>
      </c>
      <c r="Q74" s="32" t="e">
        <f>IF(Q63=0,0,VLOOKUP(Q63,FAC_TOTALS_APTA!$A$4:$BJ$126,$L74,FALSE))</f>
        <v>#REF!</v>
      </c>
      <c r="R74" s="32" t="e">
        <f>IF(R63=0,0,VLOOKUP(R63,FAC_TOTALS_APTA!$A$4:$BJ$126,$L74,FALSE))</f>
        <v>#REF!</v>
      </c>
      <c r="S74" s="32" t="e">
        <f>IF(S63=0,0,VLOOKUP(S63,FAC_TOTALS_APTA!$A$4:$BJ$126,$L74,FALSE))</f>
        <v>#REF!</v>
      </c>
      <c r="T74" s="32" t="e">
        <f>IF(T63=0,0,VLOOKUP(T63,FAC_TOTALS_APTA!$A$4:$BJ$126,$L74,FALSE))</f>
        <v>#REF!</v>
      </c>
      <c r="U74" s="32" t="e">
        <f>IF(U63=0,0,VLOOKUP(U63,FAC_TOTALS_APTA!$A$4:$BJ$126,$L74,FALSE))</f>
        <v>#REF!</v>
      </c>
      <c r="V74" s="32" t="e">
        <f>IF(V63=0,0,VLOOKUP(V63,FAC_TOTALS_APTA!$A$4:$BJ$126,$L74,FALSE))</f>
        <v>#REF!</v>
      </c>
      <c r="W74" s="32">
        <f>IF(W63=0,0,VLOOKUP(W63,FAC_TOTALS_APTA!$A$4:$BJ$126,$L74,FALSE))</f>
        <v>0</v>
      </c>
      <c r="X74" s="32">
        <f>IF(X63=0,0,VLOOKUP(X63,FAC_TOTALS_APTA!$A$4:$BJ$126,$L74,FALSE))</f>
        <v>0</v>
      </c>
      <c r="Y74" s="32">
        <f>IF(Y63=0,0,VLOOKUP(Y63,FAC_TOTALS_APTA!$A$4:$BJ$126,$L74,FALSE))</f>
        <v>0</v>
      </c>
      <c r="Z74" s="32">
        <f>IF(Z63=0,0,VLOOKUP(Z63,FAC_TOTALS_APTA!$A$4:$BJ$126,$L74,FALSE))</f>
        <v>0</v>
      </c>
      <c r="AA74" s="32">
        <f>IF(AA63=0,0,VLOOKUP(AA63,FAC_TOTALS_APTA!$A$4:$BJ$126,$L74,FALSE))</f>
        <v>0</v>
      </c>
      <c r="AB74" s="32">
        <f>IF(AB63=0,0,VLOOKUP(AB63,FAC_TOTALS_APTA!$A$4:$BJ$126,$L74,FALSE))</f>
        <v>0</v>
      </c>
      <c r="AC74" s="35" t="e">
        <f t="shared" si="19"/>
        <v>#REF!</v>
      </c>
      <c r="AD74" s="36" t="e">
        <f>AC74/G77</f>
        <v>#REF!</v>
      </c>
      <c r="AG74" s="56"/>
    </row>
    <row r="75" spans="1:33" x14ac:dyDescent="0.25">
      <c r="B75" s="11" t="s">
        <v>71</v>
      </c>
      <c r="C75" s="30"/>
      <c r="D75" s="10" t="s">
        <v>49</v>
      </c>
      <c r="E75" s="59"/>
      <c r="F75" s="10" t="e">
        <f>MATCH($D75,FAC_TOTALS_APTA!$A$2:$BJ$2,)</f>
        <v>#N/A</v>
      </c>
      <c r="G75" s="134" t="e">
        <f>VLOOKUP(G63,FAC_TOTALS_APTA!$A$4:$BJ$126,$F75,FALSE)</f>
        <v>#REF!</v>
      </c>
      <c r="H75" s="134" t="e">
        <f>VLOOKUP(H63,FAC_TOTALS_APTA!$A$4:$BJ$126,$F75,FALSE)</f>
        <v>#REF!</v>
      </c>
      <c r="I75" s="39" t="str">
        <f t="shared" si="16"/>
        <v>-</v>
      </c>
      <c r="J75" s="40" t="str">
        <f t="shared" si="20"/>
        <v/>
      </c>
      <c r="K75" s="40" t="str">
        <f t="shared" si="18"/>
        <v>scooter_flag_FAC</v>
      </c>
      <c r="L75" s="10" t="e">
        <f>MATCH($K75,FAC_TOTALS_APTA!$A$2:$BH$2,)</f>
        <v>#N/A</v>
      </c>
      <c r="M75" s="41" t="e">
        <f>IF(M63=0,0,VLOOKUP(M63,FAC_TOTALS_APTA!$A$4:$BJ$126,$L75,FALSE))</f>
        <v>#REF!</v>
      </c>
      <c r="N75" s="41" t="e">
        <f>IF(N63=0,0,VLOOKUP(N63,FAC_TOTALS_APTA!$A$4:$BJ$126,$L75,FALSE))</f>
        <v>#REF!</v>
      </c>
      <c r="O75" s="41" t="e">
        <f>IF(O63=0,0,VLOOKUP(O63,FAC_TOTALS_APTA!$A$4:$BJ$126,$L75,FALSE))</f>
        <v>#REF!</v>
      </c>
      <c r="P75" s="41" t="e">
        <f>IF(P63=0,0,VLOOKUP(P63,FAC_TOTALS_APTA!$A$4:$BJ$126,$L75,FALSE))</f>
        <v>#REF!</v>
      </c>
      <c r="Q75" s="41" t="e">
        <f>IF(Q63=0,0,VLOOKUP(Q63,FAC_TOTALS_APTA!$A$4:$BJ$126,$L75,FALSE))</f>
        <v>#REF!</v>
      </c>
      <c r="R75" s="41" t="e">
        <f>IF(R63=0,0,VLOOKUP(R63,FAC_TOTALS_APTA!$A$4:$BJ$126,$L75,FALSE))</f>
        <v>#REF!</v>
      </c>
      <c r="S75" s="41" t="e">
        <f>IF(S63=0,0,VLOOKUP(S63,FAC_TOTALS_APTA!$A$4:$BJ$126,$L75,FALSE))</f>
        <v>#REF!</v>
      </c>
      <c r="T75" s="41" t="e">
        <f>IF(T63=0,0,VLOOKUP(T63,FAC_TOTALS_APTA!$A$4:$BJ$126,$L75,FALSE))</f>
        <v>#REF!</v>
      </c>
      <c r="U75" s="41" t="e">
        <f>IF(U63=0,0,VLOOKUP(U63,FAC_TOTALS_APTA!$A$4:$BJ$126,$L75,FALSE))</f>
        <v>#REF!</v>
      </c>
      <c r="V75" s="41" t="e">
        <f>IF(V63=0,0,VLOOKUP(V63,FAC_TOTALS_APTA!$A$4:$BJ$126,$L75,FALSE))</f>
        <v>#REF!</v>
      </c>
      <c r="W75" s="41">
        <f>IF(W63=0,0,VLOOKUP(W63,FAC_TOTALS_APTA!$A$4:$BJ$126,$L75,FALSE))</f>
        <v>0</v>
      </c>
      <c r="X75" s="41">
        <f>IF(X63=0,0,VLOOKUP(X63,FAC_TOTALS_APTA!$A$4:$BJ$126,$L75,FALSE))</f>
        <v>0</v>
      </c>
      <c r="Y75" s="41">
        <f>IF(Y63=0,0,VLOOKUP(Y63,FAC_TOTALS_APTA!$A$4:$BJ$126,$L75,FALSE))</f>
        <v>0</v>
      </c>
      <c r="Z75" s="41">
        <f>IF(Z63=0,0,VLOOKUP(Z63,FAC_TOTALS_APTA!$A$4:$BJ$126,$L75,FALSE))</f>
        <v>0</v>
      </c>
      <c r="AA75" s="41">
        <f>IF(AA63=0,0,VLOOKUP(AA63,FAC_TOTALS_APTA!$A$4:$BJ$126,$L75,FALSE))</f>
        <v>0</v>
      </c>
      <c r="AB75" s="41">
        <f>IF(AB63=0,0,VLOOKUP(AB63,FAC_TOTALS_APTA!$A$4:$BJ$126,$L75,FALSE))</f>
        <v>0</v>
      </c>
      <c r="AC75" s="42" t="e">
        <f t="shared" si="19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si="18"/>
        <v>New_Reporter_FAC</v>
      </c>
      <c r="L76" s="47">
        <f>MATCH($K76,FAC_TOTALS_APTA!$A$2:$BH$2,)</f>
        <v>35</v>
      </c>
      <c r="M76" s="48">
        <f>IF(M63=0,0,VLOOKUP(M63,FAC_TOTALS_APTA!$A$4:$BJ$126,$L76,FALSE))</f>
        <v>13655748</v>
      </c>
      <c r="N76" s="48">
        <f>IF(N63=0,0,VLOOKUP(N63,FAC_TOTALS_APTA!$A$4:$BJ$126,$L76,FALSE))</f>
        <v>44950739</v>
      </c>
      <c r="O76" s="48">
        <f>IF(O63=0,0,VLOOKUP(O63,FAC_TOTALS_APTA!$A$4:$BJ$126,$L76,FALSE))</f>
        <v>27514218</v>
      </c>
      <c r="P76" s="48">
        <f>IF(P63=0,0,VLOOKUP(P63,FAC_TOTALS_APTA!$A$4:$BJ$126,$L76,FALSE))</f>
        <v>26468097.999999899</v>
      </c>
      <c r="Q76" s="48">
        <f>IF(Q63=0,0,VLOOKUP(Q63,FAC_TOTALS_APTA!$A$4:$BJ$126,$L76,FALSE))</f>
        <v>12183549</v>
      </c>
      <c r="R76" s="48">
        <f>IF(R63=0,0,VLOOKUP(R63,FAC_TOTALS_APTA!$A$4:$BJ$126,$L76,FALSE))</f>
        <v>4015598.9999999902</v>
      </c>
      <c r="S76" s="48">
        <f>IF(S63=0,0,VLOOKUP(S63,FAC_TOTALS_APTA!$A$4:$BJ$126,$L76,FALSE))</f>
        <v>13248340.999999899</v>
      </c>
      <c r="T76" s="48">
        <f>IF(T63=0,0,VLOOKUP(T63,FAC_TOTALS_APTA!$A$4:$BJ$126,$L76,FALSE))</f>
        <v>1770537</v>
      </c>
      <c r="U76" s="48">
        <f>IF(U63=0,0,VLOOKUP(U63,FAC_TOTALS_APTA!$A$4:$BJ$126,$L76,FALSE))</f>
        <v>1273013.99999999</v>
      </c>
      <c r="V76" s="48">
        <f>IF(V63=0,0,VLOOKUP(V63,FAC_TOTALS_APTA!$A$4:$BJ$126,$L76,FALSE))</f>
        <v>6209327.9999999898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>
        <f>SUM(M76:AB76)</f>
        <v>151289170.99999979</v>
      </c>
      <c r="AD76" s="52">
        <f>AC76/G78</f>
        <v>1.6204595660936241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20">
        <f>VLOOKUP(G63,FAC_TOTALS_APTA!$A$4:$BJ$126,$F77,FALSE)</f>
        <v>89335113.521046206</v>
      </c>
      <c r="H77" s="120">
        <f>VLOOKUP(H63,FAC_TOTALS_APTA!$A$4:$BH$126,$F77,FALSE)</f>
        <v>296465124.15475398</v>
      </c>
      <c r="I77" s="115">
        <f t="shared" ref="I77" si="21">H77/G77-1</f>
        <v>2.318573318708669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207130010.63370776</v>
      </c>
      <c r="AD77" s="36">
        <f>I77</f>
        <v>2.318573318708669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7">
        <f>VLOOKUP(G63,FAC_TOTALS_APTA!$A$4:$BH$126,$F78,FALSE)</f>
        <v>93361892</v>
      </c>
      <c r="H78" s="117">
        <f>VLOOKUP(H63,FAC_TOTALS_APTA!$A$4:$BH$126,$F78,FALSE)</f>
        <v>308556319.99999899</v>
      </c>
      <c r="I78" s="116">
        <f t="shared" ref="I78" si="23">H78/G78-1</f>
        <v>2.3049493041550506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215194427.99999899</v>
      </c>
      <c r="AD78" s="55">
        <f>I78</f>
        <v>2.3049493041550506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-1.3624014553618391E-2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9"/>
      <c r="H81" s="109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60</v>
      </c>
      <c r="AD86" s="162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2002</v>
      </c>
      <c r="H87" s="131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120">
        <f>VLOOKUP(G89,FAC_TOTALS_APTA!$A$4:$BJ$126,$F91,FALSE)</f>
        <v>253905652</v>
      </c>
      <c r="H91" s="120">
        <f>VLOOKUP(H89,FAC_TOTALS_APTA!$A$4:$BJ$126,$F91,FALSE)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-69835305.557975695</v>
      </c>
      <c r="N91" s="32">
        <f>IF(N89=0,0,VLOOKUP(N89,FAC_TOTALS_APTA!$A$4:$BJ$126,$L91,FALSE))</f>
        <v>34685640.779837802</v>
      </c>
      <c r="O91" s="32">
        <f>IF(O89=0,0,VLOOKUP(O89,FAC_TOTALS_APTA!$A$4:$BJ$126,$L91,FALSE))</f>
        <v>33895966.163521796</v>
      </c>
      <c r="P91" s="32">
        <f>IF(P89=0,0,VLOOKUP(P89,FAC_TOTALS_APTA!$A$4:$BJ$126,$L91,FALSE))</f>
        <v>-5789952.67488294</v>
      </c>
      <c r="Q91" s="32">
        <f>IF(Q89=0,0,VLOOKUP(Q89,FAC_TOTALS_APTA!$A$4:$BJ$126,$L91,FALSE))</f>
        <v>12474970.679608099</v>
      </c>
      <c r="R91" s="32">
        <f>IF(R89=0,0,VLOOKUP(R89,FAC_TOTALS_APTA!$A$4:$BJ$126,$L91,FALSE))</f>
        <v>13661450.799895501</v>
      </c>
      <c r="S91" s="32">
        <f>IF(S89=0,0,VLOOKUP(S89,FAC_TOTALS_APTA!$A$4:$BJ$126,$L91,FALSE))</f>
        <v>771954.13132116396</v>
      </c>
      <c r="T91" s="32">
        <f>IF(T89=0,0,VLOOKUP(T89,FAC_TOTALS_APTA!$A$4:$BJ$126,$L91,FALSE))</f>
        <v>-76631974.806250706</v>
      </c>
      <c r="U91" s="32">
        <f>IF(U89=0,0,VLOOKUP(U89,FAC_TOTALS_APTA!$A$4:$BJ$126,$L91,FALSE))</f>
        <v>-18268724.219645601</v>
      </c>
      <c r="V91" s="32">
        <f>IF(V89=0,0,VLOOKUP(V89,FAC_TOTALS_APTA!$A$4:$BJ$126,$L91,FALSE))</f>
        <v>-1684115.1963712799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-76720089.900941864</v>
      </c>
      <c r="AD91" s="36">
        <f>AC91/G103</f>
        <v>-6.7136899778365816E-2</v>
      </c>
      <c r="AE91" s="106"/>
    </row>
    <row r="92" spans="2:31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126">
        <f>VLOOKUP(G89,FAC_TOTALS_APTA!$A$4:$BJ$126,$F92,FALSE)</f>
        <v>0.97956348559999995</v>
      </c>
      <c r="H92" s="126">
        <f>VLOOKUP(H89,FAC_TOTALS_APTA!$A$4:$BJ$126,$F92,FALSE)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-52789703.0598557</v>
      </c>
      <c r="N92" s="32">
        <f>IF(N89=0,0,VLOOKUP(N89,FAC_TOTALS_APTA!$A$4:$BJ$126,$L92,FALSE))</f>
        <v>-15219797.0923135</v>
      </c>
      <c r="O92" s="32">
        <f>IF(O89=0,0,VLOOKUP(O89,FAC_TOTALS_APTA!$A$4:$BJ$126,$L92,FALSE))</f>
        <v>9829282.9493809901</v>
      </c>
      <c r="P92" s="32">
        <f>IF(P89=0,0,VLOOKUP(P89,FAC_TOTALS_APTA!$A$4:$BJ$126,$L92,FALSE))</f>
        <v>-9504839.2446035799</v>
      </c>
      <c r="Q92" s="32">
        <f>IF(Q89=0,0,VLOOKUP(Q89,FAC_TOTALS_APTA!$A$4:$BJ$126,$L92,FALSE))</f>
        <v>-7933835.0876345197</v>
      </c>
      <c r="R92" s="32">
        <f>IF(R89=0,0,VLOOKUP(R89,FAC_TOTALS_APTA!$A$4:$BJ$126,$L92,FALSE))</f>
        <v>-2961525.7275633202</v>
      </c>
      <c r="S92" s="32">
        <f>IF(S89=0,0,VLOOKUP(S89,FAC_TOTALS_APTA!$A$4:$BJ$126,$L92,FALSE))</f>
        <v>-14829767.101826699</v>
      </c>
      <c r="T92" s="32">
        <f>IF(T89=0,0,VLOOKUP(T89,FAC_TOTALS_APTA!$A$4:$BJ$126,$L92,FALSE))</f>
        <v>-8623215.1948021092</v>
      </c>
      <c r="U92" s="32">
        <f>IF(U89=0,0,VLOOKUP(U89,FAC_TOTALS_APTA!$A$4:$BJ$126,$L92,FALSE))</f>
        <v>-18476361.010936402</v>
      </c>
      <c r="V92" s="32">
        <f>IF(V89=0,0,VLOOKUP(V89,FAC_TOTALS_APTA!$A$4:$BJ$126,$L92,FALSE))</f>
        <v>9591590.2276191395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28">SUM(M92:AB92)</f>
        <v>-110918170.34253567</v>
      </c>
      <c r="AD92" s="36">
        <f>AC92/G103</f>
        <v>-9.7063260685713873E-2</v>
      </c>
      <c r="AE92" s="106"/>
    </row>
    <row r="93" spans="2:31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120">
        <f>VLOOKUP(G89,FAC_TOTALS_APTA!$A$4:$BJ$126,$F93,FALSE)</f>
        <v>25697520.3899999</v>
      </c>
      <c r="H93" s="120">
        <f>VLOOKUP(H89,FAC_TOTALS_APTA!$A$4:$BJ$126,$F93,FALSE)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MATCH($K93,FAC_TOTALS_APTA!$A$2:$BH$2,)</f>
        <v>24</v>
      </c>
      <c r="M93" s="32">
        <f>IF(M89=0,0,VLOOKUP(M89,FAC_TOTALS_APTA!$A$4:$BJ$126,$L93,FALSE))</f>
        <v>5853400.2888184898</v>
      </c>
      <c r="N93" s="32">
        <f>IF(N89=0,0,VLOOKUP(N89,FAC_TOTALS_APTA!$A$4:$BJ$126,$L93,FALSE))</f>
        <v>8187860.6892021196</v>
      </c>
      <c r="O93" s="32">
        <f>IF(O89=0,0,VLOOKUP(O89,FAC_TOTALS_APTA!$A$4:$BJ$126,$L93,FALSE))</f>
        <v>7834344.2191779604</v>
      </c>
      <c r="P93" s="32">
        <f>IF(P89=0,0,VLOOKUP(P89,FAC_TOTALS_APTA!$A$4:$BJ$126,$L93,FALSE))</f>
        <v>9103938.7465076596</v>
      </c>
      <c r="Q93" s="32">
        <f>IF(Q89=0,0,VLOOKUP(Q89,FAC_TOTALS_APTA!$A$4:$BJ$126,$L93,FALSE))</f>
        <v>903577.03276284598</v>
      </c>
      <c r="R93" s="32">
        <f>IF(R89=0,0,VLOOKUP(R89,FAC_TOTALS_APTA!$A$4:$BJ$126,$L93,FALSE))</f>
        <v>3506875.4730413598</v>
      </c>
      <c r="S93" s="32">
        <f>IF(S89=0,0,VLOOKUP(S89,FAC_TOTALS_APTA!$A$4:$BJ$126,$L93,FALSE))</f>
        <v>-3235347.2584020998</v>
      </c>
      <c r="T93" s="32">
        <f>IF(T89=0,0,VLOOKUP(T89,FAC_TOTALS_APTA!$A$4:$BJ$126,$L93,FALSE))</f>
        <v>-2573692.39676684</v>
      </c>
      <c r="U93" s="32">
        <f>IF(U89=0,0,VLOOKUP(U89,FAC_TOTALS_APTA!$A$4:$BJ$126,$L93,FALSE))</f>
        <v>1801298.5584537401</v>
      </c>
      <c r="V93" s="32">
        <f>IF(V89=0,0,VLOOKUP(V89,FAC_TOTALS_APTA!$A$4:$BJ$126,$L93,FALSE))</f>
        <v>3048808.6567552201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28"/>
        <v>34431064.009550452</v>
      </c>
      <c r="AD93" s="36">
        <f>AC93/G103</f>
        <v>3.0130242243672192E-2</v>
      </c>
      <c r="AE93" s="106"/>
    </row>
    <row r="94" spans="2:3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126" t="e">
        <f>VLOOKUP(G89,FAC_TOTALS_APTA!$A$4:$BJ$126,$F94,FALSE)</f>
        <v>#REF!</v>
      </c>
      <c r="H94" s="126" t="e">
        <f>VLOOKUP(H89,FAC_TOTALS_APTA!$A$4:$BJ$126,$F94,FALSE)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 t="e">
        <f>IF(S89=0,0,VLOOKUP(S89,FAC_TOTALS_APTA!$A$4:$BJ$126,$L94,FALSE))</f>
        <v>#REF!</v>
      </c>
      <c r="T94" s="32" t="e">
        <f>IF(T89=0,0,VLOOKUP(T89,FAC_TOTALS_APTA!$A$4:$BJ$126,$L94,FALSE))</f>
        <v>#REF!</v>
      </c>
      <c r="U94" s="32" t="e">
        <f>IF(U89=0,0,VLOOKUP(U89,FAC_TOTALS_APTA!$A$4:$BJ$126,$L94,FALSE))</f>
        <v>#REF!</v>
      </c>
      <c r="V94" s="32" t="e">
        <f>IF(V89=0,0,VLOOKUP(V89,FAC_TOTALS_APTA!$A$4:$BJ$126,$L94,FALSE))</f>
        <v>#REF!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28"/>
        <v>#REF!</v>
      </c>
      <c r="AD94" s="36" t="e">
        <f>AC94/G103</f>
        <v>#REF!</v>
      </c>
      <c r="AE94" s="106"/>
    </row>
    <row r="95" spans="2:31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128">
        <f>VLOOKUP(G89,FAC_TOTALS_APTA!$A$4:$BJ$126,$F95,FALSE)</f>
        <v>1.974</v>
      </c>
      <c r="H95" s="128">
        <f>VLOOKUP(H89,FAC_TOTALS_APTA!$A$4:$BJ$126,$F95,FALSE)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MATCH($K95,FAC_TOTALS_APTA!$A$2:$BH$2,)</f>
        <v>26</v>
      </c>
      <c r="M95" s="32">
        <f>IF(M89=0,0,VLOOKUP(M89,FAC_TOTALS_APTA!$A$4:$BJ$126,$L95,FALSE))</f>
        <v>20066521.258335698</v>
      </c>
      <c r="N95" s="32">
        <f>IF(N89=0,0,VLOOKUP(N89,FAC_TOTALS_APTA!$A$4:$BJ$126,$L95,FALSE))</f>
        <v>20198525.678394001</v>
      </c>
      <c r="O95" s="32">
        <f>IF(O89=0,0,VLOOKUP(O89,FAC_TOTALS_APTA!$A$4:$BJ$126,$L95,FALSE))</f>
        <v>25941762.448029</v>
      </c>
      <c r="P95" s="32">
        <f>IF(P89=0,0,VLOOKUP(P89,FAC_TOTALS_APTA!$A$4:$BJ$126,$L95,FALSE))</f>
        <v>17140930.895281602</v>
      </c>
      <c r="Q95" s="32">
        <f>IF(Q89=0,0,VLOOKUP(Q89,FAC_TOTALS_APTA!$A$4:$BJ$126,$L95,FALSE))</f>
        <v>5509783.7894905899</v>
      </c>
      <c r="R95" s="32">
        <f>IF(R89=0,0,VLOOKUP(R89,FAC_TOTALS_APTA!$A$4:$BJ$126,$L95,FALSE))</f>
        <v>20539903.047869101</v>
      </c>
      <c r="S95" s="32">
        <f>IF(S89=0,0,VLOOKUP(S89,FAC_TOTALS_APTA!$A$4:$BJ$126,$L95,FALSE))</f>
        <v>-50678968.555913903</v>
      </c>
      <c r="T95" s="32">
        <f>IF(T89=0,0,VLOOKUP(T89,FAC_TOTALS_APTA!$A$4:$BJ$126,$L95,FALSE))</f>
        <v>22597025.372708201</v>
      </c>
      <c r="U95" s="32">
        <f>IF(U89=0,0,VLOOKUP(U89,FAC_TOTALS_APTA!$A$4:$BJ$126,$L95,FALSE))</f>
        <v>33701045.5092576</v>
      </c>
      <c r="V95" s="32">
        <f>IF(V89=0,0,VLOOKUP(V89,FAC_TOTALS_APTA!$A$4:$BJ$126,$L95,FALSE))</f>
        <v>1662192.0271819001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28"/>
        <v>116678721.47063379</v>
      </c>
      <c r="AD95" s="36">
        <f>AC95/G103</f>
        <v>0.10210425508828336</v>
      </c>
      <c r="AE95" s="106"/>
    </row>
    <row r="96" spans="2:31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126">
        <f>VLOOKUP(G89,FAC_TOTALS_APTA!$A$4:$BJ$126,$F96,FALSE)</f>
        <v>42439.074999999903</v>
      </c>
      <c r="H96" s="126">
        <f>VLOOKUP(H89,FAC_TOTALS_APTA!$A$4:$BJ$126,$F96,FALSE)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7271275.8364890702</v>
      </c>
      <c r="N96" s="32">
        <f>IF(N89=0,0,VLOOKUP(N89,FAC_TOTALS_APTA!$A$4:$BJ$126,$L96,FALSE))</f>
        <v>8872157.8671477195</v>
      </c>
      <c r="O96" s="32">
        <f>IF(O89=0,0,VLOOKUP(O89,FAC_TOTALS_APTA!$A$4:$BJ$126,$L96,FALSE))</f>
        <v>7929847.9319842597</v>
      </c>
      <c r="P96" s="32">
        <f>IF(P89=0,0,VLOOKUP(P89,FAC_TOTALS_APTA!$A$4:$BJ$126,$L96,FALSE))</f>
        <v>13127462.4936061</v>
      </c>
      <c r="Q96" s="32">
        <f>IF(Q89=0,0,VLOOKUP(Q89,FAC_TOTALS_APTA!$A$4:$BJ$126,$L96,FALSE))</f>
        <v>-3933785.4862745102</v>
      </c>
      <c r="R96" s="32">
        <f>IF(R89=0,0,VLOOKUP(R89,FAC_TOTALS_APTA!$A$4:$BJ$126,$L96,FALSE))</f>
        <v>-330474.94143513002</v>
      </c>
      <c r="S96" s="32">
        <f>IF(S89=0,0,VLOOKUP(S89,FAC_TOTALS_APTA!$A$4:$BJ$126,$L96,FALSE))</f>
        <v>7389674.1895099701</v>
      </c>
      <c r="T96" s="32">
        <f>IF(T89=0,0,VLOOKUP(T89,FAC_TOTALS_APTA!$A$4:$BJ$126,$L96,FALSE))</f>
        <v>1679491.1103041</v>
      </c>
      <c r="U96" s="32">
        <f>IF(U89=0,0,VLOOKUP(U89,FAC_TOTALS_APTA!$A$4:$BJ$126,$L96,FALSE))</f>
        <v>6359312.8752445998</v>
      </c>
      <c r="V96" s="32">
        <f>IF(V89=0,0,VLOOKUP(V89,FAC_TOTALS_APTA!$A$4:$BJ$126,$L96,FALSE))</f>
        <v>1084310.6420712201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28"/>
        <v>49449272.518647403</v>
      </c>
      <c r="AD96" s="36">
        <f>AC96/G103</f>
        <v>4.3272509944709707E-2</v>
      </c>
      <c r="AE96" s="106"/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120">
        <f>VLOOKUP(G89,FAC_TOTALS_APTA!$A$4:$BJ$126,$F97,FALSE)</f>
        <v>31.709999999999901</v>
      </c>
      <c r="H97" s="120">
        <f>VLOOKUP(H89,FAC_TOTALS_APTA!$A$4:$BJ$126,$F97,FALSE)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MATCH($K97,FAC_TOTALS_APTA!$A$2:$BH$2,)</f>
        <v>28</v>
      </c>
      <c r="M97" s="32">
        <f>IF(M89=0,0,VLOOKUP(M89,FAC_TOTALS_APTA!$A$4:$BJ$126,$L97,FALSE))</f>
        <v>-4131236.1966611398</v>
      </c>
      <c r="N97" s="32">
        <f>IF(N89=0,0,VLOOKUP(N89,FAC_TOTALS_APTA!$A$4:$BJ$126,$L97,FALSE))</f>
        <v>-3989673.8276027399</v>
      </c>
      <c r="O97" s="32">
        <f>IF(O89=0,0,VLOOKUP(O89,FAC_TOTALS_APTA!$A$4:$BJ$126,$L97,FALSE))</f>
        <v>-3489028.5360417501</v>
      </c>
      <c r="P97" s="32">
        <f>IF(P89=0,0,VLOOKUP(P89,FAC_TOTALS_APTA!$A$4:$BJ$126,$L97,FALSE))</f>
        <v>-5820840.2566807298</v>
      </c>
      <c r="Q97" s="32">
        <f>IF(Q89=0,0,VLOOKUP(Q89,FAC_TOTALS_APTA!$A$4:$BJ$126,$L97,FALSE))</f>
        <v>2514161.4866980999</v>
      </c>
      <c r="R97" s="32">
        <f>IF(R89=0,0,VLOOKUP(R89,FAC_TOTALS_APTA!$A$4:$BJ$126,$L97,FALSE))</f>
        <v>216750.71633354301</v>
      </c>
      <c r="S97" s="32">
        <f>IF(S89=0,0,VLOOKUP(S89,FAC_TOTALS_APTA!$A$4:$BJ$126,$L97,FALSE))</f>
        <v>2083052.37797435</v>
      </c>
      <c r="T97" s="32">
        <f>IF(T89=0,0,VLOOKUP(T89,FAC_TOTALS_APTA!$A$4:$BJ$126,$L97,FALSE))</f>
        <v>3404664.6316284598</v>
      </c>
      <c r="U97" s="32">
        <f>IF(U89=0,0,VLOOKUP(U89,FAC_TOTALS_APTA!$A$4:$BJ$126,$L97,FALSE))</f>
        <v>3852923.4660336599</v>
      </c>
      <c r="V97" s="32">
        <f>IF(V89=0,0,VLOOKUP(V89,FAC_TOTALS_APTA!$A$4:$BJ$126,$L97,FALSE))</f>
        <v>2119391.0428651501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28"/>
        <v>-3239835.0954530961</v>
      </c>
      <c r="AD97" s="36">
        <f>AC97/G103</f>
        <v>-2.8351437593818101E-3</v>
      </c>
      <c r="AE97" s="106"/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128">
        <f>VLOOKUP(G89,FAC_TOTALS_APTA!$A$4:$BJ$126,$F98,FALSE)</f>
        <v>3.5</v>
      </c>
      <c r="H98" s="128">
        <f>VLOOKUP(H89,FAC_TOTALS_APTA!$A$4:$BJ$126,$F98,FALSE)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MATCH($K98,FAC_TOTALS_APTA!$A$2:$BH$2,)</f>
        <v>29</v>
      </c>
      <c r="M98" s="32">
        <f>IF(M89=0,0,VLOOKUP(M89,FAC_TOTALS_APTA!$A$4:$BJ$126,$L98,FALSE))</f>
        <v>0</v>
      </c>
      <c r="N98" s="32">
        <f>IF(N89=0,0,VLOOKUP(N89,FAC_TOTALS_APTA!$A$4:$BJ$126,$L98,FALSE))</f>
        <v>0</v>
      </c>
      <c r="O98" s="32">
        <f>IF(O89=0,0,VLOOKUP(O89,FAC_TOTALS_APTA!$A$4:$BJ$126,$L98,FALSE))</f>
        <v>0</v>
      </c>
      <c r="P98" s="32">
        <f>IF(P89=0,0,VLOOKUP(P89,FAC_TOTALS_APTA!$A$4:$BJ$126,$L98,FALSE))</f>
        <v>-2188558.35994067</v>
      </c>
      <c r="Q98" s="32">
        <f>IF(Q89=0,0,VLOOKUP(Q89,FAC_TOTALS_APTA!$A$4:$BJ$126,$L98,FALSE))</f>
        <v>1071879.4612268801</v>
      </c>
      <c r="R98" s="32">
        <f>IF(R89=0,0,VLOOKUP(R89,FAC_TOTALS_APTA!$A$4:$BJ$126,$L98,FALSE))</f>
        <v>-1016558.49897383</v>
      </c>
      <c r="S98" s="32">
        <f>IF(S89=0,0,VLOOKUP(S89,FAC_TOTALS_APTA!$A$4:$BJ$126,$L98,FALSE))</f>
        <v>-2054065.7131848501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-1890674.52958506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28"/>
        <v>-6077977.6404575296</v>
      </c>
      <c r="AD98" s="36">
        <f>AC98/G103</f>
        <v>-5.3187708229932079E-3</v>
      </c>
      <c r="AE98" s="106"/>
    </row>
    <row r="99" spans="1:31" x14ac:dyDescent="0.25">
      <c r="B99" s="28" t="s">
        <v>69</v>
      </c>
      <c r="C99" s="31"/>
      <c r="D99" s="14" t="s">
        <v>79</v>
      </c>
      <c r="E99" s="58"/>
      <c r="F99" s="9">
        <f>MATCH($D99,FAC_TOTALS_APTA!$A$2:$BJ$2,)</f>
        <v>20</v>
      </c>
      <c r="G99" s="128">
        <f>VLOOKUP(G89,FAC_TOTALS_APTA!$A$4:$BJ$126,$F99,FALSE)</f>
        <v>0</v>
      </c>
      <c r="H99" s="128">
        <f>VLOOKUP(H89,FAC_TOTALS_APTA!$A$4:$BJ$126,$F99,FALSE)</f>
        <v>1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YEARS_SINCE_TNC_BUS_POW_FAC</v>
      </c>
      <c r="L99" s="9">
        <f>MATCH($K99,FAC_TOTALS_APTA!$A$2:$BH$2,)</f>
        <v>30</v>
      </c>
      <c r="M99" s="32">
        <f>IF(M89=0,0,VLOOKUP(M89,FAC_TOTALS_APTA!$A$4:$BJ$126,$L99,FALSE))</f>
        <v>0</v>
      </c>
      <c r="N99" s="32">
        <f>IF(N89=0,0,VLOOKUP(N89,FAC_TOTALS_APTA!$A$4:$BJ$126,$L99,FALSE))</f>
        <v>0</v>
      </c>
      <c r="O99" s="32">
        <f>IF(O89=0,0,VLOOKUP(O89,FAC_TOTALS_APTA!$A$4:$BJ$126,$L99,FALSE))</f>
        <v>0</v>
      </c>
      <c r="P99" s="32">
        <f>IF(P89=0,0,VLOOKUP(P89,FAC_TOTALS_APTA!$A$4:$BJ$126,$L99,FALSE))</f>
        <v>0</v>
      </c>
      <c r="Q99" s="32">
        <f>IF(Q89=0,0,VLOOKUP(Q89,FAC_TOTALS_APTA!$A$4:$BJ$126,$L99,FALSE))</f>
        <v>0</v>
      </c>
      <c r="R99" s="32">
        <f>IF(R89=0,0,VLOOKUP(R89,FAC_TOTALS_APTA!$A$4:$BJ$126,$L99,FALSE))</f>
        <v>0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-11228650.6830566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28"/>
        <v>-11228650.6830566</v>
      </c>
      <c r="AD99" s="36">
        <f>AC99/G103</f>
        <v>-9.8260676770322054E-3</v>
      </c>
      <c r="AE99" s="106"/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128" t="e">
        <f>VLOOKUP(G89,FAC_TOTALS_APTA!$A$4:$BJ$126,$F100,FALSE)</f>
        <v>#REF!</v>
      </c>
      <c r="H100" s="128" t="e">
        <f>VLOOKUP(H89,FAC_TOTALS_APTA!$A$4:$BJ$126,$F100,FALSE)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 t="e">
        <f>IF(S89=0,0,VLOOKUP(S89,FAC_TOTALS_APTA!$A$4:$BJ$126,$L100,FALSE))</f>
        <v>#REF!</v>
      </c>
      <c r="T100" s="32" t="e">
        <f>IF(T89=0,0,VLOOKUP(T89,FAC_TOTALS_APTA!$A$4:$BJ$126,$L100,FALSE))</f>
        <v>#REF!</v>
      </c>
      <c r="U100" s="32" t="e">
        <f>IF(U89=0,0,VLOOKUP(U89,FAC_TOTALS_APTA!$A$4:$BJ$126,$L100,FALSE))</f>
        <v>#REF!</v>
      </c>
      <c r="V100" s="32" t="e">
        <f>IF(V89=0,0,VLOOKUP(V89,FAC_TOTALS_APTA!$A$4:$BJ$126,$L100,FALSE))</f>
        <v>#REF!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28"/>
        <v>#REF!</v>
      </c>
      <c r="AD100" s="36" t="e">
        <f>AC100/G103</f>
        <v>#REF!</v>
      </c>
      <c r="AE100" s="106"/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134" t="e">
        <f>VLOOKUP(G89,FAC_TOTALS_APTA!$A$4:$BJ$126,$F101,FALSE)</f>
        <v>#REF!</v>
      </c>
      <c r="H101" s="134" t="e">
        <f>VLOOKUP(H89,FAC_TOTALS_APTA!$A$4:$BJ$126,$F101,FALSE)</f>
        <v>#REF!</v>
      </c>
      <c r="I101" s="39" t="str">
        <f t="shared" si="25"/>
        <v>-</v>
      </c>
      <c r="J101" s="40" t="str">
        <f t="shared" si="29"/>
        <v/>
      </c>
      <c r="K101" s="40" t="str">
        <f t="shared" si="27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 t="e">
        <f>IF(S89=0,0,VLOOKUP(S89,FAC_TOTALS_APTA!$A$4:$BJ$126,$L101,FALSE))</f>
        <v>#REF!</v>
      </c>
      <c r="T101" s="41" t="e">
        <f>IF(T89=0,0,VLOOKUP(T89,FAC_TOTALS_APTA!$A$4:$BJ$126,$L101,FALSE))</f>
        <v>#REF!</v>
      </c>
      <c r="U101" s="41" t="e">
        <f>IF(U89=0,0,VLOOKUP(U89,FAC_TOTALS_APTA!$A$4:$BJ$126,$L101,FALSE))</f>
        <v>#REF!</v>
      </c>
      <c r="V101" s="41" t="e">
        <f>IF(V89=0,0,VLOOKUP(V89,FAC_TOTALS_APTA!$A$4:$BJ$126,$L101,FALSE))</f>
        <v>#REF!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28"/>
        <v>#REF!</v>
      </c>
      <c r="AD101" s="43" t="e">
        <f>AC101/G103</f>
        <v>#REF!</v>
      </c>
      <c r="AE101" s="106"/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si="27"/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20">
        <f>VLOOKUP(G89,FAC_TOTALS_APTA!$A$4:$BJ$126,$F103,FALSE)</f>
        <v>1142741028.4688799</v>
      </c>
      <c r="H103" s="120">
        <f>VLOOKUP(H89,FAC_TOTALS_APTA!$A$4:$BH$126,$F103,FALSE)</f>
        <v>1123835700.1579399</v>
      </c>
      <c r="I103" s="115">
        <f t="shared" ref="I103" si="30">H103/G103-1</f>
        <v>-1.654384312801882E-2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-18905328.310940027</v>
      </c>
      <c r="AD103" s="36">
        <f>I103</f>
        <v>-1.654384312801882E-2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7">
        <f>VLOOKUP(G89,FAC_TOTALS_APTA!$A$4:$BH$126,$F104,FALSE)</f>
        <v>1201007994</v>
      </c>
      <c r="H104" s="117">
        <f>VLOOKUP(H89,FAC_TOTALS_APTA!$A$4:$BH$126,$F104,FALSE)</f>
        <v>1032661299</v>
      </c>
      <c r="I104" s="116">
        <f t="shared" ref="I104" si="32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-0.12362732629052542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C1" workbookViewId="0">
      <selection activeCell="L21" sqref="L21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3.625" style="15" customWidth="1"/>
    <col min="14" max="14" width="13.125" style="15" customWidth="1"/>
    <col min="15" max="15" width="11.125" style="15" customWidth="1"/>
    <col min="16" max="28" width="11.625" style="15" customWidth="1"/>
    <col min="29" max="29" width="16.5" style="15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9"/>
      <c r="H3" s="10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2012</v>
      </c>
      <c r="H9" s="131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120"/>
      <c r="H12" s="120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120">
        <f>VLOOKUP(G11,FAC_TOTALS_APTA!$A$4:$BJ$126,$F13,FALSE)</f>
        <v>63654979.010831997</v>
      </c>
      <c r="H13" s="120">
        <f>VLOOKUP(H11,FAC_TOTALS_APTA!$A$4:$BJ$126,$F13,FALSE)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23290005.8139893</v>
      </c>
      <c r="N13" s="32">
        <f>IF(N11=0,0,VLOOKUP(N11,FAC_TOTALS_APTA!$A$4:$BJ$126,$L13,FALSE))</f>
        <v>4286455.35662378</v>
      </c>
      <c r="O13" s="32">
        <f>IF(O11=0,0,VLOOKUP(O11,FAC_TOTALS_APTA!$A$4:$BJ$126,$L13,FALSE))</f>
        <v>24578797.5686827</v>
      </c>
      <c r="P13" s="32">
        <f>IF(P11=0,0,VLOOKUP(P11,FAC_TOTALS_APTA!$A$4:$BJ$126,$L13,FALSE))</f>
        <v>23551594.268770099</v>
      </c>
      <c r="Q13" s="32">
        <f>IF(Q11=0,0,VLOOKUP(Q11,FAC_TOTALS_APTA!$A$4:$BJ$126,$L13,FALSE))</f>
        <v>12008063.7554619</v>
      </c>
      <c r="R13" s="32">
        <f>IF(R11=0,0,VLOOKUP(R11,FAC_TOTALS_APTA!$A$4:$BJ$126,$L13,FALSE))</f>
        <v>9242985.5335072391</v>
      </c>
      <c r="S13" s="32">
        <f>IF(S11=0,0,VLOOKUP(S11,FAC_TOTALS_APTA!$A$4:$BJ$126,$L13,FALSE))</f>
        <v>0</v>
      </c>
      <c r="T13" s="32">
        <f>IF(T11=0,0,VLOOKUP(T11,FAC_TOTALS_APTA!$A$4:$BJ$126,$L13,FALSE))</f>
        <v>0</v>
      </c>
      <c r="U13" s="32">
        <f>IF(U11=0,0,VLOOKUP(U11,FAC_TOTALS_APTA!$A$4:$BJ$126,$L13,FALSE))</f>
        <v>0</v>
      </c>
      <c r="V13" s="32">
        <f>IF(V11=0,0,VLOOKUP(V11,FAC_TOTALS_APTA!$A$4:$BJ$126,$L13,FALSE))</f>
        <v>0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96957902.297035024</v>
      </c>
      <c r="AD13" s="36">
        <f>AC13/G25</f>
        <v>3.7480762242497495E-2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126">
        <f>VLOOKUP(G11,FAC_TOTALS_APTA!$A$4:$BJ$126,$F14,FALSE)</f>
        <v>1.03319372827068</v>
      </c>
      <c r="H14" s="126">
        <f>VLOOKUP(H11,FAC_TOTALS_APTA!$A$4:$BJ$126,$F14,FALSE)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-11429634.3203741</v>
      </c>
      <c r="N14" s="32">
        <f>IF(N11=0,0,VLOOKUP(N11,FAC_TOTALS_APTA!$A$4:$BJ$126,$L14,FALSE))</f>
        <v>-3240571.4705383698</v>
      </c>
      <c r="O14" s="32">
        <f>IF(O11=0,0,VLOOKUP(O11,FAC_TOTALS_APTA!$A$4:$BJ$126,$L14,FALSE))</f>
        <v>-18755216.160877801</v>
      </c>
      <c r="P14" s="32">
        <f>IF(P11=0,0,VLOOKUP(P11,FAC_TOTALS_APTA!$A$4:$BJ$126,$L14,FALSE))</f>
        <v>-14901856.637308599</v>
      </c>
      <c r="Q14" s="32">
        <f>IF(Q11=0,0,VLOOKUP(Q11,FAC_TOTALS_APTA!$A$4:$BJ$126,$L14,FALSE))</f>
        <v>22766659.375045501</v>
      </c>
      <c r="R14" s="32">
        <f>IF(R11=0,0,VLOOKUP(R11,FAC_TOTALS_APTA!$A$4:$BJ$126,$L14,FALSE))</f>
        <v>18701940.165257599</v>
      </c>
      <c r="S14" s="32">
        <f>IF(S11=0,0,VLOOKUP(S11,FAC_TOTALS_APTA!$A$4:$BJ$126,$L14,FALSE))</f>
        <v>0</v>
      </c>
      <c r="T14" s="32">
        <f>IF(T11=0,0,VLOOKUP(T11,FAC_TOTALS_APTA!$A$4:$BJ$126,$L14,FALSE))</f>
        <v>0</v>
      </c>
      <c r="U14" s="32">
        <f>IF(U11=0,0,VLOOKUP(U11,FAC_TOTALS_APTA!$A$4:$BJ$126,$L14,FALSE))</f>
        <v>0</v>
      </c>
      <c r="V14" s="32">
        <f>IF(V11=0,0,VLOOKUP(V11,FAC_TOTALS_APTA!$A$4:$BJ$126,$L14,FALSE))</f>
        <v>0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-6858679.0487957709</v>
      </c>
      <c r="AD14" s="36">
        <f>AC14/G25</f>
        <v>-2.6513415888265801E-3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120">
        <f>VLOOKUP(G11,FAC_TOTALS_APTA!$A$4:$BJ$126,$F15,FALSE)</f>
        <v>10106162.1305601</v>
      </c>
      <c r="H15" s="120">
        <f>VLOOKUP(H11,FAC_TOTALS_APTA!$A$4:$BJ$126,$F15,FALSE)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11186318.043787999</v>
      </c>
      <c r="N15" s="32">
        <f>IF(N11=0,0,VLOOKUP(N11,FAC_TOTALS_APTA!$A$4:$BJ$126,$L15,FALSE))</f>
        <v>13278306.9390116</v>
      </c>
      <c r="O15" s="32">
        <f>IF(O11=0,0,VLOOKUP(O11,FAC_TOTALS_APTA!$A$4:$BJ$126,$L15,FALSE))</f>
        <v>11459361.7359492</v>
      </c>
      <c r="P15" s="32">
        <f>IF(P11=0,0,VLOOKUP(P11,FAC_TOTALS_APTA!$A$4:$BJ$126,$L15,FALSE))</f>
        <v>8639051.1699383091</v>
      </c>
      <c r="Q15" s="32">
        <f>IF(Q11=0,0,VLOOKUP(Q11,FAC_TOTALS_APTA!$A$4:$BJ$126,$L15,FALSE))</f>
        <v>10030708.619624799</v>
      </c>
      <c r="R15" s="32">
        <f>IF(R11=0,0,VLOOKUP(R11,FAC_TOTALS_APTA!$A$4:$BJ$126,$L15,FALSE))</f>
        <v>7765234.9465862997</v>
      </c>
      <c r="S15" s="32">
        <f>IF(S11=0,0,VLOOKUP(S11,FAC_TOTALS_APTA!$A$4:$BJ$126,$L15,FALSE))</f>
        <v>0</v>
      </c>
      <c r="T15" s="32">
        <f>IF(T11=0,0,VLOOKUP(T11,FAC_TOTALS_APTA!$A$4:$BJ$126,$L15,FALSE))</f>
        <v>0</v>
      </c>
      <c r="U15" s="32">
        <f>IF(U11=0,0,VLOOKUP(U11,FAC_TOTALS_APTA!$A$4:$BJ$126,$L15,FALSE))</f>
        <v>0</v>
      </c>
      <c r="V15" s="32">
        <f>IF(V11=0,0,VLOOKUP(V11,FAC_TOTALS_APTA!$A$4:$BJ$126,$L15,FALSE))</f>
        <v>0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62358981.454898208</v>
      </c>
      <c r="AD15" s="36">
        <f>AC15/G25</f>
        <v>2.4105948068420861E-2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126" t="e">
        <f>VLOOKUP(G11,FAC_TOTALS_APTA!$A$4:$BJ$126,$F16,FALSE)</f>
        <v>#REF!</v>
      </c>
      <c r="H16" s="126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>
        <f>IF(S11=0,0,VLOOKUP(S11,FAC_TOTALS_APTA!$A$4:$BJ$126,$L16,FALSE))</f>
        <v>0</v>
      </c>
      <c r="T16" s="32">
        <f>IF(T11=0,0,VLOOKUP(T11,FAC_TOTALS_APTA!$A$4:$BJ$126,$L16,FALSE))</f>
        <v>0</v>
      </c>
      <c r="U16" s="32">
        <f>IF(U11=0,0,VLOOKUP(U11,FAC_TOTALS_APTA!$A$4:$BJ$126,$L16,FALSE))</f>
        <v>0</v>
      </c>
      <c r="V16" s="32">
        <f>IF(V11=0,0,VLOOKUP(V11,FAC_TOTALS_APTA!$A$4:$BJ$126,$L16,FALSE))</f>
        <v>0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128">
        <f>VLOOKUP(G11,FAC_TOTALS_APTA!$A$4:$BJ$126,$F17,FALSE)</f>
        <v>4.1402142572755398</v>
      </c>
      <c r="H17" s="128">
        <f>VLOOKUP(H11,FAC_TOTALS_APTA!$A$4:$BJ$126,$F17,FALSE)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-16367662.379422801</v>
      </c>
      <c r="N17" s="32">
        <f>IF(N11=0,0,VLOOKUP(N11,FAC_TOTALS_APTA!$A$4:$BJ$126,$L17,FALSE))</f>
        <v>-20400703.6558818</v>
      </c>
      <c r="O17" s="32">
        <f>IF(O11=0,0,VLOOKUP(O11,FAC_TOTALS_APTA!$A$4:$BJ$126,$L17,FALSE))</f>
        <v>-98675129.411512107</v>
      </c>
      <c r="P17" s="32">
        <f>IF(P11=0,0,VLOOKUP(P11,FAC_TOTALS_APTA!$A$4:$BJ$126,$L17,FALSE))</f>
        <v>-41546485.1128892</v>
      </c>
      <c r="Q17" s="32">
        <f>IF(Q11=0,0,VLOOKUP(Q11,FAC_TOTALS_APTA!$A$4:$BJ$126,$L17,FALSE))</f>
        <v>26931177.9117865</v>
      </c>
      <c r="R17" s="32">
        <f>IF(R11=0,0,VLOOKUP(R11,FAC_TOTALS_APTA!$A$4:$BJ$126,$L17,FALSE))</f>
        <v>33069792.747536</v>
      </c>
      <c r="S17" s="32">
        <f>IF(S11=0,0,VLOOKUP(S11,FAC_TOTALS_APTA!$A$4:$BJ$126,$L17,FALSE))</f>
        <v>0</v>
      </c>
      <c r="T17" s="32">
        <f>IF(T11=0,0,VLOOKUP(T11,FAC_TOTALS_APTA!$A$4:$BJ$126,$L17,FALSE))</f>
        <v>0</v>
      </c>
      <c r="U17" s="32">
        <f>IF(U11=0,0,VLOOKUP(U11,FAC_TOTALS_APTA!$A$4:$BJ$126,$L17,FALSE))</f>
        <v>0</v>
      </c>
      <c r="V17" s="32">
        <f>IF(V11=0,0,VLOOKUP(V11,FAC_TOTALS_APTA!$A$4:$BJ$126,$L17,FALSE))</f>
        <v>0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-116989009.90038341</v>
      </c>
      <c r="AD17" s="36">
        <f>AC17/G25</f>
        <v>-4.5224135023345532E-2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126">
        <f>VLOOKUP(G11,FAC_TOTALS_APTA!$A$4:$BJ$126,$F18,FALSE)</f>
        <v>32885.708578535901</v>
      </c>
      <c r="H18" s="126">
        <f>VLOOKUP(H11,FAC_TOTALS_APTA!$A$4:$BJ$126,$F18,FALSE)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-2910725.0852503199</v>
      </c>
      <c r="N18" s="32">
        <f>IF(N11=0,0,VLOOKUP(N11,FAC_TOTALS_APTA!$A$4:$BJ$126,$L18,FALSE))</f>
        <v>-4235905.5681105303</v>
      </c>
      <c r="O18" s="32">
        <f>IF(O11=0,0,VLOOKUP(O11,FAC_TOTALS_APTA!$A$4:$BJ$126,$L18,FALSE))</f>
        <v>-16368211.0428559</v>
      </c>
      <c r="P18" s="32">
        <f>IF(P11=0,0,VLOOKUP(P11,FAC_TOTALS_APTA!$A$4:$BJ$126,$L18,FALSE))</f>
        <v>-10529205.1146369</v>
      </c>
      <c r="Q18" s="32">
        <f>IF(Q11=0,0,VLOOKUP(Q11,FAC_TOTALS_APTA!$A$4:$BJ$126,$L18,FALSE))</f>
        <v>-10416414.405414</v>
      </c>
      <c r="R18" s="32">
        <f>IF(R11=0,0,VLOOKUP(R11,FAC_TOTALS_APTA!$A$4:$BJ$126,$L18,FALSE))</f>
        <v>-10585718.3113303</v>
      </c>
      <c r="S18" s="32">
        <f>IF(S11=0,0,VLOOKUP(S11,FAC_TOTALS_APTA!$A$4:$BJ$126,$L18,FALSE))</f>
        <v>0</v>
      </c>
      <c r="T18" s="32">
        <f>IF(T11=0,0,VLOOKUP(T11,FAC_TOTALS_APTA!$A$4:$BJ$126,$L18,FALSE))</f>
        <v>0</v>
      </c>
      <c r="U18" s="32">
        <f>IF(U11=0,0,VLOOKUP(U11,FAC_TOTALS_APTA!$A$4:$BJ$126,$L18,FALSE))</f>
        <v>0</v>
      </c>
      <c r="V18" s="32">
        <f>IF(V11=0,0,VLOOKUP(V11,FAC_TOTALS_APTA!$A$4:$BJ$126,$L18,FALSE))</f>
        <v>0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-55046179.527597949</v>
      </c>
      <c r="AD18" s="36">
        <f>AC18/G25</f>
        <v>-2.1279057388340628E-2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120">
        <f>VLOOKUP(G11,FAC_TOTALS_APTA!$A$4:$BJ$126,$F19,FALSE)</f>
        <v>9.9589405328228597</v>
      </c>
      <c r="H19" s="120">
        <f>VLOOKUP(H11,FAC_TOTALS_APTA!$A$4:$BJ$126,$F19,FALSE)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-6352328.6292019403</v>
      </c>
      <c r="N19" s="32">
        <f>IF(N11=0,0,VLOOKUP(N11,FAC_TOTALS_APTA!$A$4:$BJ$126,$L19,FALSE))</f>
        <v>-1562842.3787831101</v>
      </c>
      <c r="O19" s="32">
        <f>IF(O11=0,0,VLOOKUP(O11,FAC_TOTALS_APTA!$A$4:$BJ$126,$L19,FALSE))</f>
        <v>-3131493.3461315199</v>
      </c>
      <c r="P19" s="32">
        <f>IF(P11=0,0,VLOOKUP(P11,FAC_TOTALS_APTA!$A$4:$BJ$126,$L19,FALSE))</f>
        <v>-3161329.4989170702</v>
      </c>
      <c r="Q19" s="32">
        <f>IF(Q11=0,0,VLOOKUP(Q11,FAC_TOTALS_APTA!$A$4:$BJ$126,$L19,FALSE))</f>
        <v>-3298064.86108782</v>
      </c>
      <c r="R19" s="32">
        <f>IF(R11=0,0,VLOOKUP(R11,FAC_TOTALS_APTA!$A$4:$BJ$126,$L19,FALSE))</f>
        <v>-3013495.6235310198</v>
      </c>
      <c r="S19" s="32">
        <f>IF(S11=0,0,VLOOKUP(S11,FAC_TOTALS_APTA!$A$4:$BJ$126,$L19,FALSE))</f>
        <v>0</v>
      </c>
      <c r="T19" s="32">
        <f>IF(T11=0,0,VLOOKUP(T11,FAC_TOTALS_APTA!$A$4:$BJ$126,$L19,FALSE))</f>
        <v>0</v>
      </c>
      <c r="U19" s="32">
        <f>IF(U11=0,0,VLOOKUP(U11,FAC_TOTALS_APTA!$A$4:$BJ$126,$L19,FALSE))</f>
        <v>0</v>
      </c>
      <c r="V19" s="32">
        <f>IF(V11=0,0,VLOOKUP(V11,FAC_TOTALS_APTA!$A$4:$BJ$126,$L19,FALSE))</f>
        <v>0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-20519554.337652482</v>
      </c>
      <c r="AD19" s="36">
        <f>AC19/G25</f>
        <v>-7.9321903551030064E-3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128">
        <f>VLOOKUP(G11,FAC_TOTALS_APTA!$A$4:$BJ$126,$F20,FALSE)</f>
        <v>4.9873568486467601</v>
      </c>
      <c r="H20" s="128">
        <f>VLOOKUP(H11,FAC_TOTALS_APTA!$A$4:$BJ$126,$F20,FALSE)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-34463.514187271503</v>
      </c>
      <c r="N20" s="32">
        <f>IF(N11=0,0,VLOOKUP(N11,FAC_TOTALS_APTA!$A$4:$BJ$126,$L20,FALSE))</f>
        <v>-3792363.0180376</v>
      </c>
      <c r="O20" s="32">
        <f>IF(O11=0,0,VLOOKUP(O11,FAC_TOTALS_APTA!$A$4:$BJ$126,$L20,FALSE))</f>
        <v>-3115203.2369816601</v>
      </c>
      <c r="P20" s="32">
        <f>IF(P11=0,0,VLOOKUP(P11,FAC_TOTALS_APTA!$A$4:$BJ$126,$L20,FALSE))</f>
        <v>-9790969.0900738202</v>
      </c>
      <c r="Q20" s="32">
        <f>IF(Q11=0,0,VLOOKUP(Q11,FAC_TOTALS_APTA!$A$4:$BJ$126,$L20,FALSE))</f>
        <v>-3614002.7476744102</v>
      </c>
      <c r="R20" s="32">
        <f>IF(R11=0,0,VLOOKUP(R11,FAC_TOTALS_APTA!$A$4:$BJ$126,$L20,FALSE))</f>
        <v>-4856951.1409004396</v>
      </c>
      <c r="S20" s="32">
        <f>IF(S11=0,0,VLOOKUP(S11,FAC_TOTALS_APTA!$A$4:$BJ$126,$L20,FALSE))</f>
        <v>0</v>
      </c>
      <c r="T20" s="32">
        <f>IF(T11=0,0,VLOOKUP(T11,FAC_TOTALS_APTA!$A$4:$BJ$126,$L20,FALSE))</f>
        <v>0</v>
      </c>
      <c r="U20" s="32">
        <f>IF(U11=0,0,VLOOKUP(U11,FAC_TOTALS_APTA!$A$4:$BJ$126,$L20,FALSE))</f>
        <v>0</v>
      </c>
      <c r="V20" s="32">
        <f>IF(V11=0,0,VLOOKUP(V11,FAC_TOTALS_APTA!$A$4:$BJ$126,$L20,FALSE))</f>
        <v>0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-25203952.747855201</v>
      </c>
      <c r="AD20" s="36">
        <f>AC20/G25</f>
        <v>-9.7430259745047102E-3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79</v>
      </c>
      <c r="E21" s="58"/>
      <c r="F21" s="9">
        <f>MATCH($D21,FAC_TOTALS_APTA!$A$2:$BJ$2,)</f>
        <v>20</v>
      </c>
      <c r="G21" s="128">
        <f>VLOOKUP(G11,FAC_TOTALS_APTA!$A$4:$BJ$126,$F21,FALSE)</f>
        <v>0.60852307949248097</v>
      </c>
      <c r="H21" s="128">
        <f>VLOOKUP(H11,FAC_TOTALS_APTA!$A$4:$BJ$126,$F21,FALSE)</f>
        <v>15.5761024838457</v>
      </c>
      <c r="I21" s="33">
        <f t="shared" si="1"/>
        <v>24.59656816440955</v>
      </c>
      <c r="J21" s="34" t="str">
        <f t="shared" si="2"/>
        <v/>
      </c>
      <c r="K21" s="34" t="str">
        <f t="shared" si="3"/>
        <v>YEARS_SINCE_TNC_BUS_POW_FAC</v>
      </c>
      <c r="L21" s="9">
        <f>MATCH($K21,FAC_TOTALS_APTA!$A$2:$BH$2,)</f>
        <v>30</v>
      </c>
      <c r="M21" s="32">
        <f>IF(M11=0,0,VLOOKUP(M11,FAC_TOTALS_APTA!$A$4:$BJ$126,$L21,FALSE))</f>
        <v>-33044840.623094302</v>
      </c>
      <c r="N21" s="32">
        <f>IF(N11=0,0,VLOOKUP(N11,FAC_TOTALS_APTA!$A$4:$BJ$126,$L21,FALSE))</f>
        <v>-49840447.839538202</v>
      </c>
      <c r="O21" s="32">
        <f>IF(O11=0,0,VLOOKUP(O11,FAC_TOTALS_APTA!$A$4:$BJ$126,$L21,FALSE))</f>
        <v>-64571504.4207232</v>
      </c>
      <c r="P21" s="32">
        <f>IF(P11=0,0,VLOOKUP(P11,FAC_TOTALS_APTA!$A$4:$BJ$126,$L21,FALSE))</f>
        <v>-75193436.418242604</v>
      </c>
      <c r="Q21" s="32">
        <f>IF(Q11=0,0,VLOOKUP(Q11,FAC_TOTALS_APTA!$A$4:$BJ$126,$L21,FALSE))</f>
        <v>-81021512.633283406</v>
      </c>
      <c r="R21" s="32">
        <f>IF(R11=0,0,VLOOKUP(R11,FAC_TOTALS_APTA!$A$4:$BJ$126,$L21,FALSE))</f>
        <v>-85867707.571756706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0</v>
      </c>
      <c r="V21" s="32">
        <f>IF(V11=0,0,VLOOKUP(V11,FAC_TOTALS_APTA!$A$4:$BJ$126,$L21,FALSE))</f>
        <v>0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-389539449.50663841</v>
      </c>
      <c r="AD21" s="36">
        <f>AC21/G25</f>
        <v>-0.15058324432703973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128" t="e">
        <f>VLOOKUP(G11,FAC_TOTALS_APTA!$A$4:$BJ$126,$F22,FALSE)</f>
        <v>#REF!</v>
      </c>
      <c r="H22" s="128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>
        <f>IF(S11=0,0,VLOOKUP(S11,FAC_TOTALS_APTA!$A$4:$BJ$126,$L22,FALSE))</f>
        <v>0</v>
      </c>
      <c r="T22" s="32">
        <f>IF(T11=0,0,VLOOKUP(T11,FAC_TOTALS_APTA!$A$4:$BJ$126,$L22,FALSE))</f>
        <v>0</v>
      </c>
      <c r="U22" s="32">
        <f>IF(U11=0,0,VLOOKUP(U11,FAC_TOTALS_APTA!$A$4:$BJ$126,$L22,FALSE))</f>
        <v>0</v>
      </c>
      <c r="V22" s="32">
        <f>IF(V11=0,0,VLOOKUP(V11,FAC_TOTALS_APTA!$A$4:$BJ$126,$L22,FALSE))</f>
        <v>0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134" t="e">
        <f>VLOOKUP(G11,FAC_TOTALS_APTA!$A$4:$BJ$126,$F23,FALSE)</f>
        <v>#REF!</v>
      </c>
      <c r="H23" s="134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>
        <f>IF(S11=0,0,VLOOKUP(S11,FAC_TOTALS_APTA!$A$4:$BJ$126,$L23,FALSE))</f>
        <v>0</v>
      </c>
      <c r="T23" s="41">
        <f>IF(T11=0,0,VLOOKUP(T11,FAC_TOTALS_APTA!$A$4:$BJ$126,$L23,FALSE))</f>
        <v>0</v>
      </c>
      <c r="U23" s="41">
        <f>IF(U11=0,0,VLOOKUP(U11,FAC_TOTALS_APTA!$A$4:$BJ$126,$L23,FALSE))</f>
        <v>0</v>
      </c>
      <c r="V23" s="41">
        <f>IF(V11=0,0,VLOOKUP(V11,FAC_TOTALS_APTA!$A$4:$BJ$126,$L23,FALSE))</f>
        <v>0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0</v>
      </c>
      <c r="O24" s="48">
        <f>IF(O11=0,0,VLOOKUP(O11,FAC_TOTALS_APTA!$A$4:$BJ$126,$L24,FALSE))</f>
        <v>0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0</v>
      </c>
      <c r="T24" s="48">
        <f>IF(T11=0,0,VLOOKUP(T11,FAC_TOTALS_APTA!$A$4:$BJ$126,$L24,FALSE))</f>
        <v>0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20">
        <f>VLOOKUP(G11,FAC_TOTALS_APTA!$A$4:$BJ$126,$F25,FALSE)</f>
        <v>2586871143.9144502</v>
      </c>
      <c r="H25" s="120">
        <f>VLOOKUP(H11,FAC_TOTALS_APTA!$A$4:$BH$126,$F25,FALSE)</f>
        <v>2142325692.94064</v>
      </c>
      <c r="I25" s="115">
        <f t="shared" ref="I25:I26" si="6">H25/G25-1</f>
        <v>-0.17184677018783567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-444545450.9738102</v>
      </c>
      <c r="AD25" s="36">
        <f>I25</f>
        <v>-0.17184677018783567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7">
        <f>VLOOKUP(G11,FAC_TOTALS_APTA!$A$4:$BH$126,$F26,FALSE)</f>
        <v>2541057030.99999</v>
      </c>
      <c r="H26" s="117">
        <f>VLOOKUP(H11,FAC_TOTALS_APTA!$A$4:$BH$126,$F26,FALSE)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2.8335458339600605E-2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2012</v>
      </c>
      <c r="H35" s="131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120">
        <f>VLOOKUP(G37,FAC_TOTALS_APTA!$A$4:$BJ$126,$F39,FALSE)</f>
        <v>11264859.978528</v>
      </c>
      <c r="H39" s="120">
        <f>VLOOKUP(H37,FAC_TOTALS_APTA!$A$4:$BJ$126,$F39,FALSE)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4418674.9834029898</v>
      </c>
      <c r="N39" s="32">
        <f>IF(N37=0,0,VLOOKUP(N37,FAC_TOTALS_APTA!$A$4:$BJ$126,$L39,FALSE))</f>
        <v>9920538.7525113598</v>
      </c>
      <c r="O39" s="32">
        <f>IF(O37=0,0,VLOOKUP(O37,FAC_TOTALS_APTA!$A$4:$BJ$126,$L39,FALSE))</f>
        <v>19569226.693026502</v>
      </c>
      <c r="P39" s="32">
        <f>IF(P37=0,0,VLOOKUP(P37,FAC_TOTALS_APTA!$A$4:$BJ$126,$L39,FALSE))</f>
        <v>18789527.0286806</v>
      </c>
      <c r="Q39" s="32">
        <f>IF(Q37=0,0,VLOOKUP(Q37,FAC_TOTALS_APTA!$A$4:$BJ$126,$L39,FALSE))</f>
        <v>5762870.1053951001</v>
      </c>
      <c r="R39" s="32">
        <f>IF(R37=0,0,VLOOKUP(R37,FAC_TOTALS_APTA!$A$4:$BJ$126,$L39,FALSE))</f>
        <v>10663286.1938629</v>
      </c>
      <c r="S39" s="32">
        <f>IF(S37=0,0,VLOOKUP(S37,FAC_TOTALS_APTA!$A$4:$BJ$126,$L39,FALSE))</f>
        <v>0</v>
      </c>
      <c r="T39" s="32">
        <f>IF(T37=0,0,VLOOKUP(T37,FAC_TOTALS_APTA!$A$4:$BJ$126,$L39,FALSE))</f>
        <v>0</v>
      </c>
      <c r="U39" s="32">
        <f>IF(U37=0,0,VLOOKUP(U37,FAC_TOTALS_APTA!$A$4:$BJ$126,$L39,FALSE))</f>
        <v>0</v>
      </c>
      <c r="V39" s="32">
        <f>IF(V37=0,0,VLOOKUP(V37,FAC_TOTALS_APTA!$A$4:$BJ$126,$L39,FALSE))</f>
        <v>0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69124123.756879449</v>
      </c>
      <c r="AD39" s="36">
        <f>AC39/G51</f>
        <v>7.39242628428083E-2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126">
        <f>VLOOKUP(G37,FAC_TOTALS_APTA!$A$4:$BJ$126,$F40,FALSE)</f>
        <v>0.99257439422925597</v>
      </c>
      <c r="H40" s="126">
        <f>VLOOKUP(H37,FAC_TOTALS_APTA!$A$4:$BJ$126,$F40,FALSE)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-7285718.6584993098</v>
      </c>
      <c r="N40" s="32">
        <f>IF(N37=0,0,VLOOKUP(N37,FAC_TOTALS_APTA!$A$4:$BJ$126,$L40,FALSE))</f>
        <v>3238151.4236431699</v>
      </c>
      <c r="O40" s="32">
        <f>IF(O37=0,0,VLOOKUP(O37,FAC_TOTALS_APTA!$A$4:$BJ$126,$L40,FALSE))</f>
        <v>-1826612.5992401899</v>
      </c>
      <c r="P40" s="32">
        <f>IF(P37=0,0,VLOOKUP(P37,FAC_TOTALS_APTA!$A$4:$BJ$126,$L40,FALSE))</f>
        <v>-3354217.2986376202</v>
      </c>
      <c r="Q40" s="32">
        <f>IF(Q37=0,0,VLOOKUP(Q37,FAC_TOTALS_APTA!$A$4:$BJ$126,$L40,FALSE))</f>
        <v>2597707.4487429098</v>
      </c>
      <c r="R40" s="32">
        <f>IF(R37=0,0,VLOOKUP(R37,FAC_TOTALS_APTA!$A$4:$BJ$126,$L40,FALSE))</f>
        <v>3493019.44125563</v>
      </c>
      <c r="S40" s="32">
        <f>IF(S37=0,0,VLOOKUP(S37,FAC_TOTALS_APTA!$A$4:$BJ$126,$L40,FALSE))</f>
        <v>0</v>
      </c>
      <c r="T40" s="32">
        <f>IF(T37=0,0,VLOOKUP(T37,FAC_TOTALS_APTA!$A$4:$BJ$126,$L40,FALSE))</f>
        <v>0</v>
      </c>
      <c r="U40" s="32">
        <f>IF(U37=0,0,VLOOKUP(U37,FAC_TOTALS_APTA!$A$4:$BJ$126,$L40,FALSE))</f>
        <v>0</v>
      </c>
      <c r="V40" s="32">
        <f>IF(V37=0,0,VLOOKUP(V37,FAC_TOTALS_APTA!$A$4:$BJ$126,$L40,FALSE))</f>
        <v>0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2">SUM(M40:AB40)</f>
        <v>-3137670.2427354092</v>
      </c>
      <c r="AD40" s="36">
        <f>AC40/G51</f>
        <v>-3.3555573240079749E-3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120">
        <f>VLOOKUP(G37,FAC_TOTALS_APTA!$A$4:$BJ$126,$F41,FALSE)</f>
        <v>2552570.2182420199</v>
      </c>
      <c r="H41" s="120">
        <f>VLOOKUP(H37,FAC_TOTALS_APTA!$A$4:$BJ$126,$F41,FALSE)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MATCH($K41,FAC_TOTALS_APTA!$A$2:$BH$2,)</f>
        <v>24</v>
      </c>
      <c r="M41" s="32">
        <f>IF(M37=0,0,VLOOKUP(M37,FAC_TOTALS_APTA!$A$4:$BJ$126,$L41,FALSE))</f>
        <v>6018611.03923296</v>
      </c>
      <c r="N41" s="32">
        <f>IF(N37=0,0,VLOOKUP(N37,FAC_TOTALS_APTA!$A$4:$BJ$126,$L41,FALSE))</f>
        <v>4533950.2822442297</v>
      </c>
      <c r="O41" s="32">
        <f>IF(O37=0,0,VLOOKUP(O37,FAC_TOTALS_APTA!$A$4:$BJ$126,$L41,FALSE))</f>
        <v>4442657.3793041799</v>
      </c>
      <c r="P41" s="32">
        <f>IF(P37=0,0,VLOOKUP(P37,FAC_TOTALS_APTA!$A$4:$BJ$126,$L41,FALSE))</f>
        <v>4138563.1692832601</v>
      </c>
      <c r="Q41" s="32">
        <f>IF(Q37=0,0,VLOOKUP(Q37,FAC_TOTALS_APTA!$A$4:$BJ$126,$L41,FALSE))</f>
        <v>4196144.5838297503</v>
      </c>
      <c r="R41" s="32">
        <f>IF(R37=0,0,VLOOKUP(R37,FAC_TOTALS_APTA!$A$4:$BJ$126,$L41,FALSE))</f>
        <v>3642862.26065234</v>
      </c>
      <c r="S41" s="32">
        <f>IF(S37=0,0,VLOOKUP(S37,FAC_TOTALS_APTA!$A$4:$BJ$126,$L41,FALSE))</f>
        <v>0</v>
      </c>
      <c r="T41" s="32">
        <f>IF(T37=0,0,VLOOKUP(T37,FAC_TOTALS_APTA!$A$4:$BJ$126,$L41,FALSE))</f>
        <v>0</v>
      </c>
      <c r="U41" s="32">
        <f>IF(U37=0,0,VLOOKUP(U37,FAC_TOTALS_APTA!$A$4:$BJ$126,$L41,FALSE))</f>
        <v>0</v>
      </c>
      <c r="V41" s="32">
        <f>IF(V37=0,0,VLOOKUP(V37,FAC_TOTALS_APTA!$A$4:$BJ$126,$L41,FALSE))</f>
        <v>0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2"/>
        <v>26972788.714546721</v>
      </c>
      <c r="AD41" s="36">
        <f>AC41/G51</f>
        <v>2.8845841569734784E-2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126" t="e">
        <f>VLOOKUP(G37,FAC_TOTALS_APTA!$A$4:$BJ$126,$F42,FALSE)</f>
        <v>#REF!</v>
      </c>
      <c r="H42" s="126" t="e">
        <f>VLOOKUP(H37,FAC_TOTALS_APTA!$A$4:$BJ$126,$F42,FALSE)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>
        <f>IF(S37=0,0,VLOOKUP(S37,FAC_TOTALS_APTA!$A$4:$BJ$126,$L42,FALSE))</f>
        <v>0</v>
      </c>
      <c r="T42" s="32">
        <f>IF(T37=0,0,VLOOKUP(T37,FAC_TOTALS_APTA!$A$4:$BJ$126,$L42,FALSE))</f>
        <v>0</v>
      </c>
      <c r="U42" s="32">
        <f>IF(U37=0,0,VLOOKUP(U37,FAC_TOTALS_APTA!$A$4:$BJ$126,$L42,FALSE))</f>
        <v>0</v>
      </c>
      <c r="V42" s="32">
        <f>IF(V37=0,0,VLOOKUP(V37,FAC_TOTALS_APTA!$A$4:$BJ$126,$L42,FALSE))</f>
        <v>0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128">
        <f>VLOOKUP(G37,FAC_TOTALS_APTA!$A$4:$BJ$126,$F43,FALSE)</f>
        <v>4.0256358420234699</v>
      </c>
      <c r="H43" s="128">
        <f>VLOOKUP(H37,FAC_TOTALS_APTA!$A$4:$BJ$126,$F43,FALSE)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MATCH($K43,FAC_TOTALS_APTA!$A$2:$BH$2,)</f>
        <v>26</v>
      </c>
      <c r="M43" s="32">
        <f>IF(M37=0,0,VLOOKUP(M37,FAC_TOTALS_APTA!$A$4:$BJ$126,$L43,FALSE))</f>
        <v>-5744710.81684813</v>
      </c>
      <c r="N43" s="32">
        <f>IF(N37=0,0,VLOOKUP(N37,FAC_TOTALS_APTA!$A$4:$BJ$126,$L43,FALSE))</f>
        <v>-8129750.2971707201</v>
      </c>
      <c r="O43" s="32">
        <f>IF(O37=0,0,VLOOKUP(O37,FAC_TOTALS_APTA!$A$4:$BJ$126,$L43,FALSE))</f>
        <v>-40691545.523289002</v>
      </c>
      <c r="P43" s="32">
        <f>IF(P37=0,0,VLOOKUP(P37,FAC_TOTALS_APTA!$A$4:$BJ$126,$L43,FALSE))</f>
        <v>-14637257.4364159</v>
      </c>
      <c r="Q43" s="32">
        <f>IF(Q37=0,0,VLOOKUP(Q37,FAC_TOTALS_APTA!$A$4:$BJ$126,$L43,FALSE))</f>
        <v>10053215.696482699</v>
      </c>
      <c r="R43" s="32">
        <f>IF(R37=0,0,VLOOKUP(R37,FAC_TOTALS_APTA!$A$4:$BJ$126,$L43,FALSE))</f>
        <v>11680201.3585095</v>
      </c>
      <c r="S43" s="32">
        <f>IF(S37=0,0,VLOOKUP(S37,FAC_TOTALS_APTA!$A$4:$BJ$126,$L43,FALSE))</f>
        <v>0</v>
      </c>
      <c r="T43" s="32">
        <f>IF(T37=0,0,VLOOKUP(T37,FAC_TOTALS_APTA!$A$4:$BJ$126,$L43,FALSE))</f>
        <v>0</v>
      </c>
      <c r="U43" s="32">
        <f>IF(U37=0,0,VLOOKUP(U37,FAC_TOTALS_APTA!$A$4:$BJ$126,$L43,FALSE))</f>
        <v>0</v>
      </c>
      <c r="V43" s="32">
        <f>IF(V37=0,0,VLOOKUP(V37,FAC_TOTALS_APTA!$A$4:$BJ$126,$L43,FALSE))</f>
        <v>0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2"/>
        <v>-47469847.018731549</v>
      </c>
      <c r="AD43" s="36">
        <f>AC43/G51</f>
        <v>-5.0766263026536619E-2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126">
        <f>VLOOKUP(G37,FAC_TOTALS_APTA!$A$4:$BJ$126,$F44,FALSE)</f>
        <v>28874.309502126802</v>
      </c>
      <c r="H44" s="126">
        <f>VLOOKUP(H37,FAC_TOTALS_APTA!$A$4:$BJ$126,$F44,FALSE)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-833098.19505554403</v>
      </c>
      <c r="N44" s="32">
        <f>IF(N37=0,0,VLOOKUP(N37,FAC_TOTALS_APTA!$A$4:$BJ$126,$L44,FALSE))</f>
        <v>-638257.67485906603</v>
      </c>
      <c r="O44" s="32">
        <f>IF(O37=0,0,VLOOKUP(O37,FAC_TOTALS_APTA!$A$4:$BJ$126,$L44,FALSE))</f>
        <v>-7111905.42678768</v>
      </c>
      <c r="P44" s="32">
        <f>IF(P37=0,0,VLOOKUP(P37,FAC_TOTALS_APTA!$A$4:$BJ$126,$L44,FALSE))</f>
        <v>-4357014.0764651</v>
      </c>
      <c r="Q44" s="32">
        <f>IF(Q37=0,0,VLOOKUP(Q37,FAC_TOTALS_APTA!$A$4:$BJ$126,$L44,FALSE))</f>
        <v>-853148.83446062601</v>
      </c>
      <c r="R44" s="32">
        <f>IF(R37=0,0,VLOOKUP(R37,FAC_TOTALS_APTA!$A$4:$BJ$126,$L44,FALSE))</f>
        <v>-2026759.2202530699</v>
      </c>
      <c r="S44" s="32">
        <f>IF(S37=0,0,VLOOKUP(S37,FAC_TOTALS_APTA!$A$4:$BJ$126,$L44,FALSE))</f>
        <v>0</v>
      </c>
      <c r="T44" s="32">
        <f>IF(T37=0,0,VLOOKUP(T37,FAC_TOTALS_APTA!$A$4:$BJ$126,$L44,FALSE))</f>
        <v>0</v>
      </c>
      <c r="U44" s="32">
        <f>IF(U37=0,0,VLOOKUP(U37,FAC_TOTALS_APTA!$A$4:$BJ$126,$L44,FALSE))</f>
        <v>0</v>
      </c>
      <c r="V44" s="32">
        <f>IF(V37=0,0,VLOOKUP(V37,FAC_TOTALS_APTA!$A$4:$BJ$126,$L44,FALSE))</f>
        <v>0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2"/>
        <v>-15820183.427881084</v>
      </c>
      <c r="AD44" s="36">
        <f>AC44/G51</f>
        <v>-1.6918773568217988E-2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120">
        <f>VLOOKUP(G37,FAC_TOTALS_APTA!$A$4:$BJ$126,$F45,FALSE)</f>
        <v>8.2569154106646199</v>
      </c>
      <c r="H45" s="120">
        <f>VLOOKUP(H37,FAC_TOTALS_APTA!$A$4:$BJ$126,$F45,FALSE)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MATCH($K45,FAC_TOTALS_APTA!$A$2:$BH$2,)</f>
        <v>28</v>
      </c>
      <c r="M45" s="32">
        <f>IF(M37=0,0,VLOOKUP(M37,FAC_TOTALS_APTA!$A$4:$BJ$126,$L45,FALSE))</f>
        <v>-1693413.85674739</v>
      </c>
      <c r="N45" s="32">
        <f>IF(N37=0,0,VLOOKUP(N37,FAC_TOTALS_APTA!$A$4:$BJ$126,$L45,FALSE))</f>
        <v>348283.04500445502</v>
      </c>
      <c r="O45" s="32">
        <f>IF(O37=0,0,VLOOKUP(O37,FAC_TOTALS_APTA!$A$4:$BJ$126,$L45,FALSE))</f>
        <v>-1910128.16199799</v>
      </c>
      <c r="P45" s="32">
        <f>IF(P37=0,0,VLOOKUP(P37,FAC_TOTALS_APTA!$A$4:$BJ$126,$L45,FALSE))</f>
        <v>-1192912.4451560699</v>
      </c>
      <c r="Q45" s="32">
        <f>IF(Q37=0,0,VLOOKUP(Q37,FAC_TOTALS_APTA!$A$4:$BJ$126,$L45,FALSE))</f>
        <v>-2488256.9255030602</v>
      </c>
      <c r="R45" s="32">
        <f>IF(R37=0,0,VLOOKUP(R37,FAC_TOTALS_APTA!$A$4:$BJ$126,$L45,FALSE))</f>
        <v>-2019459.1205958801</v>
      </c>
      <c r="S45" s="32">
        <f>IF(S37=0,0,VLOOKUP(S37,FAC_TOTALS_APTA!$A$4:$BJ$126,$L45,FALSE))</f>
        <v>0</v>
      </c>
      <c r="T45" s="32">
        <f>IF(T37=0,0,VLOOKUP(T37,FAC_TOTALS_APTA!$A$4:$BJ$126,$L45,FALSE))</f>
        <v>0</v>
      </c>
      <c r="U45" s="32">
        <f>IF(U37=0,0,VLOOKUP(U37,FAC_TOTALS_APTA!$A$4:$BJ$126,$L45,FALSE))</f>
        <v>0</v>
      </c>
      <c r="V45" s="32">
        <f>IF(V37=0,0,VLOOKUP(V37,FAC_TOTALS_APTA!$A$4:$BJ$126,$L45,FALSE))</f>
        <v>0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2"/>
        <v>-8955887.4649959356</v>
      </c>
      <c r="AD45" s="36">
        <f>AC45/G51</f>
        <v>-9.5778050117717641E-3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128">
        <f>VLOOKUP(G37,FAC_TOTALS_APTA!$A$4:$BJ$126,$F46,FALSE)</f>
        <v>4.1251469761152801</v>
      </c>
      <c r="H46" s="128">
        <f>VLOOKUP(H37,FAC_TOTALS_APTA!$A$4:$BJ$126,$F46,FALSE)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MATCH($K46,FAC_TOTALS_APTA!$A$2:$BH$2,)</f>
        <v>29</v>
      </c>
      <c r="M46" s="32">
        <f>IF(M37=0,0,VLOOKUP(M37,FAC_TOTALS_APTA!$A$4:$BJ$126,$L46,FALSE))</f>
        <v>-589118.87204314896</v>
      </c>
      <c r="N46" s="32">
        <f>IF(N37=0,0,VLOOKUP(N37,FAC_TOTALS_APTA!$A$4:$BJ$126,$L46,FALSE))</f>
        <v>-740069.15720611997</v>
      </c>
      <c r="O46" s="32">
        <f>IF(O37=0,0,VLOOKUP(O37,FAC_TOTALS_APTA!$A$4:$BJ$126,$L46,FALSE))</f>
        <v>-1285213.03129112</v>
      </c>
      <c r="P46" s="32">
        <f>IF(P37=0,0,VLOOKUP(P37,FAC_TOTALS_APTA!$A$4:$BJ$126,$L46,FALSE))</f>
        <v>-4271709.5613440704</v>
      </c>
      <c r="Q46" s="32">
        <f>IF(Q37=0,0,VLOOKUP(Q37,FAC_TOTALS_APTA!$A$4:$BJ$126,$L46,FALSE))</f>
        <v>-1813163.6649312801</v>
      </c>
      <c r="R46" s="32">
        <f>IF(R37=0,0,VLOOKUP(R37,FAC_TOTALS_APTA!$A$4:$BJ$126,$L46,FALSE))</f>
        <v>-2253994.54178569</v>
      </c>
      <c r="S46" s="32">
        <f>IF(S37=0,0,VLOOKUP(S37,FAC_TOTALS_APTA!$A$4:$BJ$126,$L46,FALSE))</f>
        <v>0</v>
      </c>
      <c r="T46" s="32">
        <f>IF(T37=0,0,VLOOKUP(T37,FAC_TOTALS_APTA!$A$4:$BJ$126,$L46,FALSE))</f>
        <v>0</v>
      </c>
      <c r="U46" s="32">
        <f>IF(U37=0,0,VLOOKUP(U37,FAC_TOTALS_APTA!$A$4:$BJ$126,$L46,FALSE))</f>
        <v>0</v>
      </c>
      <c r="V46" s="32">
        <f>IF(V37=0,0,VLOOKUP(V37,FAC_TOTALS_APTA!$A$4:$BJ$126,$L46,FALSE))</f>
        <v>0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2"/>
        <v>-10953268.828601431</v>
      </c>
      <c r="AD46" s="36">
        <f>AC46/G51</f>
        <v>-1.1713889158600523E-2</v>
      </c>
    </row>
    <row r="47" spans="2:30" x14ac:dyDescent="0.25">
      <c r="B47" s="28" t="s">
        <v>69</v>
      </c>
      <c r="C47" s="31"/>
      <c r="D47" s="14" t="s">
        <v>79</v>
      </c>
      <c r="E47" s="58"/>
      <c r="F47" s="9">
        <f>MATCH($D47,FAC_TOTALS_APTA!$A$2:$BJ$2,)</f>
        <v>20</v>
      </c>
      <c r="G47" s="128">
        <f>VLOOKUP(G37,FAC_TOTALS_APTA!$A$4:$BJ$126,$F47,FALSE)</f>
        <v>0</v>
      </c>
      <c r="H47" s="128">
        <f>VLOOKUP(H37,FAC_TOTALS_APTA!$A$4:$BJ$126,$F47,FALSE)</f>
        <v>7.7762975151385998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YEARS_SINCE_TNC_BUS_POW_FAC</v>
      </c>
      <c r="L47" s="9">
        <f>MATCH($K47,FAC_TOTALS_APTA!$A$2:$BH$2,)</f>
        <v>30</v>
      </c>
      <c r="M47" s="32">
        <f>IF(M37=0,0,VLOOKUP(M37,FAC_TOTALS_APTA!$A$4:$BJ$126,$L47,FALSE))</f>
        <v>0</v>
      </c>
      <c r="N47" s="32">
        <f>IF(N37=0,0,VLOOKUP(N37,FAC_TOTALS_APTA!$A$4:$BJ$126,$L47,FALSE))</f>
        <v>-1545753.11281848</v>
      </c>
      <c r="O47" s="32">
        <f>IF(O37=0,0,VLOOKUP(O37,FAC_TOTALS_APTA!$A$4:$BJ$126,$L47,FALSE))</f>
        <v>-9594615.8597814795</v>
      </c>
      <c r="P47" s="32">
        <f>IF(P37=0,0,VLOOKUP(P37,FAC_TOTALS_APTA!$A$4:$BJ$126,$L47,FALSE))</f>
        <v>-16611907.9688274</v>
      </c>
      <c r="Q47" s="32">
        <f>IF(Q37=0,0,VLOOKUP(Q37,FAC_TOTALS_APTA!$A$4:$BJ$126,$L47,FALSE))</f>
        <v>-20727379.976636101</v>
      </c>
      <c r="R47" s="32">
        <f>IF(R37=0,0,VLOOKUP(R37,FAC_TOTALS_APTA!$A$4:$BJ$126,$L47,FALSE))</f>
        <v>-23945659.113183599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2"/>
        <v>-72425316.031247064</v>
      </c>
      <c r="AD47" s="36">
        <f>AC47/G51</f>
        <v>-7.7454697546665383E-2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128" t="e">
        <f>VLOOKUP(G37,FAC_TOTALS_APTA!$A$4:$BJ$126,$F48,FALSE)</f>
        <v>#REF!</v>
      </c>
      <c r="H48" s="128" t="e">
        <f>VLOOKUP(H37,FAC_TOTALS_APTA!$A$4:$BJ$126,$F48,FALSE)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>
        <f>IF(S37=0,0,VLOOKUP(S37,FAC_TOTALS_APTA!$A$4:$BJ$126,$L48,FALSE))</f>
        <v>0</v>
      </c>
      <c r="T48" s="32">
        <f>IF(T37=0,0,VLOOKUP(T37,FAC_TOTALS_APTA!$A$4:$BJ$126,$L48,FALSE))</f>
        <v>0</v>
      </c>
      <c r="U48" s="32">
        <f>IF(U37=0,0,VLOOKUP(U37,FAC_TOTALS_APTA!$A$4:$BJ$126,$L48,FALSE))</f>
        <v>0</v>
      </c>
      <c r="V48" s="32">
        <f>IF(V37=0,0,VLOOKUP(V37,FAC_TOTALS_APTA!$A$4:$BJ$126,$L48,FALSE))</f>
        <v>0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134" t="e">
        <f>VLOOKUP(G37,FAC_TOTALS_APTA!$A$4:$BJ$126,$F49,FALSE)</f>
        <v>#REF!</v>
      </c>
      <c r="H49" s="134" t="e">
        <f>VLOOKUP(H37,FAC_TOTALS_APTA!$A$4:$BJ$126,$F49,FALSE)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>
        <f>IF(S37=0,0,VLOOKUP(S37,FAC_TOTALS_APTA!$A$4:$BJ$126,$L49,FALSE))</f>
        <v>0</v>
      </c>
      <c r="T49" s="41">
        <f>IF(T37=0,0,VLOOKUP(T37,FAC_TOTALS_APTA!$A$4:$BJ$126,$L49,FALSE))</f>
        <v>0</v>
      </c>
      <c r="U49" s="41">
        <f>IF(U37=0,0,VLOOKUP(U37,FAC_TOTALS_APTA!$A$4:$BJ$126,$L49,FALSE))</f>
        <v>0</v>
      </c>
      <c r="V49" s="41">
        <f>IF(V37=0,0,VLOOKUP(V37,FAC_TOTALS_APTA!$A$4:$BJ$126,$L49,FALSE))</f>
        <v>0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MATCH($K50,FAC_TOTALS_APTA!$A$2:$BH$2,)</f>
        <v>35</v>
      </c>
      <c r="M50" s="48">
        <f>IF(M37=0,0,VLOOKUP(M37,FAC_TOTALS_APTA!$A$4:$BJ$126,$L50,FALSE))</f>
        <v>0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0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0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20">
        <f>VLOOKUP(G37,FAC_TOTALS_APTA!$A$4:$BJ$126,$F51,FALSE)</f>
        <v>935066798.08041096</v>
      </c>
      <c r="H51" s="120">
        <f>VLOOKUP(H37,FAC_TOTALS_APTA!$A$4:$BH$126,$F51,FALSE)</f>
        <v>870645027.66190898</v>
      </c>
      <c r="I51" s="115">
        <f t="shared" ref="I51" si="13">H51/G51-1</f>
        <v>-6.8895367208794855E-2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-64421770.418501973</v>
      </c>
      <c r="AD51" s="36">
        <f>I51</f>
        <v>-6.8895367208794855E-2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7">
        <f>VLOOKUP(G37,FAC_TOTALS_APTA!$A$4:$BH$126,$F52,FALSE)</f>
        <v>961216517.99999905</v>
      </c>
      <c r="H52" s="117">
        <f>VLOOKUP(H37,FAC_TOTALS_APTA!$A$4:$BH$126,$F52,FALSE)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-8.8909593650189467E-2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2012</v>
      </c>
      <c r="H61" s="131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MATCH($D65,FAC_TOTALS_APTA!$A$2:$BJ$2,)</f>
        <v>12</v>
      </c>
      <c r="G65" s="120">
        <f>VLOOKUP(G63,FAC_TOTALS_APTA!$A$4:$BJ$126,$F65,FALSE)</f>
        <v>1935564.7547657499</v>
      </c>
      <c r="H65" s="120">
        <f>VLOOKUP(H63,FAC_TOTALS_APTA!$A$4:$BJ$126,$F65,FALSE)</f>
        <v>2110597.3381989901</v>
      </c>
      <c r="I65" s="33">
        <f>IFERROR(H65/G65-1,"-")</f>
        <v>9.0429722385817701E-2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MATCH($K65,FAC_TOTALS_APTA!$A$2:$BH$2,)</f>
        <v>22</v>
      </c>
      <c r="M65" s="32">
        <f>IF(M63=0,0,VLOOKUP(M63,FAC_TOTALS_APTA!$A$4:$BJ$126,$L65,FALSE))</f>
        <v>1612569.0147105299</v>
      </c>
      <c r="N65" s="32">
        <f>IF(N63=0,0,VLOOKUP(N63,FAC_TOTALS_APTA!$A$4:$BJ$126,$L65,FALSE))</f>
        <v>4825843.5846277</v>
      </c>
      <c r="O65" s="32">
        <f>IF(O63=0,0,VLOOKUP(O63,FAC_TOTALS_APTA!$A$4:$BJ$126,$L65,FALSE))</f>
        <v>4624104.6289857998</v>
      </c>
      <c r="P65" s="32">
        <f>IF(P63=0,0,VLOOKUP(P63,FAC_TOTALS_APTA!$A$4:$BJ$126,$L65,FALSE))</f>
        <v>3077440.9011369399</v>
      </c>
      <c r="Q65" s="32">
        <f>IF(Q63=0,0,VLOOKUP(Q63,FAC_TOTALS_APTA!$A$4:$BJ$126,$L65,FALSE))</f>
        <v>2424515.9586905199</v>
      </c>
      <c r="R65" s="32">
        <f>IF(R63=0,0,VLOOKUP(R63,FAC_TOTALS_APTA!$A$4:$BJ$126,$L65,FALSE))</f>
        <v>2572267.8293952299</v>
      </c>
      <c r="S65" s="32">
        <f>IF(S63=0,0,VLOOKUP(S63,FAC_TOTALS_APTA!$A$4:$BJ$126,$L65,FALSE))</f>
        <v>0</v>
      </c>
      <c r="T65" s="32">
        <f>IF(T63=0,0,VLOOKUP(T63,FAC_TOTALS_APTA!$A$4:$BJ$126,$L65,FALSE))</f>
        <v>0</v>
      </c>
      <c r="U65" s="32">
        <f>IF(U63=0,0,VLOOKUP(U63,FAC_TOTALS_APTA!$A$4:$BJ$126,$L65,FALSE))</f>
        <v>0</v>
      </c>
      <c r="V65" s="32">
        <f>IF(V63=0,0,VLOOKUP(V63,FAC_TOTALS_APTA!$A$4:$BJ$126,$L65,FALSE))</f>
        <v>0</v>
      </c>
      <c r="W65" s="32">
        <f>IF(W63=0,0,VLOOKUP(W63,FAC_TOTALS_APTA!$A$4:$BJ$126,$L65,FALSE))</f>
        <v>0</v>
      </c>
      <c r="X65" s="32">
        <f>IF(X63=0,0,VLOOKUP(X63,FAC_TOTALS_APTA!$A$4:$BJ$126,$L65,FALSE))</f>
        <v>0</v>
      </c>
      <c r="Y65" s="32">
        <f>IF(Y63=0,0,VLOOKUP(Y63,FAC_TOTALS_APTA!$A$4:$BJ$126,$L65,FALSE))</f>
        <v>0</v>
      </c>
      <c r="Z65" s="32">
        <f>IF(Z63=0,0,VLOOKUP(Z63,FAC_TOTALS_APTA!$A$4:$BJ$126,$L65,FALSE))</f>
        <v>0</v>
      </c>
      <c r="AA65" s="32">
        <f>IF(AA63=0,0,VLOOKUP(AA63,FAC_TOTALS_APTA!$A$4:$BJ$126,$L65,FALSE))</f>
        <v>0</v>
      </c>
      <c r="AB65" s="32">
        <f>IF(AB63=0,0,VLOOKUP(AB63,FAC_TOTALS_APTA!$A$4:$BJ$126,$L65,FALSE))</f>
        <v>0</v>
      </c>
      <c r="AC65" s="35">
        <f>SUM(M65:AB65)</f>
        <v>19136741.917546719</v>
      </c>
      <c r="AD65" s="36">
        <f>AC65/G77</f>
        <v>6.4549723924887004E-2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MATCH($D66,FAC_TOTALS_APTA!$A$2:$BJ$2,)</f>
        <v>13</v>
      </c>
      <c r="G66" s="126">
        <f>VLOOKUP(G63,FAC_TOTALS_APTA!$A$4:$BJ$126,$F66,FALSE)</f>
        <v>0.82821757692531495</v>
      </c>
      <c r="H66" s="126">
        <f>VLOOKUP(H63,FAC_TOTALS_APTA!$A$4:$BJ$126,$F66,FALSE)</f>
        <v>0.97569250120411</v>
      </c>
      <c r="I66" s="33">
        <f t="shared" ref="I66:I75" si="17">IFERROR(H66/G66-1,"-")</f>
        <v>0.17806302158701182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MATCH($K66,FAC_TOTALS_APTA!$A$2:$BH$2,)</f>
        <v>23</v>
      </c>
      <c r="M66" s="32">
        <f>IF(M63=0,0,VLOOKUP(M63,FAC_TOTALS_APTA!$A$4:$BJ$126,$L66,FALSE))</f>
        <v>-5768507.7619172297</v>
      </c>
      <c r="N66" s="32">
        <f>IF(N63=0,0,VLOOKUP(N63,FAC_TOTALS_APTA!$A$4:$BJ$126,$L66,FALSE))</f>
        <v>407771.834980871</v>
      </c>
      <c r="O66" s="32">
        <f>IF(O63=0,0,VLOOKUP(O63,FAC_TOTALS_APTA!$A$4:$BJ$126,$L66,FALSE))</f>
        <v>-3604424.6274641799</v>
      </c>
      <c r="P66" s="32">
        <f>IF(P63=0,0,VLOOKUP(P63,FAC_TOTALS_APTA!$A$4:$BJ$126,$L66,FALSE))</f>
        <v>-3964351.89745074</v>
      </c>
      <c r="Q66" s="32">
        <f>IF(Q63=0,0,VLOOKUP(Q63,FAC_TOTALS_APTA!$A$4:$BJ$126,$L66,FALSE))</f>
        <v>450330.24336656299</v>
      </c>
      <c r="R66" s="32">
        <f>IF(R63=0,0,VLOOKUP(R63,FAC_TOTALS_APTA!$A$4:$BJ$126,$L66,FALSE))</f>
        <v>807204.36749912298</v>
      </c>
      <c r="S66" s="32">
        <f>IF(S63=0,0,VLOOKUP(S63,FAC_TOTALS_APTA!$A$4:$BJ$126,$L66,FALSE))</f>
        <v>0</v>
      </c>
      <c r="T66" s="32">
        <f>IF(T63=0,0,VLOOKUP(T63,FAC_TOTALS_APTA!$A$4:$BJ$126,$L66,FALSE))</f>
        <v>0</v>
      </c>
      <c r="U66" s="32">
        <f>IF(U63=0,0,VLOOKUP(U63,FAC_TOTALS_APTA!$A$4:$BJ$126,$L66,FALSE))</f>
        <v>0</v>
      </c>
      <c r="V66" s="32">
        <f>IF(V63=0,0,VLOOKUP(V63,FAC_TOTALS_APTA!$A$4:$BJ$126,$L66,FALSE))</f>
        <v>0</v>
      </c>
      <c r="W66" s="32">
        <f>IF(W63=0,0,VLOOKUP(W63,FAC_TOTALS_APTA!$A$4:$BJ$126,$L66,FALSE))</f>
        <v>0</v>
      </c>
      <c r="X66" s="32">
        <f>IF(X63=0,0,VLOOKUP(X63,FAC_TOTALS_APTA!$A$4:$BJ$126,$L66,FALSE))</f>
        <v>0</v>
      </c>
      <c r="Y66" s="32">
        <f>IF(Y63=0,0,VLOOKUP(Y63,FAC_TOTALS_APTA!$A$4:$BJ$126,$L66,FALSE))</f>
        <v>0</v>
      </c>
      <c r="Z66" s="32">
        <f>IF(Z63=0,0,VLOOKUP(Z63,FAC_TOTALS_APTA!$A$4:$BJ$126,$L66,FALSE))</f>
        <v>0</v>
      </c>
      <c r="AA66" s="32">
        <f>IF(AA63=0,0,VLOOKUP(AA63,FAC_TOTALS_APTA!$A$4:$BJ$126,$L66,FALSE))</f>
        <v>0</v>
      </c>
      <c r="AB66" s="32">
        <f>IF(AB63=0,0,VLOOKUP(AB63,FAC_TOTALS_APTA!$A$4:$BJ$126,$L66,FALSE))</f>
        <v>0</v>
      </c>
      <c r="AC66" s="35">
        <f t="shared" ref="AC66:AC75" si="20">SUM(M66:AB66)</f>
        <v>-11671977.840985592</v>
      </c>
      <c r="AD66" s="36">
        <f>AC66/G77</f>
        <v>-3.9370492142248921E-2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MATCH($D67,FAC_TOTALS_APTA!$A$2:$BJ$2,)</f>
        <v>14</v>
      </c>
      <c r="G67" s="120">
        <f>VLOOKUP(G63,FAC_TOTALS_APTA!$A$4:$BJ$126,$F67,FALSE)</f>
        <v>608223.96752153302</v>
      </c>
      <c r="H67" s="120">
        <f>VLOOKUP(H63,FAC_TOTALS_APTA!$A$4:$BJ$126,$F67,FALSE)</f>
        <v>643261.456961027</v>
      </c>
      <c r="I67" s="33">
        <f t="shared" si="17"/>
        <v>5.7606229465552161E-2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MATCH($K67,FAC_TOTALS_APTA!$A$2:$BH$2,)</f>
        <v>24</v>
      </c>
      <c r="M67" s="32">
        <f>IF(M63=0,0,VLOOKUP(M63,FAC_TOTALS_APTA!$A$4:$BJ$126,$L67,FALSE))</f>
        <v>1442731.2174834399</v>
      </c>
      <c r="N67" s="32">
        <f>IF(N63=0,0,VLOOKUP(N63,FAC_TOTALS_APTA!$A$4:$BJ$126,$L67,FALSE))</f>
        <v>860610.76248480997</v>
      </c>
      <c r="O67" s="32">
        <f>IF(O63=0,0,VLOOKUP(O63,FAC_TOTALS_APTA!$A$4:$BJ$126,$L67,FALSE))</f>
        <v>986936.47967984399</v>
      </c>
      <c r="P67" s="32">
        <f>IF(P63=0,0,VLOOKUP(P63,FAC_TOTALS_APTA!$A$4:$BJ$126,$L67,FALSE))</f>
        <v>907707.35448898503</v>
      </c>
      <c r="Q67" s="32">
        <f>IF(Q63=0,0,VLOOKUP(Q63,FAC_TOTALS_APTA!$A$4:$BJ$126,$L67,FALSE))</f>
        <v>770476.77673567703</v>
      </c>
      <c r="R67" s="32">
        <f>IF(R63=0,0,VLOOKUP(R63,FAC_TOTALS_APTA!$A$4:$BJ$126,$L67,FALSE))</f>
        <v>810752.20540389698</v>
      </c>
      <c r="S67" s="32">
        <f>IF(S63=0,0,VLOOKUP(S63,FAC_TOTALS_APTA!$A$4:$BJ$126,$L67,FALSE))</f>
        <v>0</v>
      </c>
      <c r="T67" s="32">
        <f>IF(T63=0,0,VLOOKUP(T63,FAC_TOTALS_APTA!$A$4:$BJ$126,$L67,FALSE))</f>
        <v>0</v>
      </c>
      <c r="U67" s="32">
        <f>IF(U63=0,0,VLOOKUP(U63,FAC_TOTALS_APTA!$A$4:$BJ$126,$L67,FALSE))</f>
        <v>0</v>
      </c>
      <c r="V67" s="32">
        <f>IF(V63=0,0,VLOOKUP(V63,FAC_TOTALS_APTA!$A$4:$BJ$126,$L67,FALSE))</f>
        <v>0</v>
      </c>
      <c r="W67" s="32">
        <f>IF(W63=0,0,VLOOKUP(W63,FAC_TOTALS_APTA!$A$4:$BJ$126,$L67,FALSE))</f>
        <v>0</v>
      </c>
      <c r="X67" s="32">
        <f>IF(X63=0,0,VLOOKUP(X63,FAC_TOTALS_APTA!$A$4:$BJ$126,$L67,FALSE))</f>
        <v>0</v>
      </c>
      <c r="Y67" s="32">
        <f>IF(Y63=0,0,VLOOKUP(Y63,FAC_TOTALS_APTA!$A$4:$BJ$126,$L67,FALSE))</f>
        <v>0</v>
      </c>
      <c r="Z67" s="32">
        <f>IF(Z63=0,0,VLOOKUP(Z63,FAC_TOTALS_APTA!$A$4:$BJ$126,$L67,FALSE))</f>
        <v>0</v>
      </c>
      <c r="AA67" s="32">
        <f>IF(AA63=0,0,VLOOKUP(AA63,FAC_TOTALS_APTA!$A$4:$BJ$126,$L67,FALSE))</f>
        <v>0</v>
      </c>
      <c r="AB67" s="32">
        <f>IF(AB63=0,0,VLOOKUP(AB63,FAC_TOTALS_APTA!$A$4:$BJ$126,$L67,FALSE))</f>
        <v>0</v>
      </c>
      <c r="AC67" s="35">
        <f t="shared" si="20"/>
        <v>5779214.7962766532</v>
      </c>
      <c r="AD67" s="36">
        <f>AC67/G77</f>
        <v>1.9493742519473955E-2</v>
      </c>
    </row>
    <row r="68" spans="1:33" hidden="1" x14ac:dyDescent="0.25">
      <c r="B68" s="28" t="s">
        <v>67</v>
      </c>
      <c r="C68" s="31"/>
      <c r="D68" s="107" t="s">
        <v>11</v>
      </c>
      <c r="E68" s="58"/>
      <c r="F68" s="9" t="e">
        <f>MATCH($D68,FAC_TOTALS_APTA!$A$2:$BJ$2,)</f>
        <v>#N/A</v>
      </c>
      <c r="G68" s="126" t="e">
        <f>VLOOKUP(G63,FAC_TOTALS_APTA!$A$4:$BJ$126,$F68,FALSE)</f>
        <v>#REF!</v>
      </c>
      <c r="H68" s="126" t="e">
        <f>VLOOKUP(H63,FAC_TOTALS_APTA!$A$4:$BJ$126,$F68,FALSE)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MATCH($K68,FAC_TOTALS_APTA!$A$2:$BH$2,)</f>
        <v>#N/A</v>
      </c>
      <c r="M68" s="32" t="e">
        <f>IF(M63=0,0,VLOOKUP(M63,FAC_TOTALS_APTA!$A$4:$BJ$126,$L68,FALSE))</f>
        <v>#REF!</v>
      </c>
      <c r="N68" s="32" t="e">
        <f>IF(N63=0,0,VLOOKUP(N63,FAC_TOTALS_APTA!$A$4:$BJ$126,$L68,FALSE))</f>
        <v>#REF!</v>
      </c>
      <c r="O68" s="32" t="e">
        <f>IF(O63=0,0,VLOOKUP(O63,FAC_TOTALS_APTA!$A$4:$BJ$126,$L68,FALSE))</f>
        <v>#REF!</v>
      </c>
      <c r="P68" s="32" t="e">
        <f>IF(P63=0,0,VLOOKUP(P63,FAC_TOTALS_APTA!$A$4:$BJ$126,$L68,FALSE))</f>
        <v>#REF!</v>
      </c>
      <c r="Q68" s="32" t="e">
        <f>IF(Q63=0,0,VLOOKUP(Q63,FAC_TOTALS_APTA!$A$4:$BJ$126,$L68,FALSE))</f>
        <v>#REF!</v>
      </c>
      <c r="R68" s="32" t="e">
        <f>IF(R63=0,0,VLOOKUP(R63,FAC_TOTALS_APTA!$A$4:$BJ$126,$L68,FALSE))</f>
        <v>#REF!</v>
      </c>
      <c r="S68" s="32">
        <f>IF(S63=0,0,VLOOKUP(S63,FAC_TOTALS_APTA!$A$4:$BJ$126,$L68,FALSE))</f>
        <v>0</v>
      </c>
      <c r="T68" s="32">
        <f>IF(T63=0,0,VLOOKUP(T63,FAC_TOTALS_APTA!$A$4:$BJ$126,$L68,FALSE))</f>
        <v>0</v>
      </c>
      <c r="U68" s="32">
        <f>IF(U63=0,0,VLOOKUP(U63,FAC_TOTALS_APTA!$A$4:$BJ$126,$L68,FALSE))</f>
        <v>0</v>
      </c>
      <c r="V68" s="32">
        <f>IF(V63=0,0,VLOOKUP(V63,FAC_TOTALS_APTA!$A$4:$BJ$126,$L68,FALSE))</f>
        <v>0</v>
      </c>
      <c r="W68" s="32">
        <f>IF(W63=0,0,VLOOKUP(W63,FAC_TOTALS_APTA!$A$4:$BJ$126,$L68,FALSE))</f>
        <v>0</v>
      </c>
      <c r="X68" s="32">
        <f>IF(X63=0,0,VLOOKUP(X63,FAC_TOTALS_APTA!$A$4:$BJ$126,$L68,FALSE))</f>
        <v>0</v>
      </c>
      <c r="Y68" s="32">
        <f>IF(Y63=0,0,VLOOKUP(Y63,FAC_TOTALS_APTA!$A$4:$BJ$126,$L68,FALSE))</f>
        <v>0</v>
      </c>
      <c r="Z68" s="32">
        <f>IF(Z63=0,0,VLOOKUP(Z63,FAC_TOTALS_APTA!$A$4:$BJ$126,$L68,FALSE))</f>
        <v>0</v>
      </c>
      <c r="AA68" s="32">
        <f>IF(AA63=0,0,VLOOKUP(AA63,FAC_TOTALS_APTA!$A$4:$BJ$126,$L68,FALSE))</f>
        <v>0</v>
      </c>
      <c r="AB68" s="32">
        <f>IF(AB63=0,0,VLOOKUP(AB63,FAC_TOTALS_APTA!$A$4:$BJ$126,$L68,FALSE))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MATCH($D69,FAC_TOTALS_APTA!$A$2:$BJ$2,)</f>
        <v>16</v>
      </c>
      <c r="G69" s="128">
        <f>VLOOKUP(G63,FAC_TOTALS_APTA!$A$4:$BJ$126,$F69,FALSE)</f>
        <v>3.99676458590372</v>
      </c>
      <c r="H69" s="128">
        <f>VLOOKUP(H63,FAC_TOTALS_APTA!$A$4:$BJ$126,$F69,FALSE)</f>
        <v>2.8183435351760502</v>
      </c>
      <c r="I69" s="33">
        <f t="shared" si="17"/>
        <v>-0.29484374808660729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MATCH($K69,FAC_TOTALS_APTA!$A$2:$BH$2,)</f>
        <v>26</v>
      </c>
      <c r="M69" s="32">
        <f>IF(M63=0,0,VLOOKUP(M63,FAC_TOTALS_APTA!$A$4:$BJ$126,$L69,FALSE))</f>
        <v>-1765451.7098228601</v>
      </c>
      <c r="N69" s="32">
        <f>IF(N63=0,0,VLOOKUP(N63,FAC_TOTALS_APTA!$A$4:$BJ$126,$L69,FALSE))</f>
        <v>-2591748.3312783199</v>
      </c>
      <c r="O69" s="32">
        <f>IF(O63=0,0,VLOOKUP(O63,FAC_TOTALS_APTA!$A$4:$BJ$126,$L69,FALSE))</f>
        <v>-13758762.0919335</v>
      </c>
      <c r="P69" s="32">
        <f>IF(P63=0,0,VLOOKUP(P63,FAC_TOTALS_APTA!$A$4:$BJ$126,$L69,FALSE))</f>
        <v>-4481371.51461503</v>
      </c>
      <c r="Q69" s="32">
        <f>IF(Q63=0,0,VLOOKUP(Q63,FAC_TOTALS_APTA!$A$4:$BJ$126,$L69,FALSE))</f>
        <v>3226012.7835400798</v>
      </c>
      <c r="R69" s="32">
        <f>IF(R63=0,0,VLOOKUP(R63,FAC_TOTALS_APTA!$A$4:$BJ$126,$L69,FALSE))</f>
        <v>3537701.2420612001</v>
      </c>
      <c r="S69" s="32">
        <f>IF(S63=0,0,VLOOKUP(S63,FAC_TOTALS_APTA!$A$4:$BJ$126,$L69,FALSE))</f>
        <v>0</v>
      </c>
      <c r="T69" s="32">
        <f>IF(T63=0,0,VLOOKUP(T63,FAC_TOTALS_APTA!$A$4:$BJ$126,$L69,FALSE))</f>
        <v>0</v>
      </c>
      <c r="U69" s="32">
        <f>IF(U63=0,0,VLOOKUP(U63,FAC_TOTALS_APTA!$A$4:$BJ$126,$L69,FALSE))</f>
        <v>0</v>
      </c>
      <c r="V69" s="32">
        <f>IF(V63=0,0,VLOOKUP(V63,FAC_TOTALS_APTA!$A$4:$BJ$126,$L69,FALSE))</f>
        <v>0</v>
      </c>
      <c r="W69" s="32">
        <f>IF(W63=0,0,VLOOKUP(W63,FAC_TOTALS_APTA!$A$4:$BJ$126,$L69,FALSE))</f>
        <v>0</v>
      </c>
      <c r="X69" s="32">
        <f>IF(X63=0,0,VLOOKUP(X63,FAC_TOTALS_APTA!$A$4:$BJ$126,$L69,FALSE))</f>
        <v>0</v>
      </c>
      <c r="Y69" s="32">
        <f>IF(Y63=0,0,VLOOKUP(Y63,FAC_TOTALS_APTA!$A$4:$BJ$126,$L69,FALSE))</f>
        <v>0</v>
      </c>
      <c r="Z69" s="32">
        <f>IF(Z63=0,0,VLOOKUP(Z63,FAC_TOTALS_APTA!$A$4:$BJ$126,$L69,FALSE))</f>
        <v>0</v>
      </c>
      <c r="AA69" s="32">
        <f>IF(AA63=0,0,VLOOKUP(AA63,FAC_TOTALS_APTA!$A$4:$BJ$126,$L69,FALSE))</f>
        <v>0</v>
      </c>
      <c r="AB69" s="32">
        <f>IF(AB63=0,0,VLOOKUP(AB63,FAC_TOTALS_APTA!$A$4:$BJ$126,$L69,FALSE))</f>
        <v>0</v>
      </c>
      <c r="AC69" s="35">
        <f t="shared" si="20"/>
        <v>-15833619.622048428</v>
      </c>
      <c r="AD69" s="36">
        <f>AC69/G77</f>
        <v>-5.3408034645529914E-2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MATCH($D70,FAC_TOTALS_APTA!$A$2:$BJ$2,)</f>
        <v>17</v>
      </c>
      <c r="G70" s="126">
        <f>VLOOKUP(G63,FAC_TOTALS_APTA!$A$4:$BJ$126,$F70,FALSE)</f>
        <v>25928.146323228299</v>
      </c>
      <c r="H70" s="126">
        <f>VLOOKUP(H63,FAC_TOTALS_APTA!$A$4:$BJ$126,$F70,FALSE)</f>
        <v>28105.315492605201</v>
      </c>
      <c r="I70" s="33">
        <f t="shared" si="17"/>
        <v>8.3969333643664212E-2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MATCH($K70,FAC_TOTALS_APTA!$A$2:$BH$2,)</f>
        <v>27</v>
      </c>
      <c r="M70" s="32">
        <f>IF(M63=0,0,VLOOKUP(M63,FAC_TOTALS_APTA!$A$4:$BJ$126,$L70,FALSE))</f>
        <v>-20294.1406262577</v>
      </c>
      <c r="N70" s="32">
        <f>IF(N63=0,0,VLOOKUP(N63,FAC_TOTALS_APTA!$A$4:$BJ$126,$L70,FALSE))</f>
        <v>-824662.96031027695</v>
      </c>
      <c r="O70" s="32">
        <f>IF(O63=0,0,VLOOKUP(O63,FAC_TOTALS_APTA!$A$4:$BJ$126,$L70,FALSE))</f>
        <v>-1865385.5191244399</v>
      </c>
      <c r="P70" s="32">
        <f>IF(P63=0,0,VLOOKUP(P63,FAC_TOTALS_APTA!$A$4:$BJ$126,$L70,FALSE))</f>
        <v>-721334.46230034495</v>
      </c>
      <c r="Q70" s="32">
        <f>IF(Q63=0,0,VLOOKUP(Q63,FAC_TOTALS_APTA!$A$4:$BJ$126,$L70,FALSE))</f>
        <v>-602722.79578382801</v>
      </c>
      <c r="R70" s="32">
        <f>IF(R63=0,0,VLOOKUP(R63,FAC_TOTALS_APTA!$A$4:$BJ$126,$L70,FALSE))</f>
        <v>-701017.86324866198</v>
      </c>
      <c r="S70" s="32">
        <f>IF(S63=0,0,VLOOKUP(S63,FAC_TOTALS_APTA!$A$4:$BJ$126,$L70,FALSE))</f>
        <v>0</v>
      </c>
      <c r="T70" s="32">
        <f>IF(T63=0,0,VLOOKUP(T63,FAC_TOTALS_APTA!$A$4:$BJ$126,$L70,FALSE))</f>
        <v>0</v>
      </c>
      <c r="U70" s="32">
        <f>IF(U63=0,0,VLOOKUP(U63,FAC_TOTALS_APTA!$A$4:$BJ$126,$L70,FALSE))</f>
        <v>0</v>
      </c>
      <c r="V70" s="32">
        <f>IF(V63=0,0,VLOOKUP(V63,FAC_TOTALS_APTA!$A$4:$BJ$126,$L70,FALSE))</f>
        <v>0</v>
      </c>
      <c r="W70" s="32">
        <f>IF(W63=0,0,VLOOKUP(W63,FAC_TOTALS_APTA!$A$4:$BJ$126,$L70,FALSE))</f>
        <v>0</v>
      </c>
      <c r="X70" s="32">
        <f>IF(X63=0,0,VLOOKUP(X63,FAC_TOTALS_APTA!$A$4:$BJ$126,$L70,FALSE))</f>
        <v>0</v>
      </c>
      <c r="Y70" s="32">
        <f>IF(Y63=0,0,VLOOKUP(Y63,FAC_TOTALS_APTA!$A$4:$BJ$126,$L70,FALSE))</f>
        <v>0</v>
      </c>
      <c r="Z70" s="32">
        <f>IF(Z63=0,0,VLOOKUP(Z63,FAC_TOTALS_APTA!$A$4:$BJ$126,$L70,FALSE))</f>
        <v>0</v>
      </c>
      <c r="AA70" s="32">
        <f>IF(AA63=0,0,VLOOKUP(AA63,FAC_TOTALS_APTA!$A$4:$BJ$126,$L70,FALSE))</f>
        <v>0</v>
      </c>
      <c r="AB70" s="32">
        <f>IF(AB63=0,0,VLOOKUP(AB63,FAC_TOTALS_APTA!$A$4:$BJ$126,$L70,FALSE))</f>
        <v>0</v>
      </c>
      <c r="AC70" s="35">
        <f t="shared" si="20"/>
        <v>-4735417.7413938092</v>
      </c>
      <c r="AD70" s="36">
        <f>AC70/G77</f>
        <v>-1.5972933595123095E-2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MATCH($D71,FAC_TOTALS_APTA!$A$2:$BJ$2,)</f>
        <v>18</v>
      </c>
      <c r="G71" s="120">
        <f>VLOOKUP(G63,FAC_TOTALS_APTA!$A$4:$BJ$126,$F71,FALSE)</f>
        <v>7.33093904795337</v>
      </c>
      <c r="H71" s="120">
        <f>VLOOKUP(H63,FAC_TOTALS_APTA!$A$4:$BJ$126,$F71,FALSE)</f>
        <v>6.9794359227421401</v>
      </c>
      <c r="I71" s="33">
        <f t="shared" si="17"/>
        <v>-4.7947899022480867E-2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MATCH($K71,FAC_TOTALS_APTA!$A$2:$BH$2,)</f>
        <v>28</v>
      </c>
      <c r="M71" s="32">
        <f>IF(M63=0,0,VLOOKUP(M63,FAC_TOTALS_APTA!$A$4:$BJ$126,$L71,FALSE))</f>
        <v>96789.273212604094</v>
      </c>
      <c r="N71" s="32">
        <f>IF(N63=0,0,VLOOKUP(N63,FAC_TOTALS_APTA!$A$4:$BJ$126,$L71,FALSE))</f>
        <v>118245.594854271</v>
      </c>
      <c r="O71" s="32">
        <f>IF(O63=0,0,VLOOKUP(O63,FAC_TOTALS_APTA!$A$4:$BJ$126,$L71,FALSE))</f>
        <v>-457239.09946490399</v>
      </c>
      <c r="P71" s="32">
        <f>IF(P63=0,0,VLOOKUP(P63,FAC_TOTALS_APTA!$A$4:$BJ$126,$L71,FALSE))</f>
        <v>-352433.594934305</v>
      </c>
      <c r="Q71" s="32">
        <f>IF(Q63=0,0,VLOOKUP(Q63,FAC_TOTALS_APTA!$A$4:$BJ$126,$L71,FALSE))</f>
        <v>-106633.22825244399</v>
      </c>
      <c r="R71" s="32">
        <f>IF(R63=0,0,VLOOKUP(R63,FAC_TOTALS_APTA!$A$4:$BJ$126,$L71,FALSE))</f>
        <v>-144842.55797668401</v>
      </c>
      <c r="S71" s="32">
        <f>IF(S63=0,0,VLOOKUP(S63,FAC_TOTALS_APTA!$A$4:$BJ$126,$L71,FALSE))</f>
        <v>0</v>
      </c>
      <c r="T71" s="32">
        <f>IF(T63=0,0,VLOOKUP(T63,FAC_TOTALS_APTA!$A$4:$BJ$126,$L71,FALSE))</f>
        <v>0</v>
      </c>
      <c r="U71" s="32">
        <f>IF(U63=0,0,VLOOKUP(U63,FAC_TOTALS_APTA!$A$4:$BJ$126,$L71,FALSE))</f>
        <v>0</v>
      </c>
      <c r="V71" s="32">
        <f>IF(V63=0,0,VLOOKUP(V63,FAC_TOTALS_APTA!$A$4:$BJ$126,$L71,FALSE))</f>
        <v>0</v>
      </c>
      <c r="W71" s="32">
        <f>IF(W63=0,0,VLOOKUP(W63,FAC_TOTALS_APTA!$A$4:$BJ$126,$L71,FALSE))</f>
        <v>0</v>
      </c>
      <c r="X71" s="32">
        <f>IF(X63=0,0,VLOOKUP(X63,FAC_TOTALS_APTA!$A$4:$BJ$126,$L71,FALSE))</f>
        <v>0</v>
      </c>
      <c r="Y71" s="32">
        <f>IF(Y63=0,0,VLOOKUP(Y63,FAC_TOTALS_APTA!$A$4:$BJ$126,$L71,FALSE))</f>
        <v>0</v>
      </c>
      <c r="Z71" s="32">
        <f>IF(Z63=0,0,VLOOKUP(Z63,FAC_TOTALS_APTA!$A$4:$BJ$126,$L71,FALSE))</f>
        <v>0</v>
      </c>
      <c r="AA71" s="32">
        <f>IF(AA63=0,0,VLOOKUP(AA63,FAC_TOTALS_APTA!$A$4:$BJ$126,$L71,FALSE))</f>
        <v>0</v>
      </c>
      <c r="AB71" s="32">
        <f>IF(AB63=0,0,VLOOKUP(AB63,FAC_TOTALS_APTA!$A$4:$BJ$126,$L71,FALSE))</f>
        <v>0</v>
      </c>
      <c r="AC71" s="35">
        <f t="shared" si="20"/>
        <v>-846113.61256146198</v>
      </c>
      <c r="AD71" s="36">
        <f>AC71/G77</f>
        <v>-2.8540072461265054E-3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MATCH($D72,FAC_TOTALS_APTA!$A$2:$BJ$2,)</f>
        <v>19</v>
      </c>
      <c r="G72" s="128">
        <f>VLOOKUP(G63,FAC_TOTALS_APTA!$A$4:$BJ$126,$F72,FALSE)</f>
        <v>3.7964745491418501</v>
      </c>
      <c r="H72" s="128">
        <f>VLOOKUP(H63,FAC_TOTALS_APTA!$A$4:$BJ$126,$F72,FALSE)</f>
        <v>5.1283173872823102</v>
      </c>
      <c r="I72" s="33">
        <f t="shared" si="17"/>
        <v>0.35081042185348199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MATCH($K72,FAC_TOTALS_APTA!$A$2:$BH$2,)</f>
        <v>29</v>
      </c>
      <c r="M72" s="32">
        <f>IF(M63=0,0,VLOOKUP(M63,FAC_TOTALS_APTA!$A$4:$BJ$126,$L72,FALSE))</f>
        <v>273991.82754062</v>
      </c>
      <c r="N72" s="32">
        <f>IF(N63=0,0,VLOOKUP(N63,FAC_TOTALS_APTA!$A$4:$BJ$126,$L72,FALSE))</f>
        <v>-471535.27077533101</v>
      </c>
      <c r="O72" s="32">
        <f>IF(O63=0,0,VLOOKUP(O63,FAC_TOTALS_APTA!$A$4:$BJ$126,$L72,FALSE))</f>
        <v>37698.3714056955</v>
      </c>
      <c r="P72" s="32">
        <f>IF(P63=0,0,VLOOKUP(P63,FAC_TOTALS_APTA!$A$4:$BJ$126,$L72,FALSE))</f>
        <v>-1533004.1541659599</v>
      </c>
      <c r="Q72" s="32">
        <f>IF(Q63=0,0,VLOOKUP(Q63,FAC_TOTALS_APTA!$A$4:$BJ$126,$L72,FALSE))</f>
        <v>-743049.20380965702</v>
      </c>
      <c r="R72" s="32">
        <f>IF(R63=0,0,VLOOKUP(R63,FAC_TOTALS_APTA!$A$4:$BJ$126,$L72,FALSE))</f>
        <v>-918279.95556069002</v>
      </c>
      <c r="S72" s="32">
        <f>IF(S63=0,0,VLOOKUP(S63,FAC_TOTALS_APTA!$A$4:$BJ$126,$L72,FALSE))</f>
        <v>0</v>
      </c>
      <c r="T72" s="32">
        <f>IF(T63=0,0,VLOOKUP(T63,FAC_TOTALS_APTA!$A$4:$BJ$126,$L72,FALSE))</f>
        <v>0</v>
      </c>
      <c r="U72" s="32">
        <f>IF(U63=0,0,VLOOKUP(U63,FAC_TOTALS_APTA!$A$4:$BJ$126,$L72,FALSE))</f>
        <v>0</v>
      </c>
      <c r="V72" s="32">
        <f>IF(V63=0,0,VLOOKUP(V63,FAC_TOTALS_APTA!$A$4:$BJ$126,$L72,FALSE))</f>
        <v>0</v>
      </c>
      <c r="W72" s="32">
        <f>IF(W63=0,0,VLOOKUP(W63,FAC_TOTALS_APTA!$A$4:$BJ$126,$L72,FALSE))</f>
        <v>0</v>
      </c>
      <c r="X72" s="32">
        <f>IF(X63=0,0,VLOOKUP(X63,FAC_TOTALS_APTA!$A$4:$BJ$126,$L72,FALSE))</f>
        <v>0</v>
      </c>
      <c r="Y72" s="32">
        <f>IF(Y63=0,0,VLOOKUP(Y63,FAC_TOTALS_APTA!$A$4:$BJ$126,$L72,FALSE))</f>
        <v>0</v>
      </c>
      <c r="Z72" s="32">
        <f>IF(Z63=0,0,VLOOKUP(Z63,FAC_TOTALS_APTA!$A$4:$BJ$126,$L72,FALSE))</f>
        <v>0</v>
      </c>
      <c r="AA72" s="32">
        <f>IF(AA63=0,0,VLOOKUP(AA63,FAC_TOTALS_APTA!$A$4:$BJ$126,$L72,FALSE))</f>
        <v>0</v>
      </c>
      <c r="AB72" s="32">
        <f>IF(AB63=0,0,VLOOKUP(AB63,FAC_TOTALS_APTA!$A$4:$BJ$126,$L72,FALSE))</f>
        <v>0</v>
      </c>
      <c r="AC72" s="35">
        <f t="shared" si="20"/>
        <v>-3354178.3853653222</v>
      </c>
      <c r="AD72" s="36">
        <f>AC72/G77</f>
        <v>-1.1313905454910947E-2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MATCH($D73,FAC_TOTALS_APTA!$A$2:$BJ$2,)</f>
        <v>20</v>
      </c>
      <c r="G73" s="128">
        <f>VLOOKUP(G63,FAC_TOTALS_APTA!$A$4:$BJ$126,$F73,FALSE)</f>
        <v>0</v>
      </c>
      <c r="H73" s="128">
        <f>VLOOKUP(H63,FAC_TOTALS_APTA!$A$4:$BJ$126,$F73,FALSE)</f>
        <v>6.1536693273605803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YEARS_SINCE_TNC_BUS_POW_FAC</v>
      </c>
      <c r="L73" s="9">
        <f>MATCH($K73,FAC_TOTALS_APTA!$A$2:$BH$2,)</f>
        <v>30</v>
      </c>
      <c r="M73" s="32">
        <f>IF(M63=0,0,VLOOKUP(M63,FAC_TOTALS_APTA!$A$4:$BJ$126,$L73,FALSE))</f>
        <v>0</v>
      </c>
      <c r="N73" s="32">
        <f>IF(N63=0,0,VLOOKUP(N63,FAC_TOTALS_APTA!$A$4:$BJ$126,$L73,FALSE))</f>
        <v>0</v>
      </c>
      <c r="O73" s="32">
        <f>IF(O63=0,0,VLOOKUP(O63,FAC_TOTALS_APTA!$A$4:$BJ$126,$L73,FALSE))</f>
        <v>-1862981.5024844799</v>
      </c>
      <c r="P73" s="32">
        <f>IF(P63=0,0,VLOOKUP(P63,FAC_TOTALS_APTA!$A$4:$BJ$126,$L73,FALSE))</f>
        <v>-3988989.1954792901</v>
      </c>
      <c r="Q73" s="32">
        <f>IF(Q63=0,0,VLOOKUP(Q63,FAC_TOTALS_APTA!$A$4:$BJ$126,$L73,FALSE))</f>
        <v>-5478871.1849026699</v>
      </c>
      <c r="R73" s="32">
        <f>IF(R63=0,0,VLOOKUP(R63,FAC_TOTALS_APTA!$A$4:$BJ$126,$L73,FALSE))</f>
        <v>-6912875.99030618</v>
      </c>
      <c r="S73" s="32">
        <f>IF(S63=0,0,VLOOKUP(S63,FAC_TOTALS_APTA!$A$4:$BJ$126,$L73,FALSE))</f>
        <v>0</v>
      </c>
      <c r="T73" s="32">
        <f>IF(T63=0,0,VLOOKUP(T63,FAC_TOTALS_APTA!$A$4:$BJ$126,$L73,FALSE))</f>
        <v>0</v>
      </c>
      <c r="U73" s="32">
        <f>IF(U63=0,0,VLOOKUP(U63,FAC_TOTALS_APTA!$A$4:$BJ$126,$L73,FALSE))</f>
        <v>0</v>
      </c>
      <c r="V73" s="32">
        <f>IF(V63=0,0,VLOOKUP(V63,FAC_TOTALS_APTA!$A$4:$BJ$126,$L73,FALSE))</f>
        <v>0</v>
      </c>
      <c r="W73" s="32">
        <f>IF(W63=0,0,VLOOKUP(W63,FAC_TOTALS_APTA!$A$4:$BJ$126,$L73,FALSE))</f>
        <v>0</v>
      </c>
      <c r="X73" s="32">
        <f>IF(X63=0,0,VLOOKUP(X63,FAC_TOTALS_APTA!$A$4:$BJ$126,$L73,FALSE))</f>
        <v>0</v>
      </c>
      <c r="Y73" s="32">
        <f>IF(Y63=0,0,VLOOKUP(Y63,FAC_TOTALS_APTA!$A$4:$BJ$126,$L73,FALSE))</f>
        <v>0</v>
      </c>
      <c r="Z73" s="32">
        <f>IF(Z63=0,0,VLOOKUP(Z63,FAC_TOTALS_APTA!$A$4:$BJ$126,$L73,FALSE))</f>
        <v>0</v>
      </c>
      <c r="AA73" s="32">
        <f>IF(AA63=0,0,VLOOKUP(AA63,FAC_TOTALS_APTA!$A$4:$BJ$126,$L73,FALSE))</f>
        <v>0</v>
      </c>
      <c r="AB73" s="32">
        <f>IF(AB63=0,0,VLOOKUP(AB63,FAC_TOTALS_APTA!$A$4:$BJ$126,$L73,FALSE))</f>
        <v>0</v>
      </c>
      <c r="AC73" s="35">
        <f t="shared" si="20"/>
        <v>-18243717.873172618</v>
      </c>
      <c r="AD73" s="36">
        <f>AC73/G77</f>
        <v>-6.1537484131352488E-2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MATCH($D74,FAC_TOTALS_APTA!$A$2:$BJ$2,)</f>
        <v>#N/A</v>
      </c>
      <c r="G74" s="128" t="e">
        <f>VLOOKUP(G63,FAC_TOTALS_APTA!$A$4:$BJ$126,$F74,FALSE)</f>
        <v>#REF!</v>
      </c>
      <c r="H74" s="128" t="e">
        <f>VLOOKUP(H63,FAC_TOTALS_APTA!$A$4:$BJ$126,$F74,FALSE)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MATCH($K74,FAC_TOTALS_APTA!$A$2:$BH$2,)</f>
        <v>#N/A</v>
      </c>
      <c r="M74" s="32" t="e">
        <f>IF(M63=0,0,VLOOKUP(M63,FAC_TOTALS_APTA!$A$4:$BJ$126,$L74,FALSE))</f>
        <v>#REF!</v>
      </c>
      <c r="N74" s="32" t="e">
        <f>IF(N63=0,0,VLOOKUP(N63,FAC_TOTALS_APTA!$A$4:$BJ$126,$L74,FALSE))</f>
        <v>#REF!</v>
      </c>
      <c r="O74" s="32" t="e">
        <f>IF(O63=0,0,VLOOKUP(O63,FAC_TOTALS_APTA!$A$4:$BJ$126,$L74,FALSE))</f>
        <v>#REF!</v>
      </c>
      <c r="P74" s="32" t="e">
        <f>IF(P63=0,0,VLOOKUP(P63,FAC_TOTALS_APTA!$A$4:$BJ$126,$L74,FALSE))</f>
        <v>#REF!</v>
      </c>
      <c r="Q74" s="32" t="e">
        <f>IF(Q63=0,0,VLOOKUP(Q63,FAC_TOTALS_APTA!$A$4:$BJ$126,$L74,FALSE))</f>
        <v>#REF!</v>
      </c>
      <c r="R74" s="32" t="e">
        <f>IF(R63=0,0,VLOOKUP(R63,FAC_TOTALS_APTA!$A$4:$BJ$126,$L74,FALSE))</f>
        <v>#REF!</v>
      </c>
      <c r="S74" s="32">
        <f>IF(S63=0,0,VLOOKUP(S63,FAC_TOTALS_APTA!$A$4:$BJ$126,$L74,FALSE))</f>
        <v>0</v>
      </c>
      <c r="T74" s="32">
        <f>IF(T63=0,0,VLOOKUP(T63,FAC_TOTALS_APTA!$A$4:$BJ$126,$L74,FALSE))</f>
        <v>0</v>
      </c>
      <c r="U74" s="32">
        <f>IF(U63=0,0,VLOOKUP(U63,FAC_TOTALS_APTA!$A$4:$BJ$126,$L74,FALSE))</f>
        <v>0</v>
      </c>
      <c r="V74" s="32">
        <f>IF(V63=0,0,VLOOKUP(V63,FAC_TOTALS_APTA!$A$4:$BJ$126,$L74,FALSE))</f>
        <v>0</v>
      </c>
      <c r="W74" s="32">
        <f>IF(W63=0,0,VLOOKUP(W63,FAC_TOTALS_APTA!$A$4:$BJ$126,$L74,FALSE))</f>
        <v>0</v>
      </c>
      <c r="X74" s="32">
        <f>IF(X63=0,0,VLOOKUP(X63,FAC_TOTALS_APTA!$A$4:$BJ$126,$L74,FALSE))</f>
        <v>0</v>
      </c>
      <c r="Y74" s="32">
        <f>IF(Y63=0,0,VLOOKUP(Y63,FAC_TOTALS_APTA!$A$4:$BJ$126,$L74,FALSE))</f>
        <v>0</v>
      </c>
      <c r="Z74" s="32">
        <f>IF(Z63=0,0,VLOOKUP(Z63,FAC_TOTALS_APTA!$A$4:$BJ$126,$L74,FALSE))</f>
        <v>0</v>
      </c>
      <c r="AA74" s="32">
        <f>IF(AA63=0,0,VLOOKUP(AA63,FAC_TOTALS_APTA!$A$4:$BJ$126,$L74,FALSE))</f>
        <v>0</v>
      </c>
      <c r="AB74" s="32">
        <f>IF(AB63=0,0,VLOOKUP(AB63,FAC_TOTALS_APTA!$A$4:$BJ$126,$L74,FALSE))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MATCH($D75,FAC_TOTALS_APTA!$A$2:$BJ$2,)</f>
        <v>#N/A</v>
      </c>
      <c r="G75" s="134" t="e">
        <f>VLOOKUP(G63,FAC_TOTALS_APTA!$A$4:$BJ$126,$F75,FALSE)</f>
        <v>#REF!</v>
      </c>
      <c r="H75" s="134" t="e">
        <f>VLOOKUP(H63,FAC_TOTALS_APTA!$A$4:$BJ$126,$F75,FALSE)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MATCH($K75,FAC_TOTALS_APTA!$A$2:$BH$2,)</f>
        <v>#N/A</v>
      </c>
      <c r="M75" s="41" t="e">
        <f>IF(M63=0,0,VLOOKUP(M63,FAC_TOTALS_APTA!$A$4:$BJ$126,$L75,FALSE))</f>
        <v>#REF!</v>
      </c>
      <c r="N75" s="41" t="e">
        <f>IF(N63=0,0,VLOOKUP(N63,FAC_TOTALS_APTA!$A$4:$BJ$126,$L75,FALSE))</f>
        <v>#REF!</v>
      </c>
      <c r="O75" s="41" t="e">
        <f>IF(O63=0,0,VLOOKUP(O63,FAC_TOTALS_APTA!$A$4:$BJ$126,$L75,FALSE))</f>
        <v>#REF!</v>
      </c>
      <c r="P75" s="41" t="e">
        <f>IF(P63=0,0,VLOOKUP(P63,FAC_TOTALS_APTA!$A$4:$BJ$126,$L75,FALSE))</f>
        <v>#REF!</v>
      </c>
      <c r="Q75" s="41" t="e">
        <f>IF(Q63=0,0,VLOOKUP(Q63,FAC_TOTALS_APTA!$A$4:$BJ$126,$L75,FALSE))</f>
        <v>#REF!</v>
      </c>
      <c r="R75" s="41" t="e">
        <f>IF(R63=0,0,VLOOKUP(R63,FAC_TOTALS_APTA!$A$4:$BJ$126,$L75,FALSE))</f>
        <v>#REF!</v>
      </c>
      <c r="S75" s="41">
        <f>IF(S63=0,0,VLOOKUP(S63,FAC_TOTALS_APTA!$A$4:$BJ$126,$L75,FALSE))</f>
        <v>0</v>
      </c>
      <c r="T75" s="41">
        <f>IF(T63=0,0,VLOOKUP(T63,FAC_TOTALS_APTA!$A$4:$BJ$126,$L75,FALSE))</f>
        <v>0</v>
      </c>
      <c r="U75" s="41">
        <f>IF(U63=0,0,VLOOKUP(U63,FAC_TOTALS_APTA!$A$4:$BJ$126,$L75,FALSE))</f>
        <v>0</v>
      </c>
      <c r="V75" s="41">
        <f>IF(V63=0,0,VLOOKUP(V63,FAC_TOTALS_APTA!$A$4:$BJ$126,$L75,FALSE))</f>
        <v>0</v>
      </c>
      <c r="W75" s="41">
        <f>IF(W63=0,0,VLOOKUP(W63,FAC_TOTALS_APTA!$A$4:$BJ$126,$L75,FALSE))</f>
        <v>0</v>
      </c>
      <c r="X75" s="41">
        <f>IF(X63=0,0,VLOOKUP(X63,FAC_TOTALS_APTA!$A$4:$BJ$126,$L75,FALSE))</f>
        <v>0</v>
      </c>
      <c r="Y75" s="41">
        <f>IF(Y63=0,0,VLOOKUP(Y63,FAC_TOTALS_APTA!$A$4:$BJ$126,$L75,FALSE))</f>
        <v>0</v>
      </c>
      <c r="Z75" s="41">
        <f>IF(Z63=0,0,VLOOKUP(Z63,FAC_TOTALS_APTA!$A$4:$BJ$126,$L75,FALSE))</f>
        <v>0</v>
      </c>
      <c r="AA75" s="41">
        <f>IF(AA63=0,0,VLOOKUP(AA63,FAC_TOTALS_APTA!$A$4:$BJ$126,$L75,FALSE))</f>
        <v>0</v>
      </c>
      <c r="AB75" s="41">
        <f>IF(AB63=0,0,VLOOKUP(AB63,FAC_TOTALS_APTA!$A$4:$BJ$126,$L75,FALSE))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MATCH($K76,FAC_TOTALS_APTA!$A$2:$BH$2,)</f>
        <v>35</v>
      </c>
      <c r="M76" s="48">
        <f>IF(M63=0,0,VLOOKUP(M63,FAC_TOTALS_APTA!$A$4:$BJ$126,$L76,FALSE))</f>
        <v>0</v>
      </c>
      <c r="N76" s="48">
        <f>IF(N63=0,0,VLOOKUP(N63,FAC_TOTALS_APTA!$A$4:$BJ$126,$L76,FALSE))</f>
        <v>0</v>
      </c>
      <c r="O76" s="48">
        <f>IF(O63=0,0,VLOOKUP(O63,FAC_TOTALS_APTA!$A$4:$BJ$126,$L76,FALSE))</f>
        <v>0</v>
      </c>
      <c r="P76" s="48">
        <f>IF(P63=0,0,VLOOKUP(P63,FAC_TOTALS_APTA!$A$4:$BJ$126,$L76,FALSE))</f>
        <v>0</v>
      </c>
      <c r="Q76" s="48">
        <f>IF(Q63=0,0,VLOOKUP(Q63,FAC_TOTALS_APTA!$A$4:$BJ$126,$L76,FALSE))</f>
        <v>0</v>
      </c>
      <c r="R76" s="48">
        <f>IF(R63=0,0,VLOOKUP(R63,FAC_TOTALS_APTA!$A$4:$BJ$126,$L76,FALSE))</f>
        <v>0</v>
      </c>
      <c r="S76" s="48">
        <f>IF(S63=0,0,VLOOKUP(S63,FAC_TOTALS_APTA!$A$4:$BJ$126,$L76,FALSE))</f>
        <v>0</v>
      </c>
      <c r="T76" s="48">
        <f>IF(T63=0,0,VLOOKUP(T63,FAC_TOTALS_APTA!$A$4:$BJ$126,$L76,FALSE))</f>
        <v>0</v>
      </c>
      <c r="U76" s="48">
        <f>IF(U63=0,0,VLOOKUP(U63,FAC_TOTALS_APTA!$A$4:$BJ$126,$L76,FALSE))</f>
        <v>0</v>
      </c>
      <c r="V76" s="48">
        <f>IF(V63=0,0,VLOOKUP(V63,FAC_TOTALS_APTA!$A$4:$BJ$126,$L76,FALSE))</f>
        <v>0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20">
        <f>VLOOKUP(G63,FAC_TOTALS_APTA!$A$4:$BJ$126,$F77,FALSE)</f>
        <v>296465124.15475398</v>
      </c>
      <c r="H77" s="120">
        <f>VLOOKUP(H63,FAC_TOTALS_APTA!$A$4:$BH$126,$F77,FALSE)</f>
        <v>267679825.61441201</v>
      </c>
      <c r="I77" s="115">
        <f t="shared" ref="I77" si="23">H77/G77-1</f>
        <v>-9.7095058389789268E-2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-28785298.540341973</v>
      </c>
      <c r="AD77" s="36">
        <f>I77</f>
        <v>-9.7095058389789268E-2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7">
        <f>VLOOKUP(G63,FAC_TOTALS_APTA!$A$4:$BH$126,$F78,FALSE)</f>
        <v>308556319.99999899</v>
      </c>
      <c r="H78" s="117">
        <f>VLOOKUP(H63,FAC_TOTALS_APTA!$A$4:$BH$126,$F78,FALSE)</f>
        <v>263469331</v>
      </c>
      <c r="I78" s="116">
        <f t="shared" ref="I78" si="25">H78/G78-1</f>
        <v>-0.14612239671512528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-45086988.999998987</v>
      </c>
      <c r="AD78" s="55">
        <f>I78</f>
        <v>-0.14612239671512528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-4.9027338325336012E-2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9"/>
      <c r="H81" s="10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2012</v>
      </c>
      <c r="H87" s="131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120">
        <f>VLOOKUP(G89,FAC_TOTALS_APTA!$A$4:$BJ$126,$F91,FALSE)</f>
        <v>227959423.99999899</v>
      </c>
      <c r="H91" s="120">
        <f>VLOOKUP(H89,FAC_TOTALS_APTA!$A$4:$BJ$126,$F91,FALSE)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12512509.9283222</v>
      </c>
      <c r="N91" s="32">
        <f>IF(N89=0,0,VLOOKUP(N89,FAC_TOTALS_APTA!$A$4:$BJ$126,$L91,FALSE))</f>
        <v>-64448.378879940297</v>
      </c>
      <c r="O91" s="32">
        <f>IF(O89=0,0,VLOOKUP(O89,FAC_TOTALS_APTA!$A$4:$BJ$126,$L91,FALSE))</f>
        <v>2269488.6464852798</v>
      </c>
      <c r="P91" s="32">
        <f>IF(P89=0,0,VLOOKUP(P89,FAC_TOTALS_APTA!$A$4:$BJ$126,$L91,FALSE))</f>
        <v>-1907787.3284223301</v>
      </c>
      <c r="Q91" s="32">
        <f>IF(Q89=0,0,VLOOKUP(Q89,FAC_TOTALS_APTA!$A$4:$BJ$126,$L91,FALSE))</f>
        <v>-3441068.2284221901</v>
      </c>
      <c r="R91" s="32">
        <f>IF(R89=0,0,VLOOKUP(R89,FAC_TOTALS_APTA!$A$4:$BJ$126,$L91,FALSE))</f>
        <v>-759551.18283144606</v>
      </c>
      <c r="S91" s="32">
        <f>IF(S89=0,0,VLOOKUP(S89,FAC_TOTALS_APTA!$A$4:$BJ$126,$L91,FALSE))</f>
        <v>0</v>
      </c>
      <c r="T91" s="32">
        <f>IF(T89=0,0,VLOOKUP(T89,FAC_TOTALS_APTA!$A$4:$BJ$126,$L91,FALSE))</f>
        <v>0</v>
      </c>
      <c r="U91" s="32">
        <f>IF(U89=0,0,VLOOKUP(U89,FAC_TOTALS_APTA!$A$4:$BJ$126,$L91,FALSE))</f>
        <v>0</v>
      </c>
      <c r="V91" s="32">
        <f>IF(V89=0,0,VLOOKUP(V89,FAC_TOTALS_APTA!$A$4:$BJ$126,$L91,FALSE))</f>
        <v>0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8609143.4562515747</v>
      </c>
      <c r="AD91" s="36">
        <f>AC91/G103</f>
        <v>7.6605000669062884E-3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126">
        <f>VLOOKUP(G89,FAC_TOTALS_APTA!$A$4:$BJ$126,$F92,FALSE)</f>
        <v>1.36910030643</v>
      </c>
      <c r="H92" s="126">
        <f>VLOOKUP(H89,FAC_TOTALS_APTA!$A$4:$BJ$126,$F92,FALSE)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-56998656.050042003</v>
      </c>
      <c r="N92" s="32">
        <f>IF(N89=0,0,VLOOKUP(N89,FAC_TOTALS_APTA!$A$4:$BJ$126,$L92,FALSE))</f>
        <v>817416.47364541097</v>
      </c>
      <c r="O92" s="32">
        <f>IF(O89=0,0,VLOOKUP(O89,FAC_TOTALS_APTA!$A$4:$BJ$126,$L92,FALSE))</f>
        <v>-11068095.1372375</v>
      </c>
      <c r="P92" s="32">
        <f>IF(P89=0,0,VLOOKUP(P89,FAC_TOTALS_APTA!$A$4:$BJ$126,$L92,FALSE))</f>
        <v>-1287188.68530315</v>
      </c>
      <c r="Q92" s="32">
        <f>IF(Q89=0,0,VLOOKUP(Q89,FAC_TOTALS_APTA!$A$4:$BJ$126,$L92,FALSE))</f>
        <v>-9169811.8229058105</v>
      </c>
      <c r="R92" s="32">
        <f>IF(R89=0,0,VLOOKUP(R89,FAC_TOTALS_APTA!$A$4:$BJ$126,$L92,FALSE))</f>
        <v>1973053.94085922</v>
      </c>
      <c r="S92" s="32">
        <f>IF(S89=0,0,VLOOKUP(S89,FAC_TOTALS_APTA!$A$4:$BJ$126,$L92,FALSE))</f>
        <v>0</v>
      </c>
      <c r="T92" s="32">
        <f>IF(T89=0,0,VLOOKUP(T89,FAC_TOTALS_APTA!$A$4:$BJ$126,$L92,FALSE))</f>
        <v>0</v>
      </c>
      <c r="U92" s="32">
        <f>IF(U89=0,0,VLOOKUP(U89,FAC_TOTALS_APTA!$A$4:$BJ$126,$L92,FALSE))</f>
        <v>0</v>
      </c>
      <c r="V92" s="32">
        <f>IF(V89=0,0,VLOOKUP(V89,FAC_TOTALS_APTA!$A$4:$BJ$126,$L92,FALSE))</f>
        <v>0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30">SUM(M92:AB92)</f>
        <v>-75733281.280983835</v>
      </c>
      <c r="AD92" s="36">
        <f>AC92/G103</f>
        <v>-6.7388214549814127E-2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120">
        <f>VLOOKUP(G89,FAC_TOTALS_APTA!$A$4:$BJ$126,$F93,FALSE)</f>
        <v>27909105.420000002</v>
      </c>
      <c r="H93" s="120">
        <f>VLOOKUP(H89,FAC_TOTALS_APTA!$A$4:$BJ$126,$F93,FALSE)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MATCH($K93,FAC_TOTALS_APTA!$A$2:$BH$2,)</f>
        <v>24</v>
      </c>
      <c r="M93" s="32">
        <f>IF(M89=0,0,VLOOKUP(M89,FAC_TOTALS_APTA!$A$4:$BJ$126,$L93,FALSE))</f>
        <v>12146026.358243</v>
      </c>
      <c r="N93" s="32">
        <f>IF(N89=0,0,VLOOKUP(N89,FAC_TOTALS_APTA!$A$4:$BJ$126,$L93,FALSE))</f>
        <v>3808516.7962836898</v>
      </c>
      <c r="O93" s="32">
        <f>IF(O89=0,0,VLOOKUP(O89,FAC_TOTALS_APTA!$A$4:$BJ$126,$L93,FALSE))</f>
        <v>3415611.1922527701</v>
      </c>
      <c r="P93" s="32">
        <f>IF(P89=0,0,VLOOKUP(P89,FAC_TOTALS_APTA!$A$4:$BJ$126,$L93,FALSE))</f>
        <v>735010.01551109401</v>
      </c>
      <c r="Q93" s="32">
        <f>IF(Q89=0,0,VLOOKUP(Q89,FAC_TOTALS_APTA!$A$4:$BJ$126,$L93,FALSE))</f>
        <v>2850092.6212001499</v>
      </c>
      <c r="R93" s="32">
        <f>IF(R89=0,0,VLOOKUP(R89,FAC_TOTALS_APTA!$A$4:$BJ$126,$L93,FALSE))</f>
        <v>1612527.9475470299</v>
      </c>
      <c r="S93" s="32">
        <f>IF(S89=0,0,VLOOKUP(S89,FAC_TOTALS_APTA!$A$4:$BJ$126,$L93,FALSE))</f>
        <v>0</v>
      </c>
      <c r="T93" s="32">
        <f>IF(T89=0,0,VLOOKUP(T89,FAC_TOTALS_APTA!$A$4:$BJ$126,$L93,FALSE))</f>
        <v>0</v>
      </c>
      <c r="U93" s="32">
        <f>IF(U89=0,0,VLOOKUP(U89,FAC_TOTALS_APTA!$A$4:$BJ$126,$L93,FALSE))</f>
        <v>0</v>
      </c>
      <c r="V93" s="32">
        <f>IF(V89=0,0,VLOOKUP(V89,FAC_TOTALS_APTA!$A$4:$BJ$126,$L93,FALSE))</f>
        <v>0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30"/>
        <v>24567784.931037735</v>
      </c>
      <c r="AD93" s="36">
        <f>AC93/G103</f>
        <v>2.1860655367670796E-2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126" t="e">
        <f>VLOOKUP(G89,FAC_TOTALS_APTA!$A$4:$BJ$126,$F94,FALSE)</f>
        <v>#REF!</v>
      </c>
      <c r="H94" s="126" t="e">
        <f>VLOOKUP(H89,FAC_TOTALS_APTA!$A$4:$BJ$126,$F94,FALSE)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>
        <f>IF(S89=0,0,VLOOKUP(S89,FAC_TOTALS_APTA!$A$4:$BJ$126,$L94,FALSE))</f>
        <v>0</v>
      </c>
      <c r="T94" s="32">
        <f>IF(T89=0,0,VLOOKUP(T89,FAC_TOTALS_APTA!$A$4:$BJ$126,$L94,FALSE))</f>
        <v>0</v>
      </c>
      <c r="U94" s="32">
        <f>IF(U89=0,0,VLOOKUP(U89,FAC_TOTALS_APTA!$A$4:$BJ$126,$L94,FALSE))</f>
        <v>0</v>
      </c>
      <c r="V94" s="32">
        <f>IF(V89=0,0,VLOOKUP(V89,FAC_TOTALS_APTA!$A$4:$BJ$126,$L94,FALSE))</f>
        <v>0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128">
        <f>VLOOKUP(G89,FAC_TOTALS_APTA!$A$4:$BJ$126,$F95,FALSE)</f>
        <v>4.1093000000000002</v>
      </c>
      <c r="H95" s="128">
        <f>VLOOKUP(H89,FAC_TOTALS_APTA!$A$4:$BJ$126,$F95,FALSE)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MATCH($K95,FAC_TOTALS_APTA!$A$2:$BH$2,)</f>
        <v>26</v>
      </c>
      <c r="M95" s="32">
        <f>IF(M89=0,0,VLOOKUP(M89,FAC_TOTALS_APTA!$A$4:$BJ$126,$L95,FALSE))</f>
        <v>-6470738.1429206403</v>
      </c>
      <c r="N95" s="32">
        <f>IF(N89=0,0,VLOOKUP(N89,FAC_TOTALS_APTA!$A$4:$BJ$126,$L95,FALSE))</f>
        <v>-7590850.2238704804</v>
      </c>
      <c r="O95" s="32">
        <f>IF(O89=0,0,VLOOKUP(O89,FAC_TOTALS_APTA!$A$4:$BJ$126,$L95,FALSE))</f>
        <v>-46980018.134016402</v>
      </c>
      <c r="P95" s="32">
        <f>IF(P89=0,0,VLOOKUP(P89,FAC_TOTALS_APTA!$A$4:$BJ$126,$L95,FALSE))</f>
        <v>-14560636.5917053</v>
      </c>
      <c r="Q95" s="32">
        <f>IF(Q89=0,0,VLOOKUP(Q89,FAC_TOTALS_APTA!$A$4:$BJ$126,$L95,FALSE))</f>
        <v>14276903.600943699</v>
      </c>
      <c r="R95" s="32">
        <f>IF(R89=0,0,VLOOKUP(R89,FAC_TOTALS_APTA!$A$4:$BJ$126,$L95,FALSE))</f>
        <v>10686739.9496943</v>
      </c>
      <c r="S95" s="32">
        <f>IF(S89=0,0,VLOOKUP(S89,FAC_TOTALS_APTA!$A$4:$BJ$126,$L95,FALSE))</f>
        <v>0</v>
      </c>
      <c r="T95" s="32">
        <f>IF(T89=0,0,VLOOKUP(T89,FAC_TOTALS_APTA!$A$4:$BJ$126,$L95,FALSE))</f>
        <v>0</v>
      </c>
      <c r="U95" s="32">
        <f>IF(U89=0,0,VLOOKUP(U89,FAC_TOTALS_APTA!$A$4:$BJ$126,$L95,FALSE))</f>
        <v>0</v>
      </c>
      <c r="V95" s="32">
        <f>IF(V89=0,0,VLOOKUP(V89,FAC_TOTALS_APTA!$A$4:$BJ$126,$L95,FALSE))</f>
        <v>0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30"/>
        <v>-50638599.541874819</v>
      </c>
      <c r="AD95" s="36">
        <f>AC95/G103</f>
        <v>-4.5058721247917509E-2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126">
        <f>VLOOKUP(G89,FAC_TOTALS_APTA!$A$4:$BJ$126,$F96,FALSE)</f>
        <v>33963.31</v>
      </c>
      <c r="H96" s="126">
        <f>VLOOKUP(H89,FAC_TOTALS_APTA!$A$4:$BJ$126,$F96,FALSE)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1570344.8773276401</v>
      </c>
      <c r="N96" s="32">
        <f>IF(N89=0,0,VLOOKUP(N89,FAC_TOTALS_APTA!$A$4:$BJ$126,$L96,FALSE))</f>
        <v>716628.02461807895</v>
      </c>
      <c r="O96" s="32">
        <f>IF(O89=0,0,VLOOKUP(O89,FAC_TOTALS_APTA!$A$4:$BJ$126,$L96,FALSE))</f>
        <v>-3484785.5047713602</v>
      </c>
      <c r="P96" s="32">
        <f>IF(P89=0,0,VLOOKUP(P89,FAC_TOTALS_APTA!$A$4:$BJ$126,$L96,FALSE))</f>
        <v>-6314976.4529393204</v>
      </c>
      <c r="Q96" s="32">
        <f>IF(Q89=0,0,VLOOKUP(Q89,FAC_TOTALS_APTA!$A$4:$BJ$126,$L96,FALSE))</f>
        <v>-3523725.2355746198</v>
      </c>
      <c r="R96" s="32">
        <f>IF(R89=0,0,VLOOKUP(R89,FAC_TOTALS_APTA!$A$4:$BJ$126,$L96,FALSE))</f>
        <v>-4325077.6903192597</v>
      </c>
      <c r="S96" s="32">
        <f>IF(S89=0,0,VLOOKUP(S89,FAC_TOTALS_APTA!$A$4:$BJ$126,$L96,FALSE))</f>
        <v>0</v>
      </c>
      <c r="T96" s="32">
        <f>IF(T89=0,0,VLOOKUP(T89,FAC_TOTALS_APTA!$A$4:$BJ$126,$L96,FALSE))</f>
        <v>0</v>
      </c>
      <c r="U96" s="32">
        <f>IF(U89=0,0,VLOOKUP(U89,FAC_TOTALS_APTA!$A$4:$BJ$126,$L96,FALSE))</f>
        <v>0</v>
      </c>
      <c r="V96" s="32">
        <f>IF(V89=0,0,VLOOKUP(V89,FAC_TOTALS_APTA!$A$4:$BJ$126,$L96,FALSE))</f>
        <v>0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30"/>
        <v>-15361591.981658842</v>
      </c>
      <c r="AD96" s="36">
        <f>AC96/G103</f>
        <v>-1.366889482110239E-2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120">
        <f>VLOOKUP(G89,FAC_TOTALS_APTA!$A$4:$BJ$126,$F97,FALSE)</f>
        <v>31.51</v>
      </c>
      <c r="H97" s="120">
        <f>VLOOKUP(H89,FAC_TOTALS_APTA!$A$4:$BJ$126,$F97,FALSE)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MATCH($K97,FAC_TOTALS_APTA!$A$2:$BH$2,)</f>
        <v>28</v>
      </c>
      <c r="M97" s="32">
        <f>IF(M89=0,0,VLOOKUP(M89,FAC_TOTALS_APTA!$A$4:$BJ$126,$L97,FALSE))</f>
        <v>-15938804.103658</v>
      </c>
      <c r="N97" s="32">
        <f>IF(N89=0,0,VLOOKUP(N89,FAC_TOTALS_APTA!$A$4:$BJ$126,$L97,FALSE))</f>
        <v>2745550.3091428401</v>
      </c>
      <c r="O97" s="32">
        <f>IF(O89=0,0,VLOOKUP(O89,FAC_TOTALS_APTA!$A$4:$BJ$126,$L97,FALSE))</f>
        <v>-301491.85215260601</v>
      </c>
      <c r="P97" s="32">
        <f>IF(P89=0,0,VLOOKUP(P89,FAC_TOTALS_APTA!$A$4:$BJ$126,$L97,FALSE))</f>
        <v>-2843358.8438668</v>
      </c>
      <c r="Q97" s="32">
        <f>IF(Q89=0,0,VLOOKUP(Q89,FAC_TOTALS_APTA!$A$4:$BJ$126,$L97,FALSE))</f>
        <v>1181213.7306005601</v>
      </c>
      <c r="R97" s="32">
        <f>IF(R89=0,0,VLOOKUP(R89,FAC_TOTALS_APTA!$A$4:$BJ$126,$L97,FALSE))</f>
        <v>92809.255468132105</v>
      </c>
      <c r="S97" s="32">
        <f>IF(S89=0,0,VLOOKUP(S89,FAC_TOTALS_APTA!$A$4:$BJ$126,$L97,FALSE))</f>
        <v>0</v>
      </c>
      <c r="T97" s="32">
        <f>IF(T89=0,0,VLOOKUP(T89,FAC_TOTALS_APTA!$A$4:$BJ$126,$L97,FALSE))</f>
        <v>0</v>
      </c>
      <c r="U97" s="32">
        <f>IF(U89=0,0,VLOOKUP(U89,FAC_TOTALS_APTA!$A$4:$BJ$126,$L97,FALSE))</f>
        <v>0</v>
      </c>
      <c r="V97" s="32">
        <f>IF(V89=0,0,VLOOKUP(V89,FAC_TOTALS_APTA!$A$4:$BJ$126,$L97,FALSE))</f>
        <v>0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30"/>
        <v>-15064081.504465874</v>
      </c>
      <c r="AD97" s="36">
        <f>AC97/G103</f>
        <v>-1.3404167088079531E-2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128">
        <f>VLOOKUP(G89,FAC_TOTALS_APTA!$A$4:$BJ$126,$F98,FALSE)</f>
        <v>4.0999999999999996</v>
      </c>
      <c r="H98" s="128">
        <f>VLOOKUP(H89,FAC_TOTALS_APTA!$A$4:$BJ$126,$F98,FALSE)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MATCH($K98,FAC_TOTALS_APTA!$A$2:$BH$2,)</f>
        <v>29</v>
      </c>
      <c r="M98" s="32">
        <f>IF(M89=0,0,VLOOKUP(M89,FAC_TOTALS_APTA!$A$4:$BJ$126,$L98,FALSE))</f>
        <v>-953710.55419788195</v>
      </c>
      <c r="N98" s="32">
        <f>IF(N89=0,0,VLOOKUP(N89,FAC_TOTALS_APTA!$A$4:$BJ$126,$L98,FALSE))</f>
        <v>0</v>
      </c>
      <c r="O98" s="32">
        <f>IF(O89=0,0,VLOOKUP(O89,FAC_TOTALS_APTA!$A$4:$BJ$126,$L98,FALSE))</f>
        <v>943765.98553320195</v>
      </c>
      <c r="P98" s="32">
        <f>IF(P89=0,0,VLOOKUP(P89,FAC_TOTALS_APTA!$A$4:$BJ$126,$L98,FALSE))</f>
        <v>-3679225.3308369601</v>
      </c>
      <c r="Q98" s="32">
        <f>IF(Q89=0,0,VLOOKUP(Q89,FAC_TOTALS_APTA!$A$4:$BJ$126,$L98,FALSE))</f>
        <v>0</v>
      </c>
      <c r="R98" s="32">
        <f>IF(R89=0,0,VLOOKUP(R89,FAC_TOTALS_APTA!$A$4:$BJ$126,$L98,FALSE))</f>
        <v>-870591.64943598094</v>
      </c>
      <c r="S98" s="32">
        <f>IF(S89=0,0,VLOOKUP(S89,FAC_TOTALS_APTA!$A$4:$BJ$126,$L98,FALSE))</f>
        <v>0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0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30"/>
        <v>-4559761.5489376215</v>
      </c>
      <c r="AD98" s="36">
        <f>AC98/G103</f>
        <v>-4.0573204324233589E-3</v>
      </c>
    </row>
    <row r="99" spans="1:31" x14ac:dyDescent="0.25">
      <c r="B99" s="28" t="s">
        <v>69</v>
      </c>
      <c r="C99" s="31"/>
      <c r="D99" s="14" t="s">
        <v>79</v>
      </c>
      <c r="E99" s="58"/>
      <c r="F99" s="9">
        <f>MATCH($D99,FAC_TOTALS_APTA!$A$2:$BJ$2,)</f>
        <v>20</v>
      </c>
      <c r="G99" s="128">
        <f>VLOOKUP(G89,FAC_TOTALS_APTA!$A$4:$BJ$126,$F99,FALSE)</f>
        <v>1</v>
      </c>
      <c r="H99" s="128">
        <f>VLOOKUP(H89,FAC_TOTALS_APTA!$A$4:$BJ$126,$F99,FALSE)</f>
        <v>18.5202591774521</v>
      </c>
      <c r="I99" s="33">
        <f t="shared" si="27"/>
        <v>17.5202591774521</v>
      </c>
      <c r="J99" s="34" t="str">
        <f t="shared" si="28"/>
        <v/>
      </c>
      <c r="K99" s="34" t="str">
        <f t="shared" si="29"/>
        <v>YEARS_SINCE_TNC_BUS_POW_FAC</v>
      </c>
      <c r="L99" s="9">
        <f>MATCH($K99,FAC_TOTALS_APTA!$A$2:$BH$2,)</f>
        <v>30</v>
      </c>
      <c r="M99" s="32">
        <f>IF(M89=0,0,VLOOKUP(M89,FAC_TOTALS_APTA!$A$4:$BJ$126,$L99,FALSE))</f>
        <v>-20608968.221116599</v>
      </c>
      <c r="N99" s="32">
        <f>IF(N89=0,0,VLOOKUP(N89,FAC_TOTALS_APTA!$A$4:$BJ$126,$L99,FALSE))</f>
        <v>-26579086.362083498</v>
      </c>
      <c r="O99" s="32">
        <f>IF(O89=0,0,VLOOKUP(O89,FAC_TOTALS_APTA!$A$4:$BJ$126,$L99,FALSE))</f>
        <v>-31078075.691258099</v>
      </c>
      <c r="P99" s="32">
        <f>IF(P89=0,0,VLOOKUP(P89,FAC_TOTALS_APTA!$A$4:$BJ$126,$L99,FALSE))</f>
        <v>-34364646.341147304</v>
      </c>
      <c r="Q99" s="32">
        <f>IF(Q89=0,0,VLOOKUP(Q89,FAC_TOTALS_APTA!$A$4:$BJ$126,$L99,FALSE))</f>
        <v>-38001280.934318997</v>
      </c>
      <c r="R99" s="32">
        <f>IF(R89=0,0,VLOOKUP(R89,FAC_TOTALS_APTA!$A$4:$BJ$126,$L99,FALSE))</f>
        <v>-38910429.709133103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0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30"/>
        <v>-189542487.25905758</v>
      </c>
      <c r="AD99" s="36">
        <f>AC99/G103</f>
        <v>-0.16865675937543179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128" t="e">
        <f>VLOOKUP(G89,FAC_TOTALS_APTA!$A$4:$BJ$126,$F100,FALSE)</f>
        <v>#REF!</v>
      </c>
      <c r="H100" s="128" t="e">
        <f>VLOOKUP(H89,FAC_TOTALS_APTA!$A$4:$BJ$126,$F100,FALSE)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>
        <f>IF(S89=0,0,VLOOKUP(S89,FAC_TOTALS_APTA!$A$4:$BJ$126,$L100,FALSE))</f>
        <v>0</v>
      </c>
      <c r="T100" s="32">
        <f>IF(T89=0,0,VLOOKUP(T89,FAC_TOTALS_APTA!$A$4:$BJ$126,$L100,FALSE))</f>
        <v>0</v>
      </c>
      <c r="U100" s="32">
        <f>IF(U89=0,0,VLOOKUP(U89,FAC_TOTALS_APTA!$A$4:$BJ$126,$L100,FALSE))</f>
        <v>0</v>
      </c>
      <c r="V100" s="32">
        <f>IF(V89=0,0,VLOOKUP(V89,FAC_TOTALS_APTA!$A$4:$BJ$126,$L100,FALSE))</f>
        <v>0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134" t="e">
        <f>VLOOKUP(G89,FAC_TOTALS_APTA!$A$4:$BJ$126,$F101,FALSE)</f>
        <v>#REF!</v>
      </c>
      <c r="H101" s="134" t="e">
        <f>VLOOKUP(H89,FAC_TOTALS_APTA!$A$4:$BJ$126,$F101,FALSE)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>
        <f>IF(S89=0,0,VLOOKUP(S89,FAC_TOTALS_APTA!$A$4:$BJ$126,$L101,FALSE))</f>
        <v>0</v>
      </c>
      <c r="T101" s="41">
        <f>IF(T89=0,0,VLOOKUP(T89,FAC_TOTALS_APTA!$A$4:$BJ$126,$L101,FALSE))</f>
        <v>0</v>
      </c>
      <c r="U101" s="41">
        <f>IF(U89=0,0,VLOOKUP(U89,FAC_TOTALS_APTA!$A$4:$BJ$126,$L101,FALSE))</f>
        <v>0</v>
      </c>
      <c r="V101" s="41">
        <f>IF(V89=0,0,VLOOKUP(V89,FAC_TOTALS_APTA!$A$4:$BJ$126,$L101,FALSE))</f>
        <v>0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20">
        <f>VLOOKUP(G89,FAC_TOTALS_APTA!$A$4:$BJ$126,$F103,FALSE)</f>
        <v>1123835700.1579399</v>
      </c>
      <c r="H103" s="120">
        <f>VLOOKUP(H89,FAC_TOTALS_APTA!$A$4:$BH$126,$F103,FALSE)</f>
        <v>813848773.88341606</v>
      </c>
      <c r="I103" s="115">
        <f t="shared" ref="I103" si="33">H103/G103-1</f>
        <v>-0.27582939946734153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-309986926.27452385</v>
      </c>
      <c r="AD103" s="36">
        <f>I103</f>
        <v>-0.27582939946734153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7">
        <f>VLOOKUP(G89,FAC_TOTALS_APTA!$A$4:$BH$126,$F104,FALSE)</f>
        <v>1032661299</v>
      </c>
      <c r="H104" s="117">
        <f>VLOOKUP(H89,FAC_TOTALS_APTA!$A$4:$BH$126,$F104,FALSE)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0.18203946457407993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7" workbookViewId="0">
      <selection activeCell="D77" sqref="D1:D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2002</v>
      </c>
      <c r="H9" s="30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32">
        <f>VLOOKUP(G11,FAC_TOTALS_APTA!$A$4:$BJ$126,$F13,FALSE)</f>
        <v>49814785.827601902</v>
      </c>
      <c r="H13" s="32">
        <f>VLOOKUP(H11,FAC_TOTALS_APTA!$A$4:$BJ$126,$F13,FALSE)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55104341.250927098</v>
      </c>
      <c r="N13" s="32">
        <f>IF(N11=0,0,VLOOKUP(N11,FAC_TOTALS_APTA!$A$4:$BJ$126,$L13,FALSE))</f>
        <v>20650186.7334674</v>
      </c>
      <c r="O13" s="32">
        <f>IF(O11=0,0,VLOOKUP(O11,FAC_TOTALS_APTA!$A$4:$BJ$126,$L13,FALSE))</f>
        <v>8532891.8885206096</v>
      </c>
      <c r="P13" s="32">
        <f>IF(P11=0,0,VLOOKUP(P11,FAC_TOTALS_APTA!$A$4:$BJ$126,$L13,FALSE))</f>
        <v>39392233.499064602</v>
      </c>
      <c r="Q13" s="32">
        <f>IF(Q11=0,0,VLOOKUP(Q11,FAC_TOTALS_APTA!$A$4:$BJ$126,$L13,FALSE))</f>
        <v>69023936.087771803</v>
      </c>
      <c r="R13" s="32">
        <f>IF(R11=0,0,VLOOKUP(R11,FAC_TOTALS_APTA!$A$4:$BJ$126,$L13,FALSE))</f>
        <v>30686569.482255299</v>
      </c>
      <c r="S13" s="32">
        <f>IF(S11=0,0,VLOOKUP(S11,FAC_TOTALS_APTA!$A$4:$BJ$126,$L13,FALSE))</f>
        <v>7594509.1122784596</v>
      </c>
      <c r="T13" s="32">
        <f>IF(T11=0,0,VLOOKUP(T11,FAC_TOTALS_APTA!$A$4:$BJ$126,$L13,FALSE))</f>
        <v>-824844.68679229496</v>
      </c>
      <c r="U13" s="32">
        <f>IF(U11=0,0,VLOOKUP(U11,FAC_TOTALS_APTA!$A$4:$BJ$126,$L13,FALSE))</f>
        <v>5305829.4412211701</v>
      </c>
      <c r="V13" s="32">
        <f>IF(V11=0,0,VLOOKUP(V11,FAC_TOTALS_APTA!$A$4:$BJ$126,$L13,FALSE))</f>
        <v>34128721.4129261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269594374.22164029</v>
      </c>
      <c r="AD13" s="36">
        <f>AC13/G25</f>
        <v>0.27744461346776805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57">
        <f>VLOOKUP(G11,FAC_TOTALS_APTA!$A$4:$BJ$126,$F14,FALSE)</f>
        <v>1.6449755572275599</v>
      </c>
      <c r="H14" s="57">
        <f>VLOOKUP(H11,FAC_TOTALS_APTA!$A$4:$BJ$126,$F14,FALSE)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1771827.4368952001</v>
      </c>
      <c r="N14" s="32">
        <f>IF(N11=0,0,VLOOKUP(N11,FAC_TOTALS_APTA!$A$4:$BJ$126,$L14,FALSE))</f>
        <v>10433106.4726739</v>
      </c>
      <c r="O14" s="32">
        <f>IF(O11=0,0,VLOOKUP(O11,FAC_TOTALS_APTA!$A$4:$BJ$126,$L14,FALSE))</f>
        <v>-4730461.2227328103</v>
      </c>
      <c r="P14" s="32">
        <f>IF(P11=0,0,VLOOKUP(P11,FAC_TOTALS_APTA!$A$4:$BJ$126,$L14,FALSE))</f>
        <v>-10698646.3498144</v>
      </c>
      <c r="Q14" s="32">
        <f>IF(Q11=0,0,VLOOKUP(Q11,FAC_TOTALS_APTA!$A$4:$BJ$126,$L14,FALSE))</f>
        <v>-3909401.21015563</v>
      </c>
      <c r="R14" s="32">
        <f>IF(R11=0,0,VLOOKUP(R11,FAC_TOTALS_APTA!$A$4:$BJ$126,$L14,FALSE))</f>
        <v>-17138469.849144399</v>
      </c>
      <c r="S14" s="32">
        <f>IF(S11=0,0,VLOOKUP(S11,FAC_TOTALS_APTA!$A$4:$BJ$126,$L14,FALSE))</f>
        <v>-36400569.618808404</v>
      </c>
      <c r="T14" s="32">
        <f>IF(T11=0,0,VLOOKUP(T11,FAC_TOTALS_APTA!$A$4:$BJ$126,$L14,FALSE))</f>
        <v>-502594.93955424201</v>
      </c>
      <c r="U14" s="32">
        <f>IF(U11=0,0,VLOOKUP(U11,FAC_TOTALS_APTA!$A$4:$BJ$126,$L14,FALSE))</f>
        <v>-4837888.5209568199</v>
      </c>
      <c r="V14" s="32">
        <f>IF(V11=0,0,VLOOKUP(V11,FAC_TOTALS_APTA!$A$4:$BJ$126,$L14,FALSE))</f>
        <v>-3023233.1931646899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-69036330.994762301</v>
      </c>
      <c r="AD14" s="36">
        <f>AC14/G25</f>
        <v>-7.1046579600833729E-2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32">
        <f>VLOOKUP(G11,FAC_TOTALS_APTA!$A$4:$BJ$126,$F15,FALSE)</f>
        <v>8445944.2099834904</v>
      </c>
      <c r="H15" s="32">
        <f>VLOOKUP(H11,FAC_TOTALS_APTA!$A$4:$BJ$126,$F15,FALSE)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8602862.9123004302</v>
      </c>
      <c r="N15" s="32">
        <f>IF(N11=0,0,VLOOKUP(N11,FAC_TOTALS_APTA!$A$4:$BJ$126,$L15,FALSE))</f>
        <v>10316907.670396101</v>
      </c>
      <c r="O15" s="32">
        <f>IF(O11=0,0,VLOOKUP(O11,FAC_TOTALS_APTA!$A$4:$BJ$126,$L15,FALSE))</f>
        <v>11196853.9134035</v>
      </c>
      <c r="P15" s="32">
        <f>IF(P11=0,0,VLOOKUP(P11,FAC_TOTALS_APTA!$A$4:$BJ$126,$L15,FALSE))</f>
        <v>14783455.5317441</v>
      </c>
      <c r="Q15" s="32">
        <f>IF(Q11=0,0,VLOOKUP(Q11,FAC_TOTALS_APTA!$A$4:$BJ$126,$L15,FALSE))</f>
        <v>4237918.8371961098</v>
      </c>
      <c r="R15" s="32">
        <f>IF(R11=0,0,VLOOKUP(R11,FAC_TOTALS_APTA!$A$4:$BJ$126,$L15,FALSE))</f>
        <v>3588246.2466003899</v>
      </c>
      <c r="S15" s="32">
        <f>IF(S11=0,0,VLOOKUP(S11,FAC_TOTALS_APTA!$A$4:$BJ$126,$L15,FALSE))</f>
        <v>-1158248.97919168</v>
      </c>
      <c r="T15" s="32">
        <f>IF(T11=0,0,VLOOKUP(T11,FAC_TOTALS_APTA!$A$4:$BJ$126,$L15,FALSE))</f>
        <v>1561138.7765503</v>
      </c>
      <c r="U15" s="32">
        <f>IF(U11=0,0,VLOOKUP(U11,FAC_TOTALS_APTA!$A$4:$BJ$126,$L15,FALSE))</f>
        <v>5965811.5688877404</v>
      </c>
      <c r="V15" s="32">
        <f>IF(V11=0,0,VLOOKUP(V11,FAC_TOTALS_APTA!$A$4:$BJ$126,$L15,FALSE))</f>
        <v>7568731.3408359196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66663677.818722911</v>
      </c>
      <c r="AD15" s="36">
        <f>AC15/G25</f>
        <v>6.8604837835190904E-2</v>
      </c>
      <c r="AE15" s="9"/>
    </row>
    <row r="16" spans="1:31" s="16" customFormat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57" t="e">
        <f>VLOOKUP(G11,FAC_TOTALS_APTA!$A$4:$BJ$126,$F16,FALSE)</f>
        <v>#REF!</v>
      </c>
      <c r="H16" s="57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 t="e">
        <f>IF(S11=0,0,VLOOKUP(S11,FAC_TOTALS_APTA!$A$4:$BJ$126,$L16,FALSE))</f>
        <v>#REF!</v>
      </c>
      <c r="T16" s="32" t="e">
        <f>IF(T11=0,0,VLOOKUP(T11,FAC_TOTALS_APTA!$A$4:$BJ$126,$L16,FALSE))</f>
        <v>#REF!</v>
      </c>
      <c r="U16" s="32" t="e">
        <f>IF(U11=0,0,VLOOKUP(U11,FAC_TOTALS_APTA!$A$4:$BJ$126,$L16,FALSE))</f>
        <v>#REF!</v>
      </c>
      <c r="V16" s="32" t="e">
        <f>IF(V11=0,0,VLOOKUP(V11,FAC_TOTALS_APTA!$A$4:$BJ$126,$L16,FALSE))</f>
        <v>#REF!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37">
        <f>VLOOKUP(G11,FAC_TOTALS_APTA!$A$4:$BJ$126,$F17,FALSE)</f>
        <v>1.9566243795576801</v>
      </c>
      <c r="H17" s="37">
        <f>VLOOKUP(H11,FAC_TOTALS_APTA!$A$4:$BJ$126,$F17,FALSE)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21965992.535387602</v>
      </c>
      <c r="N17" s="32">
        <f>IF(N11=0,0,VLOOKUP(N11,FAC_TOTALS_APTA!$A$4:$BJ$126,$L17,FALSE))</f>
        <v>23281433.398293201</v>
      </c>
      <c r="O17" s="32">
        <f>IF(O11=0,0,VLOOKUP(O11,FAC_TOTALS_APTA!$A$4:$BJ$126,$L17,FALSE))</f>
        <v>31553680.523322701</v>
      </c>
      <c r="P17" s="32">
        <f>IF(P11=0,0,VLOOKUP(P11,FAC_TOTALS_APTA!$A$4:$BJ$126,$L17,FALSE))</f>
        <v>18781857.7575613</v>
      </c>
      <c r="Q17" s="32">
        <f>IF(Q11=0,0,VLOOKUP(Q11,FAC_TOTALS_APTA!$A$4:$BJ$126,$L17,FALSE))</f>
        <v>10405715.857425399</v>
      </c>
      <c r="R17" s="32">
        <f>IF(R11=0,0,VLOOKUP(R11,FAC_TOTALS_APTA!$A$4:$BJ$126,$L17,FALSE))</f>
        <v>26352681.9108487</v>
      </c>
      <c r="S17" s="32">
        <f>IF(S11=0,0,VLOOKUP(S11,FAC_TOTALS_APTA!$A$4:$BJ$126,$L17,FALSE))</f>
        <v>-70550839.437573195</v>
      </c>
      <c r="T17" s="32">
        <f>IF(T11=0,0,VLOOKUP(T11,FAC_TOTALS_APTA!$A$4:$BJ$126,$L17,FALSE))</f>
        <v>33184032.9480149</v>
      </c>
      <c r="U17" s="32">
        <f>IF(U11=0,0,VLOOKUP(U11,FAC_TOTALS_APTA!$A$4:$BJ$126,$L17,FALSE))</f>
        <v>48743686.8175864</v>
      </c>
      <c r="V17" s="32">
        <f>IF(V11=0,0,VLOOKUP(V11,FAC_TOTALS_APTA!$A$4:$BJ$126,$L17,FALSE))</f>
        <v>1803603.45277805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145521845.76364505</v>
      </c>
      <c r="AD17" s="36">
        <f>AC17/G25</f>
        <v>0.14975925356594413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57">
        <f>VLOOKUP(G11,FAC_TOTALS_APTA!$A$4:$BJ$126,$F18,FALSE)</f>
        <v>43672.133831359701</v>
      </c>
      <c r="H18" s="57">
        <f>VLOOKUP(H11,FAC_TOTALS_APTA!$A$4:$BJ$126,$F18,FALSE)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6012551.6848751698</v>
      </c>
      <c r="N18" s="32">
        <f>IF(N11=0,0,VLOOKUP(N11,FAC_TOTALS_APTA!$A$4:$BJ$126,$L18,FALSE))</f>
        <v>8168972.5964388996</v>
      </c>
      <c r="O18" s="32">
        <f>IF(O11=0,0,VLOOKUP(O11,FAC_TOTALS_APTA!$A$4:$BJ$126,$L18,FALSE))</f>
        <v>7961483.0877144895</v>
      </c>
      <c r="P18" s="32">
        <f>IF(P11=0,0,VLOOKUP(P11,FAC_TOTALS_APTA!$A$4:$BJ$126,$L18,FALSE))</f>
        <v>12735238.894706201</v>
      </c>
      <c r="Q18" s="32">
        <f>IF(Q11=0,0,VLOOKUP(Q11,FAC_TOTALS_APTA!$A$4:$BJ$126,$L18,FALSE))</f>
        <v>-3834683.7441557501</v>
      </c>
      <c r="R18" s="32">
        <f>IF(R11=0,0,VLOOKUP(R11,FAC_TOTALS_APTA!$A$4:$BJ$126,$L18,FALSE))</f>
        <v>207712.868969</v>
      </c>
      <c r="S18" s="32">
        <f>IF(S11=0,0,VLOOKUP(S11,FAC_TOTALS_APTA!$A$4:$BJ$126,$L18,FALSE))</f>
        <v>13599866.5222138</v>
      </c>
      <c r="T18" s="32">
        <f>IF(T11=0,0,VLOOKUP(T11,FAC_TOTALS_APTA!$A$4:$BJ$126,$L18,FALSE))</f>
        <v>7404189.2287092004</v>
      </c>
      <c r="U18" s="32">
        <f>IF(U11=0,0,VLOOKUP(U11,FAC_TOTALS_APTA!$A$4:$BJ$126,$L18,FALSE))</f>
        <v>5202290.5390666705</v>
      </c>
      <c r="V18" s="32">
        <f>IF(V11=0,0,VLOOKUP(V11,FAC_TOTALS_APTA!$A$4:$BJ$126,$L18,FALSE))</f>
        <v>2951344.2320313998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60408965.910569079</v>
      </c>
      <c r="AD18" s="36">
        <f>AC18/G25</f>
        <v>6.2167996811634069E-2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32">
        <f>VLOOKUP(G11,FAC_TOTALS_APTA!$A$4:$BJ$126,$F19,FALSE)</f>
        <v>11.080959921196699</v>
      </c>
      <c r="H19" s="32">
        <f>VLOOKUP(H11,FAC_TOTALS_APTA!$A$4:$BJ$126,$F19,FALSE)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-1116563.8338586099</v>
      </c>
      <c r="N19" s="32">
        <f>IF(N11=0,0,VLOOKUP(N11,FAC_TOTALS_APTA!$A$4:$BJ$126,$L19,FALSE))</f>
        <v>-1103650.5944982199</v>
      </c>
      <c r="O19" s="32">
        <f>IF(O11=0,0,VLOOKUP(O11,FAC_TOTALS_APTA!$A$4:$BJ$126,$L19,FALSE))</f>
        <v>-1229912.6612895301</v>
      </c>
      <c r="P19" s="32">
        <f>IF(P11=0,0,VLOOKUP(P11,FAC_TOTALS_APTA!$A$4:$BJ$126,$L19,FALSE))</f>
        <v>-994043.04947539105</v>
      </c>
      <c r="Q19" s="32">
        <f>IF(Q11=0,0,VLOOKUP(Q11,FAC_TOTALS_APTA!$A$4:$BJ$126,$L19,FALSE))</f>
        <v>-1967451.02019334</v>
      </c>
      <c r="R19" s="32">
        <f>IF(R11=0,0,VLOOKUP(R11,FAC_TOTALS_APTA!$A$4:$BJ$126,$L19,FALSE))</f>
        <v>2130239.9062702102</v>
      </c>
      <c r="S19" s="32">
        <f>IF(S11=0,0,VLOOKUP(S11,FAC_TOTALS_APTA!$A$4:$BJ$126,$L19,FALSE))</f>
        <v>1886176.5258235801</v>
      </c>
      <c r="T19" s="32">
        <f>IF(T11=0,0,VLOOKUP(T11,FAC_TOTALS_APTA!$A$4:$BJ$126,$L19,FALSE))</f>
        <v>4372027.2205633204</v>
      </c>
      <c r="U19" s="32">
        <f>IF(U11=0,0,VLOOKUP(U11,FAC_TOTALS_APTA!$A$4:$BJ$126,$L19,FALSE))</f>
        <v>4669412.1898101</v>
      </c>
      <c r="V19" s="32">
        <f>IF(V11=0,0,VLOOKUP(V11,FAC_TOTALS_APTA!$A$4:$BJ$126,$L19,FALSE))</f>
        <v>-1832297.9181548101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4813936.7649973091</v>
      </c>
      <c r="AD19" s="36">
        <f>AC19/G25</f>
        <v>4.9541123730012454E-3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37">
        <f>VLOOKUP(G11,FAC_TOTALS_APTA!$A$4:$BJ$126,$F20,FALSE)</f>
        <v>3.9039838032305898</v>
      </c>
      <c r="H20" s="37">
        <f>VLOOKUP(H11,FAC_TOTALS_APTA!$A$4:$BJ$126,$F20,FALSE)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0</v>
      </c>
      <c r="N20" s="32">
        <f>IF(N11=0,0,VLOOKUP(N11,FAC_TOTALS_APTA!$A$4:$BJ$126,$L20,FALSE))</f>
        <v>0</v>
      </c>
      <c r="O20" s="32">
        <f>IF(O11=0,0,VLOOKUP(O11,FAC_TOTALS_APTA!$A$4:$BJ$126,$L20,FALSE))</f>
        <v>0</v>
      </c>
      <c r="P20" s="32">
        <f>IF(P11=0,0,VLOOKUP(P11,FAC_TOTALS_APTA!$A$4:$BJ$126,$L20,FALSE))</f>
        <v>-3498749.62562849</v>
      </c>
      <c r="Q20" s="32">
        <f>IF(Q11=0,0,VLOOKUP(Q11,FAC_TOTALS_APTA!$A$4:$BJ$126,$L20,FALSE))</f>
        <v>-2923844.4392917999</v>
      </c>
      <c r="R20" s="32">
        <f>IF(R11=0,0,VLOOKUP(R11,FAC_TOTALS_APTA!$A$4:$BJ$126,$L20,FALSE))</f>
        <v>-1240996.22831363</v>
      </c>
      <c r="S20" s="32">
        <f>IF(S11=0,0,VLOOKUP(S11,FAC_TOTALS_APTA!$A$4:$BJ$126,$L20,FALSE))</f>
        <v>-2405605.8880230798</v>
      </c>
      <c r="T20" s="32">
        <f>IF(T11=0,0,VLOOKUP(T11,FAC_TOTALS_APTA!$A$4:$BJ$126,$L20,FALSE))</f>
        <v>-3313952.37726217</v>
      </c>
      <c r="U20" s="32">
        <f>IF(U11=0,0,VLOOKUP(U11,FAC_TOTALS_APTA!$A$4:$BJ$126,$L20,FALSE))</f>
        <v>572092.08271428104</v>
      </c>
      <c r="V20" s="32">
        <f>IF(V11=0,0,VLOOKUP(V11,FAC_TOTALS_APTA!$A$4:$BJ$126,$L20,FALSE))</f>
        <v>-913615.23849866702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-13724671.714303555</v>
      </c>
      <c r="AD20" s="36">
        <f>AC20/G25</f>
        <v>-1.4124316391025437E-2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80</v>
      </c>
      <c r="E21" s="58"/>
      <c r="F21" s="9">
        <f>MATCH($D21,FAC_TOTALS_APTA!$A$2:$BJ$2,)</f>
        <v>21</v>
      </c>
      <c r="G21" s="37">
        <f>VLOOKUP(G11,FAC_TOTALS_APTA!$A$4:$BJ$126,$F21,FALSE)</f>
        <v>0</v>
      </c>
      <c r="H21" s="37">
        <f>VLOOKUP(H11,FAC_TOTALS_APTA!$A$4:$BJ$126,$F21,FALSE)</f>
        <v>0.71814106533946398</v>
      </c>
      <c r="I21" s="33" t="str">
        <f t="shared" si="1"/>
        <v>-</v>
      </c>
      <c r="J21" s="34"/>
      <c r="K21" s="34" t="str">
        <f t="shared" si="3"/>
        <v>YEARS_SINCE_TNC_RAIL_POW_FAC</v>
      </c>
      <c r="L21" s="9">
        <f>MATCH($K21,FAC_TOTALS_APTA!$A$2:$BH$2,)</f>
        <v>31</v>
      </c>
      <c r="M21" s="32">
        <f>IF(M11=0,0,VLOOKUP(M11,FAC_TOTALS_APTA!$A$4:$BJ$126,$L21,FALSE))</f>
        <v>0</v>
      </c>
      <c r="N21" s="32">
        <f>IF(N11=0,0,VLOOKUP(N11,FAC_TOTALS_APTA!$A$4:$BJ$126,$L21,FALSE))</f>
        <v>0</v>
      </c>
      <c r="O21" s="32">
        <f>IF(O11=0,0,VLOOKUP(O11,FAC_TOTALS_APTA!$A$4:$BJ$126,$L21,FALSE))</f>
        <v>0</v>
      </c>
      <c r="P21" s="32">
        <f>IF(P11=0,0,VLOOKUP(P11,FAC_TOTALS_APTA!$A$4:$BJ$126,$L21,FALSE))</f>
        <v>0</v>
      </c>
      <c r="Q21" s="32">
        <f>IF(Q11=0,0,VLOOKUP(Q11,FAC_TOTALS_APTA!$A$4:$BJ$126,$L21,FALSE))</f>
        <v>0</v>
      </c>
      <c r="R21" s="32">
        <f>IF(R11=0,0,VLOOKUP(R11,FAC_TOTALS_APTA!$A$4:$BJ$126,$L21,FALSE))</f>
        <v>0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2690.5799994979002</v>
      </c>
      <c r="V21" s="32">
        <f>IF(V11=0,0,VLOOKUP(V11,FAC_TOTALS_APTA!$A$4:$BJ$126,$L21,FALSE))</f>
        <v>13982.6022968172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16673.182296315099</v>
      </c>
      <c r="AD21" s="36">
        <f>AC21/G25</f>
        <v>1.7158683784980322E-5</v>
      </c>
      <c r="AE21" s="9"/>
    </row>
    <row r="22" spans="1:31" s="16" customFormat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37" t="e">
        <f>VLOOKUP(G11,FAC_TOTALS_APTA!$A$4:$BJ$126,$F22,FALSE)</f>
        <v>#REF!</v>
      </c>
      <c r="H22" s="37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 t="e">
        <f>IF(S11=0,0,VLOOKUP(S11,FAC_TOTALS_APTA!$A$4:$BJ$126,$L22,FALSE))</f>
        <v>#REF!</v>
      </c>
      <c r="T22" s="32" t="e">
        <f>IF(T11=0,0,VLOOKUP(T11,FAC_TOTALS_APTA!$A$4:$BJ$126,$L22,FALSE))</f>
        <v>#REF!</v>
      </c>
      <c r="U22" s="32" t="e">
        <f>IF(U11=0,0,VLOOKUP(U11,FAC_TOTALS_APTA!$A$4:$BJ$126,$L22,FALSE))</f>
        <v>#REF!</v>
      </c>
      <c r="V22" s="32" t="e">
        <f>IF(V11=0,0,VLOOKUP(V11,FAC_TOTALS_APTA!$A$4:$BJ$126,$L22,FALSE))</f>
        <v>#REF!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38" t="e">
        <f>VLOOKUP(G11,FAC_TOTALS_APTA!$A$4:$BJ$126,$F23,FALSE)</f>
        <v>#REF!</v>
      </c>
      <c r="H23" s="38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 t="e">
        <f>IF(S11=0,0,VLOOKUP(S11,FAC_TOTALS_APTA!$A$4:$BJ$126,$L23,FALSE))</f>
        <v>#REF!</v>
      </c>
      <c r="T23" s="41" t="e">
        <f>IF(T11=0,0,VLOOKUP(T11,FAC_TOTALS_APTA!$A$4:$BJ$126,$L23,FALSE))</f>
        <v>#REF!</v>
      </c>
      <c r="U23" s="41" t="e">
        <f>IF(U11=0,0,VLOOKUP(U11,FAC_TOTALS_APTA!$A$4:$BJ$126,$L23,FALSE))</f>
        <v>#REF!</v>
      </c>
      <c r="V23" s="41" t="e">
        <f>IF(V11=0,0,VLOOKUP(V11,FAC_TOTALS_APTA!$A$4:$BJ$126,$L23,FALSE))</f>
        <v>#REF!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7695887</v>
      </c>
      <c r="O24" s="48">
        <f>IF(O11=0,0,VLOOKUP(O11,FAC_TOTALS_APTA!$A$4:$BJ$126,$L24,FALSE))</f>
        <v>7901667.9999999898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11348341</v>
      </c>
      <c r="T24" s="48">
        <f>IF(T11=0,0,VLOOKUP(T11,FAC_TOTALS_APTA!$A$4:$BJ$126,$L24,FALSE))</f>
        <v>29499578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13">
        <f>VLOOKUP(G11,FAC_TOTALS_APTA!$A$4:$BJ$126,$F25,FALSE)</f>
        <v>971705202.17347896</v>
      </c>
      <c r="H25" s="113">
        <f>VLOOKUP(H11,FAC_TOTALS_APTA!$A$4:$BH$126,$F25,FALSE)</f>
        <v>1716009163.60918</v>
      </c>
      <c r="I25" s="115">
        <f t="shared" ref="I25:I26" si="5">H25/G25-1</f>
        <v>0.76597712945332175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744303961.43570101</v>
      </c>
      <c r="AD25" s="36">
        <f>I25</f>
        <v>0.76597712945332175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4">
        <f>VLOOKUP(G11,FAC_TOTALS_APTA!$A$4:$BH$126,$F26,FALSE)</f>
        <v>1292016171.99999</v>
      </c>
      <c r="H26" s="114">
        <f>VLOOKUP(H11,FAC_TOTALS_APTA!$A$4:$BH$126,$F26,FALSE)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-0.4623475716338139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2002</v>
      </c>
      <c r="H35" s="30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32">
        <f>VLOOKUP(G37,FAC_TOTALS_APTA!$A$4:$BJ$126,$F39,FALSE)</f>
        <v>2988066.6864974699</v>
      </c>
      <c r="H39" s="32">
        <f>VLOOKUP(H37,FAC_TOTALS_APTA!$A$4:$BJ$126,$F39,FALSE)</f>
        <v>4140949.1879227501</v>
      </c>
      <c r="I39" s="33">
        <f>IFERROR(H39/G39-1,"-")</f>
        <v>0.38582890624059596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714630.52863758302</v>
      </c>
      <c r="N39" s="32">
        <f>IF(N37=0,0,VLOOKUP(N37,FAC_TOTALS_APTA!$A$4:$BJ$126,$L39,FALSE))</f>
        <v>984325.68819890905</v>
      </c>
      <c r="O39" s="32">
        <f>IF(O37=0,0,VLOOKUP(O37,FAC_TOTALS_APTA!$A$4:$BJ$126,$L39,FALSE))</f>
        <v>2139015.9146988601</v>
      </c>
      <c r="P39" s="32">
        <f>IF(P37=0,0,VLOOKUP(P37,FAC_TOTALS_APTA!$A$4:$BJ$126,$L39,FALSE))</f>
        <v>2701343.9964478998</v>
      </c>
      <c r="Q39" s="32">
        <f>IF(Q37=0,0,VLOOKUP(Q37,FAC_TOTALS_APTA!$A$4:$BJ$126,$L39,FALSE))</f>
        <v>3783320.2056248402</v>
      </c>
      <c r="R39" s="32">
        <f>IF(R37=0,0,VLOOKUP(R37,FAC_TOTALS_APTA!$A$4:$BJ$126,$L39,FALSE))</f>
        <v>7856028.1968395496</v>
      </c>
      <c r="S39" s="32">
        <f>IF(S37=0,0,VLOOKUP(S37,FAC_TOTALS_APTA!$A$4:$BJ$126,$L39,FALSE))</f>
        <v>467087.531464756</v>
      </c>
      <c r="T39" s="32">
        <f>IF(T37=0,0,VLOOKUP(T37,FAC_TOTALS_APTA!$A$4:$BJ$126,$L39,FALSE))</f>
        <v>-885871.02137652598</v>
      </c>
      <c r="U39" s="32">
        <f>IF(U37=0,0,VLOOKUP(U37,FAC_TOTALS_APTA!$A$4:$BJ$126,$L39,FALSE))</f>
        <v>3485955.6624154001</v>
      </c>
      <c r="V39" s="32">
        <f>IF(V37=0,0,VLOOKUP(V37,FAC_TOTALS_APTA!$A$4:$BJ$126,$L39,FALSE))</f>
        <v>4203392.93064804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25449229.633599307</v>
      </c>
      <c r="AD39" s="36">
        <f>AC39/G51</f>
        <v>0.62144437290650223</v>
      </c>
      <c r="AE39" s="105"/>
    </row>
    <row r="40" spans="2:31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57">
        <f>VLOOKUP(G37,FAC_TOTALS_APTA!$A$4:$BJ$126,$F40,FALSE)</f>
        <v>1.22446132506114</v>
      </c>
      <c r="H40" s="57">
        <f>VLOOKUP(H37,FAC_TOTALS_APTA!$A$4:$BJ$126,$F40,FALSE)</f>
        <v>1.16958096107573</v>
      </c>
      <c r="I40" s="33">
        <f t="shared" ref="I40:I49" si="8">IFERROR(H40/G40-1,"-")</f>
        <v>-4.482000604034575E-2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3176992.2125451802</v>
      </c>
      <c r="N40" s="32">
        <f>IF(N37=0,0,VLOOKUP(N37,FAC_TOTALS_APTA!$A$4:$BJ$126,$L40,FALSE))</f>
        <v>921992.04889167298</v>
      </c>
      <c r="O40" s="32">
        <f>IF(O37=0,0,VLOOKUP(O37,FAC_TOTALS_APTA!$A$4:$BJ$126,$L40,FALSE))</f>
        <v>568933.12175547495</v>
      </c>
      <c r="P40" s="32">
        <f>IF(P37=0,0,VLOOKUP(P37,FAC_TOTALS_APTA!$A$4:$BJ$126,$L40,FALSE))</f>
        <v>432061.16240461898</v>
      </c>
      <c r="Q40" s="32">
        <f>IF(Q37=0,0,VLOOKUP(Q37,FAC_TOTALS_APTA!$A$4:$BJ$126,$L40,FALSE))</f>
        <v>-1319840.67190219</v>
      </c>
      <c r="R40" s="32">
        <f>IF(R37=0,0,VLOOKUP(R37,FAC_TOTALS_APTA!$A$4:$BJ$126,$L40,FALSE))</f>
        <v>-534404.85550910502</v>
      </c>
      <c r="S40" s="32">
        <f>IF(S37=0,0,VLOOKUP(S37,FAC_TOTALS_APTA!$A$4:$BJ$126,$L40,FALSE))</f>
        <v>-3973367.3449242199</v>
      </c>
      <c r="T40" s="32">
        <f>IF(T37=0,0,VLOOKUP(T37,FAC_TOTALS_APTA!$A$4:$BJ$126,$L40,FALSE))</f>
        <v>-420138.96548361803</v>
      </c>
      <c r="U40" s="32">
        <f>IF(U37=0,0,VLOOKUP(U37,FAC_TOTALS_APTA!$A$4:$BJ$126,$L40,FALSE))</f>
        <v>-288129.11131342401</v>
      </c>
      <c r="V40" s="32">
        <f>IF(V37=0,0,VLOOKUP(V37,FAC_TOTALS_APTA!$A$4:$BJ$126,$L40,FALSE))</f>
        <v>369797.35324804898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1">SUM(M40:AB40)</f>
        <v>-1066105.050287561</v>
      </c>
      <c r="AD40" s="36">
        <f>AC40/G51</f>
        <v>-2.6033203910962824E-2</v>
      </c>
      <c r="AE40" s="105"/>
    </row>
    <row r="41" spans="2:31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32">
        <f>VLOOKUP(G37,FAC_TOTALS_APTA!$A$4:$BJ$126,$F41,FALSE)</f>
        <v>2748238.4134659702</v>
      </c>
      <c r="H41" s="32">
        <f>VLOOKUP(H37,FAC_TOTALS_APTA!$A$4:$BJ$126,$F41,FALSE)</f>
        <v>2873847.8133243402</v>
      </c>
      <c r="I41" s="33">
        <f t="shared" si="8"/>
        <v>4.5705423242358378E-2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MATCH($K41,FAC_TOTALS_APTA!$A$2:$BH$2,)</f>
        <v>24</v>
      </c>
      <c r="M41" s="32">
        <f>IF(M37=0,0,VLOOKUP(M37,FAC_TOTALS_APTA!$A$4:$BJ$126,$L41,FALSE))</f>
        <v>314754.68550385401</v>
      </c>
      <c r="N41" s="32">
        <f>IF(N37=0,0,VLOOKUP(N37,FAC_TOTALS_APTA!$A$4:$BJ$126,$L41,FALSE))</f>
        <v>342047.92342086002</v>
      </c>
      <c r="O41" s="32">
        <f>IF(O37=0,0,VLOOKUP(O37,FAC_TOTALS_APTA!$A$4:$BJ$126,$L41,FALSE))</f>
        <v>430962.54895912099</v>
      </c>
      <c r="P41" s="32">
        <f>IF(P37=0,0,VLOOKUP(P37,FAC_TOTALS_APTA!$A$4:$BJ$126,$L41,FALSE))</f>
        <v>561008.371135275</v>
      </c>
      <c r="Q41" s="32">
        <f>IF(Q37=0,0,VLOOKUP(Q37,FAC_TOTALS_APTA!$A$4:$BJ$126,$L41,FALSE))</f>
        <v>178868.26183097699</v>
      </c>
      <c r="R41" s="32">
        <f>IF(R37=0,0,VLOOKUP(R37,FAC_TOTALS_APTA!$A$4:$BJ$126,$L41,FALSE))</f>
        <v>51432.179363096198</v>
      </c>
      <c r="S41" s="32">
        <f>IF(S37=0,0,VLOOKUP(S37,FAC_TOTALS_APTA!$A$4:$BJ$126,$L41,FALSE))</f>
        <v>-175290.701348587</v>
      </c>
      <c r="T41" s="32">
        <f>IF(T37=0,0,VLOOKUP(T37,FAC_TOTALS_APTA!$A$4:$BJ$126,$L41,FALSE))</f>
        <v>65374.5730733741</v>
      </c>
      <c r="U41" s="32">
        <f>IF(U37=0,0,VLOOKUP(U37,FAC_TOTALS_APTA!$A$4:$BJ$126,$L41,FALSE))</f>
        <v>169206.22765475899</v>
      </c>
      <c r="V41" s="32">
        <f>IF(V37=0,0,VLOOKUP(V37,FAC_TOTALS_APTA!$A$4:$BJ$126,$L41,FALSE))</f>
        <v>265994.25101525203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1"/>
        <v>2204358.3206079812</v>
      </c>
      <c r="AD41" s="36">
        <f>AC41/G51</f>
        <v>5.3828194170674123E-2</v>
      </c>
      <c r="AE41" s="105"/>
    </row>
    <row r="42" spans="2:3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57" t="e">
        <f>VLOOKUP(G37,FAC_TOTALS_APTA!$A$4:$BJ$126,$F42,FALSE)</f>
        <v>#REF!</v>
      </c>
      <c r="H42" s="57" t="e">
        <f>VLOOKUP(H37,FAC_TOTALS_APTA!$A$4:$BJ$126,$F42,FALSE)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 t="e">
        <f>IF(S37=0,0,VLOOKUP(S37,FAC_TOTALS_APTA!$A$4:$BJ$126,$L42,FALSE))</f>
        <v>#REF!</v>
      </c>
      <c r="T42" s="32" t="e">
        <f>IF(T37=0,0,VLOOKUP(T37,FAC_TOTALS_APTA!$A$4:$BJ$126,$L42,FALSE))</f>
        <v>#REF!</v>
      </c>
      <c r="U42" s="32" t="e">
        <f>IF(U37=0,0,VLOOKUP(U37,FAC_TOTALS_APTA!$A$4:$BJ$126,$L42,FALSE))</f>
        <v>#REF!</v>
      </c>
      <c r="V42" s="32" t="e">
        <f>IF(V37=0,0,VLOOKUP(V37,FAC_TOTALS_APTA!$A$4:$BJ$126,$L42,FALSE))</f>
        <v>#REF!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1"/>
        <v>#REF!</v>
      </c>
      <c r="AD42" s="36" t="e">
        <f>AC42/G51</f>
        <v>#REF!</v>
      </c>
      <c r="AE42" s="105"/>
    </row>
    <row r="43" spans="2:31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37">
        <f>VLOOKUP(G37,FAC_TOTALS_APTA!$A$4:$BJ$126,$F43,FALSE)</f>
        <v>1.95863721745606</v>
      </c>
      <c r="H43" s="37">
        <f>VLOOKUP(H37,FAC_TOTALS_APTA!$A$4:$BJ$126,$F43,FALSE)</f>
        <v>4.0037531914838302</v>
      </c>
      <c r="I43" s="33">
        <f t="shared" si="8"/>
        <v>1.0441525136972691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MATCH($K43,FAC_TOTALS_APTA!$A$2:$BH$2,)</f>
        <v>26</v>
      </c>
      <c r="M43" s="32">
        <f>IF(M37=0,0,VLOOKUP(M37,FAC_TOTALS_APTA!$A$4:$BJ$126,$L43,FALSE))</f>
        <v>771035.90739416901</v>
      </c>
      <c r="N43" s="32">
        <f>IF(N37=0,0,VLOOKUP(N37,FAC_TOTALS_APTA!$A$4:$BJ$126,$L43,FALSE))</f>
        <v>823177.43265746604</v>
      </c>
      <c r="O43" s="32">
        <f>IF(O37=0,0,VLOOKUP(O37,FAC_TOTALS_APTA!$A$4:$BJ$126,$L43,FALSE))</f>
        <v>1203910.4697198099</v>
      </c>
      <c r="P43" s="32">
        <f>IF(P37=0,0,VLOOKUP(P37,FAC_TOTALS_APTA!$A$4:$BJ$126,$L43,FALSE))</f>
        <v>770025.13067671098</v>
      </c>
      <c r="Q43" s="32">
        <f>IF(Q37=0,0,VLOOKUP(Q37,FAC_TOTALS_APTA!$A$4:$BJ$126,$L43,FALSE))</f>
        <v>573992.11509139498</v>
      </c>
      <c r="R43" s="32">
        <f>IF(R37=0,0,VLOOKUP(R37,FAC_TOTALS_APTA!$A$4:$BJ$126,$L43,FALSE))</f>
        <v>1111098.4700653099</v>
      </c>
      <c r="S43" s="32">
        <f>IF(S37=0,0,VLOOKUP(S37,FAC_TOTALS_APTA!$A$4:$BJ$126,$L43,FALSE))</f>
        <v>-3793105.05016584</v>
      </c>
      <c r="T43" s="32">
        <f>IF(T37=0,0,VLOOKUP(T37,FAC_TOTALS_APTA!$A$4:$BJ$126,$L43,FALSE))</f>
        <v>1631619.9571592701</v>
      </c>
      <c r="U43" s="32">
        <f>IF(U37=0,0,VLOOKUP(U37,FAC_TOTALS_APTA!$A$4:$BJ$126,$L43,FALSE))</f>
        <v>2119830.6950341701</v>
      </c>
      <c r="V43" s="32">
        <f>IF(V37=0,0,VLOOKUP(V37,FAC_TOTALS_APTA!$A$4:$BJ$126,$L43,FALSE))</f>
        <v>36382.242705978002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1"/>
        <v>5247967.3703384399</v>
      </c>
      <c r="AD43" s="36">
        <f>AC43/G51</f>
        <v>0.12815003984199211</v>
      </c>
      <c r="AE43" s="105"/>
    </row>
    <row r="44" spans="2:31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57">
        <f>VLOOKUP(G37,FAC_TOTALS_APTA!$A$4:$BJ$126,$F44,FALSE)</f>
        <v>35513.769785103097</v>
      </c>
      <c r="H44" s="57">
        <f>VLOOKUP(H37,FAC_TOTALS_APTA!$A$4:$BJ$126,$F44,FALSE)</f>
        <v>29075.687025196399</v>
      </c>
      <c r="I44" s="33">
        <f t="shared" si="8"/>
        <v>-0.181284127223443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176813.81145593699</v>
      </c>
      <c r="N44" s="32">
        <f>IF(N37=0,0,VLOOKUP(N37,FAC_TOTALS_APTA!$A$4:$BJ$126,$L44,FALSE))</f>
        <v>256091.93492268</v>
      </c>
      <c r="O44" s="32">
        <f>IF(O37=0,0,VLOOKUP(O37,FAC_TOTALS_APTA!$A$4:$BJ$126,$L44,FALSE))</f>
        <v>243381.18605459301</v>
      </c>
      <c r="P44" s="32">
        <f>IF(P37=0,0,VLOOKUP(P37,FAC_TOTALS_APTA!$A$4:$BJ$126,$L44,FALSE))</f>
        <v>459997.99836988701</v>
      </c>
      <c r="Q44" s="32">
        <f>IF(Q37=0,0,VLOOKUP(Q37,FAC_TOTALS_APTA!$A$4:$BJ$126,$L44,FALSE))</f>
        <v>-215276.45205556601</v>
      </c>
      <c r="R44" s="32">
        <f>IF(R37=0,0,VLOOKUP(R37,FAC_TOTALS_APTA!$A$4:$BJ$126,$L44,FALSE))</f>
        <v>117316.71072499</v>
      </c>
      <c r="S44" s="32">
        <f>IF(S37=0,0,VLOOKUP(S37,FAC_TOTALS_APTA!$A$4:$BJ$126,$L44,FALSE))</f>
        <v>620130.65958008904</v>
      </c>
      <c r="T44" s="32">
        <f>IF(T37=0,0,VLOOKUP(T37,FAC_TOTALS_APTA!$A$4:$BJ$126,$L44,FALSE))</f>
        <v>375689.62705648498</v>
      </c>
      <c r="U44" s="32">
        <f>IF(U37=0,0,VLOOKUP(U37,FAC_TOTALS_APTA!$A$4:$BJ$126,$L44,FALSE))</f>
        <v>291035.83862576802</v>
      </c>
      <c r="V44" s="32">
        <f>IF(V37=0,0,VLOOKUP(V37,FAC_TOTALS_APTA!$A$4:$BJ$126,$L44,FALSE))</f>
        <v>206351.51384844299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1"/>
        <v>2531532.8285833062</v>
      </c>
      <c r="AD44" s="36">
        <f>AC44/G51</f>
        <v>6.1817463781856589E-2</v>
      </c>
      <c r="AE44" s="105"/>
    </row>
    <row r="45" spans="2:31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32">
        <f>VLOOKUP(G37,FAC_TOTALS_APTA!$A$4:$BJ$126,$F45,FALSE)</f>
        <v>7.6754355225931601</v>
      </c>
      <c r="H45" s="32">
        <f>VLOOKUP(H37,FAC_TOTALS_APTA!$A$4:$BJ$126,$F45,FALSE)</f>
        <v>8.3624406793883406</v>
      </c>
      <c r="I45" s="33">
        <f t="shared" si="8"/>
        <v>8.950699341723789E-2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MATCH($K45,FAC_TOTALS_APTA!$A$2:$BH$2,)</f>
        <v>28</v>
      </c>
      <c r="M45" s="32">
        <f>IF(M37=0,0,VLOOKUP(M37,FAC_TOTALS_APTA!$A$4:$BJ$126,$L45,FALSE))</f>
        <v>20723.6828892261</v>
      </c>
      <c r="N45" s="32">
        <f>IF(N37=0,0,VLOOKUP(N37,FAC_TOTALS_APTA!$A$4:$BJ$126,$L45,FALSE))</f>
        <v>21675.228389215601</v>
      </c>
      <c r="O45" s="32">
        <f>IF(O37=0,0,VLOOKUP(O37,FAC_TOTALS_APTA!$A$4:$BJ$126,$L45,FALSE))</f>
        <v>11040.5924430056</v>
      </c>
      <c r="P45" s="32">
        <f>IF(P37=0,0,VLOOKUP(P37,FAC_TOTALS_APTA!$A$4:$BJ$126,$L45,FALSE))</f>
        <v>64037.106271615099</v>
      </c>
      <c r="Q45" s="32">
        <f>IF(Q37=0,0,VLOOKUP(Q37,FAC_TOTALS_APTA!$A$4:$BJ$126,$L45,FALSE))</f>
        <v>-163680.98773889901</v>
      </c>
      <c r="R45" s="32">
        <f>IF(R37=0,0,VLOOKUP(R37,FAC_TOTALS_APTA!$A$4:$BJ$126,$L45,FALSE))</f>
        <v>89849.120951720703</v>
      </c>
      <c r="S45" s="32">
        <f>IF(S37=0,0,VLOOKUP(S37,FAC_TOTALS_APTA!$A$4:$BJ$126,$L45,FALSE))</f>
        <v>288575.17024522898</v>
      </c>
      <c r="T45" s="32">
        <f>IF(T37=0,0,VLOOKUP(T37,FAC_TOTALS_APTA!$A$4:$BJ$126,$L45,FALSE))</f>
        <v>31421.762194380401</v>
      </c>
      <c r="U45" s="32">
        <f>IF(U37=0,0,VLOOKUP(U37,FAC_TOTALS_APTA!$A$4:$BJ$126,$L45,FALSE))</f>
        <v>334606.772738236</v>
      </c>
      <c r="V45" s="32">
        <f>IF(V37=0,0,VLOOKUP(V37,FAC_TOTALS_APTA!$A$4:$BJ$126,$L45,FALSE))</f>
        <v>-7135.6315877860598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1"/>
        <v>691112.81679594342</v>
      </c>
      <c r="AD45" s="36">
        <f>AC45/G51</f>
        <v>1.6876273947183468E-2</v>
      </c>
      <c r="AE45" s="105"/>
    </row>
    <row r="46" spans="2:31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37">
        <f>VLOOKUP(G37,FAC_TOTALS_APTA!$A$4:$BJ$126,$F46,FALSE)</f>
        <v>3.5501668442365699</v>
      </c>
      <c r="H46" s="37">
        <f>VLOOKUP(H37,FAC_TOTALS_APTA!$A$4:$BJ$126,$F46,FALSE)</f>
        <v>4.4248857901299896</v>
      </c>
      <c r="I46" s="33">
        <f t="shared" si="8"/>
        <v>0.24638812322678882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MATCH($K46,FAC_TOTALS_APTA!$A$2:$BH$2,)</f>
        <v>29</v>
      </c>
      <c r="M46" s="32">
        <f>IF(M37=0,0,VLOOKUP(M37,FAC_TOTALS_APTA!$A$4:$BJ$126,$L46,FALSE))</f>
        <v>0</v>
      </c>
      <c r="N46" s="32">
        <f>IF(N37=0,0,VLOOKUP(N37,FAC_TOTALS_APTA!$A$4:$BJ$126,$L46,FALSE))</f>
        <v>0</v>
      </c>
      <c r="O46" s="32">
        <f>IF(O37=0,0,VLOOKUP(O37,FAC_TOTALS_APTA!$A$4:$BJ$126,$L46,FALSE))</f>
        <v>0</v>
      </c>
      <c r="P46" s="32">
        <f>IF(P37=0,0,VLOOKUP(P37,FAC_TOTALS_APTA!$A$4:$BJ$126,$L46,FALSE))</f>
        <v>-36278.4605142984</v>
      </c>
      <c r="Q46" s="32">
        <f>IF(Q37=0,0,VLOOKUP(Q37,FAC_TOTALS_APTA!$A$4:$BJ$126,$L46,FALSE))</f>
        <v>-215126.38448100499</v>
      </c>
      <c r="R46" s="32">
        <f>IF(R37=0,0,VLOOKUP(R37,FAC_TOTALS_APTA!$A$4:$BJ$126,$L46,FALSE))</f>
        <v>21139.035138879099</v>
      </c>
      <c r="S46" s="32">
        <f>IF(S37=0,0,VLOOKUP(S37,FAC_TOTALS_APTA!$A$4:$BJ$126,$L46,FALSE))</f>
        <v>-59083.069151179101</v>
      </c>
      <c r="T46" s="32">
        <f>IF(T37=0,0,VLOOKUP(T37,FAC_TOTALS_APTA!$A$4:$BJ$126,$L46,FALSE))</f>
        <v>59702.564191147001</v>
      </c>
      <c r="U46" s="32">
        <f>IF(U37=0,0,VLOOKUP(U37,FAC_TOTALS_APTA!$A$4:$BJ$126,$L46,FALSE))</f>
        <v>-68139.340806742301</v>
      </c>
      <c r="V46" s="32">
        <f>IF(V37=0,0,VLOOKUP(V37,FAC_TOTALS_APTA!$A$4:$BJ$126,$L46,FALSE))</f>
        <v>-205800.536958407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1"/>
        <v>-503586.19258160575</v>
      </c>
      <c r="AD46" s="36">
        <f>AC46/G51</f>
        <v>-1.229706400385795E-2</v>
      </c>
      <c r="AE46" s="105"/>
    </row>
    <row r="47" spans="2:31" x14ac:dyDescent="0.25">
      <c r="B47" s="28" t="s">
        <v>69</v>
      </c>
      <c r="C47" s="31"/>
      <c r="D47" s="129" t="s">
        <v>80</v>
      </c>
      <c r="E47" s="58"/>
      <c r="F47" s="9">
        <f>MATCH($D47,FAC_TOTALS_APTA!$A$2:$BJ$2,)</f>
        <v>21</v>
      </c>
      <c r="G47" s="37">
        <f>VLOOKUP(G37,FAC_TOTALS_APTA!$A$4:$BJ$126,$F47,FALSE)</f>
        <v>0</v>
      </c>
      <c r="H47" s="37">
        <f>VLOOKUP(H37,FAC_TOTALS_APTA!$A$4:$BJ$126,$F47,FALSE)</f>
        <v>0</v>
      </c>
      <c r="I47" s="33" t="str">
        <f t="shared" si="8"/>
        <v>-</v>
      </c>
      <c r="J47" s="34"/>
      <c r="K47" s="34" t="str">
        <f t="shared" si="10"/>
        <v>YEARS_SINCE_TNC_RAIL_POW_FAC</v>
      </c>
      <c r="L47" s="9">
        <f>MATCH($K47,FAC_TOTALS_APTA!$A$2:$BH$2,)</f>
        <v>31</v>
      </c>
      <c r="M47" s="32">
        <f>IF(M37=0,0,VLOOKUP(M37,FAC_TOTALS_APTA!$A$4:$BJ$126,$L47,FALSE))</f>
        <v>0</v>
      </c>
      <c r="N47" s="32">
        <f>IF(N37=0,0,VLOOKUP(N37,FAC_TOTALS_APTA!$A$4:$BJ$126,$L47,FALSE))</f>
        <v>0</v>
      </c>
      <c r="O47" s="32">
        <f>IF(O37=0,0,VLOOKUP(O37,FAC_TOTALS_APTA!$A$4:$BJ$126,$L47,FALSE))</f>
        <v>0</v>
      </c>
      <c r="P47" s="32">
        <f>IF(P37=0,0,VLOOKUP(P37,FAC_TOTALS_APTA!$A$4:$BJ$126,$L47,FALSE))</f>
        <v>0</v>
      </c>
      <c r="Q47" s="32">
        <f>IF(Q37=0,0,VLOOKUP(Q37,FAC_TOTALS_APTA!$A$4:$BJ$126,$L47,FALSE))</f>
        <v>0</v>
      </c>
      <c r="R47" s="32">
        <f>IF(R37=0,0,VLOOKUP(R37,FAC_TOTALS_APTA!$A$4:$BJ$126,$L47,FALSE))</f>
        <v>0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37" t="e">
        <f>VLOOKUP(G37,FAC_TOTALS_APTA!$A$4:$BJ$126,$F48,FALSE)</f>
        <v>#REF!</v>
      </c>
      <c r="H48" s="37" t="e">
        <f>VLOOKUP(H37,FAC_TOTALS_APTA!$A$4:$BJ$126,$F48,FALSE)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 t="e">
        <f>IF(S37=0,0,VLOOKUP(S37,FAC_TOTALS_APTA!$A$4:$BJ$126,$L48,FALSE))</f>
        <v>#REF!</v>
      </c>
      <c r="T48" s="32" t="e">
        <f>IF(T37=0,0,VLOOKUP(T37,FAC_TOTALS_APTA!$A$4:$BJ$126,$L48,FALSE))</f>
        <v>#REF!</v>
      </c>
      <c r="U48" s="32" t="e">
        <f>IF(U37=0,0,VLOOKUP(U37,FAC_TOTALS_APTA!$A$4:$BJ$126,$L48,FALSE))</f>
        <v>#REF!</v>
      </c>
      <c r="V48" s="32" t="e">
        <f>IF(V37=0,0,VLOOKUP(V37,FAC_TOTALS_APTA!$A$4:$BJ$126,$L48,FALSE))</f>
        <v>#REF!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1"/>
        <v>#REF!</v>
      </c>
      <c r="AD48" s="36" t="e">
        <f>AC48/G51</f>
        <v>#REF!</v>
      </c>
      <c r="AE48" s="105"/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38" t="e">
        <f>VLOOKUP(G37,FAC_TOTALS_APTA!$A$4:$BJ$126,$F49,FALSE)</f>
        <v>#REF!</v>
      </c>
      <c r="H49" s="38" t="e">
        <f>VLOOKUP(H37,FAC_TOTALS_APTA!$A$4:$BJ$126,$F49,FALSE)</f>
        <v>#REF!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 t="e">
        <f>IF(S37=0,0,VLOOKUP(S37,FAC_TOTALS_APTA!$A$4:$BJ$126,$L49,FALSE))</f>
        <v>#REF!</v>
      </c>
      <c r="T49" s="41" t="e">
        <f>IF(T37=0,0,VLOOKUP(T37,FAC_TOTALS_APTA!$A$4:$BJ$126,$L49,FALSE))</f>
        <v>#REF!</v>
      </c>
      <c r="U49" s="41" t="e">
        <f>IF(U37=0,0,VLOOKUP(U37,FAC_TOTALS_APTA!$A$4:$BJ$126,$L49,FALSE))</f>
        <v>#REF!</v>
      </c>
      <c r="V49" s="41" t="e">
        <f>IF(V37=0,0,VLOOKUP(V37,FAC_TOTALS_APTA!$A$4:$BJ$126,$L49,FALSE))</f>
        <v>#REF!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1"/>
        <v>#REF!</v>
      </c>
      <c r="AD49" s="43" t="e">
        <f>AC49/G51</f>
        <v>#REF!</v>
      </c>
      <c r="AE49" s="105"/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MATCH($K50,FAC_TOTALS_APTA!$A$2:$BH$2,)</f>
        <v>35</v>
      </c>
      <c r="M50" s="48">
        <f>IF(M37=0,0,VLOOKUP(M37,FAC_TOTALS_APTA!$A$4:$BJ$126,$L50,FALSE))</f>
        <v>459964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1675486</v>
      </c>
      <c r="R50" s="48">
        <f>IF(R37=0,0,VLOOKUP(R37,FAC_TOTALS_APTA!$A$4:$BJ$126,$L50,FALSE))</f>
        <v>4486638.9999999898</v>
      </c>
      <c r="S50" s="48">
        <f>IF(S37=0,0,VLOOKUP(S37,FAC_TOTALS_APTA!$A$4:$BJ$126,$L50,FALSE))</f>
        <v>0</v>
      </c>
      <c r="T50" s="48">
        <f>IF(T37=0,0,VLOOKUP(T37,FAC_TOTALS_APTA!$A$4:$BJ$126,$L50,FALSE))</f>
        <v>1165687</v>
      </c>
      <c r="U50" s="48">
        <f>IF(U37=0,0,VLOOKUP(U37,FAC_TOTALS_APTA!$A$4:$BJ$126,$L50,FALSE))</f>
        <v>469328</v>
      </c>
      <c r="V50" s="48">
        <f>IF(V37=0,0,VLOOKUP(V37,FAC_TOTALS_APTA!$A$4:$BJ$126,$L50,FALSE))</f>
        <v>1651310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9908413.9999999888</v>
      </c>
      <c r="AD50" s="52">
        <f>AC50/G52</f>
        <v>0.21035402559660377</v>
      </c>
      <c r="AE50" s="105"/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13">
        <f>VLOOKUP(G37,FAC_TOTALS_APTA!$A$4:$BJ$126,$F51,FALSE)</f>
        <v>40951742.0112326</v>
      </c>
      <c r="H51" s="113">
        <f>VLOOKUP(H37,FAC_TOTALS_APTA!$A$4:$BH$126,$F51,FALSE)</f>
        <v>84732888.311512902</v>
      </c>
      <c r="I51" s="115">
        <f t="shared" ref="I51" si="13">H51/G51-1</f>
        <v>1.0690911826967366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43781146.300280303</v>
      </c>
      <c r="AD51" s="36">
        <f>I51</f>
        <v>1.0690911826967366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4">
        <f>VLOOKUP(G37,FAC_TOTALS_APTA!$A$4:$BH$126,$F52,FALSE)</f>
        <v>47103514.999999903</v>
      </c>
      <c r="H52" s="114">
        <f>VLOOKUP(H37,FAC_TOTALS_APTA!$A$4:$BH$126,$F52,FALSE)</f>
        <v>81673687</v>
      </c>
      <c r="I52" s="116">
        <f t="shared" ref="I52" si="15">H52/G52-1</f>
        <v>0.73391915656400952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34570172.000000097</v>
      </c>
      <c r="AD52" s="55">
        <f>I52</f>
        <v>0.73391915656400952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-0.33517202613272712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2002</v>
      </c>
      <c r="H61" s="88">
        <f>$C$2</f>
        <v>2012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MATCH($D65,FAC_TOTALS_APTA!$A$2:$BJ$2,)</f>
        <v>12</v>
      </c>
      <c r="G65" s="90" t="e">
        <f>VLOOKUP(G63,FAC_TOTALS_APTA!$A$4:$BJ$126,$F65,FALSE)</f>
        <v>#N/A</v>
      </c>
      <c r="H65" s="90" t="e">
        <f>VLOOKUP(H63,FAC_TOTALS_APTA!$A$4:$BJ$126,$F65,FALSE)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MATCH($K65,FAC_TOTALS_APTA!$A$2:$BH$2,)</f>
        <v>22</v>
      </c>
      <c r="M65" s="90" t="e">
        <f>IF(M63=0,0,VLOOKUP(M63,FAC_TOTALS_APTA!$A$4:$BJ$126,$L65,FALSE))</f>
        <v>#N/A</v>
      </c>
      <c r="N65" s="90" t="e">
        <f>IF(N63=0,0,VLOOKUP(N63,FAC_TOTALS_APTA!$A$4:$BJ$126,$L65,FALSE))</f>
        <v>#N/A</v>
      </c>
      <c r="O65" s="90" t="e">
        <f>IF(O63=0,0,VLOOKUP(O63,FAC_TOTALS_APTA!$A$4:$BJ$126,$L65,FALSE))</f>
        <v>#N/A</v>
      </c>
      <c r="P65" s="90" t="e">
        <f>IF(P63=0,0,VLOOKUP(P63,FAC_TOTALS_APTA!$A$4:$BJ$126,$L65,FALSE))</f>
        <v>#N/A</v>
      </c>
      <c r="Q65" s="90" t="e">
        <f>IF(Q63=0,0,VLOOKUP(Q63,FAC_TOTALS_APTA!$A$4:$BJ$126,$L65,FALSE))</f>
        <v>#N/A</v>
      </c>
      <c r="R65" s="90" t="e">
        <f>IF(R63=0,0,VLOOKUP(R63,FAC_TOTALS_APTA!$A$4:$BJ$126,$L65,FALSE))</f>
        <v>#N/A</v>
      </c>
      <c r="S65" s="90" t="e">
        <f>IF(S63=0,0,VLOOKUP(S63,FAC_TOTALS_APTA!$A$4:$BJ$126,$L65,FALSE))</f>
        <v>#N/A</v>
      </c>
      <c r="T65" s="90" t="e">
        <f>IF(T63=0,0,VLOOKUP(T63,FAC_TOTALS_APTA!$A$4:$BJ$126,$L65,FALSE))</f>
        <v>#N/A</v>
      </c>
      <c r="U65" s="90" t="e">
        <f>IF(U63=0,0,VLOOKUP(U63,FAC_TOTALS_APTA!$A$4:$BJ$126,$L65,FALSE))</f>
        <v>#N/A</v>
      </c>
      <c r="V65" s="90" t="e">
        <f>IF(V63=0,0,VLOOKUP(V63,FAC_TOTALS_APTA!$A$4:$BJ$126,$L65,FALSE))</f>
        <v>#N/A</v>
      </c>
      <c r="W65" s="90">
        <f>IF(W63=0,0,VLOOKUP(W63,FAC_TOTALS_APTA!$A$4:$BJ$126,$L65,FALSE))</f>
        <v>0</v>
      </c>
      <c r="X65" s="90">
        <f>IF(X63=0,0,VLOOKUP(X63,FAC_TOTALS_APTA!$A$4:$BJ$126,$L65,FALSE))</f>
        <v>0</v>
      </c>
      <c r="Y65" s="90">
        <f>IF(Y63=0,0,VLOOKUP(Y63,FAC_TOTALS_APTA!$A$4:$BJ$126,$L65,FALSE))</f>
        <v>0</v>
      </c>
      <c r="Z65" s="90">
        <f>IF(Z63=0,0,VLOOKUP(Z63,FAC_TOTALS_APTA!$A$4:$BJ$126,$L65,FALSE))</f>
        <v>0</v>
      </c>
      <c r="AA65" s="90">
        <f>IF(AA63=0,0,VLOOKUP(AA63,FAC_TOTALS_APTA!$A$4:$BJ$126,$L65,FALSE))</f>
        <v>0</v>
      </c>
      <c r="AB65" s="90">
        <f>IF(AB63=0,0,VLOOKUP(AB63,FAC_TOTALS_APTA!$A$4:$BJ$126,$L65,FALSE))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MATCH($D66,FAC_TOTALS_APTA!$A$2:$BJ$2,)</f>
        <v>13</v>
      </c>
      <c r="G66" s="96" t="e">
        <f>VLOOKUP(G63,FAC_TOTALS_APTA!$A$4:$BJ$126,$F66,FALSE)</f>
        <v>#N/A</v>
      </c>
      <c r="H66" s="96" t="e">
        <f>VLOOKUP(H63,FAC_TOTALS_APTA!$A$4:$BJ$126,$F66,FALSE)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MATCH($K66,FAC_TOTALS_APTA!$A$2:$BH$2,)</f>
        <v>23</v>
      </c>
      <c r="M66" s="90" t="e">
        <f>IF(M63=0,0,VLOOKUP(M63,FAC_TOTALS_APTA!$A$4:$BJ$126,$L66,FALSE))</f>
        <v>#N/A</v>
      </c>
      <c r="N66" s="90" t="e">
        <f>IF(N63=0,0,VLOOKUP(N63,FAC_TOTALS_APTA!$A$4:$BJ$126,$L66,FALSE))</f>
        <v>#N/A</v>
      </c>
      <c r="O66" s="90" t="e">
        <f>IF(O63=0,0,VLOOKUP(O63,FAC_TOTALS_APTA!$A$4:$BJ$126,$L66,FALSE))</f>
        <v>#N/A</v>
      </c>
      <c r="P66" s="90" t="e">
        <f>IF(P63=0,0,VLOOKUP(P63,FAC_TOTALS_APTA!$A$4:$BJ$126,$L66,FALSE))</f>
        <v>#N/A</v>
      </c>
      <c r="Q66" s="90" t="e">
        <f>IF(Q63=0,0,VLOOKUP(Q63,FAC_TOTALS_APTA!$A$4:$BJ$126,$L66,FALSE))</f>
        <v>#N/A</v>
      </c>
      <c r="R66" s="90" t="e">
        <f>IF(R63=0,0,VLOOKUP(R63,FAC_TOTALS_APTA!$A$4:$BJ$126,$L66,FALSE))</f>
        <v>#N/A</v>
      </c>
      <c r="S66" s="90" t="e">
        <f>IF(S63=0,0,VLOOKUP(S63,FAC_TOTALS_APTA!$A$4:$BJ$126,$L66,FALSE))</f>
        <v>#N/A</v>
      </c>
      <c r="T66" s="90" t="e">
        <f>IF(T63=0,0,VLOOKUP(T63,FAC_TOTALS_APTA!$A$4:$BJ$126,$L66,FALSE))</f>
        <v>#N/A</v>
      </c>
      <c r="U66" s="90" t="e">
        <f>IF(U63=0,0,VLOOKUP(U63,FAC_TOTALS_APTA!$A$4:$BJ$126,$L66,FALSE))</f>
        <v>#N/A</v>
      </c>
      <c r="V66" s="90" t="e">
        <f>IF(V63=0,0,VLOOKUP(V63,FAC_TOTALS_APTA!$A$4:$BJ$126,$L66,FALSE))</f>
        <v>#N/A</v>
      </c>
      <c r="W66" s="90">
        <f>IF(W63=0,0,VLOOKUP(W63,FAC_TOTALS_APTA!$A$4:$BJ$126,$L66,FALSE))</f>
        <v>0</v>
      </c>
      <c r="X66" s="90">
        <f>IF(X63=0,0,VLOOKUP(X63,FAC_TOTALS_APTA!$A$4:$BJ$126,$L66,FALSE))</f>
        <v>0</v>
      </c>
      <c r="Y66" s="90">
        <f>IF(Y63=0,0,VLOOKUP(Y63,FAC_TOTALS_APTA!$A$4:$BJ$126,$L66,FALSE))</f>
        <v>0</v>
      </c>
      <c r="Z66" s="90">
        <f>IF(Z63=0,0,VLOOKUP(Z63,FAC_TOTALS_APTA!$A$4:$BJ$126,$L66,FALSE))</f>
        <v>0</v>
      </c>
      <c r="AA66" s="90">
        <f>IF(AA63=0,0,VLOOKUP(AA63,FAC_TOTALS_APTA!$A$4:$BJ$126,$L66,FALSE))</f>
        <v>0</v>
      </c>
      <c r="AB66" s="90">
        <f>IF(AB63=0,0,VLOOKUP(AB63,FAC_TOTALS_APTA!$A$4:$BJ$126,$L66,FALSE))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MATCH($D67,FAC_TOTALS_APTA!$A$2:$BJ$2,)</f>
        <v>14</v>
      </c>
      <c r="G67" s="90" t="e">
        <f>VLOOKUP(G63,FAC_TOTALS_APTA!$A$4:$BJ$126,$F67,FALSE)</f>
        <v>#N/A</v>
      </c>
      <c r="H67" s="90" t="e">
        <f>VLOOKUP(H63,FAC_TOTALS_APTA!$A$4:$BJ$126,$F67,FALSE)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MATCH($K67,FAC_TOTALS_APTA!$A$2:$BH$2,)</f>
        <v>24</v>
      </c>
      <c r="M67" s="90" t="e">
        <f>IF(M63=0,0,VLOOKUP(M63,FAC_TOTALS_APTA!$A$4:$BJ$126,$L67,FALSE))</f>
        <v>#N/A</v>
      </c>
      <c r="N67" s="90" t="e">
        <f>IF(N63=0,0,VLOOKUP(N63,FAC_TOTALS_APTA!$A$4:$BJ$126,$L67,FALSE))</f>
        <v>#N/A</v>
      </c>
      <c r="O67" s="90" t="e">
        <f>IF(O63=0,0,VLOOKUP(O63,FAC_TOTALS_APTA!$A$4:$BJ$126,$L67,FALSE))</f>
        <v>#N/A</v>
      </c>
      <c r="P67" s="90" t="e">
        <f>IF(P63=0,0,VLOOKUP(P63,FAC_TOTALS_APTA!$A$4:$BJ$126,$L67,FALSE))</f>
        <v>#N/A</v>
      </c>
      <c r="Q67" s="90" t="e">
        <f>IF(Q63=0,0,VLOOKUP(Q63,FAC_TOTALS_APTA!$A$4:$BJ$126,$L67,FALSE))</f>
        <v>#N/A</v>
      </c>
      <c r="R67" s="90" t="e">
        <f>IF(R63=0,0,VLOOKUP(R63,FAC_TOTALS_APTA!$A$4:$BJ$126,$L67,FALSE))</f>
        <v>#N/A</v>
      </c>
      <c r="S67" s="90" t="e">
        <f>IF(S63=0,0,VLOOKUP(S63,FAC_TOTALS_APTA!$A$4:$BJ$126,$L67,FALSE))</f>
        <v>#N/A</v>
      </c>
      <c r="T67" s="90" t="e">
        <f>IF(T63=0,0,VLOOKUP(T63,FAC_TOTALS_APTA!$A$4:$BJ$126,$L67,FALSE))</f>
        <v>#N/A</v>
      </c>
      <c r="U67" s="90" t="e">
        <f>IF(U63=0,0,VLOOKUP(U63,FAC_TOTALS_APTA!$A$4:$BJ$126,$L67,FALSE))</f>
        <v>#N/A</v>
      </c>
      <c r="V67" s="90" t="e">
        <f>IF(V63=0,0,VLOOKUP(V63,FAC_TOTALS_APTA!$A$4:$BJ$126,$L67,FALSE))</f>
        <v>#N/A</v>
      </c>
      <c r="W67" s="90">
        <f>IF(W63=0,0,VLOOKUP(W63,FAC_TOTALS_APTA!$A$4:$BJ$126,$L67,FALSE))</f>
        <v>0</v>
      </c>
      <c r="X67" s="90">
        <f>IF(X63=0,0,VLOOKUP(X63,FAC_TOTALS_APTA!$A$4:$BJ$126,$L67,FALSE))</f>
        <v>0</v>
      </c>
      <c r="Y67" s="90">
        <f>IF(Y63=0,0,VLOOKUP(Y63,FAC_TOTALS_APTA!$A$4:$BJ$126,$L67,FALSE))</f>
        <v>0</v>
      </c>
      <c r="Z67" s="90">
        <f>IF(Z63=0,0,VLOOKUP(Z63,FAC_TOTALS_APTA!$A$4:$BJ$126,$L67,FALSE))</f>
        <v>0</v>
      </c>
      <c r="AA67" s="90">
        <f>IF(AA63=0,0,VLOOKUP(AA63,FAC_TOTALS_APTA!$A$4:$BJ$126,$L67,FALSE))</f>
        <v>0</v>
      </c>
      <c r="AB67" s="90">
        <f>IF(AB63=0,0,VLOOKUP(AB63,FAC_TOTALS_APTA!$A$4:$BJ$126,$L67,FALSE))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67</v>
      </c>
      <c r="C68" s="80"/>
      <c r="D68" s="107" t="s">
        <v>11</v>
      </c>
      <c r="E68" s="91"/>
      <c r="F68" s="79" t="e">
        <f>MATCH($D68,FAC_TOTALS_APTA!$A$2:$BJ$2,)</f>
        <v>#N/A</v>
      </c>
      <c r="G68" s="96" t="e">
        <f>VLOOKUP(G63,FAC_TOTALS_APTA!$A$4:$BJ$126,$F68,FALSE)</f>
        <v>#N/A</v>
      </c>
      <c r="H68" s="96" t="e">
        <f>VLOOKUP(H63,FAC_TOTALS_APTA!$A$4:$BJ$126,$F68,FALSE)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TSD_POP_PCT_FAC</v>
      </c>
      <c r="L68" s="79" t="e">
        <f>MATCH($K68,FAC_TOTALS_APTA!$A$2:$BH$2,)</f>
        <v>#N/A</v>
      </c>
      <c r="M68" s="90" t="e">
        <f>IF(M63=0,0,VLOOKUP(M63,FAC_TOTALS_APTA!$A$4:$BJ$126,$L68,FALSE))</f>
        <v>#N/A</v>
      </c>
      <c r="N68" s="90" t="e">
        <f>IF(N63=0,0,VLOOKUP(N63,FAC_TOTALS_APTA!$A$4:$BJ$126,$L68,FALSE))</f>
        <v>#N/A</v>
      </c>
      <c r="O68" s="90" t="e">
        <f>IF(O63=0,0,VLOOKUP(O63,FAC_TOTALS_APTA!$A$4:$BJ$126,$L68,FALSE))</f>
        <v>#N/A</v>
      </c>
      <c r="P68" s="90" t="e">
        <f>IF(P63=0,0,VLOOKUP(P63,FAC_TOTALS_APTA!$A$4:$BJ$126,$L68,FALSE))</f>
        <v>#N/A</v>
      </c>
      <c r="Q68" s="90" t="e">
        <f>IF(Q63=0,0,VLOOKUP(Q63,FAC_TOTALS_APTA!$A$4:$BJ$126,$L68,FALSE))</f>
        <v>#N/A</v>
      </c>
      <c r="R68" s="90" t="e">
        <f>IF(R63=0,0,VLOOKUP(R63,FAC_TOTALS_APTA!$A$4:$BJ$126,$L68,FALSE))</f>
        <v>#N/A</v>
      </c>
      <c r="S68" s="90" t="e">
        <f>IF(S63=0,0,VLOOKUP(S63,FAC_TOTALS_APTA!$A$4:$BJ$126,$L68,FALSE))</f>
        <v>#N/A</v>
      </c>
      <c r="T68" s="90" t="e">
        <f>IF(T63=0,0,VLOOKUP(T63,FAC_TOTALS_APTA!$A$4:$BJ$126,$L68,FALSE))</f>
        <v>#N/A</v>
      </c>
      <c r="U68" s="90" t="e">
        <f>IF(U63=0,0,VLOOKUP(U63,FAC_TOTALS_APTA!$A$4:$BJ$126,$L68,FALSE))</f>
        <v>#N/A</v>
      </c>
      <c r="V68" s="90" t="e">
        <f>IF(V63=0,0,VLOOKUP(V63,FAC_TOTALS_APTA!$A$4:$BJ$126,$L68,FALSE))</f>
        <v>#N/A</v>
      </c>
      <c r="W68" s="90">
        <f>IF(W63=0,0,VLOOKUP(W63,FAC_TOTALS_APTA!$A$4:$BJ$126,$L68,FALSE))</f>
        <v>0</v>
      </c>
      <c r="X68" s="90">
        <f>IF(X63=0,0,VLOOKUP(X63,FAC_TOTALS_APTA!$A$4:$BJ$126,$L68,FALSE))</f>
        <v>0</v>
      </c>
      <c r="Y68" s="90">
        <f>IF(Y63=0,0,VLOOKUP(Y63,FAC_TOTALS_APTA!$A$4:$BJ$126,$L68,FALSE))</f>
        <v>0</v>
      </c>
      <c r="Z68" s="90">
        <f>IF(Z63=0,0,VLOOKUP(Z63,FAC_TOTALS_APTA!$A$4:$BJ$126,$L68,FALSE))</f>
        <v>0</v>
      </c>
      <c r="AA68" s="90">
        <f>IF(AA63=0,0,VLOOKUP(AA63,FAC_TOTALS_APTA!$A$4:$BJ$126,$L68,FALSE))</f>
        <v>0</v>
      </c>
      <c r="AB68" s="90">
        <f>IF(AB63=0,0,VLOOKUP(AB63,FAC_TOTALS_APTA!$A$4:$BJ$126,$L68,FALSE))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MATCH($D69,FAC_TOTALS_APTA!$A$2:$BJ$2,)</f>
        <v>16</v>
      </c>
      <c r="G69" s="97" t="e">
        <f>VLOOKUP(G63,FAC_TOTALS_APTA!$A$4:$BJ$126,$F69,FALSE)</f>
        <v>#N/A</v>
      </c>
      <c r="H69" s="97" t="e">
        <f>VLOOKUP(H63,FAC_TOTALS_APTA!$A$4:$BJ$126,$F69,FALSE)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MATCH($K69,FAC_TOTALS_APTA!$A$2:$BH$2,)</f>
        <v>26</v>
      </c>
      <c r="M69" s="90" t="e">
        <f>IF(M63=0,0,VLOOKUP(M63,FAC_TOTALS_APTA!$A$4:$BJ$126,$L69,FALSE))</f>
        <v>#N/A</v>
      </c>
      <c r="N69" s="90" t="e">
        <f>IF(N63=0,0,VLOOKUP(N63,FAC_TOTALS_APTA!$A$4:$BJ$126,$L69,FALSE))</f>
        <v>#N/A</v>
      </c>
      <c r="O69" s="90" t="e">
        <f>IF(O63=0,0,VLOOKUP(O63,FAC_TOTALS_APTA!$A$4:$BJ$126,$L69,FALSE))</f>
        <v>#N/A</v>
      </c>
      <c r="P69" s="90" t="e">
        <f>IF(P63=0,0,VLOOKUP(P63,FAC_TOTALS_APTA!$A$4:$BJ$126,$L69,FALSE))</f>
        <v>#N/A</v>
      </c>
      <c r="Q69" s="90" t="e">
        <f>IF(Q63=0,0,VLOOKUP(Q63,FAC_TOTALS_APTA!$A$4:$BJ$126,$L69,FALSE))</f>
        <v>#N/A</v>
      </c>
      <c r="R69" s="90" t="e">
        <f>IF(R63=0,0,VLOOKUP(R63,FAC_TOTALS_APTA!$A$4:$BJ$126,$L69,FALSE))</f>
        <v>#N/A</v>
      </c>
      <c r="S69" s="90" t="e">
        <f>IF(S63=0,0,VLOOKUP(S63,FAC_TOTALS_APTA!$A$4:$BJ$126,$L69,FALSE))</f>
        <v>#N/A</v>
      </c>
      <c r="T69" s="90" t="e">
        <f>IF(T63=0,0,VLOOKUP(T63,FAC_TOTALS_APTA!$A$4:$BJ$126,$L69,FALSE))</f>
        <v>#N/A</v>
      </c>
      <c r="U69" s="90" t="e">
        <f>IF(U63=0,0,VLOOKUP(U63,FAC_TOTALS_APTA!$A$4:$BJ$126,$L69,FALSE))</f>
        <v>#N/A</v>
      </c>
      <c r="V69" s="90" t="e">
        <f>IF(V63=0,0,VLOOKUP(V63,FAC_TOTALS_APTA!$A$4:$BJ$126,$L69,FALSE))</f>
        <v>#N/A</v>
      </c>
      <c r="W69" s="90">
        <f>IF(W63=0,0,VLOOKUP(W63,FAC_TOTALS_APTA!$A$4:$BJ$126,$L69,FALSE))</f>
        <v>0</v>
      </c>
      <c r="X69" s="90">
        <f>IF(X63=0,0,VLOOKUP(X63,FAC_TOTALS_APTA!$A$4:$BJ$126,$L69,FALSE))</f>
        <v>0</v>
      </c>
      <c r="Y69" s="90">
        <f>IF(Y63=0,0,VLOOKUP(Y63,FAC_TOTALS_APTA!$A$4:$BJ$126,$L69,FALSE))</f>
        <v>0</v>
      </c>
      <c r="Z69" s="90">
        <f>IF(Z63=0,0,VLOOKUP(Z63,FAC_TOTALS_APTA!$A$4:$BJ$126,$L69,FALSE))</f>
        <v>0</v>
      </c>
      <c r="AA69" s="90">
        <f>IF(AA63=0,0,VLOOKUP(AA63,FAC_TOTALS_APTA!$A$4:$BJ$126,$L69,FALSE))</f>
        <v>0</v>
      </c>
      <c r="AB69" s="90">
        <f>IF(AB63=0,0,VLOOKUP(AB63,FAC_TOTALS_APTA!$A$4:$BJ$126,$L69,FALSE))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MATCH($D70,FAC_TOTALS_APTA!$A$2:$BJ$2,)</f>
        <v>17</v>
      </c>
      <c r="G70" s="96" t="e">
        <f>VLOOKUP(G63,FAC_TOTALS_APTA!$A$4:$BJ$126,$F70,FALSE)</f>
        <v>#N/A</v>
      </c>
      <c r="H70" s="96" t="e">
        <f>VLOOKUP(H63,FAC_TOTALS_APTA!$A$4:$BJ$126,$F70,FALSE)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MATCH($K70,FAC_TOTALS_APTA!$A$2:$BH$2,)</f>
        <v>27</v>
      </c>
      <c r="M70" s="90" t="e">
        <f>IF(M63=0,0,VLOOKUP(M63,FAC_TOTALS_APTA!$A$4:$BJ$126,$L70,FALSE))</f>
        <v>#N/A</v>
      </c>
      <c r="N70" s="90" t="e">
        <f>IF(N63=0,0,VLOOKUP(N63,FAC_TOTALS_APTA!$A$4:$BJ$126,$L70,FALSE))</f>
        <v>#N/A</v>
      </c>
      <c r="O70" s="90" t="e">
        <f>IF(O63=0,0,VLOOKUP(O63,FAC_TOTALS_APTA!$A$4:$BJ$126,$L70,FALSE))</f>
        <v>#N/A</v>
      </c>
      <c r="P70" s="90" t="e">
        <f>IF(P63=0,0,VLOOKUP(P63,FAC_TOTALS_APTA!$A$4:$BJ$126,$L70,FALSE))</f>
        <v>#N/A</v>
      </c>
      <c r="Q70" s="90" t="e">
        <f>IF(Q63=0,0,VLOOKUP(Q63,FAC_TOTALS_APTA!$A$4:$BJ$126,$L70,FALSE))</f>
        <v>#N/A</v>
      </c>
      <c r="R70" s="90" t="e">
        <f>IF(R63=0,0,VLOOKUP(R63,FAC_TOTALS_APTA!$A$4:$BJ$126,$L70,FALSE))</f>
        <v>#N/A</v>
      </c>
      <c r="S70" s="90" t="e">
        <f>IF(S63=0,0,VLOOKUP(S63,FAC_TOTALS_APTA!$A$4:$BJ$126,$L70,FALSE))</f>
        <v>#N/A</v>
      </c>
      <c r="T70" s="90" t="e">
        <f>IF(T63=0,0,VLOOKUP(T63,FAC_TOTALS_APTA!$A$4:$BJ$126,$L70,FALSE))</f>
        <v>#N/A</v>
      </c>
      <c r="U70" s="90" t="e">
        <f>IF(U63=0,0,VLOOKUP(U63,FAC_TOTALS_APTA!$A$4:$BJ$126,$L70,FALSE))</f>
        <v>#N/A</v>
      </c>
      <c r="V70" s="90" t="e">
        <f>IF(V63=0,0,VLOOKUP(V63,FAC_TOTALS_APTA!$A$4:$BJ$126,$L70,FALSE))</f>
        <v>#N/A</v>
      </c>
      <c r="W70" s="90">
        <f>IF(W63=0,0,VLOOKUP(W63,FAC_TOTALS_APTA!$A$4:$BJ$126,$L70,FALSE))</f>
        <v>0</v>
      </c>
      <c r="X70" s="90">
        <f>IF(X63=0,0,VLOOKUP(X63,FAC_TOTALS_APTA!$A$4:$BJ$126,$L70,FALSE))</f>
        <v>0</v>
      </c>
      <c r="Y70" s="90">
        <f>IF(Y63=0,0,VLOOKUP(Y63,FAC_TOTALS_APTA!$A$4:$BJ$126,$L70,FALSE))</f>
        <v>0</v>
      </c>
      <c r="Z70" s="90">
        <f>IF(Z63=0,0,VLOOKUP(Z63,FAC_TOTALS_APTA!$A$4:$BJ$126,$L70,FALSE))</f>
        <v>0</v>
      </c>
      <c r="AA70" s="90">
        <f>IF(AA63=0,0,VLOOKUP(AA63,FAC_TOTALS_APTA!$A$4:$BJ$126,$L70,FALSE))</f>
        <v>0</v>
      </c>
      <c r="AB70" s="90">
        <f>IF(AB63=0,0,VLOOKUP(AB63,FAC_TOTALS_APTA!$A$4:$BJ$126,$L70,FALSE))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68</v>
      </c>
      <c r="C71" s="80"/>
      <c r="D71" s="107" t="s">
        <v>10</v>
      </c>
      <c r="E71" s="91"/>
      <c r="F71" s="79">
        <f>MATCH($D71,FAC_TOTALS_APTA!$A$2:$BJ$2,)</f>
        <v>18</v>
      </c>
      <c r="G71" s="90" t="e">
        <f>VLOOKUP(G63,FAC_TOTALS_APTA!$A$4:$BJ$126,$F71,FALSE)</f>
        <v>#N/A</v>
      </c>
      <c r="H71" s="90" t="e">
        <f>VLOOKUP(H63,FAC_TOTALS_APTA!$A$4:$BJ$126,$F71,FALSE)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MATCH($K71,FAC_TOTALS_APTA!$A$2:$BH$2,)</f>
        <v>28</v>
      </c>
      <c r="M71" s="90" t="e">
        <f>IF(M63=0,0,VLOOKUP(M63,FAC_TOTALS_APTA!$A$4:$BJ$126,$L71,FALSE))</f>
        <v>#N/A</v>
      </c>
      <c r="N71" s="90" t="e">
        <f>IF(N63=0,0,VLOOKUP(N63,FAC_TOTALS_APTA!$A$4:$BJ$126,$L71,FALSE))</f>
        <v>#N/A</v>
      </c>
      <c r="O71" s="90" t="e">
        <f>IF(O63=0,0,VLOOKUP(O63,FAC_TOTALS_APTA!$A$4:$BJ$126,$L71,FALSE))</f>
        <v>#N/A</v>
      </c>
      <c r="P71" s="90" t="e">
        <f>IF(P63=0,0,VLOOKUP(P63,FAC_TOTALS_APTA!$A$4:$BJ$126,$L71,FALSE))</f>
        <v>#N/A</v>
      </c>
      <c r="Q71" s="90" t="e">
        <f>IF(Q63=0,0,VLOOKUP(Q63,FAC_TOTALS_APTA!$A$4:$BJ$126,$L71,FALSE))</f>
        <v>#N/A</v>
      </c>
      <c r="R71" s="90" t="e">
        <f>IF(R63=0,0,VLOOKUP(R63,FAC_TOTALS_APTA!$A$4:$BJ$126,$L71,FALSE))</f>
        <v>#N/A</v>
      </c>
      <c r="S71" s="90" t="e">
        <f>IF(S63=0,0,VLOOKUP(S63,FAC_TOTALS_APTA!$A$4:$BJ$126,$L71,FALSE))</f>
        <v>#N/A</v>
      </c>
      <c r="T71" s="90" t="e">
        <f>IF(T63=0,0,VLOOKUP(T63,FAC_TOTALS_APTA!$A$4:$BJ$126,$L71,FALSE))</f>
        <v>#N/A</v>
      </c>
      <c r="U71" s="90" t="e">
        <f>IF(U63=0,0,VLOOKUP(U63,FAC_TOTALS_APTA!$A$4:$BJ$126,$L71,FALSE))</f>
        <v>#N/A</v>
      </c>
      <c r="V71" s="90" t="e">
        <f>IF(V63=0,0,VLOOKUP(V63,FAC_TOTALS_APTA!$A$4:$BJ$126,$L71,FALSE))</f>
        <v>#N/A</v>
      </c>
      <c r="W71" s="90">
        <f>IF(W63=0,0,VLOOKUP(W63,FAC_TOTALS_APTA!$A$4:$BJ$126,$L71,FALSE))</f>
        <v>0</v>
      </c>
      <c r="X71" s="90">
        <f>IF(X63=0,0,VLOOKUP(X63,FAC_TOTALS_APTA!$A$4:$BJ$126,$L71,FALSE))</f>
        <v>0</v>
      </c>
      <c r="Y71" s="90">
        <f>IF(Y63=0,0,VLOOKUP(Y63,FAC_TOTALS_APTA!$A$4:$BJ$126,$L71,FALSE))</f>
        <v>0</v>
      </c>
      <c r="Z71" s="90">
        <f>IF(Z63=0,0,VLOOKUP(Z63,FAC_TOTALS_APTA!$A$4:$BJ$126,$L71,FALSE))</f>
        <v>0</v>
      </c>
      <c r="AA71" s="90">
        <f>IF(AA63=0,0,VLOOKUP(AA63,FAC_TOTALS_APTA!$A$4:$BJ$126,$L71,FALSE))</f>
        <v>0</v>
      </c>
      <c r="AB71" s="90">
        <f>IF(AB63=0,0,VLOOKUP(AB63,FAC_TOTALS_APTA!$A$4:$BJ$126,$L71,FALSE))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52</v>
      </c>
      <c r="C72" s="80"/>
      <c r="D72" s="107" t="s">
        <v>32</v>
      </c>
      <c r="E72" s="91"/>
      <c r="F72" s="79">
        <f>MATCH($D72,FAC_TOTALS_APTA!$A$2:$BJ$2,)</f>
        <v>19</v>
      </c>
      <c r="G72" s="97" t="e">
        <f>VLOOKUP(G63,FAC_TOTALS_APTA!$A$4:$BJ$126,$F72,FALSE)</f>
        <v>#N/A</v>
      </c>
      <c r="H72" s="97" t="e">
        <f>VLOOKUP(H63,FAC_TOTALS_APTA!$A$4:$BJ$126,$F72,FALSE)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MATCH($K72,FAC_TOTALS_APTA!$A$2:$BH$2,)</f>
        <v>29</v>
      </c>
      <c r="M72" s="90" t="e">
        <f>IF(M63=0,0,VLOOKUP(M63,FAC_TOTALS_APTA!$A$4:$BJ$126,$L72,FALSE))</f>
        <v>#N/A</v>
      </c>
      <c r="N72" s="90" t="e">
        <f>IF(N63=0,0,VLOOKUP(N63,FAC_TOTALS_APTA!$A$4:$BJ$126,$L72,FALSE))</f>
        <v>#N/A</v>
      </c>
      <c r="O72" s="90" t="e">
        <f>IF(O63=0,0,VLOOKUP(O63,FAC_TOTALS_APTA!$A$4:$BJ$126,$L72,FALSE))</f>
        <v>#N/A</v>
      </c>
      <c r="P72" s="90" t="e">
        <f>IF(P63=0,0,VLOOKUP(P63,FAC_TOTALS_APTA!$A$4:$BJ$126,$L72,FALSE))</f>
        <v>#N/A</v>
      </c>
      <c r="Q72" s="90" t="e">
        <f>IF(Q63=0,0,VLOOKUP(Q63,FAC_TOTALS_APTA!$A$4:$BJ$126,$L72,FALSE))</f>
        <v>#N/A</v>
      </c>
      <c r="R72" s="90" t="e">
        <f>IF(R63=0,0,VLOOKUP(R63,FAC_TOTALS_APTA!$A$4:$BJ$126,$L72,FALSE))</f>
        <v>#N/A</v>
      </c>
      <c r="S72" s="90" t="e">
        <f>IF(S63=0,0,VLOOKUP(S63,FAC_TOTALS_APTA!$A$4:$BJ$126,$L72,FALSE))</f>
        <v>#N/A</v>
      </c>
      <c r="T72" s="90" t="e">
        <f>IF(T63=0,0,VLOOKUP(T63,FAC_TOTALS_APTA!$A$4:$BJ$126,$L72,FALSE))</f>
        <v>#N/A</v>
      </c>
      <c r="U72" s="90" t="e">
        <f>IF(U63=0,0,VLOOKUP(U63,FAC_TOTALS_APTA!$A$4:$BJ$126,$L72,FALSE))</f>
        <v>#N/A</v>
      </c>
      <c r="V72" s="90" t="e">
        <f>IF(V63=0,0,VLOOKUP(V63,FAC_TOTALS_APTA!$A$4:$BJ$126,$L72,FALSE))</f>
        <v>#N/A</v>
      </c>
      <c r="W72" s="90">
        <f>IF(W63=0,0,VLOOKUP(W63,FAC_TOTALS_APTA!$A$4:$BJ$126,$L72,FALSE))</f>
        <v>0</v>
      </c>
      <c r="X72" s="90">
        <f>IF(X63=0,0,VLOOKUP(X63,FAC_TOTALS_APTA!$A$4:$BJ$126,$L72,FALSE))</f>
        <v>0</v>
      </c>
      <c r="Y72" s="90">
        <f>IF(Y63=0,0,VLOOKUP(Y63,FAC_TOTALS_APTA!$A$4:$BJ$126,$L72,FALSE))</f>
        <v>0</v>
      </c>
      <c r="Z72" s="90">
        <f>IF(Z63=0,0,VLOOKUP(Z63,FAC_TOTALS_APTA!$A$4:$BJ$126,$L72,FALSE))</f>
        <v>0</v>
      </c>
      <c r="AA72" s="90">
        <f>IF(AA63=0,0,VLOOKUP(AA63,FAC_TOTALS_APTA!$A$4:$BJ$126,$L72,FALSE))</f>
        <v>0</v>
      </c>
      <c r="AB72" s="90">
        <f>IF(AB63=0,0,VLOOKUP(AB63,FAC_TOTALS_APTA!$A$4:$BJ$126,$L72,FALSE))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69</v>
      </c>
      <c r="C73" s="80"/>
      <c r="D73" s="129" t="s">
        <v>80</v>
      </c>
      <c r="E73" s="91"/>
      <c r="F73" s="79">
        <f>MATCH($D73,FAC_TOTALS_APTA!$A$2:$BJ$2,)</f>
        <v>21</v>
      </c>
      <c r="G73" s="97" t="e">
        <f>VLOOKUP(G63,FAC_TOTALS_APTA!$A$4:$BJ$126,$F73,FALSE)</f>
        <v>#N/A</v>
      </c>
      <c r="H73" s="97" t="e">
        <f>VLOOKUP(H63,FAC_TOTALS_APTA!$A$4:$BJ$126,$F73,FALSE)</f>
        <v>#N/A</v>
      </c>
      <c r="I73" s="92" t="str">
        <f t="shared" si="17"/>
        <v>-</v>
      </c>
      <c r="J73" s="93"/>
      <c r="K73" s="93" t="str">
        <f t="shared" si="19"/>
        <v>YEARS_SINCE_TNC_RAIL_POW_FAC</v>
      </c>
      <c r="L73" s="79">
        <f>MATCH($K73,FAC_TOTALS_APTA!$A$2:$BH$2,)</f>
        <v>31</v>
      </c>
      <c r="M73" s="90" t="e">
        <f>IF(M63=0,0,VLOOKUP(M63,FAC_TOTALS_APTA!$A$4:$BJ$126,$L73,FALSE))</f>
        <v>#N/A</v>
      </c>
      <c r="N73" s="90" t="e">
        <f>IF(N63=0,0,VLOOKUP(N63,FAC_TOTALS_APTA!$A$4:$BJ$126,$L73,FALSE))</f>
        <v>#N/A</v>
      </c>
      <c r="O73" s="90" t="e">
        <f>IF(O63=0,0,VLOOKUP(O63,FAC_TOTALS_APTA!$A$4:$BJ$126,$L73,FALSE))</f>
        <v>#N/A</v>
      </c>
      <c r="P73" s="90" t="e">
        <f>IF(P63=0,0,VLOOKUP(P63,FAC_TOTALS_APTA!$A$4:$BJ$126,$L73,FALSE))</f>
        <v>#N/A</v>
      </c>
      <c r="Q73" s="90" t="e">
        <f>IF(Q63=0,0,VLOOKUP(Q63,FAC_TOTALS_APTA!$A$4:$BJ$126,$L73,FALSE))</f>
        <v>#N/A</v>
      </c>
      <c r="R73" s="90" t="e">
        <f>IF(R63=0,0,VLOOKUP(R63,FAC_TOTALS_APTA!$A$4:$BJ$126,$L73,FALSE))</f>
        <v>#N/A</v>
      </c>
      <c r="S73" s="90" t="e">
        <f>IF(S63=0,0,VLOOKUP(S63,FAC_TOTALS_APTA!$A$4:$BJ$126,$L73,FALSE))</f>
        <v>#N/A</v>
      </c>
      <c r="T73" s="90" t="e">
        <f>IF(T63=0,0,VLOOKUP(T63,FAC_TOTALS_APTA!$A$4:$BJ$126,$L73,FALSE))</f>
        <v>#N/A</v>
      </c>
      <c r="U73" s="90" t="e">
        <f>IF(U63=0,0,VLOOKUP(U63,FAC_TOTALS_APTA!$A$4:$BJ$126,$L73,FALSE))</f>
        <v>#N/A</v>
      </c>
      <c r="V73" s="90" t="e">
        <f>IF(V63=0,0,VLOOKUP(V63,FAC_TOTALS_APTA!$A$4:$BJ$126,$L73,FALSE))</f>
        <v>#N/A</v>
      </c>
      <c r="W73" s="90">
        <f>IF(W63=0,0,VLOOKUP(W63,FAC_TOTALS_APTA!$A$4:$BJ$126,$L73,FALSE))</f>
        <v>0</v>
      </c>
      <c r="X73" s="90">
        <f>IF(X63=0,0,VLOOKUP(X63,FAC_TOTALS_APTA!$A$4:$BJ$126,$L73,FALSE))</f>
        <v>0</v>
      </c>
      <c r="Y73" s="90">
        <f>IF(Y63=0,0,VLOOKUP(Y63,FAC_TOTALS_APTA!$A$4:$BJ$126,$L73,FALSE))</f>
        <v>0</v>
      </c>
      <c r="Z73" s="90">
        <f>IF(Z63=0,0,VLOOKUP(Z63,FAC_TOTALS_APTA!$A$4:$BJ$126,$L73,FALSE))</f>
        <v>0</v>
      </c>
      <c r="AA73" s="90">
        <f>IF(AA63=0,0,VLOOKUP(AA63,FAC_TOTALS_APTA!$A$4:$BJ$126,$L73,FALSE))</f>
        <v>0</v>
      </c>
      <c r="AB73" s="90">
        <f>IF(AB63=0,0,VLOOKUP(AB63,FAC_TOTALS_APTA!$A$4:$BJ$126,$L73,FALSE))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70</v>
      </c>
      <c r="C74" s="80"/>
      <c r="D74" s="9" t="s">
        <v>48</v>
      </c>
      <c r="E74" s="91"/>
      <c r="F74" s="79" t="e">
        <f>MATCH($D74,FAC_TOTALS_APTA!$A$2:$BJ$2,)</f>
        <v>#N/A</v>
      </c>
      <c r="G74" s="97" t="e">
        <f>VLOOKUP(G63,FAC_TOTALS_APTA!$A$4:$BJ$126,$F74,FALSE)</f>
        <v>#N/A</v>
      </c>
      <c r="H74" s="97" t="e">
        <f>VLOOKUP(H63,FAC_TOTALS_APTA!$A$4:$BJ$126,$F74,FALSE)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 t="e">
        <f>MATCH($K74,FAC_TOTALS_APTA!$A$2:$BH$2,)</f>
        <v>#N/A</v>
      </c>
      <c r="M74" s="90" t="e">
        <f>IF(M63=0,0,VLOOKUP(M63,FAC_TOTALS_APTA!$A$4:$BJ$126,$L74,FALSE))</f>
        <v>#N/A</v>
      </c>
      <c r="N74" s="90" t="e">
        <f>IF(N63=0,0,VLOOKUP(N63,FAC_TOTALS_APTA!$A$4:$BJ$126,$L74,FALSE))</f>
        <v>#N/A</v>
      </c>
      <c r="O74" s="90" t="e">
        <f>IF(O63=0,0,VLOOKUP(O63,FAC_TOTALS_APTA!$A$4:$BJ$126,$L74,FALSE))</f>
        <v>#N/A</v>
      </c>
      <c r="P74" s="90" t="e">
        <f>IF(P63=0,0,VLOOKUP(P63,FAC_TOTALS_APTA!$A$4:$BJ$126,$L74,FALSE))</f>
        <v>#N/A</v>
      </c>
      <c r="Q74" s="90" t="e">
        <f>IF(Q63=0,0,VLOOKUP(Q63,FAC_TOTALS_APTA!$A$4:$BJ$126,$L74,FALSE))</f>
        <v>#N/A</v>
      </c>
      <c r="R74" s="90" t="e">
        <f>IF(R63=0,0,VLOOKUP(R63,FAC_TOTALS_APTA!$A$4:$BJ$126,$L74,FALSE))</f>
        <v>#N/A</v>
      </c>
      <c r="S74" s="90" t="e">
        <f>IF(S63=0,0,VLOOKUP(S63,FAC_TOTALS_APTA!$A$4:$BJ$126,$L74,FALSE))</f>
        <v>#N/A</v>
      </c>
      <c r="T74" s="90" t="e">
        <f>IF(T63=0,0,VLOOKUP(T63,FAC_TOTALS_APTA!$A$4:$BJ$126,$L74,FALSE))</f>
        <v>#N/A</v>
      </c>
      <c r="U74" s="90" t="e">
        <f>IF(U63=0,0,VLOOKUP(U63,FAC_TOTALS_APTA!$A$4:$BJ$126,$L74,FALSE))</f>
        <v>#N/A</v>
      </c>
      <c r="V74" s="90" t="e">
        <f>IF(V63=0,0,VLOOKUP(V63,FAC_TOTALS_APTA!$A$4:$BJ$126,$L74,FALSE))</f>
        <v>#N/A</v>
      </c>
      <c r="W74" s="90">
        <f>IF(W63=0,0,VLOOKUP(W63,FAC_TOTALS_APTA!$A$4:$BJ$126,$L74,FALSE))</f>
        <v>0</v>
      </c>
      <c r="X74" s="90">
        <f>IF(X63=0,0,VLOOKUP(X63,FAC_TOTALS_APTA!$A$4:$BJ$126,$L74,FALSE))</f>
        <v>0</v>
      </c>
      <c r="Y74" s="90">
        <f>IF(Y63=0,0,VLOOKUP(Y63,FAC_TOTALS_APTA!$A$4:$BJ$126,$L74,FALSE))</f>
        <v>0</v>
      </c>
      <c r="Z74" s="90">
        <f>IF(Z63=0,0,VLOOKUP(Z63,FAC_TOTALS_APTA!$A$4:$BJ$126,$L74,FALSE))</f>
        <v>0</v>
      </c>
      <c r="AA74" s="90">
        <f>IF(AA63=0,0,VLOOKUP(AA63,FAC_TOTALS_APTA!$A$4:$BJ$126,$L74,FALSE))</f>
        <v>0</v>
      </c>
      <c r="AB74" s="90">
        <f>IF(AB63=0,0,VLOOKUP(AB63,FAC_TOTALS_APTA!$A$4:$BJ$126,$L74,FALSE))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71</v>
      </c>
      <c r="C75" s="88"/>
      <c r="D75" s="10" t="s">
        <v>49</v>
      </c>
      <c r="E75" s="98"/>
      <c r="F75" s="89" t="e">
        <f>MATCH($D75,FAC_TOTALS_APTA!$A$2:$BJ$2,)</f>
        <v>#N/A</v>
      </c>
      <c r="G75" s="99" t="e">
        <f>VLOOKUP(G63,FAC_TOTALS_APTA!$A$4:$BJ$126,$F75,FALSE)</f>
        <v>#N/A</v>
      </c>
      <c r="H75" s="99" t="e">
        <f>VLOOKUP(H63,FAC_TOTALS_APTA!$A$4:$BJ$126,$F75,FALSE)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 t="e">
        <f>MATCH($K75,FAC_TOTALS_APTA!$A$2:$BH$2,)</f>
        <v>#N/A</v>
      </c>
      <c r="M75" s="102" t="e">
        <f>IF(M63=0,0,VLOOKUP(M63,FAC_TOTALS_APTA!$A$4:$BJ$126,$L75,FALSE))</f>
        <v>#N/A</v>
      </c>
      <c r="N75" s="102" t="e">
        <f>IF(N63=0,0,VLOOKUP(N63,FAC_TOTALS_APTA!$A$4:$BJ$126,$L75,FALSE))</f>
        <v>#N/A</v>
      </c>
      <c r="O75" s="102" t="e">
        <f>IF(O63=0,0,VLOOKUP(O63,FAC_TOTALS_APTA!$A$4:$BJ$126,$L75,FALSE))</f>
        <v>#N/A</v>
      </c>
      <c r="P75" s="102" t="e">
        <f>IF(P63=0,0,VLOOKUP(P63,FAC_TOTALS_APTA!$A$4:$BJ$126,$L75,FALSE))</f>
        <v>#N/A</v>
      </c>
      <c r="Q75" s="102" t="e">
        <f>IF(Q63=0,0,VLOOKUP(Q63,FAC_TOTALS_APTA!$A$4:$BJ$126,$L75,FALSE))</f>
        <v>#N/A</v>
      </c>
      <c r="R75" s="102" t="e">
        <f>IF(R63=0,0,VLOOKUP(R63,FAC_TOTALS_APTA!$A$4:$BJ$126,$L75,FALSE))</f>
        <v>#N/A</v>
      </c>
      <c r="S75" s="102" t="e">
        <f>IF(S63=0,0,VLOOKUP(S63,FAC_TOTALS_APTA!$A$4:$BJ$126,$L75,FALSE))</f>
        <v>#N/A</v>
      </c>
      <c r="T75" s="102" t="e">
        <f>IF(T63=0,0,VLOOKUP(T63,FAC_TOTALS_APTA!$A$4:$BJ$126,$L75,FALSE))</f>
        <v>#N/A</v>
      </c>
      <c r="U75" s="102" t="e">
        <f>IF(U63=0,0,VLOOKUP(U63,FAC_TOTALS_APTA!$A$4:$BJ$126,$L75,FALSE))</f>
        <v>#N/A</v>
      </c>
      <c r="V75" s="102" t="e">
        <f>IF(V63=0,0,VLOOKUP(V63,FAC_TOTALS_APTA!$A$4:$BJ$126,$L75,FALSE))</f>
        <v>#N/A</v>
      </c>
      <c r="W75" s="102">
        <f>IF(W63=0,0,VLOOKUP(W63,FAC_TOTALS_APTA!$A$4:$BJ$126,$L75,FALSE))</f>
        <v>0</v>
      </c>
      <c r="X75" s="102">
        <f>IF(X63=0,0,VLOOKUP(X63,FAC_TOTALS_APTA!$A$4:$BJ$126,$L75,FALSE))</f>
        <v>0</v>
      </c>
      <c r="Y75" s="102">
        <f>IF(Y63=0,0,VLOOKUP(Y63,FAC_TOTALS_APTA!$A$4:$BJ$126,$L75,FALSE))</f>
        <v>0</v>
      </c>
      <c r="Z75" s="102">
        <f>IF(Z63=0,0,VLOOKUP(Z63,FAC_TOTALS_APTA!$A$4:$BJ$126,$L75,FALSE))</f>
        <v>0</v>
      </c>
      <c r="AA75" s="102">
        <f>IF(AA63=0,0,VLOOKUP(AA63,FAC_TOTALS_APTA!$A$4:$BJ$126,$L75,FALSE))</f>
        <v>0</v>
      </c>
      <c r="AB75" s="102">
        <f>IF(AB63=0,0,VLOOKUP(AB63,FAC_TOTALS_APTA!$A$4:$BJ$126,$L75,FALSE))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MATCH($K76,FAC_TOTALS_APTA!$A$2:$BH$2,)</f>
        <v>35</v>
      </c>
      <c r="M76" s="48" t="e">
        <f>IF(M63=0,0,VLOOKUP(M63,FAC_TOTALS_APTA!$A$4:$BJ$126,$L76,FALSE))</f>
        <v>#N/A</v>
      </c>
      <c r="N76" s="48" t="e">
        <f>IF(N63=0,0,VLOOKUP(N63,FAC_TOTALS_APTA!$A$4:$BJ$126,$L76,FALSE))</f>
        <v>#N/A</v>
      </c>
      <c r="O76" s="48" t="e">
        <f>IF(O63=0,0,VLOOKUP(O63,FAC_TOTALS_APTA!$A$4:$BJ$126,$L76,FALSE))</f>
        <v>#N/A</v>
      </c>
      <c r="P76" s="48" t="e">
        <f>IF(P63=0,0,VLOOKUP(P63,FAC_TOTALS_APTA!$A$4:$BJ$126,$L76,FALSE))</f>
        <v>#N/A</v>
      </c>
      <c r="Q76" s="48" t="e">
        <f>IF(Q63=0,0,VLOOKUP(Q63,FAC_TOTALS_APTA!$A$4:$BJ$126,$L76,FALSE))</f>
        <v>#N/A</v>
      </c>
      <c r="R76" s="48" t="e">
        <f>IF(R63=0,0,VLOOKUP(R63,FAC_TOTALS_APTA!$A$4:$BJ$126,$L76,FALSE))</f>
        <v>#N/A</v>
      </c>
      <c r="S76" s="48" t="e">
        <f>IF(S63=0,0,VLOOKUP(S63,FAC_TOTALS_APTA!$A$4:$BJ$126,$L76,FALSE))</f>
        <v>#N/A</v>
      </c>
      <c r="T76" s="48" t="e">
        <f>IF(T63=0,0,VLOOKUP(T63,FAC_TOTALS_APTA!$A$4:$BJ$126,$L76,FALSE))</f>
        <v>#N/A</v>
      </c>
      <c r="U76" s="48" t="e">
        <f>IF(U63=0,0,VLOOKUP(U63,FAC_TOTALS_APTA!$A$4:$BJ$126,$L76,FALSE))</f>
        <v>#N/A</v>
      </c>
      <c r="V76" s="48" t="e">
        <f>IF(V63=0,0,VLOOKUP(V63,FAC_TOTALS_APTA!$A$4:$BJ$126,$L76,FALSE))</f>
        <v>#N/A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13" t="e">
        <f>VLOOKUP(G63,FAC_TOTALS_APTA!$A$4:$BJ$126,$F77,FALSE)</f>
        <v>#N/A</v>
      </c>
      <c r="H77" s="113" t="e">
        <f>VLOOKUP(H63,FAC_TOTALS_APTA!$A$4:$BH$126,$F77,FALSE)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4" t="e">
        <f>VLOOKUP(G63,FAC_TOTALS_APTA!$A$4:$BH$126,$F78,FALSE)</f>
        <v>#N/A</v>
      </c>
      <c r="H78" s="114" t="e">
        <f>VLOOKUP(H63,FAC_TOTALS_APTA!$A$4:$BH$126,$F78,FALSE)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2002</v>
      </c>
      <c r="H87" s="30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32">
        <f>VLOOKUP(G89,FAC_TOTALS_APTA!$A$4:$BJ$126,$F91,FALSE)</f>
        <v>474570591.99999899</v>
      </c>
      <c r="H91" s="32">
        <f>VLOOKUP(H89,FAC_TOTALS_APTA!$A$4:$BJ$126,$F91,FALSE)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83605882.194914103</v>
      </c>
      <c r="N91" s="32">
        <f>IF(N89=0,0,VLOOKUP(N89,FAC_TOTALS_APTA!$A$4:$BJ$126,$L91,FALSE))</f>
        <v>49258193.260804303</v>
      </c>
      <c r="O91" s="32">
        <f>IF(O89=0,0,VLOOKUP(O89,FAC_TOTALS_APTA!$A$4:$BJ$126,$L91,FALSE))</f>
        <v>16920442.1887892</v>
      </c>
      <c r="P91" s="32">
        <f>IF(P89=0,0,VLOOKUP(P89,FAC_TOTALS_APTA!$A$4:$BJ$126,$L91,FALSE))</f>
        <v>38569431.576443702</v>
      </c>
      <c r="Q91" s="32">
        <f>IF(Q89=0,0,VLOOKUP(Q89,FAC_TOTALS_APTA!$A$4:$BJ$126,$L91,FALSE))</f>
        <v>10322385.945439801</v>
      </c>
      <c r="R91" s="32">
        <f>IF(R89=0,0,VLOOKUP(R89,FAC_TOTALS_APTA!$A$4:$BJ$126,$L91,FALSE))</f>
        <v>52574356.660367198</v>
      </c>
      <c r="S91" s="32">
        <f>IF(S89=0,0,VLOOKUP(S89,FAC_TOTALS_APTA!$A$4:$BJ$126,$L91,FALSE))</f>
        <v>12945983.728114899</v>
      </c>
      <c r="T91" s="32">
        <f>IF(T89=0,0,VLOOKUP(T89,FAC_TOTALS_APTA!$A$4:$BJ$126,$L91,FALSE))</f>
        <v>-32110051.115337402</v>
      </c>
      <c r="U91" s="32">
        <f>IF(U89=0,0,VLOOKUP(U89,FAC_TOTALS_APTA!$A$4:$BJ$126,$L91,FALSE))</f>
        <v>-33637986.610331297</v>
      </c>
      <c r="V91" s="32">
        <f>IF(V89=0,0,VLOOKUP(V89,FAC_TOTALS_APTA!$A$4:$BJ$126,$L91,FALSE))</f>
        <v>-1706464.2173325401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196742173.61187193</v>
      </c>
      <c r="AD91" s="36">
        <f>AC91/G103</f>
        <v>8.8479338765976745E-2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57">
        <f>VLOOKUP(G89,FAC_TOTALS_APTA!$A$4:$BJ$126,$F92,FALSE)</f>
        <v>1.7610024585999999</v>
      </c>
      <c r="H92" s="57">
        <f>VLOOKUP(H89,FAC_TOTALS_APTA!$A$4:$BJ$126,$F92,FALSE)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-63821341.681652002</v>
      </c>
      <c r="N92" s="32">
        <f>IF(N89=0,0,VLOOKUP(N89,FAC_TOTALS_APTA!$A$4:$BJ$126,$L92,FALSE))</f>
        <v>10119239.4826445</v>
      </c>
      <c r="O92" s="32">
        <f>IF(O89=0,0,VLOOKUP(O89,FAC_TOTALS_APTA!$A$4:$BJ$126,$L92,FALSE))</f>
        <v>125394817.737064</v>
      </c>
      <c r="P92" s="32">
        <f>IF(P89=0,0,VLOOKUP(P89,FAC_TOTALS_APTA!$A$4:$BJ$126,$L92,FALSE))</f>
        <v>11005846.106995801</v>
      </c>
      <c r="Q92" s="32">
        <f>IF(Q89=0,0,VLOOKUP(Q89,FAC_TOTALS_APTA!$A$4:$BJ$126,$L92,FALSE))</f>
        <v>35323324.133650303</v>
      </c>
      <c r="R92" s="32">
        <f>IF(R89=0,0,VLOOKUP(R89,FAC_TOTALS_APTA!$A$4:$BJ$126,$L92,FALSE))</f>
        <v>-14616697.2391569</v>
      </c>
      <c r="S92" s="32">
        <f>IF(S89=0,0,VLOOKUP(S89,FAC_TOTALS_APTA!$A$4:$BJ$126,$L92,FALSE))</f>
        <v>-48720963.728410602</v>
      </c>
      <c r="T92" s="32">
        <f>IF(T89=0,0,VLOOKUP(T89,FAC_TOTALS_APTA!$A$4:$BJ$126,$L92,FALSE))</f>
        <v>-814866.35848717403</v>
      </c>
      <c r="U92" s="32">
        <f>IF(U89=0,0,VLOOKUP(U89,FAC_TOTALS_APTA!$A$4:$BJ$126,$L92,FALSE))</f>
        <v>-58997947.374934897</v>
      </c>
      <c r="V92" s="32">
        <f>IF(V89=0,0,VLOOKUP(V89,FAC_TOTALS_APTA!$A$4:$BJ$126,$L92,FALSE))</f>
        <v>24595375.659729801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29">SUM(M92:AB92)</f>
        <v>19466786.737442829</v>
      </c>
      <c r="AD92" s="36">
        <f>AC92/G103</f>
        <v>8.7546477036751242E-3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32">
        <f>VLOOKUP(G89,FAC_TOTALS_APTA!$A$4:$BJ$126,$F93,FALSE)</f>
        <v>25697520.3899999</v>
      </c>
      <c r="H93" s="32">
        <f>VLOOKUP(H89,FAC_TOTALS_APTA!$A$4:$BJ$126,$F93,FALSE)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MATCH($K93,FAC_TOTALS_APTA!$A$2:$BH$2,)</f>
        <v>24</v>
      </c>
      <c r="M93" s="32">
        <f>IF(M89=0,0,VLOOKUP(M89,FAC_TOTALS_APTA!$A$4:$BJ$126,$L93,FALSE))</f>
        <v>9886178.3856143896</v>
      </c>
      <c r="N93" s="32">
        <f>IF(N89=0,0,VLOOKUP(N89,FAC_TOTALS_APTA!$A$4:$BJ$126,$L93,FALSE))</f>
        <v>14520375.6656936</v>
      </c>
      <c r="O93" s="32">
        <f>IF(O89=0,0,VLOOKUP(O89,FAC_TOTALS_APTA!$A$4:$BJ$126,$L93,FALSE))</f>
        <v>14938953.2727686</v>
      </c>
      <c r="P93" s="32">
        <f>IF(P89=0,0,VLOOKUP(P89,FAC_TOTALS_APTA!$A$4:$BJ$126,$L93,FALSE))</f>
        <v>19255306.442123499</v>
      </c>
      <c r="Q93" s="32">
        <f>IF(Q89=0,0,VLOOKUP(Q89,FAC_TOTALS_APTA!$A$4:$BJ$126,$L93,FALSE))</f>
        <v>2028903.6803883601</v>
      </c>
      <c r="R93" s="32">
        <f>IF(R89=0,0,VLOOKUP(R89,FAC_TOTALS_APTA!$A$4:$BJ$126,$L93,FALSE))</f>
        <v>8764786.8877141401</v>
      </c>
      <c r="S93" s="32">
        <f>IF(S89=0,0,VLOOKUP(S89,FAC_TOTALS_APTA!$A$4:$BJ$126,$L93,FALSE))</f>
        <v>-8196665.9221858503</v>
      </c>
      <c r="T93" s="32">
        <f>IF(T89=0,0,VLOOKUP(T89,FAC_TOTALS_APTA!$A$4:$BJ$126,$L93,FALSE))</f>
        <v>-6481318.3729044097</v>
      </c>
      <c r="U93" s="32">
        <f>IF(U89=0,0,VLOOKUP(U89,FAC_TOTALS_APTA!$A$4:$BJ$126,$L93,FALSE))</f>
        <v>4798864.1490196204</v>
      </c>
      <c r="V93" s="32">
        <f>IF(V89=0,0,VLOOKUP(V89,FAC_TOTALS_APTA!$A$4:$BJ$126,$L93,FALSE))</f>
        <v>8560745.8364540301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29"/>
        <v>68076130.024685994</v>
      </c>
      <c r="AD93" s="36">
        <f>AC93/G103</f>
        <v>3.0615352365749249E-2</v>
      </c>
    </row>
    <row r="94" spans="2:30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57" t="e">
        <f>VLOOKUP(G89,FAC_TOTALS_APTA!$A$4:$BJ$126,$F94,FALSE)</f>
        <v>#REF!</v>
      </c>
      <c r="H94" s="57" t="e">
        <f>VLOOKUP(H89,FAC_TOTALS_APTA!$A$4:$BJ$126,$F94,FALSE)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 t="e">
        <f>IF(S89=0,0,VLOOKUP(S89,FAC_TOTALS_APTA!$A$4:$BJ$126,$L94,FALSE))</f>
        <v>#REF!</v>
      </c>
      <c r="T94" s="32" t="e">
        <f>IF(T89=0,0,VLOOKUP(T89,FAC_TOTALS_APTA!$A$4:$BJ$126,$L94,FALSE))</f>
        <v>#REF!</v>
      </c>
      <c r="U94" s="32" t="e">
        <f>IF(U89=0,0,VLOOKUP(U89,FAC_TOTALS_APTA!$A$4:$BJ$126,$L94,FALSE))</f>
        <v>#REF!</v>
      </c>
      <c r="V94" s="32" t="e">
        <f>IF(V89=0,0,VLOOKUP(V89,FAC_TOTALS_APTA!$A$4:$BJ$126,$L94,FALSE))</f>
        <v>#REF!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37">
        <f>VLOOKUP(G89,FAC_TOTALS_APTA!$A$4:$BJ$126,$F95,FALSE)</f>
        <v>1.974</v>
      </c>
      <c r="H95" s="37">
        <f>VLOOKUP(H89,FAC_TOTALS_APTA!$A$4:$BJ$126,$F95,FALSE)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MATCH($K95,FAC_TOTALS_APTA!$A$2:$BH$2,)</f>
        <v>26</v>
      </c>
      <c r="M95" s="32">
        <f>IF(M89=0,0,VLOOKUP(M89,FAC_TOTALS_APTA!$A$4:$BJ$126,$L95,FALSE))</f>
        <v>33891618.367120802</v>
      </c>
      <c r="N95" s="32">
        <f>IF(N89=0,0,VLOOKUP(N89,FAC_TOTALS_APTA!$A$4:$BJ$126,$L95,FALSE))</f>
        <v>35820123.457916401</v>
      </c>
      <c r="O95" s="32">
        <f>IF(O89=0,0,VLOOKUP(O89,FAC_TOTALS_APTA!$A$4:$BJ$126,$L95,FALSE))</f>
        <v>49467162.302581698</v>
      </c>
      <c r="P95" s="32">
        <f>IF(P89=0,0,VLOOKUP(P89,FAC_TOTALS_APTA!$A$4:$BJ$126,$L95,FALSE))</f>
        <v>36253965.045461401</v>
      </c>
      <c r="Q95" s="32">
        <f>IF(Q89=0,0,VLOOKUP(Q89,FAC_TOTALS_APTA!$A$4:$BJ$126,$L95,FALSE))</f>
        <v>12371740.5415456</v>
      </c>
      <c r="R95" s="32">
        <f>IF(R89=0,0,VLOOKUP(R89,FAC_TOTALS_APTA!$A$4:$BJ$126,$L95,FALSE))</f>
        <v>51335690.2156417</v>
      </c>
      <c r="S95" s="32">
        <f>IF(S89=0,0,VLOOKUP(S89,FAC_TOTALS_APTA!$A$4:$BJ$126,$L95,FALSE))</f>
        <v>-128393814.127682</v>
      </c>
      <c r="T95" s="32">
        <f>IF(T89=0,0,VLOOKUP(T89,FAC_TOTALS_APTA!$A$4:$BJ$126,$L95,FALSE))</f>
        <v>56905990.748975098</v>
      </c>
      <c r="U95" s="32">
        <f>IF(U89=0,0,VLOOKUP(U89,FAC_TOTALS_APTA!$A$4:$BJ$126,$L95,FALSE))</f>
        <v>89783416.702272698</v>
      </c>
      <c r="V95" s="32">
        <f>IF(V89=0,0,VLOOKUP(V89,FAC_TOTALS_APTA!$A$4:$BJ$126,$L95,FALSE))</f>
        <v>4667266.8173373695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29"/>
        <v>242103160.07117078</v>
      </c>
      <c r="AD95" s="36">
        <f>AC95/G103</f>
        <v>0.10887918499116352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57">
        <f>VLOOKUP(G89,FAC_TOTALS_APTA!$A$4:$BJ$126,$F96,FALSE)</f>
        <v>42439.074999999903</v>
      </c>
      <c r="H96" s="57">
        <f>VLOOKUP(H89,FAC_TOTALS_APTA!$A$4:$BJ$126,$F96,FALSE)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12280918.178081499</v>
      </c>
      <c r="N96" s="32">
        <f>IF(N89=0,0,VLOOKUP(N89,FAC_TOTALS_APTA!$A$4:$BJ$126,$L96,FALSE))</f>
        <v>15733910.246692</v>
      </c>
      <c r="O96" s="32">
        <f>IF(O89=0,0,VLOOKUP(O89,FAC_TOTALS_APTA!$A$4:$BJ$126,$L96,FALSE))</f>
        <v>15121064.941987401</v>
      </c>
      <c r="P96" s="32">
        <f>IF(P89=0,0,VLOOKUP(P89,FAC_TOTALS_APTA!$A$4:$BJ$126,$L96,FALSE))</f>
        <v>27765269.534445699</v>
      </c>
      <c r="Q96" s="32">
        <f>IF(Q89=0,0,VLOOKUP(Q89,FAC_TOTALS_APTA!$A$4:$BJ$126,$L96,FALSE))</f>
        <v>-8832973.3509898409</v>
      </c>
      <c r="R96" s="32">
        <f>IF(R89=0,0,VLOOKUP(R89,FAC_TOTALS_APTA!$A$4:$BJ$126,$L96,FALSE))</f>
        <v>-825961.01734307699</v>
      </c>
      <c r="S96" s="32">
        <f>IF(S89=0,0,VLOOKUP(S89,FAC_TOTALS_APTA!$A$4:$BJ$126,$L96,FALSE))</f>
        <v>18721542.3160256</v>
      </c>
      <c r="T96" s="32">
        <f>IF(T89=0,0,VLOOKUP(T89,FAC_TOTALS_APTA!$A$4:$BJ$126,$L96,FALSE))</f>
        <v>4229455.1610045303</v>
      </c>
      <c r="U96" s="32">
        <f>IF(U89=0,0,VLOOKUP(U89,FAC_TOTALS_APTA!$A$4:$BJ$126,$L96,FALSE))</f>
        <v>16941932.488752302</v>
      </c>
      <c r="V96" s="32">
        <f>IF(V89=0,0,VLOOKUP(V89,FAC_TOTALS_APTA!$A$4:$BJ$126,$L96,FALSE))</f>
        <v>3044634.43252395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29"/>
        <v>104179792.93118006</v>
      </c>
      <c r="AD96" s="36">
        <f>AC96/G103</f>
        <v>4.6851973941854252E-2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32">
        <f>VLOOKUP(G89,FAC_TOTALS_APTA!$A$4:$BJ$126,$F97,FALSE)</f>
        <v>31.71</v>
      </c>
      <c r="H97" s="32">
        <f>VLOOKUP(H89,FAC_TOTALS_APTA!$A$4:$BJ$126,$F97,FALSE)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MATCH($K97,FAC_TOTALS_APTA!$A$2:$BH$2,)</f>
        <v>28</v>
      </c>
      <c r="M97" s="32">
        <f>IF(M89=0,0,VLOOKUP(M89,FAC_TOTALS_APTA!$A$4:$BJ$126,$L97,FALSE))</f>
        <v>-6977506.4027857902</v>
      </c>
      <c r="N97" s="32">
        <f>IF(N89=0,0,VLOOKUP(N89,FAC_TOTALS_APTA!$A$4:$BJ$126,$L97,FALSE))</f>
        <v>-7075299.0261272704</v>
      </c>
      <c r="O97" s="32">
        <f>IF(O89=0,0,VLOOKUP(O89,FAC_TOTALS_APTA!$A$4:$BJ$126,$L97,FALSE))</f>
        <v>-6653069.2051661201</v>
      </c>
      <c r="P97" s="32">
        <f>IF(P89=0,0,VLOOKUP(P89,FAC_TOTALS_APTA!$A$4:$BJ$126,$L97,FALSE))</f>
        <v>-12311381.4815627</v>
      </c>
      <c r="Q97" s="32">
        <f>IF(Q89=0,0,VLOOKUP(Q89,FAC_TOTALS_APTA!$A$4:$BJ$126,$L97,FALSE))</f>
        <v>5645331.0658586398</v>
      </c>
      <c r="R97" s="32">
        <f>IF(R89=0,0,VLOOKUP(R89,FAC_TOTALS_APTA!$A$4:$BJ$126,$L97,FALSE))</f>
        <v>541728.34223146597</v>
      </c>
      <c r="S97" s="32">
        <f>IF(S89=0,0,VLOOKUP(S89,FAC_TOTALS_APTA!$A$4:$BJ$126,$L97,FALSE))</f>
        <v>5277357.5993518699</v>
      </c>
      <c r="T97" s="32">
        <f>IF(T89=0,0,VLOOKUP(T89,FAC_TOTALS_APTA!$A$4:$BJ$126,$L97,FALSE))</f>
        <v>8573952.13906385</v>
      </c>
      <c r="U97" s="32">
        <f>IF(U89=0,0,VLOOKUP(U89,FAC_TOTALS_APTA!$A$4:$BJ$126,$L97,FALSE))</f>
        <v>10264626.1516675</v>
      </c>
      <c r="V97" s="32">
        <f>IF(V89=0,0,VLOOKUP(V89,FAC_TOTALS_APTA!$A$4:$BJ$126,$L97,FALSE))</f>
        <v>5951035.3350070799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29"/>
        <v>3236774.517538528</v>
      </c>
      <c r="AD97" s="36">
        <f>AC97/G103</f>
        <v>1.4556496138512264E-3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37">
        <f>VLOOKUP(G89,FAC_TOTALS_APTA!$A$4:$BJ$126,$F98,FALSE)</f>
        <v>3.5</v>
      </c>
      <c r="H98" s="37">
        <f>VLOOKUP(H89,FAC_TOTALS_APTA!$A$4:$BJ$126,$F98,FALSE)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MATCH($K98,FAC_TOTALS_APTA!$A$2:$BH$2,)</f>
        <v>29</v>
      </c>
      <c r="M98" s="32">
        <f>IF(M89=0,0,VLOOKUP(M89,FAC_TOTALS_APTA!$A$4:$BJ$126,$L98,FALSE))</f>
        <v>0</v>
      </c>
      <c r="N98" s="32">
        <f>IF(N89=0,0,VLOOKUP(N89,FAC_TOTALS_APTA!$A$4:$BJ$126,$L98,FALSE))</f>
        <v>0</v>
      </c>
      <c r="O98" s="32">
        <f>IF(O89=0,0,VLOOKUP(O89,FAC_TOTALS_APTA!$A$4:$BJ$126,$L98,FALSE))</f>
        <v>0</v>
      </c>
      <c r="P98" s="32">
        <f>IF(P89=0,0,VLOOKUP(P89,FAC_TOTALS_APTA!$A$4:$BJ$126,$L98,FALSE))</f>
        <v>-4628915.3585633002</v>
      </c>
      <c r="Q98" s="32">
        <f>IF(Q89=0,0,VLOOKUP(Q89,FAC_TOTALS_APTA!$A$4:$BJ$126,$L98,FALSE))</f>
        <v>2406812.1532109599</v>
      </c>
      <c r="R98" s="32">
        <f>IF(R89=0,0,VLOOKUP(R89,FAC_TOTALS_APTA!$A$4:$BJ$126,$L98,FALSE))</f>
        <v>-2540700.0251061101</v>
      </c>
      <c r="S98" s="32">
        <f>IF(S89=0,0,VLOOKUP(S89,FAC_TOTALS_APTA!$A$4:$BJ$126,$L98,FALSE))</f>
        <v>-5203920.6578115299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-5308822.5367547199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29"/>
        <v>-15275546.425024699</v>
      </c>
      <c r="AD98" s="36">
        <f>AC98/G103</f>
        <v>-6.869753556964911E-3</v>
      </c>
    </row>
    <row r="99" spans="1:31" x14ac:dyDescent="0.25">
      <c r="B99" s="28" t="s">
        <v>69</v>
      </c>
      <c r="C99" s="31"/>
      <c r="D99" s="129" t="s">
        <v>80</v>
      </c>
      <c r="E99" s="58"/>
      <c r="F99" s="9">
        <f>MATCH($D99,FAC_TOTALS_APTA!$A$2:$BJ$2,)</f>
        <v>21</v>
      </c>
      <c r="G99" s="37">
        <f>VLOOKUP(G89,FAC_TOTALS_APTA!$A$4:$BJ$126,$F99,FALSE)</f>
        <v>0</v>
      </c>
      <c r="H99" s="37">
        <f>VLOOKUP(H89,FAC_TOTALS_APTA!$A$4:$BJ$126,$F99,FALSE)</f>
        <v>1</v>
      </c>
      <c r="I99" s="33" t="str">
        <f t="shared" si="26"/>
        <v>-</v>
      </c>
      <c r="J99" s="34"/>
      <c r="K99" s="34" t="str">
        <f t="shared" si="28"/>
        <v>YEARS_SINCE_TNC_RAIL_POW_FAC</v>
      </c>
      <c r="L99" s="9">
        <f>MATCH($K99,FAC_TOTALS_APTA!$A$2:$BH$2,)</f>
        <v>31</v>
      </c>
      <c r="M99" s="32">
        <f>IF(M89=0,0,VLOOKUP(M89,FAC_TOTALS_APTA!$A$4:$BJ$126,$L99,FALSE))</f>
        <v>0</v>
      </c>
      <c r="N99" s="32">
        <f>IF(N89=0,0,VLOOKUP(N89,FAC_TOTALS_APTA!$A$4:$BJ$126,$L99,FALSE))</f>
        <v>0</v>
      </c>
      <c r="O99" s="32">
        <f>IF(O89=0,0,VLOOKUP(O89,FAC_TOTALS_APTA!$A$4:$BJ$126,$L99,FALSE))</f>
        <v>0</v>
      </c>
      <c r="P99" s="32">
        <f>IF(P89=0,0,VLOOKUP(P89,FAC_TOTALS_APTA!$A$4:$BJ$126,$L99,FALSE))</f>
        <v>0</v>
      </c>
      <c r="Q99" s="32">
        <f>IF(Q89=0,0,VLOOKUP(Q89,FAC_TOTALS_APTA!$A$4:$BJ$126,$L99,FALSE))</f>
        <v>0</v>
      </c>
      <c r="R99" s="32">
        <f>IF(R89=0,0,VLOOKUP(R89,FAC_TOTALS_APTA!$A$4:$BJ$126,$L99,FALSE))</f>
        <v>0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41859.0206700907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29"/>
        <v>41859.0206700907</v>
      </c>
      <c r="AD99" s="36">
        <f>AC99/G103</f>
        <v>1.882493418816986E-5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37" t="e">
        <f>VLOOKUP(G89,FAC_TOTALS_APTA!$A$4:$BJ$126,$F100,FALSE)</f>
        <v>#REF!</v>
      </c>
      <c r="H100" s="37" t="e">
        <f>VLOOKUP(H89,FAC_TOTALS_APTA!$A$4:$BJ$126,$F100,FALSE)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 t="e">
        <f>IF(S89=0,0,VLOOKUP(S89,FAC_TOTALS_APTA!$A$4:$BJ$126,$L100,FALSE))</f>
        <v>#REF!</v>
      </c>
      <c r="T100" s="32" t="e">
        <f>IF(T89=0,0,VLOOKUP(T89,FAC_TOTALS_APTA!$A$4:$BJ$126,$L100,FALSE))</f>
        <v>#REF!</v>
      </c>
      <c r="U100" s="32" t="e">
        <f>IF(U89=0,0,VLOOKUP(U89,FAC_TOTALS_APTA!$A$4:$BJ$126,$L100,FALSE))</f>
        <v>#REF!</v>
      </c>
      <c r="V100" s="32" t="e">
        <f>IF(V89=0,0,VLOOKUP(V89,FAC_TOTALS_APTA!$A$4:$BJ$126,$L100,FALSE))</f>
        <v>#REF!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38" t="e">
        <f>VLOOKUP(G89,FAC_TOTALS_APTA!$A$4:$BJ$126,$F101,FALSE)</f>
        <v>#REF!</v>
      </c>
      <c r="H101" s="38" t="e">
        <f>VLOOKUP(H89,FAC_TOTALS_APTA!$A$4:$BJ$126,$F101,FALSE)</f>
        <v>#REF!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 t="e">
        <f>IF(S89=0,0,VLOOKUP(S89,FAC_TOTALS_APTA!$A$4:$BJ$126,$L101,FALSE))</f>
        <v>#REF!</v>
      </c>
      <c r="T101" s="41" t="e">
        <f>IF(T89=0,0,VLOOKUP(T89,FAC_TOTALS_APTA!$A$4:$BJ$126,$L101,FALSE))</f>
        <v>#REF!</v>
      </c>
      <c r="U101" s="41" t="e">
        <f>IF(U89=0,0,VLOOKUP(U89,FAC_TOTALS_APTA!$A$4:$BJ$126,$L101,FALSE))</f>
        <v>#REF!</v>
      </c>
      <c r="V101" s="41" t="e">
        <f>IF(V89=0,0,VLOOKUP(V89,FAC_TOTALS_APTA!$A$4:$BJ$126,$L101,FALSE))</f>
        <v>#REF!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29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13">
        <f>VLOOKUP(G89,FAC_TOTALS_APTA!$A$4:$BJ$126,$F103,FALSE)</f>
        <v>2223594529.0260901</v>
      </c>
      <c r="H103" s="113">
        <f>VLOOKUP(H89,FAC_TOTALS_APTA!$A$4:$BH$126,$F103,FALSE)</f>
        <v>2908763333.7532401</v>
      </c>
      <c r="I103" s="115">
        <f t="shared" ref="I103" si="31">H103/G103-1</f>
        <v>0.30813567661872532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685168804.72714996</v>
      </c>
      <c r="AD103" s="36">
        <f>I103</f>
        <v>0.30813567661872532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4">
        <f>VLOOKUP(G89,FAC_TOTALS_APTA!$A$4:$BH$126,$F104,FALSE)</f>
        <v>2028458449</v>
      </c>
      <c r="H104" s="114">
        <f>VLOOKUP(H89,FAC_TOTALS_APTA!$A$4:$BH$126,$F104,FALSE)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0.13606493416735743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5" sqref="D15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MATCH($D13,FAC_TOTALS_APTA!$A$2:$BJ$2,)</f>
        <v>12</v>
      </c>
      <c r="G13" s="32">
        <f>VLOOKUP(G11,FAC_TOTALS_APTA!$A$4:$BJ$126,$F13,FALSE)</f>
        <v>60620023.984365799</v>
      </c>
      <c r="H13" s="32">
        <f>VLOOKUP(H11,FAC_TOTALS_APTA!$A$4:$BJ$126,$F13,FALSE)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MATCH($K13,FAC_TOTALS_APTA!$A$2:$BH$2,)</f>
        <v>22</v>
      </c>
      <c r="M13" s="32">
        <f>IF(M11=0,0,VLOOKUP(M11,FAC_TOTALS_APTA!$A$4:$BJ$126,$L13,FALSE))</f>
        <v>31848983.666872501</v>
      </c>
      <c r="N13" s="32">
        <f>IF(N11=0,0,VLOOKUP(N11,FAC_TOTALS_APTA!$A$4:$BJ$126,$L13,FALSE))</f>
        <v>43762547.762778603</v>
      </c>
      <c r="O13" s="32">
        <f>IF(O11=0,0,VLOOKUP(O11,FAC_TOTALS_APTA!$A$4:$BJ$126,$L13,FALSE))</f>
        <v>21944092.3361536</v>
      </c>
      <c r="P13" s="32">
        <f>IF(P11=0,0,VLOOKUP(P11,FAC_TOTALS_APTA!$A$4:$BJ$126,$L13,FALSE))</f>
        <v>27905990.371148001</v>
      </c>
      <c r="Q13" s="32">
        <f>IF(Q11=0,0,VLOOKUP(Q11,FAC_TOTALS_APTA!$A$4:$BJ$126,$L13,FALSE))</f>
        <v>35539005.669335797</v>
      </c>
      <c r="R13" s="32">
        <f>IF(R11=0,0,VLOOKUP(R11,FAC_TOTALS_APTA!$A$4:$BJ$126,$L13,FALSE))</f>
        <v>13288026.3226317</v>
      </c>
      <c r="S13" s="32">
        <f>IF(S11=0,0,VLOOKUP(S11,FAC_TOTALS_APTA!$A$4:$BJ$126,$L13,FALSE))</f>
        <v>0</v>
      </c>
      <c r="T13" s="32">
        <f>IF(T11=0,0,VLOOKUP(T11,FAC_TOTALS_APTA!$A$4:$BJ$126,$L13,FALSE))</f>
        <v>0</v>
      </c>
      <c r="U13" s="32">
        <f>IF(U11=0,0,VLOOKUP(U11,FAC_TOTALS_APTA!$A$4:$BJ$126,$L13,FALSE))</f>
        <v>0</v>
      </c>
      <c r="V13" s="32">
        <f>IF(V11=0,0,VLOOKUP(V11,FAC_TOTALS_APTA!$A$4:$BJ$126,$L13,FALSE))</f>
        <v>0</v>
      </c>
      <c r="W13" s="32">
        <f>IF(W11=0,0,VLOOKUP(W11,FAC_TOTALS_APTA!$A$4:$BJ$126,$L13,FALSE))</f>
        <v>0</v>
      </c>
      <c r="X13" s="32">
        <f>IF(X11=0,0,VLOOKUP(X11,FAC_TOTALS_APTA!$A$4:$BJ$126,$L13,FALSE))</f>
        <v>0</v>
      </c>
      <c r="Y13" s="32">
        <f>IF(Y11=0,0,VLOOKUP(Y11,FAC_TOTALS_APTA!$A$4:$BJ$126,$L13,FALSE))</f>
        <v>0</v>
      </c>
      <c r="Z13" s="32">
        <f>IF(Z11=0,0,VLOOKUP(Z11,FAC_TOTALS_APTA!$A$4:$BJ$126,$L13,FALSE))</f>
        <v>0</v>
      </c>
      <c r="AA13" s="32">
        <f>IF(AA11=0,0,VLOOKUP(AA11,FAC_TOTALS_APTA!$A$4:$BJ$126,$L13,FALSE))</f>
        <v>0</v>
      </c>
      <c r="AB13" s="32">
        <f>IF(AB11=0,0,VLOOKUP(AB11,FAC_TOTALS_APTA!$A$4:$BJ$126,$L13,FALSE))</f>
        <v>0</v>
      </c>
      <c r="AC13" s="35">
        <f>SUM(M13:AB13)</f>
        <v>174288646.1289202</v>
      </c>
      <c r="AD13" s="36">
        <f>AC13/G25</f>
        <v>0.10156626772455531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MATCH($D14,FAC_TOTALS_APTA!$A$2:$BJ$2,)</f>
        <v>13</v>
      </c>
      <c r="G14" s="57">
        <f>VLOOKUP(G11,FAC_TOTALS_APTA!$A$4:$BJ$126,$F14,FALSE)</f>
        <v>1.8698545848518999</v>
      </c>
      <c r="H14" s="57">
        <f>VLOOKUP(H11,FAC_TOTALS_APTA!$A$4:$BJ$126,$F14,FALSE)</f>
        <v>2.1117986924347298</v>
      </c>
      <c r="I14" s="33">
        <f t="shared" ref="I14:I23" si="1">IFERROR(H14/G14-1,"-")</f>
        <v>0.12939193750298661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MATCH($K14,FAC_TOTALS_APTA!$A$2:$BH$2,)</f>
        <v>23</v>
      </c>
      <c r="M14" s="32">
        <f>IF(M11=0,0,VLOOKUP(M11,FAC_TOTALS_APTA!$A$4:$BJ$126,$L14,FALSE))</f>
        <v>-39380605.756691799</v>
      </c>
      <c r="N14" s="32">
        <f>IF(N11=0,0,VLOOKUP(N11,FAC_TOTALS_APTA!$A$4:$BJ$126,$L14,FALSE))</f>
        <v>7602766.3497983003</v>
      </c>
      <c r="O14" s="32">
        <f>IF(O11=0,0,VLOOKUP(O11,FAC_TOTALS_APTA!$A$4:$BJ$126,$L14,FALSE))</f>
        <v>-38470574.941405699</v>
      </c>
      <c r="P14" s="32">
        <f>IF(P11=0,0,VLOOKUP(P11,FAC_TOTALS_APTA!$A$4:$BJ$126,$L14,FALSE))</f>
        <v>-11891425.5481955</v>
      </c>
      <c r="Q14" s="32">
        <f>IF(Q11=0,0,VLOOKUP(Q11,FAC_TOTALS_APTA!$A$4:$BJ$126,$L14,FALSE))</f>
        <v>9674381.5806521606</v>
      </c>
      <c r="R14" s="32">
        <f>IF(R11=0,0,VLOOKUP(R11,FAC_TOTALS_APTA!$A$4:$BJ$126,$L14,FALSE))</f>
        <v>2429248.0808156002</v>
      </c>
      <c r="S14" s="32">
        <f>IF(S11=0,0,VLOOKUP(S11,FAC_TOTALS_APTA!$A$4:$BJ$126,$L14,FALSE))</f>
        <v>0</v>
      </c>
      <c r="T14" s="32">
        <f>IF(T11=0,0,VLOOKUP(T11,FAC_TOTALS_APTA!$A$4:$BJ$126,$L14,FALSE))</f>
        <v>0</v>
      </c>
      <c r="U14" s="32">
        <f>IF(U11=0,0,VLOOKUP(U11,FAC_TOTALS_APTA!$A$4:$BJ$126,$L14,FALSE))</f>
        <v>0</v>
      </c>
      <c r="V14" s="32">
        <f>IF(V11=0,0,VLOOKUP(V11,FAC_TOTALS_APTA!$A$4:$BJ$126,$L14,FALSE))</f>
        <v>0</v>
      </c>
      <c r="W14" s="32">
        <f>IF(W11=0,0,VLOOKUP(W11,FAC_TOTALS_APTA!$A$4:$BJ$126,$L14,FALSE))</f>
        <v>0</v>
      </c>
      <c r="X14" s="32">
        <f>IF(X11=0,0,VLOOKUP(X11,FAC_TOTALS_APTA!$A$4:$BJ$126,$L14,FALSE))</f>
        <v>0</v>
      </c>
      <c r="Y14" s="32">
        <f>IF(Y11=0,0,VLOOKUP(Y11,FAC_TOTALS_APTA!$A$4:$BJ$126,$L14,FALSE))</f>
        <v>0</v>
      </c>
      <c r="Z14" s="32">
        <f>IF(Z11=0,0,VLOOKUP(Z11,FAC_TOTALS_APTA!$A$4:$BJ$126,$L14,FALSE))</f>
        <v>0</v>
      </c>
      <c r="AA14" s="32">
        <f>IF(AA11=0,0,VLOOKUP(AA11,FAC_TOTALS_APTA!$A$4:$BJ$126,$L14,FALSE))</f>
        <v>0</v>
      </c>
      <c r="AB14" s="32">
        <f>IF(AB11=0,0,VLOOKUP(AB11,FAC_TOTALS_APTA!$A$4:$BJ$126,$L14,FALSE))</f>
        <v>0</v>
      </c>
      <c r="AC14" s="35">
        <f t="shared" ref="AC14:AC23" si="4">SUM(M14:AB14)</f>
        <v>-70036210.235026941</v>
      </c>
      <c r="AD14" s="36">
        <f>AC14/G25</f>
        <v>-4.08134243803943E-2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MATCH($D15,FAC_TOTALS_APTA!$A$2:$BJ$2,)</f>
        <v>14</v>
      </c>
      <c r="G15" s="32">
        <f>VLOOKUP(G11,FAC_TOTALS_APTA!$A$4:$BJ$126,$F15,FALSE)</f>
        <v>9293102.7426205203</v>
      </c>
      <c r="H15" s="32">
        <f>VLOOKUP(H11,FAC_TOTALS_APTA!$A$4:$BJ$126,$F15,FALSE)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MATCH($K15,FAC_TOTALS_APTA!$A$2:$BH$2,)</f>
        <v>24</v>
      </c>
      <c r="M15" s="32">
        <f>IF(M11=0,0,VLOOKUP(M11,FAC_TOTALS_APTA!$A$4:$BJ$126,$L15,FALSE))</f>
        <v>6857699.3146403199</v>
      </c>
      <c r="N15" s="32">
        <f>IF(N11=0,0,VLOOKUP(N11,FAC_TOTALS_APTA!$A$4:$BJ$126,$L15,FALSE))</f>
        <v>8092354.2141361302</v>
      </c>
      <c r="O15" s="32">
        <f>IF(O11=0,0,VLOOKUP(O11,FAC_TOTALS_APTA!$A$4:$BJ$126,$L15,FALSE))</f>
        <v>7493807.2284199102</v>
      </c>
      <c r="P15" s="32">
        <f>IF(P11=0,0,VLOOKUP(P11,FAC_TOTALS_APTA!$A$4:$BJ$126,$L15,FALSE))</f>
        <v>5644747.9411111297</v>
      </c>
      <c r="Q15" s="32">
        <f>IF(Q11=0,0,VLOOKUP(Q11,FAC_TOTALS_APTA!$A$4:$BJ$126,$L15,FALSE))</f>
        <v>6907307.6966279997</v>
      </c>
      <c r="R15" s="32">
        <f>IF(R11=0,0,VLOOKUP(R11,FAC_TOTALS_APTA!$A$4:$BJ$126,$L15,FALSE))</f>
        <v>6027086.0664959904</v>
      </c>
      <c r="S15" s="32">
        <f>IF(S11=0,0,VLOOKUP(S11,FAC_TOTALS_APTA!$A$4:$BJ$126,$L15,FALSE))</f>
        <v>0</v>
      </c>
      <c r="T15" s="32">
        <f>IF(T11=0,0,VLOOKUP(T11,FAC_TOTALS_APTA!$A$4:$BJ$126,$L15,FALSE))</f>
        <v>0</v>
      </c>
      <c r="U15" s="32">
        <f>IF(U11=0,0,VLOOKUP(U11,FAC_TOTALS_APTA!$A$4:$BJ$126,$L15,FALSE))</f>
        <v>0</v>
      </c>
      <c r="V15" s="32">
        <f>IF(V11=0,0,VLOOKUP(V11,FAC_TOTALS_APTA!$A$4:$BJ$126,$L15,FALSE))</f>
        <v>0</v>
      </c>
      <c r="W15" s="32">
        <f>IF(W11=0,0,VLOOKUP(W11,FAC_TOTALS_APTA!$A$4:$BJ$126,$L15,FALSE))</f>
        <v>0</v>
      </c>
      <c r="X15" s="32">
        <f>IF(X11=0,0,VLOOKUP(X11,FAC_TOTALS_APTA!$A$4:$BJ$126,$L15,FALSE))</f>
        <v>0</v>
      </c>
      <c r="Y15" s="32">
        <f>IF(Y11=0,0,VLOOKUP(Y11,FAC_TOTALS_APTA!$A$4:$BJ$126,$L15,FALSE))</f>
        <v>0</v>
      </c>
      <c r="Z15" s="32">
        <f>IF(Z11=0,0,VLOOKUP(Z11,FAC_TOTALS_APTA!$A$4:$BJ$126,$L15,FALSE))</f>
        <v>0</v>
      </c>
      <c r="AA15" s="32">
        <f>IF(AA11=0,0,VLOOKUP(AA11,FAC_TOTALS_APTA!$A$4:$BJ$126,$L15,FALSE))</f>
        <v>0</v>
      </c>
      <c r="AB15" s="32">
        <f>IF(AB11=0,0,VLOOKUP(AB11,FAC_TOTALS_APTA!$A$4:$BJ$126,$L15,FALSE))</f>
        <v>0</v>
      </c>
      <c r="AC15" s="35">
        <f t="shared" si="4"/>
        <v>41023002.461431481</v>
      </c>
      <c r="AD15" s="36">
        <f>AC15/G25</f>
        <v>2.3906050929908929E-2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MATCH($D16,FAC_TOTALS_APTA!$A$2:$BJ$2,)</f>
        <v>#N/A</v>
      </c>
      <c r="G16" s="57" t="e">
        <f>VLOOKUP(G11,FAC_TOTALS_APTA!$A$4:$BJ$126,$F16,FALSE)</f>
        <v>#REF!</v>
      </c>
      <c r="H16" s="57" t="e">
        <f>VLOOKUP(H11,FAC_TOTALS_APTA!$A$4:$BJ$126,$F16,FALSE)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MATCH($K16,FAC_TOTALS_APTA!$A$2:$BH$2,)</f>
        <v>#N/A</v>
      </c>
      <c r="M16" s="32" t="e">
        <f>IF(M11=0,0,VLOOKUP(M11,FAC_TOTALS_APTA!$A$4:$BJ$126,$L16,FALSE))</f>
        <v>#REF!</v>
      </c>
      <c r="N16" s="32" t="e">
        <f>IF(N11=0,0,VLOOKUP(N11,FAC_TOTALS_APTA!$A$4:$BJ$126,$L16,FALSE))</f>
        <v>#REF!</v>
      </c>
      <c r="O16" s="32" t="e">
        <f>IF(O11=0,0,VLOOKUP(O11,FAC_TOTALS_APTA!$A$4:$BJ$126,$L16,FALSE))</f>
        <v>#REF!</v>
      </c>
      <c r="P16" s="32" t="e">
        <f>IF(P11=0,0,VLOOKUP(P11,FAC_TOTALS_APTA!$A$4:$BJ$126,$L16,FALSE))</f>
        <v>#REF!</v>
      </c>
      <c r="Q16" s="32" t="e">
        <f>IF(Q11=0,0,VLOOKUP(Q11,FAC_TOTALS_APTA!$A$4:$BJ$126,$L16,FALSE))</f>
        <v>#REF!</v>
      </c>
      <c r="R16" s="32" t="e">
        <f>IF(R11=0,0,VLOOKUP(R11,FAC_TOTALS_APTA!$A$4:$BJ$126,$L16,FALSE))</f>
        <v>#REF!</v>
      </c>
      <c r="S16" s="32">
        <f>IF(S11=0,0,VLOOKUP(S11,FAC_TOTALS_APTA!$A$4:$BJ$126,$L16,FALSE))</f>
        <v>0</v>
      </c>
      <c r="T16" s="32">
        <f>IF(T11=0,0,VLOOKUP(T11,FAC_TOTALS_APTA!$A$4:$BJ$126,$L16,FALSE))</f>
        <v>0</v>
      </c>
      <c r="U16" s="32">
        <f>IF(U11=0,0,VLOOKUP(U11,FAC_TOTALS_APTA!$A$4:$BJ$126,$L16,FALSE))</f>
        <v>0</v>
      </c>
      <c r="V16" s="32">
        <f>IF(V11=0,0,VLOOKUP(V11,FAC_TOTALS_APTA!$A$4:$BJ$126,$L16,FALSE))</f>
        <v>0</v>
      </c>
      <c r="W16" s="32">
        <f>IF(W11=0,0,VLOOKUP(W11,FAC_TOTALS_APTA!$A$4:$BJ$126,$L16,FALSE))</f>
        <v>0</v>
      </c>
      <c r="X16" s="32">
        <f>IF(X11=0,0,VLOOKUP(X11,FAC_TOTALS_APTA!$A$4:$BJ$126,$L16,FALSE))</f>
        <v>0</v>
      </c>
      <c r="Y16" s="32">
        <f>IF(Y11=0,0,VLOOKUP(Y11,FAC_TOTALS_APTA!$A$4:$BJ$126,$L16,FALSE))</f>
        <v>0</v>
      </c>
      <c r="Z16" s="32">
        <f>IF(Z11=0,0,VLOOKUP(Z11,FAC_TOTALS_APTA!$A$4:$BJ$126,$L16,FALSE))</f>
        <v>0</v>
      </c>
      <c r="AA16" s="32">
        <f>IF(AA11=0,0,VLOOKUP(AA11,FAC_TOTALS_APTA!$A$4:$BJ$126,$L16,FALSE))</f>
        <v>0</v>
      </c>
      <c r="AB16" s="32">
        <f>IF(AB11=0,0,VLOOKUP(AB11,FAC_TOTALS_APTA!$A$4:$BJ$126,$L16,FALSE))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MATCH($D17,FAC_TOTALS_APTA!$A$2:$BJ$2,)</f>
        <v>16</v>
      </c>
      <c r="G17" s="37">
        <f>VLOOKUP(G11,FAC_TOTALS_APTA!$A$4:$BJ$126,$F17,FALSE)</f>
        <v>4.08321637315274</v>
      </c>
      <c r="H17" s="37">
        <f>VLOOKUP(H11,FAC_TOTALS_APTA!$A$4:$BJ$126,$F17,FALSE)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MATCH($K17,FAC_TOTALS_APTA!$A$2:$BH$2,)</f>
        <v>26</v>
      </c>
      <c r="M17" s="32">
        <f>IF(M11=0,0,VLOOKUP(M11,FAC_TOTALS_APTA!$A$4:$BJ$126,$L17,FALSE))</f>
        <v>-10118845.302462799</v>
      </c>
      <c r="N17" s="32">
        <f>IF(N11=0,0,VLOOKUP(N11,FAC_TOTALS_APTA!$A$4:$BJ$126,$L17,FALSE))</f>
        <v>-13880921.721401701</v>
      </c>
      <c r="O17" s="32">
        <f>IF(O11=0,0,VLOOKUP(O11,FAC_TOTALS_APTA!$A$4:$BJ$126,$L17,FALSE))</f>
        <v>-74154372.047708794</v>
      </c>
      <c r="P17" s="32">
        <f>IF(P11=0,0,VLOOKUP(P11,FAC_TOTALS_APTA!$A$4:$BJ$126,$L17,FALSE))</f>
        <v>-27529667.363094799</v>
      </c>
      <c r="Q17" s="32">
        <f>IF(Q11=0,0,VLOOKUP(Q11,FAC_TOTALS_APTA!$A$4:$BJ$126,$L17,FALSE))</f>
        <v>19531685.933408499</v>
      </c>
      <c r="R17" s="32">
        <f>IF(R11=0,0,VLOOKUP(R11,FAC_TOTALS_APTA!$A$4:$BJ$126,$L17,FALSE))</f>
        <v>23374411.300133999</v>
      </c>
      <c r="S17" s="32">
        <f>IF(S11=0,0,VLOOKUP(S11,FAC_TOTALS_APTA!$A$4:$BJ$126,$L17,FALSE))</f>
        <v>0</v>
      </c>
      <c r="T17" s="32">
        <f>IF(T11=0,0,VLOOKUP(T11,FAC_TOTALS_APTA!$A$4:$BJ$126,$L17,FALSE))</f>
        <v>0</v>
      </c>
      <c r="U17" s="32">
        <f>IF(U11=0,0,VLOOKUP(U11,FAC_TOTALS_APTA!$A$4:$BJ$126,$L17,FALSE))</f>
        <v>0</v>
      </c>
      <c r="V17" s="32">
        <f>IF(V11=0,0,VLOOKUP(V11,FAC_TOTALS_APTA!$A$4:$BJ$126,$L17,FALSE))</f>
        <v>0</v>
      </c>
      <c r="W17" s="32">
        <f>IF(W11=0,0,VLOOKUP(W11,FAC_TOTALS_APTA!$A$4:$BJ$126,$L17,FALSE))</f>
        <v>0</v>
      </c>
      <c r="X17" s="32">
        <f>IF(X11=0,0,VLOOKUP(X11,FAC_TOTALS_APTA!$A$4:$BJ$126,$L17,FALSE))</f>
        <v>0</v>
      </c>
      <c r="Y17" s="32">
        <f>IF(Y11=0,0,VLOOKUP(Y11,FAC_TOTALS_APTA!$A$4:$BJ$126,$L17,FALSE))</f>
        <v>0</v>
      </c>
      <c r="Z17" s="32">
        <f>IF(Z11=0,0,VLOOKUP(Z11,FAC_TOTALS_APTA!$A$4:$BJ$126,$L17,FALSE))</f>
        <v>0</v>
      </c>
      <c r="AA17" s="32">
        <f>IF(AA11=0,0,VLOOKUP(AA11,FAC_TOTALS_APTA!$A$4:$BJ$126,$L17,FALSE))</f>
        <v>0</v>
      </c>
      <c r="AB17" s="32">
        <f>IF(AB11=0,0,VLOOKUP(AB11,FAC_TOTALS_APTA!$A$4:$BJ$126,$L17,FALSE))</f>
        <v>0</v>
      </c>
      <c r="AC17" s="35">
        <f t="shared" si="4"/>
        <v>-82777709.201125592</v>
      </c>
      <c r="AD17" s="36">
        <f>AC17/G25</f>
        <v>-4.8238500677364779E-2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MATCH($D18,FAC_TOTALS_APTA!$A$2:$BJ$2,)</f>
        <v>17</v>
      </c>
      <c r="G18" s="57">
        <f>VLOOKUP(G11,FAC_TOTALS_APTA!$A$4:$BJ$126,$F18,FALSE)</f>
        <v>35327.404692929696</v>
      </c>
      <c r="H18" s="57">
        <f>VLOOKUP(H11,FAC_TOTALS_APTA!$A$4:$BJ$126,$F18,FALSE)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MATCH($K18,FAC_TOTALS_APTA!$A$2:$BH$2,)</f>
        <v>27</v>
      </c>
      <c r="M18" s="32">
        <f>IF(M11=0,0,VLOOKUP(M11,FAC_TOTALS_APTA!$A$4:$BJ$126,$L18,FALSE))</f>
        <v>-2837079.40432702</v>
      </c>
      <c r="N18" s="32">
        <f>IF(N11=0,0,VLOOKUP(N11,FAC_TOTALS_APTA!$A$4:$BJ$126,$L18,FALSE))</f>
        <v>-1717826.7425355499</v>
      </c>
      <c r="O18" s="32">
        <f>IF(O11=0,0,VLOOKUP(O11,FAC_TOTALS_APTA!$A$4:$BJ$126,$L18,FALSE))</f>
        <v>-9946821.0830683094</v>
      </c>
      <c r="P18" s="32">
        <f>IF(P11=0,0,VLOOKUP(P11,FAC_TOTALS_APTA!$A$4:$BJ$126,$L18,FALSE))</f>
        <v>-7262092.9779588599</v>
      </c>
      <c r="Q18" s="32">
        <f>IF(Q11=0,0,VLOOKUP(Q11,FAC_TOTALS_APTA!$A$4:$BJ$126,$L18,FALSE))</f>
        <v>-7347494.4421426998</v>
      </c>
      <c r="R18" s="32">
        <f>IF(R11=0,0,VLOOKUP(R11,FAC_TOTALS_APTA!$A$4:$BJ$126,$L18,FALSE))</f>
        <v>-7761631.6483680299</v>
      </c>
      <c r="S18" s="32">
        <f>IF(S11=0,0,VLOOKUP(S11,FAC_TOTALS_APTA!$A$4:$BJ$126,$L18,FALSE))</f>
        <v>0</v>
      </c>
      <c r="T18" s="32">
        <f>IF(T11=0,0,VLOOKUP(T11,FAC_TOTALS_APTA!$A$4:$BJ$126,$L18,FALSE))</f>
        <v>0</v>
      </c>
      <c r="U18" s="32">
        <f>IF(U11=0,0,VLOOKUP(U11,FAC_TOTALS_APTA!$A$4:$BJ$126,$L18,FALSE))</f>
        <v>0</v>
      </c>
      <c r="V18" s="32">
        <f>IF(V11=0,0,VLOOKUP(V11,FAC_TOTALS_APTA!$A$4:$BJ$126,$L18,FALSE))</f>
        <v>0</v>
      </c>
      <c r="W18" s="32">
        <f>IF(W11=0,0,VLOOKUP(W11,FAC_TOTALS_APTA!$A$4:$BJ$126,$L18,FALSE))</f>
        <v>0</v>
      </c>
      <c r="X18" s="32">
        <f>IF(X11=0,0,VLOOKUP(X11,FAC_TOTALS_APTA!$A$4:$BJ$126,$L18,FALSE))</f>
        <v>0</v>
      </c>
      <c r="Y18" s="32">
        <f>IF(Y11=0,0,VLOOKUP(Y11,FAC_TOTALS_APTA!$A$4:$BJ$126,$L18,FALSE))</f>
        <v>0</v>
      </c>
      <c r="Z18" s="32">
        <f>IF(Z11=0,0,VLOOKUP(Z11,FAC_TOTALS_APTA!$A$4:$BJ$126,$L18,FALSE))</f>
        <v>0</v>
      </c>
      <c r="AA18" s="32">
        <f>IF(AA11=0,0,VLOOKUP(AA11,FAC_TOTALS_APTA!$A$4:$BJ$126,$L18,FALSE))</f>
        <v>0</v>
      </c>
      <c r="AB18" s="32">
        <f>IF(AB11=0,0,VLOOKUP(AB11,FAC_TOTALS_APTA!$A$4:$BJ$126,$L18,FALSE))</f>
        <v>0</v>
      </c>
      <c r="AC18" s="35">
        <f t="shared" si="4"/>
        <v>-36872946.298400469</v>
      </c>
      <c r="AD18" s="36">
        <f>AC18/G25</f>
        <v>-2.1487616197134865E-2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MATCH($D19,FAC_TOTALS_APTA!$A$2:$BJ$2,)</f>
        <v>18</v>
      </c>
      <c r="G19" s="32">
        <f>VLOOKUP(G11,FAC_TOTALS_APTA!$A$4:$BJ$126,$F19,FALSE)</f>
        <v>11.2691753249984</v>
      </c>
      <c r="H19" s="32">
        <f>VLOOKUP(H11,FAC_TOTALS_APTA!$A$4:$BJ$126,$F19,FALSE)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MATCH($K19,FAC_TOTALS_APTA!$A$2:$BH$2,)</f>
        <v>28</v>
      </c>
      <c r="M19" s="32">
        <f>IF(M11=0,0,VLOOKUP(M11,FAC_TOTALS_APTA!$A$4:$BJ$126,$L19,FALSE))</f>
        <v>-5522806.0839524996</v>
      </c>
      <c r="N19" s="32">
        <f>IF(N11=0,0,VLOOKUP(N11,FAC_TOTALS_APTA!$A$4:$BJ$126,$L19,FALSE))</f>
        <v>-622427.09985417896</v>
      </c>
      <c r="O19" s="32">
        <f>IF(O11=0,0,VLOOKUP(O11,FAC_TOTALS_APTA!$A$4:$BJ$126,$L19,FALSE))</f>
        <v>-203099.65131549901</v>
      </c>
      <c r="P19" s="32">
        <f>IF(P11=0,0,VLOOKUP(P11,FAC_TOTALS_APTA!$A$4:$BJ$126,$L19,FALSE))</f>
        <v>-1681049.57536429</v>
      </c>
      <c r="Q19" s="32">
        <f>IF(Q11=0,0,VLOOKUP(Q11,FAC_TOTALS_APTA!$A$4:$BJ$126,$L19,FALSE))</f>
        <v>-2782833.2305734199</v>
      </c>
      <c r="R19" s="32">
        <f>IF(R11=0,0,VLOOKUP(R11,FAC_TOTALS_APTA!$A$4:$BJ$126,$L19,FALSE))</f>
        <v>-2389531.0274175201</v>
      </c>
      <c r="S19" s="32">
        <f>IF(S11=0,0,VLOOKUP(S11,FAC_TOTALS_APTA!$A$4:$BJ$126,$L19,FALSE))</f>
        <v>0</v>
      </c>
      <c r="T19" s="32">
        <f>IF(T11=0,0,VLOOKUP(T11,FAC_TOTALS_APTA!$A$4:$BJ$126,$L19,FALSE))</f>
        <v>0</v>
      </c>
      <c r="U19" s="32">
        <f>IF(U11=0,0,VLOOKUP(U11,FAC_TOTALS_APTA!$A$4:$BJ$126,$L19,FALSE))</f>
        <v>0</v>
      </c>
      <c r="V19" s="32">
        <f>IF(V11=0,0,VLOOKUP(V11,FAC_TOTALS_APTA!$A$4:$BJ$126,$L19,FALSE))</f>
        <v>0</v>
      </c>
      <c r="W19" s="32">
        <f>IF(W11=0,0,VLOOKUP(W11,FAC_TOTALS_APTA!$A$4:$BJ$126,$L19,FALSE))</f>
        <v>0</v>
      </c>
      <c r="X19" s="32">
        <f>IF(X11=0,0,VLOOKUP(X11,FAC_TOTALS_APTA!$A$4:$BJ$126,$L19,FALSE))</f>
        <v>0</v>
      </c>
      <c r="Y19" s="32">
        <f>IF(Y11=0,0,VLOOKUP(Y11,FAC_TOTALS_APTA!$A$4:$BJ$126,$L19,FALSE))</f>
        <v>0</v>
      </c>
      <c r="Z19" s="32">
        <f>IF(Z11=0,0,VLOOKUP(Z11,FAC_TOTALS_APTA!$A$4:$BJ$126,$L19,FALSE))</f>
        <v>0</v>
      </c>
      <c r="AA19" s="32">
        <f>IF(AA11=0,0,VLOOKUP(AA11,FAC_TOTALS_APTA!$A$4:$BJ$126,$L19,FALSE))</f>
        <v>0</v>
      </c>
      <c r="AB19" s="32">
        <f>IF(AB11=0,0,VLOOKUP(AB11,FAC_TOTALS_APTA!$A$4:$BJ$126,$L19,FALSE))</f>
        <v>0</v>
      </c>
      <c r="AC19" s="35">
        <f t="shared" si="4"/>
        <v>-13201746.668477407</v>
      </c>
      <c r="AD19" s="36">
        <f>AC19/G25</f>
        <v>-7.6932844814831631E-3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MATCH($D20,FAC_TOTALS_APTA!$A$2:$BJ$2,)</f>
        <v>19</v>
      </c>
      <c r="G20" s="37">
        <f>VLOOKUP(G11,FAC_TOTALS_APTA!$A$4:$BJ$126,$F20,FALSE)</f>
        <v>4.8815823185081504</v>
      </c>
      <c r="H20" s="37">
        <f>VLOOKUP(H11,FAC_TOTALS_APTA!$A$4:$BJ$126,$F20,FALSE)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MATCH($K20,FAC_TOTALS_APTA!$A$2:$BH$2,)</f>
        <v>29</v>
      </c>
      <c r="M20" s="32">
        <f>IF(M11=0,0,VLOOKUP(M11,FAC_TOTALS_APTA!$A$4:$BJ$126,$L20,FALSE))</f>
        <v>-44981.584236520801</v>
      </c>
      <c r="N20" s="32">
        <f>IF(N11=0,0,VLOOKUP(N11,FAC_TOTALS_APTA!$A$4:$BJ$126,$L20,FALSE))</f>
        <v>-3797032.3695615199</v>
      </c>
      <c r="O20" s="32">
        <f>IF(O11=0,0,VLOOKUP(O11,FAC_TOTALS_APTA!$A$4:$BJ$126,$L20,FALSE))</f>
        <v>-499787.92416082002</v>
      </c>
      <c r="P20" s="32">
        <f>IF(P11=0,0,VLOOKUP(P11,FAC_TOTALS_APTA!$A$4:$BJ$126,$L20,FALSE))</f>
        <v>-7928324.7127277404</v>
      </c>
      <c r="Q20" s="32">
        <f>IF(Q11=0,0,VLOOKUP(Q11,FAC_TOTALS_APTA!$A$4:$BJ$126,$L20,FALSE))</f>
        <v>-2348413.2299488201</v>
      </c>
      <c r="R20" s="32">
        <f>IF(R11=0,0,VLOOKUP(R11,FAC_TOTALS_APTA!$A$4:$BJ$126,$L20,FALSE))</f>
        <v>-3648721.6409694301</v>
      </c>
      <c r="S20" s="32">
        <f>IF(S11=0,0,VLOOKUP(S11,FAC_TOTALS_APTA!$A$4:$BJ$126,$L20,FALSE))</f>
        <v>0</v>
      </c>
      <c r="T20" s="32">
        <f>IF(T11=0,0,VLOOKUP(T11,FAC_TOTALS_APTA!$A$4:$BJ$126,$L20,FALSE))</f>
        <v>0</v>
      </c>
      <c r="U20" s="32">
        <f>IF(U11=0,0,VLOOKUP(U11,FAC_TOTALS_APTA!$A$4:$BJ$126,$L20,FALSE))</f>
        <v>0</v>
      </c>
      <c r="V20" s="32">
        <f>IF(V11=0,0,VLOOKUP(V11,FAC_TOTALS_APTA!$A$4:$BJ$126,$L20,FALSE))</f>
        <v>0</v>
      </c>
      <c r="W20" s="32">
        <f>IF(W11=0,0,VLOOKUP(W11,FAC_TOTALS_APTA!$A$4:$BJ$126,$L20,FALSE))</f>
        <v>0</v>
      </c>
      <c r="X20" s="32">
        <f>IF(X11=0,0,VLOOKUP(X11,FAC_TOTALS_APTA!$A$4:$BJ$126,$L20,FALSE))</f>
        <v>0</v>
      </c>
      <c r="Y20" s="32">
        <f>IF(Y11=0,0,VLOOKUP(Y11,FAC_TOTALS_APTA!$A$4:$BJ$126,$L20,FALSE))</f>
        <v>0</v>
      </c>
      <c r="Z20" s="32">
        <f>IF(Z11=0,0,VLOOKUP(Z11,FAC_TOTALS_APTA!$A$4:$BJ$126,$L20,FALSE))</f>
        <v>0</v>
      </c>
      <c r="AA20" s="32">
        <f>IF(AA11=0,0,VLOOKUP(AA11,FAC_TOTALS_APTA!$A$4:$BJ$126,$L20,FALSE))</f>
        <v>0</v>
      </c>
      <c r="AB20" s="32">
        <f>IF(AB11=0,0,VLOOKUP(AB11,FAC_TOTALS_APTA!$A$4:$BJ$126,$L20,FALSE))</f>
        <v>0</v>
      </c>
      <c r="AC20" s="35">
        <f t="shared" si="4"/>
        <v>-18267261.461604852</v>
      </c>
      <c r="AD20" s="36">
        <f>AC20/G25</f>
        <v>-1.0645200415587763E-2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80</v>
      </c>
      <c r="E21" s="58"/>
      <c r="F21" s="9">
        <f>MATCH($D21,FAC_TOTALS_APTA!$A$2:$BJ$2,)</f>
        <v>21</v>
      </c>
      <c r="G21" s="37">
        <f>VLOOKUP(G11,FAC_TOTALS_APTA!$A$4:$BJ$126,$F21,FALSE)</f>
        <v>0.71814106533946398</v>
      </c>
      <c r="H21" s="37">
        <f>VLOOKUP(H11,FAC_TOTALS_APTA!$A$4:$BJ$126,$F21,FALSE)</f>
        <v>16.670692845742899</v>
      </c>
      <c r="I21" s="33">
        <f t="shared" si="1"/>
        <v>22.213674374494506</v>
      </c>
      <c r="J21" s="34"/>
      <c r="K21" s="34" t="str">
        <f t="shared" si="3"/>
        <v>YEARS_SINCE_TNC_RAIL_POW_FAC</v>
      </c>
      <c r="L21" s="9">
        <f>MATCH($K21,FAC_TOTALS_APTA!$A$2:$BH$2,)</f>
        <v>31</v>
      </c>
      <c r="M21" s="32">
        <f>IF(M11=0,0,VLOOKUP(M11,FAC_TOTALS_APTA!$A$4:$BJ$126,$L21,FALSE))</f>
        <v>33756.623579802501</v>
      </c>
      <c r="N21" s="32">
        <f>IF(N11=0,0,VLOOKUP(N11,FAC_TOTALS_APTA!$A$4:$BJ$126,$L21,FALSE))</f>
        <v>49456.132332813599</v>
      </c>
      <c r="O21" s="32">
        <f>IF(O11=0,0,VLOOKUP(O11,FAC_TOTALS_APTA!$A$4:$BJ$126,$L21,FALSE))</f>
        <v>64133.474930423501</v>
      </c>
      <c r="P21" s="32">
        <f>IF(P11=0,0,VLOOKUP(P11,FAC_TOTALS_APTA!$A$4:$BJ$126,$L21,FALSE))</f>
        <v>74171.096989147598</v>
      </c>
      <c r="Q21" s="32">
        <f>IF(Q11=0,0,VLOOKUP(Q11,FAC_TOTALS_APTA!$A$4:$BJ$126,$L21,FALSE))</f>
        <v>82002.1441627678</v>
      </c>
      <c r="R21" s="32">
        <f>IF(R11=0,0,VLOOKUP(R11,FAC_TOTALS_APTA!$A$4:$BJ$126,$L21,FALSE))</f>
        <v>88398.062183956994</v>
      </c>
      <c r="S21" s="32">
        <f>IF(S11=0,0,VLOOKUP(S11,FAC_TOTALS_APTA!$A$4:$BJ$126,$L21,FALSE))</f>
        <v>0</v>
      </c>
      <c r="T21" s="32">
        <f>IF(T11=0,0,VLOOKUP(T11,FAC_TOTALS_APTA!$A$4:$BJ$126,$L21,FALSE))</f>
        <v>0</v>
      </c>
      <c r="U21" s="32">
        <f>IF(U11=0,0,VLOOKUP(U11,FAC_TOTALS_APTA!$A$4:$BJ$126,$L21,FALSE))</f>
        <v>0</v>
      </c>
      <c r="V21" s="32">
        <f>IF(V11=0,0,VLOOKUP(V11,FAC_TOTALS_APTA!$A$4:$BJ$126,$L21,FALSE))</f>
        <v>0</v>
      </c>
      <c r="W21" s="32">
        <f>IF(W11=0,0,VLOOKUP(W11,FAC_TOTALS_APTA!$A$4:$BJ$126,$L21,FALSE))</f>
        <v>0</v>
      </c>
      <c r="X21" s="32">
        <f>IF(X11=0,0,VLOOKUP(X11,FAC_TOTALS_APTA!$A$4:$BJ$126,$L21,FALSE))</f>
        <v>0</v>
      </c>
      <c r="Y21" s="32">
        <f>IF(Y11=0,0,VLOOKUP(Y11,FAC_TOTALS_APTA!$A$4:$BJ$126,$L21,FALSE))</f>
        <v>0</v>
      </c>
      <c r="Z21" s="32">
        <f>IF(Z11=0,0,VLOOKUP(Z11,FAC_TOTALS_APTA!$A$4:$BJ$126,$L21,FALSE))</f>
        <v>0</v>
      </c>
      <c r="AA21" s="32">
        <f>IF(AA11=0,0,VLOOKUP(AA11,FAC_TOTALS_APTA!$A$4:$BJ$126,$L21,FALSE))</f>
        <v>0</v>
      </c>
      <c r="AB21" s="32">
        <f>IF(AB11=0,0,VLOOKUP(AB11,FAC_TOTALS_APTA!$A$4:$BJ$126,$L21,FALSE))</f>
        <v>0</v>
      </c>
      <c r="AC21" s="35">
        <f t="shared" si="4"/>
        <v>391917.53417891194</v>
      </c>
      <c r="AD21" s="36">
        <f>AC21/G25</f>
        <v>2.2838895181341289E-4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MATCH($D22,FAC_TOTALS_APTA!$A$2:$BJ$2,)</f>
        <v>#N/A</v>
      </c>
      <c r="G22" s="37" t="e">
        <f>VLOOKUP(G11,FAC_TOTALS_APTA!$A$4:$BJ$126,$F22,FALSE)</f>
        <v>#REF!</v>
      </c>
      <c r="H22" s="37" t="e">
        <f>VLOOKUP(H11,FAC_TOTALS_APTA!$A$4:$BJ$126,$F22,FALSE)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MATCH($K22,FAC_TOTALS_APTA!$A$2:$BH$2,)</f>
        <v>#N/A</v>
      </c>
      <c r="M22" s="32" t="e">
        <f>IF(M11=0,0,VLOOKUP(M11,FAC_TOTALS_APTA!$A$4:$BJ$126,$L22,FALSE))</f>
        <v>#REF!</v>
      </c>
      <c r="N22" s="32" t="e">
        <f>IF(N11=0,0,VLOOKUP(N11,FAC_TOTALS_APTA!$A$4:$BJ$126,$L22,FALSE))</f>
        <v>#REF!</v>
      </c>
      <c r="O22" s="32" t="e">
        <f>IF(O11=0,0,VLOOKUP(O11,FAC_TOTALS_APTA!$A$4:$BJ$126,$L22,FALSE))</f>
        <v>#REF!</v>
      </c>
      <c r="P22" s="32" t="e">
        <f>IF(P11=0,0,VLOOKUP(P11,FAC_TOTALS_APTA!$A$4:$BJ$126,$L22,FALSE))</f>
        <v>#REF!</v>
      </c>
      <c r="Q22" s="32" t="e">
        <f>IF(Q11=0,0,VLOOKUP(Q11,FAC_TOTALS_APTA!$A$4:$BJ$126,$L22,FALSE))</f>
        <v>#REF!</v>
      </c>
      <c r="R22" s="32" t="e">
        <f>IF(R11=0,0,VLOOKUP(R11,FAC_TOTALS_APTA!$A$4:$BJ$126,$L22,FALSE))</f>
        <v>#REF!</v>
      </c>
      <c r="S22" s="32">
        <f>IF(S11=0,0,VLOOKUP(S11,FAC_TOTALS_APTA!$A$4:$BJ$126,$L22,FALSE))</f>
        <v>0</v>
      </c>
      <c r="T22" s="32">
        <f>IF(T11=0,0,VLOOKUP(T11,FAC_TOTALS_APTA!$A$4:$BJ$126,$L22,FALSE))</f>
        <v>0</v>
      </c>
      <c r="U22" s="32">
        <f>IF(U11=0,0,VLOOKUP(U11,FAC_TOTALS_APTA!$A$4:$BJ$126,$L22,FALSE))</f>
        <v>0</v>
      </c>
      <c r="V22" s="32">
        <f>IF(V11=0,0,VLOOKUP(V11,FAC_TOTALS_APTA!$A$4:$BJ$126,$L22,FALSE))</f>
        <v>0</v>
      </c>
      <c r="W22" s="32">
        <f>IF(W11=0,0,VLOOKUP(W11,FAC_TOTALS_APTA!$A$4:$BJ$126,$L22,FALSE))</f>
        <v>0</v>
      </c>
      <c r="X22" s="32">
        <f>IF(X11=0,0,VLOOKUP(X11,FAC_TOTALS_APTA!$A$4:$BJ$126,$L22,FALSE))</f>
        <v>0</v>
      </c>
      <c r="Y22" s="32">
        <f>IF(Y11=0,0,VLOOKUP(Y11,FAC_TOTALS_APTA!$A$4:$BJ$126,$L22,FALSE))</f>
        <v>0</v>
      </c>
      <c r="Z22" s="32">
        <f>IF(Z11=0,0,VLOOKUP(Z11,FAC_TOTALS_APTA!$A$4:$BJ$126,$L22,FALSE))</f>
        <v>0</v>
      </c>
      <c r="AA22" s="32">
        <f>IF(AA11=0,0,VLOOKUP(AA11,FAC_TOTALS_APTA!$A$4:$BJ$126,$L22,FALSE))</f>
        <v>0</v>
      </c>
      <c r="AB22" s="32">
        <f>IF(AB11=0,0,VLOOKUP(AB11,FAC_TOTALS_APTA!$A$4:$BJ$126,$L22,FALSE))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MATCH($D23,FAC_TOTALS_APTA!$A$2:$BJ$2,)</f>
        <v>#N/A</v>
      </c>
      <c r="G23" s="38" t="e">
        <f>VLOOKUP(G11,FAC_TOTALS_APTA!$A$4:$BJ$126,$F23,FALSE)</f>
        <v>#REF!</v>
      </c>
      <c r="H23" s="38" t="e">
        <f>VLOOKUP(H11,FAC_TOTALS_APTA!$A$4:$BJ$126,$F23,FALSE)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MATCH($K23,FAC_TOTALS_APTA!$A$2:$BH$2,)</f>
        <v>#N/A</v>
      </c>
      <c r="M23" s="41" t="e">
        <f>IF(M11=0,0,VLOOKUP(M11,FAC_TOTALS_APTA!$A$4:$BJ$126,$L23,FALSE))</f>
        <v>#REF!</v>
      </c>
      <c r="N23" s="41" t="e">
        <f>IF(N11=0,0,VLOOKUP(N11,FAC_TOTALS_APTA!$A$4:$BJ$126,$L23,FALSE))</f>
        <v>#REF!</v>
      </c>
      <c r="O23" s="41" t="e">
        <f>IF(O11=0,0,VLOOKUP(O11,FAC_TOTALS_APTA!$A$4:$BJ$126,$L23,FALSE))</f>
        <v>#REF!</v>
      </c>
      <c r="P23" s="41" t="e">
        <f>IF(P11=0,0,VLOOKUP(P11,FAC_TOTALS_APTA!$A$4:$BJ$126,$L23,FALSE))</f>
        <v>#REF!</v>
      </c>
      <c r="Q23" s="41" t="e">
        <f>IF(Q11=0,0,VLOOKUP(Q11,FAC_TOTALS_APTA!$A$4:$BJ$126,$L23,FALSE))</f>
        <v>#REF!</v>
      </c>
      <c r="R23" s="41" t="e">
        <f>IF(R11=0,0,VLOOKUP(R11,FAC_TOTALS_APTA!$A$4:$BJ$126,$L23,FALSE))</f>
        <v>#REF!</v>
      </c>
      <c r="S23" s="41">
        <f>IF(S11=0,0,VLOOKUP(S11,FAC_TOTALS_APTA!$A$4:$BJ$126,$L23,FALSE))</f>
        <v>0</v>
      </c>
      <c r="T23" s="41">
        <f>IF(T11=0,0,VLOOKUP(T11,FAC_TOTALS_APTA!$A$4:$BJ$126,$L23,FALSE))</f>
        <v>0</v>
      </c>
      <c r="U23" s="41">
        <f>IF(U11=0,0,VLOOKUP(U11,FAC_TOTALS_APTA!$A$4:$BJ$126,$L23,FALSE))</f>
        <v>0</v>
      </c>
      <c r="V23" s="41">
        <f>IF(V11=0,0,VLOOKUP(V11,FAC_TOTALS_APTA!$A$4:$BJ$126,$L23,FALSE))</f>
        <v>0</v>
      </c>
      <c r="W23" s="41">
        <f>IF(W11=0,0,VLOOKUP(W11,FAC_TOTALS_APTA!$A$4:$BJ$126,$L23,FALSE))</f>
        <v>0</v>
      </c>
      <c r="X23" s="41">
        <f>IF(X11=0,0,VLOOKUP(X11,FAC_TOTALS_APTA!$A$4:$BJ$126,$L23,FALSE))</f>
        <v>0</v>
      </c>
      <c r="Y23" s="41">
        <f>IF(Y11=0,0,VLOOKUP(Y11,FAC_TOTALS_APTA!$A$4:$BJ$126,$L23,FALSE))</f>
        <v>0</v>
      </c>
      <c r="Z23" s="41">
        <f>IF(Z11=0,0,VLOOKUP(Z11,FAC_TOTALS_APTA!$A$4:$BJ$126,$L23,FALSE))</f>
        <v>0</v>
      </c>
      <c r="AA23" s="41">
        <f>IF(AA11=0,0,VLOOKUP(AA11,FAC_TOTALS_APTA!$A$4:$BJ$126,$L23,FALSE))</f>
        <v>0</v>
      </c>
      <c r="AB23" s="41">
        <f>IF(AB11=0,0,VLOOKUP(AB11,FAC_TOTALS_APTA!$A$4:$BJ$126,$L23,FALSE))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MATCH($K24,FAC_TOTALS_APTA!$A$2:$BH$2,)</f>
        <v>35</v>
      </c>
      <c r="M24" s="48">
        <f>IF(M11=0,0,VLOOKUP(M11,FAC_TOTALS_APTA!$A$4:$BJ$126,$L24,FALSE))</f>
        <v>0</v>
      </c>
      <c r="N24" s="48">
        <f>IF(N11=0,0,VLOOKUP(N11,FAC_TOTALS_APTA!$A$4:$BJ$126,$L24,FALSE))</f>
        <v>0</v>
      </c>
      <c r="O24" s="48">
        <f>IF(O11=0,0,VLOOKUP(O11,FAC_TOTALS_APTA!$A$4:$BJ$126,$L24,FALSE))</f>
        <v>0</v>
      </c>
      <c r="P24" s="48">
        <f>IF(P11=0,0,VLOOKUP(P11,FAC_TOTALS_APTA!$A$4:$BJ$126,$L24,FALSE))</f>
        <v>0</v>
      </c>
      <c r="Q24" s="48">
        <f>IF(Q11=0,0,VLOOKUP(Q11,FAC_TOTALS_APTA!$A$4:$BJ$126,$L24,FALSE))</f>
        <v>0</v>
      </c>
      <c r="R24" s="48">
        <f>IF(R11=0,0,VLOOKUP(R11,FAC_TOTALS_APTA!$A$4:$BJ$126,$L24,FALSE))</f>
        <v>0</v>
      </c>
      <c r="S24" s="48">
        <f>IF(S11=0,0,VLOOKUP(S11,FAC_TOTALS_APTA!$A$4:$BJ$126,$L24,FALSE))</f>
        <v>0</v>
      </c>
      <c r="T24" s="48">
        <f>IF(T11=0,0,VLOOKUP(T11,FAC_TOTALS_APTA!$A$4:$BJ$126,$L24,FALSE))</f>
        <v>0</v>
      </c>
      <c r="U24" s="48">
        <f>IF(U11=0,0,VLOOKUP(U11,FAC_TOTALS_APTA!$A$4:$BJ$126,$L24,FALSE))</f>
        <v>0</v>
      </c>
      <c r="V24" s="48">
        <f>IF(V11=0,0,VLOOKUP(V11,FAC_TOTALS_APTA!$A$4:$BJ$126,$L24,FALSE))</f>
        <v>0</v>
      </c>
      <c r="W24" s="48">
        <f>IF(W11=0,0,VLOOKUP(W11,FAC_TOTALS_APTA!$A$4:$BJ$126,$L24,FALSE))</f>
        <v>0</v>
      </c>
      <c r="X24" s="48">
        <f>IF(X11=0,0,VLOOKUP(X11,FAC_TOTALS_APTA!$A$4:$BJ$126,$L24,FALSE))</f>
        <v>0</v>
      </c>
      <c r="Y24" s="48">
        <f>IF(Y11=0,0,VLOOKUP(Y11,FAC_TOTALS_APTA!$A$4:$BJ$126,$L24,FALSE))</f>
        <v>0</v>
      </c>
      <c r="Z24" s="48">
        <f>IF(Z11=0,0,VLOOKUP(Z11,FAC_TOTALS_APTA!$A$4:$BJ$126,$L24,FALSE))</f>
        <v>0</v>
      </c>
      <c r="AA24" s="48">
        <f>IF(AA11=0,0,VLOOKUP(AA11,FAC_TOTALS_APTA!$A$4:$BJ$126,$L24,FALSE))</f>
        <v>0</v>
      </c>
      <c r="AB24" s="48">
        <f>IF(AB11=0,0,VLOOKUP(AB11,FAC_TOTALS_APTA!$A$4:$BJ$126,$L24,FALSE))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MATCH($D25,FAC_TOTALS_APTA!$A$2:$BH$2,)</f>
        <v>10</v>
      </c>
      <c r="G25" s="113">
        <f>VLOOKUP(G11,FAC_TOTALS_APTA!$A$4:$BJ$126,$F25,FALSE)</f>
        <v>1716009163.60918</v>
      </c>
      <c r="H25" s="113">
        <f>VLOOKUP(H11,FAC_TOTALS_APTA!$A$4:$BH$126,$F25,FALSE)</f>
        <v>1711183049.5104899</v>
      </c>
      <c r="I25" s="115">
        <f t="shared" ref="I25:I26" si="6">H25/G25-1</f>
        <v>-2.8124057849082673E-3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-4826114.098690033</v>
      </c>
      <c r="AD25" s="36">
        <f>I25</f>
        <v>-2.8124057849082673E-3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MATCH($D26,FAC_TOTALS_APTA!$A$2:$BH$2,)</f>
        <v>8</v>
      </c>
      <c r="G26" s="114">
        <f>VLOOKUP(G11,FAC_TOTALS_APTA!$A$4:$BH$126,$F26,FALSE)</f>
        <v>1684310471</v>
      </c>
      <c r="H26" s="114">
        <f>VLOOKUP(H11,FAC_TOTALS_APTA!$A$4:$BH$126,$F26,FALSE)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-2.5760614942937132E-2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MATCH($D39,FAC_TOTALS_APTA!$A$2:$BJ$2,)</f>
        <v>12</v>
      </c>
      <c r="G39" s="32">
        <f>VLOOKUP(G37,FAC_TOTALS_APTA!$A$4:$BJ$126,$F39,FALSE)</f>
        <v>4140949.1879227501</v>
      </c>
      <c r="H39" s="32">
        <f>VLOOKUP(H37,FAC_TOTALS_APTA!$A$4:$BJ$126,$F39,FALSE)</f>
        <v>5087908.4121240098</v>
      </c>
      <c r="I39" s="33">
        <f>IFERROR(H39/G39-1,"-")</f>
        <v>0.22868168171758918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MATCH($K39,FAC_TOTALS_APTA!$A$2:$BH$2,)</f>
        <v>22</v>
      </c>
      <c r="M39" s="32">
        <f>IF(M37=0,0,VLOOKUP(M37,FAC_TOTALS_APTA!$A$4:$BJ$126,$L39,FALSE))</f>
        <v>7558939.4625629699</v>
      </c>
      <c r="N39" s="32">
        <f>IF(N37=0,0,VLOOKUP(N37,FAC_TOTALS_APTA!$A$4:$BJ$126,$L39,FALSE))</f>
        <v>1662288.52145287</v>
      </c>
      <c r="O39" s="32">
        <f>IF(O37=0,0,VLOOKUP(O37,FAC_TOTALS_APTA!$A$4:$BJ$126,$L39,FALSE))</f>
        <v>806358.79271015397</v>
      </c>
      <c r="P39" s="32">
        <f>IF(P37=0,0,VLOOKUP(P37,FAC_TOTALS_APTA!$A$4:$BJ$126,$L39,FALSE))</f>
        <v>2004607.9198847001</v>
      </c>
      <c r="Q39" s="32">
        <f>IF(Q37=0,0,VLOOKUP(Q37,FAC_TOTALS_APTA!$A$4:$BJ$126,$L39,FALSE))</f>
        <v>188668.63368975901</v>
      </c>
      <c r="R39" s="32">
        <f>IF(R37=0,0,VLOOKUP(R37,FAC_TOTALS_APTA!$A$4:$BJ$126,$L39,FALSE))</f>
        <v>2319643.0675771302</v>
      </c>
      <c r="S39" s="32">
        <f>IF(S37=0,0,VLOOKUP(S37,FAC_TOTALS_APTA!$A$4:$BJ$126,$L39,FALSE))</f>
        <v>0</v>
      </c>
      <c r="T39" s="32">
        <f>IF(T37=0,0,VLOOKUP(T37,FAC_TOTALS_APTA!$A$4:$BJ$126,$L39,FALSE))</f>
        <v>0</v>
      </c>
      <c r="U39" s="32">
        <f>IF(U37=0,0,VLOOKUP(U37,FAC_TOTALS_APTA!$A$4:$BJ$126,$L39,FALSE))</f>
        <v>0</v>
      </c>
      <c r="V39" s="32">
        <f>IF(V37=0,0,VLOOKUP(V37,FAC_TOTALS_APTA!$A$4:$BJ$126,$L39,FALSE))</f>
        <v>0</v>
      </c>
      <c r="W39" s="32">
        <f>IF(W37=0,0,VLOOKUP(W37,FAC_TOTALS_APTA!$A$4:$BJ$126,$L39,FALSE))</f>
        <v>0</v>
      </c>
      <c r="X39" s="32">
        <f>IF(X37=0,0,VLOOKUP(X37,FAC_TOTALS_APTA!$A$4:$BJ$126,$L39,FALSE))</f>
        <v>0</v>
      </c>
      <c r="Y39" s="32">
        <f>IF(Y37=0,0,VLOOKUP(Y37,FAC_TOTALS_APTA!$A$4:$BJ$126,$L39,FALSE))</f>
        <v>0</v>
      </c>
      <c r="Z39" s="32">
        <f>IF(Z37=0,0,VLOOKUP(Z37,FAC_TOTALS_APTA!$A$4:$BJ$126,$L39,FALSE))</f>
        <v>0</v>
      </c>
      <c r="AA39" s="32">
        <f>IF(AA37=0,0,VLOOKUP(AA37,FAC_TOTALS_APTA!$A$4:$BJ$126,$L39,FALSE))</f>
        <v>0</v>
      </c>
      <c r="AB39" s="32">
        <f>IF(AB37=0,0,VLOOKUP(AB37,FAC_TOTALS_APTA!$A$4:$BJ$126,$L39,FALSE))</f>
        <v>0</v>
      </c>
      <c r="AC39" s="35">
        <f>SUM(M39:AB39)</f>
        <v>14540506.397877581</v>
      </c>
      <c r="AD39" s="36">
        <f>AC39/G51</f>
        <v>0.17160404522528144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MATCH($D40,FAC_TOTALS_APTA!$A$2:$BJ$2,)</f>
        <v>13</v>
      </c>
      <c r="G40" s="57">
        <f>VLOOKUP(G37,FAC_TOTALS_APTA!$A$4:$BJ$126,$F40,FALSE)</f>
        <v>1.16958096107573</v>
      </c>
      <c r="H40" s="57">
        <f>VLOOKUP(H37,FAC_TOTALS_APTA!$A$4:$BJ$126,$F40,FALSE)</f>
        <v>1.2557276465082501</v>
      </c>
      <c r="I40" s="33">
        <f t="shared" ref="I40:I49" si="9">IFERROR(H40/G40-1,"-")</f>
        <v>7.3656025790028279E-2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MATCH($K40,FAC_TOTALS_APTA!$A$2:$BH$2,)</f>
        <v>23</v>
      </c>
      <c r="M40" s="32">
        <f>IF(M37=0,0,VLOOKUP(M37,FAC_TOTALS_APTA!$A$4:$BJ$126,$L40,FALSE))</f>
        <v>-1432377.2427920499</v>
      </c>
      <c r="N40" s="32">
        <f>IF(N37=0,0,VLOOKUP(N37,FAC_TOTALS_APTA!$A$4:$BJ$126,$L40,FALSE))</f>
        <v>99110.3711874781</v>
      </c>
      <c r="O40" s="32">
        <f>IF(O37=0,0,VLOOKUP(O37,FAC_TOTALS_APTA!$A$4:$BJ$126,$L40,FALSE))</f>
        <v>-648020.15566411195</v>
      </c>
      <c r="P40" s="32">
        <f>IF(P37=0,0,VLOOKUP(P37,FAC_TOTALS_APTA!$A$4:$BJ$126,$L40,FALSE))</f>
        <v>1173566.72805041</v>
      </c>
      <c r="Q40" s="32">
        <f>IF(Q37=0,0,VLOOKUP(Q37,FAC_TOTALS_APTA!$A$4:$BJ$126,$L40,FALSE))</f>
        <v>-414994.77077938401</v>
      </c>
      <c r="R40" s="32">
        <f>IF(R37=0,0,VLOOKUP(R37,FAC_TOTALS_APTA!$A$4:$BJ$126,$L40,FALSE))</f>
        <v>255800.843253117</v>
      </c>
      <c r="S40" s="32">
        <f>IF(S37=0,0,VLOOKUP(S37,FAC_TOTALS_APTA!$A$4:$BJ$126,$L40,FALSE))</f>
        <v>0</v>
      </c>
      <c r="T40" s="32">
        <f>IF(T37=0,0,VLOOKUP(T37,FAC_TOTALS_APTA!$A$4:$BJ$126,$L40,FALSE))</f>
        <v>0</v>
      </c>
      <c r="U40" s="32">
        <f>IF(U37=0,0,VLOOKUP(U37,FAC_TOTALS_APTA!$A$4:$BJ$126,$L40,FALSE))</f>
        <v>0</v>
      </c>
      <c r="V40" s="32">
        <f>IF(V37=0,0,VLOOKUP(V37,FAC_TOTALS_APTA!$A$4:$BJ$126,$L40,FALSE))</f>
        <v>0</v>
      </c>
      <c r="W40" s="32">
        <f>IF(W37=0,0,VLOOKUP(W37,FAC_TOTALS_APTA!$A$4:$BJ$126,$L40,FALSE))</f>
        <v>0</v>
      </c>
      <c r="X40" s="32">
        <f>IF(X37=0,0,VLOOKUP(X37,FAC_TOTALS_APTA!$A$4:$BJ$126,$L40,FALSE))</f>
        <v>0</v>
      </c>
      <c r="Y40" s="32">
        <f>IF(Y37=0,0,VLOOKUP(Y37,FAC_TOTALS_APTA!$A$4:$BJ$126,$L40,FALSE))</f>
        <v>0</v>
      </c>
      <c r="Z40" s="32">
        <f>IF(Z37=0,0,VLOOKUP(Z37,FAC_TOTALS_APTA!$A$4:$BJ$126,$L40,FALSE))</f>
        <v>0</v>
      </c>
      <c r="AA40" s="32">
        <f>IF(AA37=0,0,VLOOKUP(AA37,FAC_TOTALS_APTA!$A$4:$BJ$126,$L40,FALSE))</f>
        <v>0</v>
      </c>
      <c r="AB40" s="32">
        <f>IF(AB37=0,0,VLOOKUP(AB37,FAC_TOTALS_APTA!$A$4:$BJ$126,$L40,FALSE))</f>
        <v>0</v>
      </c>
      <c r="AC40" s="35">
        <f t="shared" ref="AC40:AC49" si="12">SUM(M40:AB40)</f>
        <v>-966914.22674454073</v>
      </c>
      <c r="AD40" s="36">
        <f>AC40/G51</f>
        <v>-1.1411321459853544E-2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MATCH($D41,FAC_TOTALS_APTA!$A$2:$BJ$2,)</f>
        <v>14</v>
      </c>
      <c r="G41" s="32">
        <f>VLOOKUP(G37,FAC_TOTALS_APTA!$A$4:$BJ$126,$F41,FALSE)</f>
        <v>2873847.8133243402</v>
      </c>
      <c r="H41" s="32">
        <f>VLOOKUP(H37,FAC_TOTALS_APTA!$A$4:$BJ$126,$F41,FALSE)</f>
        <v>3045539.4790095701</v>
      </c>
      <c r="I41" s="33">
        <f t="shared" si="9"/>
        <v>5.974278279079237E-2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MATCH($K41,FAC_TOTALS_APTA!$A$2:$BH$2,)</f>
        <v>24</v>
      </c>
      <c r="M41" s="32">
        <f>IF(M37=0,0,VLOOKUP(M37,FAC_TOTALS_APTA!$A$4:$BJ$126,$L41,FALSE))</f>
        <v>401893.200563071</v>
      </c>
      <c r="N41" s="32">
        <f>IF(N37=0,0,VLOOKUP(N37,FAC_TOTALS_APTA!$A$4:$BJ$126,$L41,FALSE))</f>
        <v>335925.91069464502</v>
      </c>
      <c r="O41" s="32">
        <f>IF(O37=0,0,VLOOKUP(O37,FAC_TOTALS_APTA!$A$4:$BJ$126,$L41,FALSE))</f>
        <v>366357.71885031601</v>
      </c>
      <c r="P41" s="32">
        <f>IF(P37=0,0,VLOOKUP(P37,FAC_TOTALS_APTA!$A$4:$BJ$126,$L41,FALSE))</f>
        <v>301039.30899621802</v>
      </c>
      <c r="Q41" s="32">
        <f>IF(Q37=0,0,VLOOKUP(Q37,FAC_TOTALS_APTA!$A$4:$BJ$126,$L41,FALSE))</f>
        <v>311082.34021410201</v>
      </c>
      <c r="R41" s="32">
        <f>IF(R37=0,0,VLOOKUP(R37,FAC_TOTALS_APTA!$A$4:$BJ$126,$L41,FALSE))</f>
        <v>276570.10061255097</v>
      </c>
      <c r="S41" s="32">
        <f>IF(S37=0,0,VLOOKUP(S37,FAC_TOTALS_APTA!$A$4:$BJ$126,$L41,FALSE))</f>
        <v>0</v>
      </c>
      <c r="T41" s="32">
        <f>IF(T37=0,0,VLOOKUP(T37,FAC_TOTALS_APTA!$A$4:$BJ$126,$L41,FALSE))</f>
        <v>0</v>
      </c>
      <c r="U41" s="32">
        <f>IF(U37=0,0,VLOOKUP(U37,FAC_TOTALS_APTA!$A$4:$BJ$126,$L41,FALSE))</f>
        <v>0</v>
      </c>
      <c r="V41" s="32">
        <f>IF(V37=0,0,VLOOKUP(V37,FAC_TOTALS_APTA!$A$4:$BJ$126,$L41,FALSE))</f>
        <v>0</v>
      </c>
      <c r="W41" s="32">
        <f>IF(W37=0,0,VLOOKUP(W37,FAC_TOTALS_APTA!$A$4:$BJ$126,$L41,FALSE))</f>
        <v>0</v>
      </c>
      <c r="X41" s="32">
        <f>IF(X37=0,0,VLOOKUP(X37,FAC_TOTALS_APTA!$A$4:$BJ$126,$L41,FALSE))</f>
        <v>0</v>
      </c>
      <c r="Y41" s="32">
        <f>IF(Y37=0,0,VLOOKUP(Y37,FAC_TOTALS_APTA!$A$4:$BJ$126,$L41,FALSE))</f>
        <v>0</v>
      </c>
      <c r="Z41" s="32">
        <f>IF(Z37=0,0,VLOOKUP(Z37,FAC_TOTALS_APTA!$A$4:$BJ$126,$L41,FALSE))</f>
        <v>0</v>
      </c>
      <c r="AA41" s="32">
        <f>IF(AA37=0,0,VLOOKUP(AA37,FAC_TOTALS_APTA!$A$4:$BJ$126,$L41,FALSE))</f>
        <v>0</v>
      </c>
      <c r="AB41" s="32">
        <f>IF(AB37=0,0,VLOOKUP(AB37,FAC_TOTALS_APTA!$A$4:$BJ$126,$L41,FALSE))</f>
        <v>0</v>
      </c>
      <c r="AC41" s="35">
        <f t="shared" si="12"/>
        <v>1992868.5799309032</v>
      </c>
      <c r="AD41" s="36">
        <f>AC41/G51</f>
        <v>2.3519422264992311E-2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MATCH($D42,FAC_TOTALS_APTA!$A$2:$BJ$2,)</f>
        <v>#N/A</v>
      </c>
      <c r="G42" s="57" t="e">
        <f>VLOOKUP(G37,FAC_TOTALS_APTA!$A$4:$BJ$126,$F42,FALSE)</f>
        <v>#REF!</v>
      </c>
      <c r="H42" s="57" t="e">
        <f>VLOOKUP(H37,FAC_TOTALS_APTA!$A$4:$BJ$126,$F42,FALSE)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MATCH($K42,FAC_TOTALS_APTA!$A$2:$BH$2,)</f>
        <v>#N/A</v>
      </c>
      <c r="M42" s="32" t="e">
        <f>IF(M37=0,0,VLOOKUP(M37,FAC_TOTALS_APTA!$A$4:$BJ$126,$L42,FALSE))</f>
        <v>#REF!</v>
      </c>
      <c r="N42" s="32" t="e">
        <f>IF(N37=0,0,VLOOKUP(N37,FAC_TOTALS_APTA!$A$4:$BJ$126,$L42,FALSE))</f>
        <v>#REF!</v>
      </c>
      <c r="O42" s="32" t="e">
        <f>IF(O37=0,0,VLOOKUP(O37,FAC_TOTALS_APTA!$A$4:$BJ$126,$L42,FALSE))</f>
        <v>#REF!</v>
      </c>
      <c r="P42" s="32" t="e">
        <f>IF(P37=0,0,VLOOKUP(P37,FAC_TOTALS_APTA!$A$4:$BJ$126,$L42,FALSE))</f>
        <v>#REF!</v>
      </c>
      <c r="Q42" s="32" t="e">
        <f>IF(Q37=0,0,VLOOKUP(Q37,FAC_TOTALS_APTA!$A$4:$BJ$126,$L42,FALSE))</f>
        <v>#REF!</v>
      </c>
      <c r="R42" s="32" t="e">
        <f>IF(R37=0,0,VLOOKUP(R37,FAC_TOTALS_APTA!$A$4:$BJ$126,$L42,FALSE))</f>
        <v>#REF!</v>
      </c>
      <c r="S42" s="32">
        <f>IF(S37=0,0,VLOOKUP(S37,FAC_TOTALS_APTA!$A$4:$BJ$126,$L42,FALSE))</f>
        <v>0</v>
      </c>
      <c r="T42" s="32">
        <f>IF(T37=0,0,VLOOKUP(T37,FAC_TOTALS_APTA!$A$4:$BJ$126,$L42,FALSE))</f>
        <v>0</v>
      </c>
      <c r="U42" s="32">
        <f>IF(U37=0,0,VLOOKUP(U37,FAC_TOTALS_APTA!$A$4:$BJ$126,$L42,FALSE))</f>
        <v>0</v>
      </c>
      <c r="V42" s="32">
        <f>IF(V37=0,0,VLOOKUP(V37,FAC_TOTALS_APTA!$A$4:$BJ$126,$L42,FALSE))</f>
        <v>0</v>
      </c>
      <c r="W42" s="32">
        <f>IF(W37=0,0,VLOOKUP(W37,FAC_TOTALS_APTA!$A$4:$BJ$126,$L42,FALSE))</f>
        <v>0</v>
      </c>
      <c r="X42" s="32">
        <f>IF(X37=0,0,VLOOKUP(X37,FAC_TOTALS_APTA!$A$4:$BJ$126,$L42,FALSE))</f>
        <v>0</v>
      </c>
      <c r="Y42" s="32">
        <f>IF(Y37=0,0,VLOOKUP(Y37,FAC_TOTALS_APTA!$A$4:$BJ$126,$L42,FALSE))</f>
        <v>0</v>
      </c>
      <c r="Z42" s="32">
        <f>IF(Z37=0,0,VLOOKUP(Z37,FAC_TOTALS_APTA!$A$4:$BJ$126,$L42,FALSE))</f>
        <v>0</v>
      </c>
      <c r="AA42" s="32">
        <f>IF(AA37=0,0,VLOOKUP(AA37,FAC_TOTALS_APTA!$A$4:$BJ$126,$L42,FALSE))</f>
        <v>0</v>
      </c>
      <c r="AB42" s="32">
        <f>IF(AB37=0,0,VLOOKUP(AB37,FAC_TOTALS_APTA!$A$4:$BJ$126,$L42,FALSE))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MATCH($D43,FAC_TOTALS_APTA!$A$2:$BJ$2,)</f>
        <v>16</v>
      </c>
      <c r="G43" s="37">
        <f>VLOOKUP(G37,FAC_TOTALS_APTA!$A$4:$BJ$126,$F43,FALSE)</f>
        <v>4.0037531914838302</v>
      </c>
      <c r="H43" s="37">
        <f>VLOOKUP(H37,FAC_TOTALS_APTA!$A$4:$BJ$126,$F43,FALSE)</f>
        <v>2.8674048087374802</v>
      </c>
      <c r="I43" s="33">
        <f t="shared" si="9"/>
        <v>-0.28382078724618098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MATCH($K43,FAC_TOTALS_APTA!$A$2:$BH$2,)</f>
        <v>26</v>
      </c>
      <c r="M43" s="32">
        <f>IF(M37=0,0,VLOOKUP(M37,FAC_TOTALS_APTA!$A$4:$BJ$126,$L43,FALSE))</f>
        <v>-467241.37852065498</v>
      </c>
      <c r="N43" s="32">
        <f>IF(N37=0,0,VLOOKUP(N37,FAC_TOTALS_APTA!$A$4:$BJ$126,$L43,FALSE))</f>
        <v>-694604.52205473301</v>
      </c>
      <c r="O43" s="32">
        <f>IF(O37=0,0,VLOOKUP(O37,FAC_TOTALS_APTA!$A$4:$BJ$126,$L43,FALSE))</f>
        <v>-3679433.7412839602</v>
      </c>
      <c r="P43" s="32">
        <f>IF(P37=0,0,VLOOKUP(P37,FAC_TOTALS_APTA!$A$4:$BJ$126,$L43,FALSE))</f>
        <v>-1327774.7236457199</v>
      </c>
      <c r="Q43" s="32">
        <f>IF(Q37=0,0,VLOOKUP(Q37,FAC_TOTALS_APTA!$A$4:$BJ$126,$L43,FALSE))</f>
        <v>976037.57817352004</v>
      </c>
      <c r="R43" s="32">
        <f>IF(R37=0,0,VLOOKUP(R37,FAC_TOTALS_APTA!$A$4:$BJ$126,$L43,FALSE))</f>
        <v>1172924.3705004</v>
      </c>
      <c r="S43" s="32">
        <f>IF(S37=0,0,VLOOKUP(S37,FAC_TOTALS_APTA!$A$4:$BJ$126,$L43,FALSE))</f>
        <v>0</v>
      </c>
      <c r="T43" s="32">
        <f>IF(T37=0,0,VLOOKUP(T37,FAC_TOTALS_APTA!$A$4:$BJ$126,$L43,FALSE))</f>
        <v>0</v>
      </c>
      <c r="U43" s="32">
        <f>IF(U37=0,0,VLOOKUP(U37,FAC_TOTALS_APTA!$A$4:$BJ$126,$L43,FALSE))</f>
        <v>0</v>
      </c>
      <c r="V43" s="32">
        <f>IF(V37=0,0,VLOOKUP(V37,FAC_TOTALS_APTA!$A$4:$BJ$126,$L43,FALSE))</f>
        <v>0</v>
      </c>
      <c r="W43" s="32">
        <f>IF(W37=0,0,VLOOKUP(W37,FAC_TOTALS_APTA!$A$4:$BJ$126,$L43,FALSE))</f>
        <v>0</v>
      </c>
      <c r="X43" s="32">
        <f>IF(X37=0,0,VLOOKUP(X37,FAC_TOTALS_APTA!$A$4:$BJ$126,$L43,FALSE))</f>
        <v>0</v>
      </c>
      <c r="Y43" s="32">
        <f>IF(Y37=0,0,VLOOKUP(Y37,FAC_TOTALS_APTA!$A$4:$BJ$126,$L43,FALSE))</f>
        <v>0</v>
      </c>
      <c r="Z43" s="32">
        <f>IF(Z37=0,0,VLOOKUP(Z37,FAC_TOTALS_APTA!$A$4:$BJ$126,$L43,FALSE))</f>
        <v>0</v>
      </c>
      <c r="AA43" s="32">
        <f>IF(AA37=0,0,VLOOKUP(AA37,FAC_TOTALS_APTA!$A$4:$BJ$126,$L43,FALSE))</f>
        <v>0</v>
      </c>
      <c r="AB43" s="32">
        <f>IF(AB37=0,0,VLOOKUP(AB37,FAC_TOTALS_APTA!$A$4:$BJ$126,$L43,FALSE))</f>
        <v>0</v>
      </c>
      <c r="AC43" s="35">
        <f t="shared" si="12"/>
        <v>-4020092.4168311479</v>
      </c>
      <c r="AD43" s="36">
        <f>AC43/G51</f>
        <v>-4.7444298157896338E-2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MATCH($D44,FAC_TOTALS_APTA!$A$2:$BJ$2,)</f>
        <v>17</v>
      </c>
      <c r="G44" s="57">
        <f>VLOOKUP(G37,FAC_TOTALS_APTA!$A$4:$BJ$126,$F44,FALSE)</f>
        <v>29075.687025196399</v>
      </c>
      <c r="H44" s="57">
        <f>VLOOKUP(H37,FAC_TOTALS_APTA!$A$4:$BJ$126,$F44,FALSE)</f>
        <v>31798.715648167199</v>
      </c>
      <c r="I44" s="33">
        <f t="shared" si="9"/>
        <v>9.3653113703249025E-2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MATCH($K44,FAC_TOTALS_APTA!$A$2:$BH$2,)</f>
        <v>27</v>
      </c>
      <c r="M44" s="32">
        <f>IF(M37=0,0,VLOOKUP(M37,FAC_TOTALS_APTA!$A$4:$BJ$126,$L44,FALSE))</f>
        <v>-337186.91543644998</v>
      </c>
      <c r="N44" s="32">
        <f>IF(N37=0,0,VLOOKUP(N37,FAC_TOTALS_APTA!$A$4:$BJ$126,$L44,FALSE))</f>
        <v>-43238.025801924799</v>
      </c>
      <c r="O44" s="32">
        <f>IF(O37=0,0,VLOOKUP(O37,FAC_TOTALS_APTA!$A$4:$BJ$126,$L44,FALSE))</f>
        <v>-841099.12743463099</v>
      </c>
      <c r="P44" s="32">
        <f>IF(P37=0,0,VLOOKUP(P37,FAC_TOTALS_APTA!$A$4:$BJ$126,$L44,FALSE))</f>
        <v>-292734.89172249101</v>
      </c>
      <c r="Q44" s="32">
        <f>IF(Q37=0,0,VLOOKUP(Q37,FAC_TOTALS_APTA!$A$4:$BJ$126,$L44,FALSE))</f>
        <v>88077.535086344898</v>
      </c>
      <c r="R44" s="32">
        <f>IF(R37=0,0,VLOOKUP(R37,FAC_TOTALS_APTA!$A$4:$BJ$126,$L44,FALSE))</f>
        <v>-60364.308219187202</v>
      </c>
      <c r="S44" s="32">
        <f>IF(S37=0,0,VLOOKUP(S37,FAC_TOTALS_APTA!$A$4:$BJ$126,$L44,FALSE))</f>
        <v>0</v>
      </c>
      <c r="T44" s="32">
        <f>IF(T37=0,0,VLOOKUP(T37,FAC_TOTALS_APTA!$A$4:$BJ$126,$L44,FALSE))</f>
        <v>0</v>
      </c>
      <c r="U44" s="32">
        <f>IF(U37=0,0,VLOOKUP(U37,FAC_TOTALS_APTA!$A$4:$BJ$126,$L44,FALSE))</f>
        <v>0</v>
      </c>
      <c r="V44" s="32">
        <f>IF(V37=0,0,VLOOKUP(V37,FAC_TOTALS_APTA!$A$4:$BJ$126,$L44,FALSE))</f>
        <v>0</v>
      </c>
      <c r="W44" s="32">
        <f>IF(W37=0,0,VLOOKUP(W37,FAC_TOTALS_APTA!$A$4:$BJ$126,$L44,FALSE))</f>
        <v>0</v>
      </c>
      <c r="X44" s="32">
        <f>IF(X37=0,0,VLOOKUP(X37,FAC_TOTALS_APTA!$A$4:$BJ$126,$L44,FALSE))</f>
        <v>0</v>
      </c>
      <c r="Y44" s="32">
        <f>IF(Y37=0,0,VLOOKUP(Y37,FAC_TOTALS_APTA!$A$4:$BJ$126,$L44,FALSE))</f>
        <v>0</v>
      </c>
      <c r="Z44" s="32">
        <f>IF(Z37=0,0,VLOOKUP(Z37,FAC_TOTALS_APTA!$A$4:$BJ$126,$L44,FALSE))</f>
        <v>0</v>
      </c>
      <c r="AA44" s="32">
        <f>IF(AA37=0,0,VLOOKUP(AA37,FAC_TOTALS_APTA!$A$4:$BJ$126,$L44,FALSE))</f>
        <v>0</v>
      </c>
      <c r="AB44" s="32">
        <f>IF(AB37=0,0,VLOOKUP(AB37,FAC_TOTALS_APTA!$A$4:$BJ$126,$L44,FALSE))</f>
        <v>0</v>
      </c>
      <c r="AC44" s="35">
        <f t="shared" si="12"/>
        <v>-1486545.7335283391</v>
      </c>
      <c r="AD44" s="36">
        <f>AC44/G51</f>
        <v>-1.754390488924662E-2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MATCH($D45,FAC_TOTALS_APTA!$A$2:$BJ$2,)</f>
        <v>18</v>
      </c>
      <c r="G45" s="32">
        <f>VLOOKUP(G37,FAC_TOTALS_APTA!$A$4:$BJ$126,$F45,FALSE)</f>
        <v>8.3624406793883406</v>
      </c>
      <c r="H45" s="32">
        <f>VLOOKUP(H37,FAC_TOTALS_APTA!$A$4:$BJ$126,$F45,FALSE)</f>
        <v>7.2343779632504601</v>
      </c>
      <c r="I45" s="33">
        <f t="shared" si="9"/>
        <v>-0.13489634897121816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MATCH($K45,FAC_TOTALS_APTA!$A$2:$BH$2,)</f>
        <v>28</v>
      </c>
      <c r="M45" s="32">
        <f>IF(M37=0,0,VLOOKUP(M37,FAC_TOTALS_APTA!$A$4:$BJ$126,$L45,FALSE))</f>
        <v>-120984.61018884199</v>
      </c>
      <c r="N45" s="32">
        <f>IF(N37=0,0,VLOOKUP(N37,FAC_TOTALS_APTA!$A$4:$BJ$126,$L45,FALSE))</f>
        <v>-9608.9896092031795</v>
      </c>
      <c r="O45" s="32">
        <f>IF(O37=0,0,VLOOKUP(O37,FAC_TOTALS_APTA!$A$4:$BJ$126,$L45,FALSE))</f>
        <v>-191839.79559555199</v>
      </c>
      <c r="P45" s="32">
        <f>IF(P37=0,0,VLOOKUP(P37,FAC_TOTALS_APTA!$A$4:$BJ$126,$L45,FALSE))</f>
        <v>-244102.52437116101</v>
      </c>
      <c r="Q45" s="32">
        <f>IF(Q37=0,0,VLOOKUP(Q37,FAC_TOTALS_APTA!$A$4:$BJ$126,$L45,FALSE))</f>
        <v>-177765.43684404701</v>
      </c>
      <c r="R45" s="32">
        <f>IF(R37=0,0,VLOOKUP(R37,FAC_TOTALS_APTA!$A$4:$BJ$126,$L45,FALSE))</f>
        <v>-181148.51279948</v>
      </c>
      <c r="S45" s="32">
        <f>IF(S37=0,0,VLOOKUP(S37,FAC_TOTALS_APTA!$A$4:$BJ$126,$L45,FALSE))</f>
        <v>0</v>
      </c>
      <c r="T45" s="32">
        <f>IF(T37=0,0,VLOOKUP(T37,FAC_TOTALS_APTA!$A$4:$BJ$126,$L45,FALSE))</f>
        <v>0</v>
      </c>
      <c r="U45" s="32">
        <f>IF(U37=0,0,VLOOKUP(U37,FAC_TOTALS_APTA!$A$4:$BJ$126,$L45,FALSE))</f>
        <v>0</v>
      </c>
      <c r="V45" s="32">
        <f>IF(V37=0,0,VLOOKUP(V37,FAC_TOTALS_APTA!$A$4:$BJ$126,$L45,FALSE))</f>
        <v>0</v>
      </c>
      <c r="W45" s="32">
        <f>IF(W37=0,0,VLOOKUP(W37,FAC_TOTALS_APTA!$A$4:$BJ$126,$L45,FALSE))</f>
        <v>0</v>
      </c>
      <c r="X45" s="32">
        <f>IF(X37=0,0,VLOOKUP(X37,FAC_TOTALS_APTA!$A$4:$BJ$126,$L45,FALSE))</f>
        <v>0</v>
      </c>
      <c r="Y45" s="32">
        <f>IF(Y37=0,0,VLOOKUP(Y37,FAC_TOTALS_APTA!$A$4:$BJ$126,$L45,FALSE))</f>
        <v>0</v>
      </c>
      <c r="Z45" s="32">
        <f>IF(Z37=0,0,VLOOKUP(Z37,FAC_TOTALS_APTA!$A$4:$BJ$126,$L45,FALSE))</f>
        <v>0</v>
      </c>
      <c r="AA45" s="32">
        <f>IF(AA37=0,0,VLOOKUP(AA37,FAC_TOTALS_APTA!$A$4:$BJ$126,$L45,FALSE))</f>
        <v>0</v>
      </c>
      <c r="AB45" s="32">
        <f>IF(AB37=0,0,VLOOKUP(AB37,FAC_TOTALS_APTA!$A$4:$BJ$126,$L45,FALSE))</f>
        <v>0</v>
      </c>
      <c r="AC45" s="35">
        <f t="shared" si="12"/>
        <v>-925449.86940828525</v>
      </c>
      <c r="AD45" s="36">
        <f>AC45/G51</f>
        <v>-1.0921967701678614E-2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MATCH($D46,FAC_TOTALS_APTA!$A$2:$BJ$2,)</f>
        <v>19</v>
      </c>
      <c r="G46" s="37">
        <f>VLOOKUP(G37,FAC_TOTALS_APTA!$A$4:$BJ$126,$F46,FALSE)</f>
        <v>4.4248857901299896</v>
      </c>
      <c r="H46" s="37">
        <f>VLOOKUP(H37,FAC_TOTALS_APTA!$A$4:$BJ$126,$F46,FALSE)</f>
        <v>5.8615759225582398</v>
      </c>
      <c r="I46" s="33">
        <f t="shared" si="9"/>
        <v>0.32468411628451199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MATCH($K46,FAC_TOTALS_APTA!$A$2:$BH$2,)</f>
        <v>29</v>
      </c>
      <c r="M46" s="32">
        <f>IF(M37=0,0,VLOOKUP(M37,FAC_TOTALS_APTA!$A$4:$BJ$126,$L46,FALSE))</f>
        <v>-6753.5099267714804</v>
      </c>
      <c r="N46" s="32">
        <f>IF(N37=0,0,VLOOKUP(N37,FAC_TOTALS_APTA!$A$4:$BJ$126,$L46,FALSE))</f>
        <v>-68303.5985523212</v>
      </c>
      <c r="O46" s="32">
        <f>IF(O37=0,0,VLOOKUP(O37,FAC_TOTALS_APTA!$A$4:$BJ$126,$L46,FALSE))</f>
        <v>-134691.80971140499</v>
      </c>
      <c r="P46" s="32">
        <f>IF(P37=0,0,VLOOKUP(P37,FAC_TOTALS_APTA!$A$4:$BJ$126,$L46,FALSE))</f>
        <v>-517126.186100144</v>
      </c>
      <c r="Q46" s="32">
        <f>IF(Q37=0,0,VLOOKUP(Q37,FAC_TOTALS_APTA!$A$4:$BJ$126,$L46,FALSE))</f>
        <v>-256077.15083453999</v>
      </c>
      <c r="R46" s="32">
        <f>IF(R37=0,0,VLOOKUP(R37,FAC_TOTALS_APTA!$A$4:$BJ$126,$L46,FALSE))</f>
        <v>-313058.99656417698</v>
      </c>
      <c r="S46" s="32">
        <f>IF(S37=0,0,VLOOKUP(S37,FAC_TOTALS_APTA!$A$4:$BJ$126,$L46,FALSE))</f>
        <v>0</v>
      </c>
      <c r="T46" s="32">
        <f>IF(T37=0,0,VLOOKUP(T37,FAC_TOTALS_APTA!$A$4:$BJ$126,$L46,FALSE))</f>
        <v>0</v>
      </c>
      <c r="U46" s="32">
        <f>IF(U37=0,0,VLOOKUP(U37,FAC_TOTALS_APTA!$A$4:$BJ$126,$L46,FALSE))</f>
        <v>0</v>
      </c>
      <c r="V46" s="32">
        <f>IF(V37=0,0,VLOOKUP(V37,FAC_TOTALS_APTA!$A$4:$BJ$126,$L46,FALSE))</f>
        <v>0</v>
      </c>
      <c r="W46" s="32">
        <f>IF(W37=0,0,VLOOKUP(W37,FAC_TOTALS_APTA!$A$4:$BJ$126,$L46,FALSE))</f>
        <v>0</v>
      </c>
      <c r="X46" s="32">
        <f>IF(X37=0,0,VLOOKUP(X37,FAC_TOTALS_APTA!$A$4:$BJ$126,$L46,FALSE))</f>
        <v>0</v>
      </c>
      <c r="Y46" s="32">
        <f>IF(Y37=0,0,VLOOKUP(Y37,FAC_TOTALS_APTA!$A$4:$BJ$126,$L46,FALSE))</f>
        <v>0</v>
      </c>
      <c r="Z46" s="32">
        <f>IF(Z37=0,0,VLOOKUP(Z37,FAC_TOTALS_APTA!$A$4:$BJ$126,$L46,FALSE))</f>
        <v>0</v>
      </c>
      <c r="AA46" s="32">
        <f>IF(AA37=0,0,VLOOKUP(AA37,FAC_TOTALS_APTA!$A$4:$BJ$126,$L46,FALSE))</f>
        <v>0</v>
      </c>
      <c r="AB46" s="32">
        <f>IF(AB37=0,0,VLOOKUP(AB37,FAC_TOTALS_APTA!$A$4:$BJ$126,$L46,FALSE))</f>
        <v>0</v>
      </c>
      <c r="AC46" s="35">
        <f t="shared" si="12"/>
        <v>-1296011.2516893586</v>
      </c>
      <c r="AD46" s="36">
        <f>AC46/G51</f>
        <v>-1.5295256393535045E-2</v>
      </c>
    </row>
    <row r="47" spans="2:30" x14ac:dyDescent="0.25">
      <c r="B47" s="28" t="s">
        <v>69</v>
      </c>
      <c r="C47" s="31"/>
      <c r="D47" s="129" t="s">
        <v>80</v>
      </c>
      <c r="E47" s="58"/>
      <c r="F47" s="9">
        <f>MATCH($D47,FAC_TOTALS_APTA!$A$2:$BJ$2,)</f>
        <v>21</v>
      </c>
      <c r="G47" s="37">
        <f>VLOOKUP(G37,FAC_TOTALS_APTA!$A$4:$BJ$126,$F47,FALSE)</f>
        <v>0</v>
      </c>
      <c r="H47" s="37">
        <f>VLOOKUP(H37,FAC_TOTALS_APTA!$A$4:$BJ$126,$F47,FALSE)</f>
        <v>8.6742223068086197</v>
      </c>
      <c r="I47" s="33" t="str">
        <f t="shared" si="9"/>
        <v>-</v>
      </c>
      <c r="J47" s="34"/>
      <c r="K47" s="34" t="str">
        <f t="shared" si="11"/>
        <v>YEARS_SINCE_TNC_RAIL_POW_FAC</v>
      </c>
      <c r="L47" s="9">
        <f>MATCH($K47,FAC_TOTALS_APTA!$A$2:$BH$2,)</f>
        <v>31</v>
      </c>
      <c r="M47" s="32">
        <f>IF(M37=0,0,VLOOKUP(M37,FAC_TOTALS_APTA!$A$4:$BJ$126,$L47,FALSE))</f>
        <v>0</v>
      </c>
      <c r="N47" s="32">
        <f>IF(N37=0,0,VLOOKUP(N37,FAC_TOTALS_APTA!$A$4:$BJ$126,$L47,FALSE))</f>
        <v>259.80703754787498</v>
      </c>
      <c r="O47" s="32">
        <f>IF(O37=0,0,VLOOKUP(O37,FAC_TOTALS_APTA!$A$4:$BJ$126,$L47,FALSE))</f>
        <v>1324.8844797735901</v>
      </c>
      <c r="P47" s="32">
        <f>IF(P37=0,0,VLOOKUP(P37,FAC_TOTALS_APTA!$A$4:$BJ$126,$L47,FALSE))</f>
        <v>2245.2487017921299</v>
      </c>
      <c r="Q47" s="32">
        <f>IF(Q37=0,0,VLOOKUP(Q37,FAC_TOTALS_APTA!$A$4:$BJ$126,$L47,FALSE))</f>
        <v>2856.3394136289198</v>
      </c>
      <c r="R47" s="32">
        <f>IF(R37=0,0,VLOOKUP(R37,FAC_TOTALS_APTA!$A$4:$BJ$126,$L47,FALSE))</f>
        <v>3240.0627752068999</v>
      </c>
      <c r="S47" s="32">
        <f>IF(S37=0,0,VLOOKUP(S37,FAC_TOTALS_APTA!$A$4:$BJ$126,$L47,FALSE))</f>
        <v>0</v>
      </c>
      <c r="T47" s="32">
        <f>IF(T37=0,0,VLOOKUP(T37,FAC_TOTALS_APTA!$A$4:$BJ$126,$L47,FALSE))</f>
        <v>0</v>
      </c>
      <c r="U47" s="32">
        <f>IF(U37=0,0,VLOOKUP(U37,FAC_TOTALS_APTA!$A$4:$BJ$126,$L47,FALSE))</f>
        <v>0</v>
      </c>
      <c r="V47" s="32">
        <f>IF(V37=0,0,VLOOKUP(V37,FAC_TOTALS_APTA!$A$4:$BJ$126,$L47,FALSE))</f>
        <v>0</v>
      </c>
      <c r="W47" s="32">
        <f>IF(W37=0,0,VLOOKUP(W37,FAC_TOTALS_APTA!$A$4:$BJ$126,$L47,FALSE))</f>
        <v>0</v>
      </c>
      <c r="X47" s="32">
        <f>IF(X37=0,0,VLOOKUP(X37,FAC_TOTALS_APTA!$A$4:$BJ$126,$L47,FALSE))</f>
        <v>0</v>
      </c>
      <c r="Y47" s="32">
        <f>IF(Y37=0,0,VLOOKUP(Y37,FAC_TOTALS_APTA!$A$4:$BJ$126,$L47,FALSE))</f>
        <v>0</v>
      </c>
      <c r="Z47" s="32">
        <f>IF(Z37=0,0,VLOOKUP(Z37,FAC_TOTALS_APTA!$A$4:$BJ$126,$L47,FALSE))</f>
        <v>0</v>
      </c>
      <c r="AA47" s="32">
        <f>IF(AA37=0,0,VLOOKUP(AA37,FAC_TOTALS_APTA!$A$4:$BJ$126,$L47,FALSE))</f>
        <v>0</v>
      </c>
      <c r="AB47" s="32">
        <f>IF(AB37=0,0,VLOOKUP(AB37,FAC_TOTALS_APTA!$A$4:$BJ$126,$L47,FALSE))</f>
        <v>0</v>
      </c>
      <c r="AC47" s="35">
        <f t="shared" si="12"/>
        <v>9926.3424079494143</v>
      </c>
      <c r="AD47" s="36">
        <f>AC47/G51</f>
        <v>1.1714863739161236E-4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MATCH($D48,FAC_TOTALS_APTA!$A$2:$BJ$2,)</f>
        <v>#N/A</v>
      </c>
      <c r="G48" s="37" t="e">
        <f>VLOOKUP(G37,FAC_TOTALS_APTA!$A$4:$BJ$126,$F48,FALSE)</f>
        <v>#REF!</v>
      </c>
      <c r="H48" s="37" t="e">
        <f>VLOOKUP(H37,FAC_TOTALS_APTA!$A$4:$BJ$126,$F48,FALSE)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MATCH($K48,FAC_TOTALS_APTA!$A$2:$BH$2,)</f>
        <v>#N/A</v>
      </c>
      <c r="M48" s="32" t="e">
        <f>IF(M37=0,0,VLOOKUP(M37,FAC_TOTALS_APTA!$A$4:$BJ$126,$L48,FALSE))</f>
        <v>#REF!</v>
      </c>
      <c r="N48" s="32" t="e">
        <f>IF(N37=0,0,VLOOKUP(N37,FAC_TOTALS_APTA!$A$4:$BJ$126,$L48,FALSE))</f>
        <v>#REF!</v>
      </c>
      <c r="O48" s="32" t="e">
        <f>IF(O37=0,0,VLOOKUP(O37,FAC_TOTALS_APTA!$A$4:$BJ$126,$L48,FALSE))</f>
        <v>#REF!</v>
      </c>
      <c r="P48" s="32" t="e">
        <f>IF(P37=0,0,VLOOKUP(P37,FAC_TOTALS_APTA!$A$4:$BJ$126,$L48,FALSE))</f>
        <v>#REF!</v>
      </c>
      <c r="Q48" s="32" t="e">
        <f>IF(Q37=0,0,VLOOKUP(Q37,FAC_TOTALS_APTA!$A$4:$BJ$126,$L48,FALSE))</f>
        <v>#REF!</v>
      </c>
      <c r="R48" s="32" t="e">
        <f>IF(R37=0,0,VLOOKUP(R37,FAC_TOTALS_APTA!$A$4:$BJ$126,$L48,FALSE))</f>
        <v>#REF!</v>
      </c>
      <c r="S48" s="32">
        <f>IF(S37=0,0,VLOOKUP(S37,FAC_TOTALS_APTA!$A$4:$BJ$126,$L48,FALSE))</f>
        <v>0</v>
      </c>
      <c r="T48" s="32">
        <f>IF(T37=0,0,VLOOKUP(T37,FAC_TOTALS_APTA!$A$4:$BJ$126,$L48,FALSE))</f>
        <v>0</v>
      </c>
      <c r="U48" s="32">
        <f>IF(U37=0,0,VLOOKUP(U37,FAC_TOTALS_APTA!$A$4:$BJ$126,$L48,FALSE))</f>
        <v>0</v>
      </c>
      <c r="V48" s="32">
        <f>IF(V37=0,0,VLOOKUP(V37,FAC_TOTALS_APTA!$A$4:$BJ$126,$L48,FALSE))</f>
        <v>0</v>
      </c>
      <c r="W48" s="32">
        <f>IF(W37=0,0,VLOOKUP(W37,FAC_TOTALS_APTA!$A$4:$BJ$126,$L48,FALSE))</f>
        <v>0</v>
      </c>
      <c r="X48" s="32">
        <f>IF(X37=0,0,VLOOKUP(X37,FAC_TOTALS_APTA!$A$4:$BJ$126,$L48,FALSE))</f>
        <v>0</v>
      </c>
      <c r="Y48" s="32">
        <f>IF(Y37=0,0,VLOOKUP(Y37,FAC_TOTALS_APTA!$A$4:$BJ$126,$L48,FALSE))</f>
        <v>0</v>
      </c>
      <c r="Z48" s="32">
        <f>IF(Z37=0,0,VLOOKUP(Z37,FAC_TOTALS_APTA!$A$4:$BJ$126,$L48,FALSE))</f>
        <v>0</v>
      </c>
      <c r="AA48" s="32">
        <f>IF(AA37=0,0,VLOOKUP(AA37,FAC_TOTALS_APTA!$A$4:$BJ$126,$L48,FALSE))</f>
        <v>0</v>
      </c>
      <c r="AB48" s="32">
        <f>IF(AB37=0,0,VLOOKUP(AB37,FAC_TOTALS_APTA!$A$4:$BJ$126,$L48,FALSE))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MATCH($D49,FAC_TOTALS_APTA!$A$2:$BJ$2,)</f>
        <v>#N/A</v>
      </c>
      <c r="G49" s="38" t="e">
        <f>VLOOKUP(G37,FAC_TOTALS_APTA!$A$4:$BJ$126,$F49,FALSE)</f>
        <v>#REF!</v>
      </c>
      <c r="H49" s="38" t="e">
        <f>VLOOKUP(H37,FAC_TOTALS_APTA!$A$4:$BJ$126,$F49,FALSE)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MATCH($K49,FAC_TOTALS_APTA!$A$2:$BH$2,)</f>
        <v>#N/A</v>
      </c>
      <c r="M49" s="41" t="e">
        <f>IF(M37=0,0,VLOOKUP(M37,FAC_TOTALS_APTA!$A$4:$BJ$126,$L49,FALSE))</f>
        <v>#REF!</v>
      </c>
      <c r="N49" s="41" t="e">
        <f>IF(N37=0,0,VLOOKUP(N37,FAC_TOTALS_APTA!$A$4:$BJ$126,$L49,FALSE))</f>
        <v>#REF!</v>
      </c>
      <c r="O49" s="41" t="e">
        <f>IF(O37=0,0,VLOOKUP(O37,FAC_TOTALS_APTA!$A$4:$BJ$126,$L49,FALSE))</f>
        <v>#REF!</v>
      </c>
      <c r="P49" s="41" t="e">
        <f>IF(P37=0,0,VLOOKUP(P37,FAC_TOTALS_APTA!$A$4:$BJ$126,$L49,FALSE))</f>
        <v>#REF!</v>
      </c>
      <c r="Q49" s="41" t="e">
        <f>IF(Q37=0,0,VLOOKUP(Q37,FAC_TOTALS_APTA!$A$4:$BJ$126,$L49,FALSE))</f>
        <v>#REF!</v>
      </c>
      <c r="R49" s="41" t="e">
        <f>IF(R37=0,0,VLOOKUP(R37,FAC_TOTALS_APTA!$A$4:$BJ$126,$L49,FALSE))</f>
        <v>#REF!</v>
      </c>
      <c r="S49" s="41">
        <f>IF(S37=0,0,VLOOKUP(S37,FAC_TOTALS_APTA!$A$4:$BJ$126,$L49,FALSE))</f>
        <v>0</v>
      </c>
      <c r="T49" s="41">
        <f>IF(T37=0,0,VLOOKUP(T37,FAC_TOTALS_APTA!$A$4:$BJ$126,$L49,FALSE))</f>
        <v>0</v>
      </c>
      <c r="U49" s="41">
        <f>IF(U37=0,0,VLOOKUP(U37,FAC_TOTALS_APTA!$A$4:$BJ$126,$L49,FALSE))</f>
        <v>0</v>
      </c>
      <c r="V49" s="41">
        <f>IF(V37=0,0,VLOOKUP(V37,FAC_TOTALS_APTA!$A$4:$BJ$126,$L49,FALSE))</f>
        <v>0</v>
      </c>
      <c r="W49" s="41">
        <f>IF(W37=0,0,VLOOKUP(W37,FAC_TOTALS_APTA!$A$4:$BJ$126,$L49,FALSE))</f>
        <v>0</v>
      </c>
      <c r="X49" s="41">
        <f>IF(X37=0,0,VLOOKUP(X37,FAC_TOTALS_APTA!$A$4:$BJ$126,$L49,FALSE))</f>
        <v>0</v>
      </c>
      <c r="Y49" s="41">
        <f>IF(Y37=0,0,VLOOKUP(Y37,FAC_TOTALS_APTA!$A$4:$BJ$126,$L49,FALSE))</f>
        <v>0</v>
      </c>
      <c r="Z49" s="41">
        <f>IF(Z37=0,0,VLOOKUP(Z37,FAC_TOTALS_APTA!$A$4:$BJ$126,$L49,FALSE))</f>
        <v>0</v>
      </c>
      <c r="AA49" s="41">
        <f>IF(AA37=0,0,VLOOKUP(AA37,FAC_TOTALS_APTA!$A$4:$BJ$126,$L49,FALSE))</f>
        <v>0</v>
      </c>
      <c r="AB49" s="41">
        <f>IF(AB37=0,0,VLOOKUP(AB37,FAC_TOTALS_APTA!$A$4:$BJ$126,$L49,FALSE))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MATCH($K50,FAC_TOTALS_APTA!$A$2:$BH$2,)</f>
        <v>35</v>
      </c>
      <c r="M50" s="48">
        <f>IF(M37=0,0,VLOOKUP(M37,FAC_TOTALS_APTA!$A$4:$BJ$126,$L50,FALSE))</f>
        <v>0</v>
      </c>
      <c r="N50" s="48">
        <f>IF(N37=0,0,VLOOKUP(N37,FAC_TOTALS_APTA!$A$4:$BJ$126,$L50,FALSE))</f>
        <v>0</v>
      </c>
      <c r="O50" s="48">
        <f>IF(O37=0,0,VLOOKUP(O37,FAC_TOTALS_APTA!$A$4:$BJ$126,$L50,FALSE))</f>
        <v>0</v>
      </c>
      <c r="P50" s="48">
        <f>IF(P37=0,0,VLOOKUP(P37,FAC_TOTALS_APTA!$A$4:$BJ$126,$L50,FALSE))</f>
        <v>0</v>
      </c>
      <c r="Q50" s="48">
        <f>IF(Q37=0,0,VLOOKUP(Q37,FAC_TOTALS_APTA!$A$4:$BJ$126,$L50,FALSE))</f>
        <v>0</v>
      </c>
      <c r="R50" s="48">
        <f>IF(R37=0,0,VLOOKUP(R37,FAC_TOTALS_APTA!$A$4:$BJ$126,$L50,FALSE))</f>
        <v>0</v>
      </c>
      <c r="S50" s="48">
        <f>IF(S37=0,0,VLOOKUP(S37,FAC_TOTALS_APTA!$A$4:$BJ$126,$L50,FALSE))</f>
        <v>0</v>
      </c>
      <c r="T50" s="48">
        <f>IF(T37=0,0,VLOOKUP(T37,FAC_TOTALS_APTA!$A$4:$BJ$126,$L50,FALSE))</f>
        <v>0</v>
      </c>
      <c r="U50" s="48">
        <f>IF(U37=0,0,VLOOKUP(U37,FAC_TOTALS_APTA!$A$4:$BJ$126,$L50,FALSE))</f>
        <v>0</v>
      </c>
      <c r="V50" s="48">
        <f>IF(V37=0,0,VLOOKUP(V37,FAC_TOTALS_APTA!$A$4:$BJ$126,$L50,FALSE))</f>
        <v>0</v>
      </c>
      <c r="W50" s="48">
        <f>IF(W37=0,0,VLOOKUP(W37,FAC_TOTALS_APTA!$A$4:$BJ$126,$L50,FALSE))</f>
        <v>0</v>
      </c>
      <c r="X50" s="48">
        <f>IF(X37=0,0,VLOOKUP(X37,FAC_TOTALS_APTA!$A$4:$BJ$126,$L50,FALSE))</f>
        <v>0</v>
      </c>
      <c r="Y50" s="48">
        <f>IF(Y37=0,0,VLOOKUP(Y37,FAC_TOTALS_APTA!$A$4:$BJ$126,$L50,FALSE))</f>
        <v>0</v>
      </c>
      <c r="Z50" s="48">
        <f>IF(Z37=0,0,VLOOKUP(Z37,FAC_TOTALS_APTA!$A$4:$BJ$126,$L50,FALSE))</f>
        <v>0</v>
      </c>
      <c r="AA50" s="48">
        <f>IF(AA37=0,0,VLOOKUP(AA37,FAC_TOTALS_APTA!$A$4:$BJ$126,$L50,FALSE))</f>
        <v>0</v>
      </c>
      <c r="AB50" s="48">
        <f>IF(AB37=0,0,VLOOKUP(AB37,FAC_TOTALS_APTA!$A$4:$BJ$126,$L50,FALSE))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MATCH($D51,FAC_TOTALS_APTA!$A$2:$BH$2,)</f>
        <v>10</v>
      </c>
      <c r="G51" s="113">
        <f>VLOOKUP(G37,FAC_TOTALS_APTA!$A$4:$BJ$126,$F51,FALSE)</f>
        <v>84732888.311512902</v>
      </c>
      <c r="H51" s="113">
        <f>VLOOKUP(H37,FAC_TOTALS_APTA!$A$4:$BH$126,$F51,FALSE)</f>
        <v>92794336.058200106</v>
      </c>
      <c r="I51" s="115">
        <f t="shared" ref="I51" si="15">H51/G51-1</f>
        <v>9.5139536811845726E-2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8061447.7466872036</v>
      </c>
      <c r="AD51" s="36">
        <f>I51</f>
        <v>9.5139536811845726E-2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MATCH($D52,FAC_TOTALS_APTA!$A$2:$BH$2,)</f>
        <v>8</v>
      </c>
      <c r="G52" s="114">
        <f>VLOOKUP(G37,FAC_TOTALS_APTA!$A$4:$BH$126,$F52,FALSE)</f>
        <v>81673687</v>
      </c>
      <c r="H52" s="114">
        <f>VLOOKUP(H37,FAC_TOTALS_APTA!$A$4:$BH$126,$F52,FALSE)</f>
        <v>76851197</v>
      </c>
      <c r="I52" s="116">
        <f t="shared" ref="I52" si="17">H52/G52-1</f>
        <v>-5.9045822187505759E-2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-4822490</v>
      </c>
      <c r="AD52" s="55">
        <f>I52</f>
        <v>-5.9045822187505759E-2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-0.15418535899935149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2012</v>
      </c>
      <c r="H61" s="88">
        <f>$C$2</f>
        <v>2018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MATCH($D65,FAC_TOTALS_APTA!$A$2:$BJ$2,)</f>
        <v>12</v>
      </c>
      <c r="G65" s="90" t="e">
        <f>VLOOKUP(G63,FAC_TOTALS_APTA!$A$4:$BJ$126,$F65,FALSE)</f>
        <v>#N/A</v>
      </c>
      <c r="H65" s="90" t="e">
        <f>VLOOKUP(H63,FAC_TOTALS_APTA!$A$4:$BJ$126,$F65,FALSE)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MATCH($K65,FAC_TOTALS_APTA!$A$2:$BH$2,)</f>
        <v>22</v>
      </c>
      <c r="M65" s="90" t="e">
        <f>IF(M63=0,0,VLOOKUP(M63,FAC_TOTALS_APTA!$A$4:$BJ$126,$L65,FALSE))</f>
        <v>#N/A</v>
      </c>
      <c r="N65" s="90" t="e">
        <f>IF(N63=0,0,VLOOKUP(N63,FAC_TOTALS_APTA!$A$4:$BJ$126,$L65,FALSE))</f>
        <v>#N/A</v>
      </c>
      <c r="O65" s="90" t="e">
        <f>IF(O63=0,0,VLOOKUP(O63,FAC_TOTALS_APTA!$A$4:$BJ$126,$L65,FALSE))</f>
        <v>#N/A</v>
      </c>
      <c r="P65" s="90" t="e">
        <f>IF(P63=0,0,VLOOKUP(P63,FAC_TOTALS_APTA!$A$4:$BJ$126,$L65,FALSE))</f>
        <v>#N/A</v>
      </c>
      <c r="Q65" s="90" t="e">
        <f>IF(Q63=0,0,VLOOKUP(Q63,FAC_TOTALS_APTA!$A$4:$BJ$126,$L65,FALSE))</f>
        <v>#N/A</v>
      </c>
      <c r="R65" s="90" t="e">
        <f>IF(R63=0,0,VLOOKUP(R63,FAC_TOTALS_APTA!$A$4:$BJ$126,$L65,FALSE))</f>
        <v>#N/A</v>
      </c>
      <c r="S65" s="90">
        <f>IF(S63=0,0,VLOOKUP(S63,FAC_TOTALS_APTA!$A$4:$BJ$126,$L65,FALSE))</f>
        <v>0</v>
      </c>
      <c r="T65" s="90">
        <f>IF(T63=0,0,VLOOKUP(T63,FAC_TOTALS_APTA!$A$4:$BJ$126,$L65,FALSE))</f>
        <v>0</v>
      </c>
      <c r="U65" s="90">
        <f>IF(U63=0,0,VLOOKUP(U63,FAC_TOTALS_APTA!$A$4:$BJ$126,$L65,FALSE))</f>
        <v>0</v>
      </c>
      <c r="V65" s="90">
        <f>IF(V63=0,0,VLOOKUP(V63,FAC_TOTALS_APTA!$A$4:$BJ$126,$L65,FALSE))</f>
        <v>0</v>
      </c>
      <c r="W65" s="90">
        <f>IF(W63=0,0,VLOOKUP(W63,FAC_TOTALS_APTA!$A$4:$BJ$126,$L65,FALSE))</f>
        <v>0</v>
      </c>
      <c r="X65" s="90">
        <f>IF(X63=0,0,VLOOKUP(X63,FAC_TOTALS_APTA!$A$4:$BJ$126,$L65,FALSE))</f>
        <v>0</v>
      </c>
      <c r="Y65" s="90">
        <f>IF(Y63=0,0,VLOOKUP(Y63,FAC_TOTALS_APTA!$A$4:$BJ$126,$L65,FALSE))</f>
        <v>0</v>
      </c>
      <c r="Z65" s="90">
        <f>IF(Z63=0,0,VLOOKUP(Z63,FAC_TOTALS_APTA!$A$4:$BJ$126,$L65,FALSE))</f>
        <v>0</v>
      </c>
      <c r="AA65" s="90">
        <f>IF(AA63=0,0,VLOOKUP(AA63,FAC_TOTALS_APTA!$A$4:$BJ$126,$L65,FALSE))</f>
        <v>0</v>
      </c>
      <c r="AB65" s="90">
        <f>IF(AB63=0,0,VLOOKUP(AB63,FAC_TOTALS_APTA!$A$4:$BJ$126,$L65,FALSE))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MATCH($D66,FAC_TOTALS_APTA!$A$2:$BJ$2,)</f>
        <v>13</v>
      </c>
      <c r="G66" s="96" t="e">
        <f>VLOOKUP(G63,FAC_TOTALS_APTA!$A$4:$BJ$126,$F66,FALSE)</f>
        <v>#N/A</v>
      </c>
      <c r="H66" s="96" t="e">
        <f>VLOOKUP(H63,FAC_TOTALS_APTA!$A$4:$BJ$126,$F66,FALSE)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MATCH($K66,FAC_TOTALS_APTA!$A$2:$BH$2,)</f>
        <v>23</v>
      </c>
      <c r="M66" s="90" t="e">
        <f>IF(M63=0,0,VLOOKUP(M63,FAC_TOTALS_APTA!$A$4:$BJ$126,$L66,FALSE))</f>
        <v>#N/A</v>
      </c>
      <c r="N66" s="90" t="e">
        <f>IF(N63=0,0,VLOOKUP(N63,FAC_TOTALS_APTA!$A$4:$BJ$126,$L66,FALSE))</f>
        <v>#N/A</v>
      </c>
      <c r="O66" s="90" t="e">
        <f>IF(O63=0,0,VLOOKUP(O63,FAC_TOTALS_APTA!$A$4:$BJ$126,$L66,FALSE))</f>
        <v>#N/A</v>
      </c>
      <c r="P66" s="90" t="e">
        <f>IF(P63=0,0,VLOOKUP(P63,FAC_TOTALS_APTA!$A$4:$BJ$126,$L66,FALSE))</f>
        <v>#N/A</v>
      </c>
      <c r="Q66" s="90" t="e">
        <f>IF(Q63=0,0,VLOOKUP(Q63,FAC_TOTALS_APTA!$A$4:$BJ$126,$L66,FALSE))</f>
        <v>#N/A</v>
      </c>
      <c r="R66" s="90" t="e">
        <f>IF(R63=0,0,VLOOKUP(R63,FAC_TOTALS_APTA!$A$4:$BJ$126,$L66,FALSE))</f>
        <v>#N/A</v>
      </c>
      <c r="S66" s="90">
        <f>IF(S63=0,0,VLOOKUP(S63,FAC_TOTALS_APTA!$A$4:$BJ$126,$L66,FALSE))</f>
        <v>0</v>
      </c>
      <c r="T66" s="90">
        <f>IF(T63=0,0,VLOOKUP(T63,FAC_TOTALS_APTA!$A$4:$BJ$126,$L66,FALSE))</f>
        <v>0</v>
      </c>
      <c r="U66" s="90">
        <f>IF(U63=0,0,VLOOKUP(U63,FAC_TOTALS_APTA!$A$4:$BJ$126,$L66,FALSE))</f>
        <v>0</v>
      </c>
      <c r="V66" s="90">
        <f>IF(V63=0,0,VLOOKUP(V63,FAC_TOTALS_APTA!$A$4:$BJ$126,$L66,FALSE))</f>
        <v>0</v>
      </c>
      <c r="W66" s="90">
        <f>IF(W63=0,0,VLOOKUP(W63,FAC_TOTALS_APTA!$A$4:$BJ$126,$L66,FALSE))</f>
        <v>0</v>
      </c>
      <c r="X66" s="90">
        <f>IF(X63=0,0,VLOOKUP(X63,FAC_TOTALS_APTA!$A$4:$BJ$126,$L66,FALSE))</f>
        <v>0</v>
      </c>
      <c r="Y66" s="90">
        <f>IF(Y63=0,0,VLOOKUP(Y63,FAC_TOTALS_APTA!$A$4:$BJ$126,$L66,FALSE))</f>
        <v>0</v>
      </c>
      <c r="Z66" s="90">
        <f>IF(Z63=0,0,VLOOKUP(Z63,FAC_TOTALS_APTA!$A$4:$BJ$126,$L66,FALSE))</f>
        <v>0</v>
      </c>
      <c r="AA66" s="90">
        <f>IF(AA63=0,0,VLOOKUP(AA63,FAC_TOTALS_APTA!$A$4:$BJ$126,$L66,FALSE))</f>
        <v>0</v>
      </c>
      <c r="AB66" s="90">
        <f>IF(AB63=0,0,VLOOKUP(AB63,FAC_TOTALS_APTA!$A$4:$BJ$126,$L66,FALSE))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MATCH($D67,FAC_TOTALS_APTA!$A$2:$BJ$2,)</f>
        <v>14</v>
      </c>
      <c r="G67" s="90" t="e">
        <f>VLOOKUP(G63,FAC_TOTALS_APTA!$A$4:$BJ$126,$F67,FALSE)</f>
        <v>#N/A</v>
      </c>
      <c r="H67" s="90" t="e">
        <f>VLOOKUP(H63,FAC_TOTALS_APTA!$A$4:$BJ$126,$F67,FALSE)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MATCH($K67,FAC_TOTALS_APTA!$A$2:$BH$2,)</f>
        <v>24</v>
      </c>
      <c r="M67" s="90" t="e">
        <f>IF(M63=0,0,VLOOKUP(M63,FAC_TOTALS_APTA!$A$4:$BJ$126,$L67,FALSE))</f>
        <v>#N/A</v>
      </c>
      <c r="N67" s="90" t="e">
        <f>IF(N63=0,0,VLOOKUP(N63,FAC_TOTALS_APTA!$A$4:$BJ$126,$L67,FALSE))</f>
        <v>#N/A</v>
      </c>
      <c r="O67" s="90" t="e">
        <f>IF(O63=0,0,VLOOKUP(O63,FAC_TOTALS_APTA!$A$4:$BJ$126,$L67,FALSE))</f>
        <v>#N/A</v>
      </c>
      <c r="P67" s="90" t="e">
        <f>IF(P63=0,0,VLOOKUP(P63,FAC_TOTALS_APTA!$A$4:$BJ$126,$L67,FALSE))</f>
        <v>#N/A</v>
      </c>
      <c r="Q67" s="90" t="e">
        <f>IF(Q63=0,0,VLOOKUP(Q63,FAC_TOTALS_APTA!$A$4:$BJ$126,$L67,FALSE))</f>
        <v>#N/A</v>
      </c>
      <c r="R67" s="90" t="e">
        <f>IF(R63=0,0,VLOOKUP(R63,FAC_TOTALS_APTA!$A$4:$BJ$126,$L67,FALSE))</f>
        <v>#N/A</v>
      </c>
      <c r="S67" s="90">
        <f>IF(S63=0,0,VLOOKUP(S63,FAC_TOTALS_APTA!$A$4:$BJ$126,$L67,FALSE))</f>
        <v>0</v>
      </c>
      <c r="T67" s="90">
        <f>IF(T63=0,0,VLOOKUP(T63,FAC_TOTALS_APTA!$A$4:$BJ$126,$L67,FALSE))</f>
        <v>0</v>
      </c>
      <c r="U67" s="90">
        <f>IF(U63=0,0,VLOOKUP(U63,FAC_TOTALS_APTA!$A$4:$BJ$126,$L67,FALSE))</f>
        <v>0</v>
      </c>
      <c r="V67" s="90">
        <f>IF(V63=0,0,VLOOKUP(V63,FAC_TOTALS_APTA!$A$4:$BJ$126,$L67,FALSE))</f>
        <v>0</v>
      </c>
      <c r="W67" s="90">
        <f>IF(W63=0,0,VLOOKUP(W63,FAC_TOTALS_APTA!$A$4:$BJ$126,$L67,FALSE))</f>
        <v>0</v>
      </c>
      <c r="X67" s="90">
        <f>IF(X63=0,0,VLOOKUP(X63,FAC_TOTALS_APTA!$A$4:$BJ$126,$L67,FALSE))</f>
        <v>0</v>
      </c>
      <c r="Y67" s="90">
        <f>IF(Y63=0,0,VLOOKUP(Y63,FAC_TOTALS_APTA!$A$4:$BJ$126,$L67,FALSE))</f>
        <v>0</v>
      </c>
      <c r="Z67" s="90">
        <f>IF(Z63=0,0,VLOOKUP(Z63,FAC_TOTALS_APTA!$A$4:$BJ$126,$L67,FALSE))</f>
        <v>0</v>
      </c>
      <c r="AA67" s="90">
        <f>IF(AA63=0,0,VLOOKUP(AA63,FAC_TOTALS_APTA!$A$4:$BJ$126,$L67,FALSE))</f>
        <v>0</v>
      </c>
      <c r="AB67" s="90">
        <f>IF(AB63=0,0,VLOOKUP(AB63,FAC_TOTALS_APTA!$A$4:$BJ$126,$L67,FALSE))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67</v>
      </c>
      <c r="C68" s="80"/>
      <c r="D68" s="107" t="s">
        <v>11</v>
      </c>
      <c r="E68" s="91"/>
      <c r="F68" s="79" t="e">
        <f>MATCH($D68,FAC_TOTALS_APTA!$A$2:$BJ$2,)</f>
        <v>#N/A</v>
      </c>
      <c r="G68" s="96" t="e">
        <f>VLOOKUP(G63,FAC_TOTALS_APTA!$A$4:$BJ$126,$F68,FALSE)</f>
        <v>#N/A</v>
      </c>
      <c r="H68" s="96" t="e">
        <f>VLOOKUP(H63,FAC_TOTALS_APTA!$A$4:$BJ$126,$F68,FALSE)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TSD_POP_PCT_FAC</v>
      </c>
      <c r="L68" s="79" t="e">
        <f>MATCH($K68,FAC_TOTALS_APTA!$A$2:$BH$2,)</f>
        <v>#N/A</v>
      </c>
      <c r="M68" s="90" t="e">
        <f>IF(M63=0,0,VLOOKUP(M63,FAC_TOTALS_APTA!$A$4:$BJ$126,$L68,FALSE))</f>
        <v>#N/A</v>
      </c>
      <c r="N68" s="90" t="e">
        <f>IF(N63=0,0,VLOOKUP(N63,FAC_TOTALS_APTA!$A$4:$BJ$126,$L68,FALSE))</f>
        <v>#N/A</v>
      </c>
      <c r="O68" s="90" t="e">
        <f>IF(O63=0,0,VLOOKUP(O63,FAC_TOTALS_APTA!$A$4:$BJ$126,$L68,FALSE))</f>
        <v>#N/A</v>
      </c>
      <c r="P68" s="90" t="e">
        <f>IF(P63=0,0,VLOOKUP(P63,FAC_TOTALS_APTA!$A$4:$BJ$126,$L68,FALSE))</f>
        <v>#N/A</v>
      </c>
      <c r="Q68" s="90" t="e">
        <f>IF(Q63=0,0,VLOOKUP(Q63,FAC_TOTALS_APTA!$A$4:$BJ$126,$L68,FALSE))</f>
        <v>#N/A</v>
      </c>
      <c r="R68" s="90" t="e">
        <f>IF(R63=0,0,VLOOKUP(R63,FAC_TOTALS_APTA!$A$4:$BJ$126,$L68,FALSE))</f>
        <v>#N/A</v>
      </c>
      <c r="S68" s="90">
        <f>IF(S63=0,0,VLOOKUP(S63,FAC_TOTALS_APTA!$A$4:$BJ$126,$L68,FALSE))</f>
        <v>0</v>
      </c>
      <c r="T68" s="90">
        <f>IF(T63=0,0,VLOOKUP(T63,FAC_TOTALS_APTA!$A$4:$BJ$126,$L68,FALSE))</f>
        <v>0</v>
      </c>
      <c r="U68" s="90">
        <f>IF(U63=0,0,VLOOKUP(U63,FAC_TOTALS_APTA!$A$4:$BJ$126,$L68,FALSE))</f>
        <v>0</v>
      </c>
      <c r="V68" s="90">
        <f>IF(V63=0,0,VLOOKUP(V63,FAC_TOTALS_APTA!$A$4:$BJ$126,$L68,FALSE))</f>
        <v>0</v>
      </c>
      <c r="W68" s="90">
        <f>IF(W63=0,0,VLOOKUP(W63,FAC_TOTALS_APTA!$A$4:$BJ$126,$L68,FALSE))</f>
        <v>0</v>
      </c>
      <c r="X68" s="90">
        <f>IF(X63=0,0,VLOOKUP(X63,FAC_TOTALS_APTA!$A$4:$BJ$126,$L68,FALSE))</f>
        <v>0</v>
      </c>
      <c r="Y68" s="90">
        <f>IF(Y63=0,0,VLOOKUP(Y63,FAC_TOTALS_APTA!$A$4:$BJ$126,$L68,FALSE))</f>
        <v>0</v>
      </c>
      <c r="Z68" s="90">
        <f>IF(Z63=0,0,VLOOKUP(Z63,FAC_TOTALS_APTA!$A$4:$BJ$126,$L68,FALSE))</f>
        <v>0</v>
      </c>
      <c r="AA68" s="90">
        <f>IF(AA63=0,0,VLOOKUP(AA63,FAC_TOTALS_APTA!$A$4:$BJ$126,$L68,FALSE))</f>
        <v>0</v>
      </c>
      <c r="AB68" s="90">
        <f>IF(AB63=0,0,VLOOKUP(AB63,FAC_TOTALS_APTA!$A$4:$BJ$126,$L68,FALSE))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MATCH($D69,FAC_TOTALS_APTA!$A$2:$BJ$2,)</f>
        <v>16</v>
      </c>
      <c r="G69" s="97" t="e">
        <f>VLOOKUP(G63,FAC_TOTALS_APTA!$A$4:$BJ$126,$F69,FALSE)</f>
        <v>#N/A</v>
      </c>
      <c r="H69" s="97" t="e">
        <f>VLOOKUP(H63,FAC_TOTALS_APTA!$A$4:$BJ$126,$F69,FALSE)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MATCH($K69,FAC_TOTALS_APTA!$A$2:$BH$2,)</f>
        <v>26</v>
      </c>
      <c r="M69" s="90" t="e">
        <f>IF(M63=0,0,VLOOKUP(M63,FAC_TOTALS_APTA!$A$4:$BJ$126,$L69,FALSE))</f>
        <v>#N/A</v>
      </c>
      <c r="N69" s="90" t="e">
        <f>IF(N63=0,0,VLOOKUP(N63,FAC_TOTALS_APTA!$A$4:$BJ$126,$L69,FALSE))</f>
        <v>#N/A</v>
      </c>
      <c r="O69" s="90" t="e">
        <f>IF(O63=0,0,VLOOKUP(O63,FAC_TOTALS_APTA!$A$4:$BJ$126,$L69,FALSE))</f>
        <v>#N/A</v>
      </c>
      <c r="P69" s="90" t="e">
        <f>IF(P63=0,0,VLOOKUP(P63,FAC_TOTALS_APTA!$A$4:$BJ$126,$L69,FALSE))</f>
        <v>#N/A</v>
      </c>
      <c r="Q69" s="90" t="e">
        <f>IF(Q63=0,0,VLOOKUP(Q63,FAC_TOTALS_APTA!$A$4:$BJ$126,$L69,FALSE))</f>
        <v>#N/A</v>
      </c>
      <c r="R69" s="90" t="e">
        <f>IF(R63=0,0,VLOOKUP(R63,FAC_TOTALS_APTA!$A$4:$BJ$126,$L69,FALSE))</f>
        <v>#N/A</v>
      </c>
      <c r="S69" s="90">
        <f>IF(S63=0,0,VLOOKUP(S63,FAC_TOTALS_APTA!$A$4:$BJ$126,$L69,FALSE))</f>
        <v>0</v>
      </c>
      <c r="T69" s="90">
        <f>IF(T63=0,0,VLOOKUP(T63,FAC_TOTALS_APTA!$A$4:$BJ$126,$L69,FALSE))</f>
        <v>0</v>
      </c>
      <c r="U69" s="90">
        <f>IF(U63=0,0,VLOOKUP(U63,FAC_TOTALS_APTA!$A$4:$BJ$126,$L69,FALSE))</f>
        <v>0</v>
      </c>
      <c r="V69" s="90">
        <f>IF(V63=0,0,VLOOKUP(V63,FAC_TOTALS_APTA!$A$4:$BJ$126,$L69,FALSE))</f>
        <v>0</v>
      </c>
      <c r="W69" s="90">
        <f>IF(W63=0,0,VLOOKUP(W63,FAC_TOTALS_APTA!$A$4:$BJ$126,$L69,FALSE))</f>
        <v>0</v>
      </c>
      <c r="X69" s="90">
        <f>IF(X63=0,0,VLOOKUP(X63,FAC_TOTALS_APTA!$A$4:$BJ$126,$L69,FALSE))</f>
        <v>0</v>
      </c>
      <c r="Y69" s="90">
        <f>IF(Y63=0,0,VLOOKUP(Y63,FAC_TOTALS_APTA!$A$4:$BJ$126,$L69,FALSE))</f>
        <v>0</v>
      </c>
      <c r="Z69" s="90">
        <f>IF(Z63=0,0,VLOOKUP(Z63,FAC_TOTALS_APTA!$A$4:$BJ$126,$L69,FALSE))</f>
        <v>0</v>
      </c>
      <c r="AA69" s="90">
        <f>IF(AA63=0,0,VLOOKUP(AA63,FAC_TOTALS_APTA!$A$4:$BJ$126,$L69,FALSE))</f>
        <v>0</v>
      </c>
      <c r="AB69" s="90">
        <f>IF(AB63=0,0,VLOOKUP(AB63,FAC_TOTALS_APTA!$A$4:$BJ$126,$L69,FALSE))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MATCH($D70,FAC_TOTALS_APTA!$A$2:$BJ$2,)</f>
        <v>17</v>
      </c>
      <c r="G70" s="96" t="e">
        <f>VLOOKUP(G63,FAC_TOTALS_APTA!$A$4:$BJ$126,$F70,FALSE)</f>
        <v>#N/A</v>
      </c>
      <c r="H70" s="96" t="e">
        <f>VLOOKUP(H63,FAC_TOTALS_APTA!$A$4:$BJ$126,$F70,FALSE)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MATCH($K70,FAC_TOTALS_APTA!$A$2:$BH$2,)</f>
        <v>27</v>
      </c>
      <c r="M70" s="90" t="e">
        <f>IF(M63=0,0,VLOOKUP(M63,FAC_TOTALS_APTA!$A$4:$BJ$126,$L70,FALSE))</f>
        <v>#N/A</v>
      </c>
      <c r="N70" s="90" t="e">
        <f>IF(N63=0,0,VLOOKUP(N63,FAC_TOTALS_APTA!$A$4:$BJ$126,$L70,FALSE))</f>
        <v>#N/A</v>
      </c>
      <c r="O70" s="90" t="e">
        <f>IF(O63=0,0,VLOOKUP(O63,FAC_TOTALS_APTA!$A$4:$BJ$126,$L70,FALSE))</f>
        <v>#N/A</v>
      </c>
      <c r="P70" s="90" t="e">
        <f>IF(P63=0,0,VLOOKUP(P63,FAC_TOTALS_APTA!$A$4:$BJ$126,$L70,FALSE))</f>
        <v>#N/A</v>
      </c>
      <c r="Q70" s="90" t="e">
        <f>IF(Q63=0,0,VLOOKUP(Q63,FAC_TOTALS_APTA!$A$4:$BJ$126,$L70,FALSE))</f>
        <v>#N/A</v>
      </c>
      <c r="R70" s="90" t="e">
        <f>IF(R63=0,0,VLOOKUP(R63,FAC_TOTALS_APTA!$A$4:$BJ$126,$L70,FALSE))</f>
        <v>#N/A</v>
      </c>
      <c r="S70" s="90">
        <f>IF(S63=0,0,VLOOKUP(S63,FAC_TOTALS_APTA!$A$4:$BJ$126,$L70,FALSE))</f>
        <v>0</v>
      </c>
      <c r="T70" s="90">
        <f>IF(T63=0,0,VLOOKUP(T63,FAC_TOTALS_APTA!$A$4:$BJ$126,$L70,FALSE))</f>
        <v>0</v>
      </c>
      <c r="U70" s="90">
        <f>IF(U63=0,0,VLOOKUP(U63,FAC_TOTALS_APTA!$A$4:$BJ$126,$L70,FALSE))</f>
        <v>0</v>
      </c>
      <c r="V70" s="90">
        <f>IF(V63=0,0,VLOOKUP(V63,FAC_TOTALS_APTA!$A$4:$BJ$126,$L70,FALSE))</f>
        <v>0</v>
      </c>
      <c r="W70" s="90">
        <f>IF(W63=0,0,VLOOKUP(W63,FAC_TOTALS_APTA!$A$4:$BJ$126,$L70,FALSE))</f>
        <v>0</v>
      </c>
      <c r="X70" s="90">
        <f>IF(X63=0,0,VLOOKUP(X63,FAC_TOTALS_APTA!$A$4:$BJ$126,$L70,FALSE))</f>
        <v>0</v>
      </c>
      <c r="Y70" s="90">
        <f>IF(Y63=0,0,VLOOKUP(Y63,FAC_TOTALS_APTA!$A$4:$BJ$126,$L70,FALSE))</f>
        <v>0</v>
      </c>
      <c r="Z70" s="90">
        <f>IF(Z63=0,0,VLOOKUP(Z63,FAC_TOTALS_APTA!$A$4:$BJ$126,$L70,FALSE))</f>
        <v>0</v>
      </c>
      <c r="AA70" s="90">
        <f>IF(AA63=0,0,VLOOKUP(AA63,FAC_TOTALS_APTA!$A$4:$BJ$126,$L70,FALSE))</f>
        <v>0</v>
      </c>
      <c r="AB70" s="90">
        <f>IF(AB63=0,0,VLOOKUP(AB63,FAC_TOTALS_APTA!$A$4:$BJ$126,$L70,FALSE))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68</v>
      </c>
      <c r="C71" s="80"/>
      <c r="D71" s="107" t="s">
        <v>10</v>
      </c>
      <c r="E71" s="91"/>
      <c r="F71" s="79">
        <f>MATCH($D71,FAC_TOTALS_APTA!$A$2:$BJ$2,)</f>
        <v>18</v>
      </c>
      <c r="G71" s="90" t="e">
        <f>VLOOKUP(G63,FAC_TOTALS_APTA!$A$4:$BJ$126,$F71,FALSE)</f>
        <v>#N/A</v>
      </c>
      <c r="H71" s="90" t="e">
        <f>VLOOKUP(H63,FAC_TOTALS_APTA!$A$4:$BJ$126,$F71,FALSE)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MATCH($K71,FAC_TOTALS_APTA!$A$2:$BH$2,)</f>
        <v>28</v>
      </c>
      <c r="M71" s="90" t="e">
        <f>IF(M63=0,0,VLOOKUP(M63,FAC_TOTALS_APTA!$A$4:$BJ$126,$L71,FALSE))</f>
        <v>#N/A</v>
      </c>
      <c r="N71" s="90" t="e">
        <f>IF(N63=0,0,VLOOKUP(N63,FAC_TOTALS_APTA!$A$4:$BJ$126,$L71,FALSE))</f>
        <v>#N/A</v>
      </c>
      <c r="O71" s="90" t="e">
        <f>IF(O63=0,0,VLOOKUP(O63,FAC_TOTALS_APTA!$A$4:$BJ$126,$L71,FALSE))</f>
        <v>#N/A</v>
      </c>
      <c r="P71" s="90" t="e">
        <f>IF(P63=0,0,VLOOKUP(P63,FAC_TOTALS_APTA!$A$4:$BJ$126,$L71,FALSE))</f>
        <v>#N/A</v>
      </c>
      <c r="Q71" s="90" t="e">
        <f>IF(Q63=0,0,VLOOKUP(Q63,FAC_TOTALS_APTA!$A$4:$BJ$126,$L71,FALSE))</f>
        <v>#N/A</v>
      </c>
      <c r="R71" s="90" t="e">
        <f>IF(R63=0,0,VLOOKUP(R63,FAC_TOTALS_APTA!$A$4:$BJ$126,$L71,FALSE))</f>
        <v>#N/A</v>
      </c>
      <c r="S71" s="90">
        <f>IF(S63=0,0,VLOOKUP(S63,FAC_TOTALS_APTA!$A$4:$BJ$126,$L71,FALSE))</f>
        <v>0</v>
      </c>
      <c r="T71" s="90">
        <f>IF(T63=0,0,VLOOKUP(T63,FAC_TOTALS_APTA!$A$4:$BJ$126,$L71,FALSE))</f>
        <v>0</v>
      </c>
      <c r="U71" s="90">
        <f>IF(U63=0,0,VLOOKUP(U63,FAC_TOTALS_APTA!$A$4:$BJ$126,$L71,FALSE))</f>
        <v>0</v>
      </c>
      <c r="V71" s="90">
        <f>IF(V63=0,0,VLOOKUP(V63,FAC_TOTALS_APTA!$A$4:$BJ$126,$L71,FALSE))</f>
        <v>0</v>
      </c>
      <c r="W71" s="90">
        <f>IF(W63=0,0,VLOOKUP(W63,FAC_TOTALS_APTA!$A$4:$BJ$126,$L71,FALSE))</f>
        <v>0</v>
      </c>
      <c r="X71" s="90">
        <f>IF(X63=0,0,VLOOKUP(X63,FAC_TOTALS_APTA!$A$4:$BJ$126,$L71,FALSE))</f>
        <v>0</v>
      </c>
      <c r="Y71" s="90">
        <f>IF(Y63=0,0,VLOOKUP(Y63,FAC_TOTALS_APTA!$A$4:$BJ$126,$L71,FALSE))</f>
        <v>0</v>
      </c>
      <c r="Z71" s="90">
        <f>IF(Z63=0,0,VLOOKUP(Z63,FAC_TOTALS_APTA!$A$4:$BJ$126,$L71,FALSE))</f>
        <v>0</v>
      </c>
      <c r="AA71" s="90">
        <f>IF(AA63=0,0,VLOOKUP(AA63,FAC_TOTALS_APTA!$A$4:$BJ$126,$L71,FALSE))</f>
        <v>0</v>
      </c>
      <c r="AB71" s="90">
        <f>IF(AB63=0,0,VLOOKUP(AB63,FAC_TOTALS_APTA!$A$4:$BJ$126,$L71,FALSE))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52</v>
      </c>
      <c r="C72" s="80"/>
      <c r="D72" s="107" t="s">
        <v>32</v>
      </c>
      <c r="E72" s="91"/>
      <c r="F72" s="79">
        <f>MATCH($D72,FAC_TOTALS_APTA!$A$2:$BJ$2,)</f>
        <v>19</v>
      </c>
      <c r="G72" s="97" t="e">
        <f>VLOOKUP(G63,FAC_TOTALS_APTA!$A$4:$BJ$126,$F72,FALSE)</f>
        <v>#N/A</v>
      </c>
      <c r="H72" s="97" t="e">
        <f>VLOOKUP(H63,FAC_TOTALS_APTA!$A$4:$BJ$126,$F72,FALSE)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MATCH($K72,FAC_TOTALS_APTA!$A$2:$BH$2,)</f>
        <v>29</v>
      </c>
      <c r="M72" s="90" t="e">
        <f>IF(M63=0,0,VLOOKUP(M63,FAC_TOTALS_APTA!$A$4:$BJ$126,$L72,FALSE))</f>
        <v>#N/A</v>
      </c>
      <c r="N72" s="90" t="e">
        <f>IF(N63=0,0,VLOOKUP(N63,FAC_TOTALS_APTA!$A$4:$BJ$126,$L72,FALSE))</f>
        <v>#N/A</v>
      </c>
      <c r="O72" s="90" t="e">
        <f>IF(O63=0,0,VLOOKUP(O63,FAC_TOTALS_APTA!$A$4:$BJ$126,$L72,FALSE))</f>
        <v>#N/A</v>
      </c>
      <c r="P72" s="90" t="e">
        <f>IF(P63=0,0,VLOOKUP(P63,FAC_TOTALS_APTA!$A$4:$BJ$126,$L72,FALSE))</f>
        <v>#N/A</v>
      </c>
      <c r="Q72" s="90" t="e">
        <f>IF(Q63=0,0,VLOOKUP(Q63,FAC_TOTALS_APTA!$A$4:$BJ$126,$L72,FALSE))</f>
        <v>#N/A</v>
      </c>
      <c r="R72" s="90" t="e">
        <f>IF(R63=0,0,VLOOKUP(R63,FAC_TOTALS_APTA!$A$4:$BJ$126,$L72,FALSE))</f>
        <v>#N/A</v>
      </c>
      <c r="S72" s="90">
        <f>IF(S63=0,0,VLOOKUP(S63,FAC_TOTALS_APTA!$A$4:$BJ$126,$L72,FALSE))</f>
        <v>0</v>
      </c>
      <c r="T72" s="90">
        <f>IF(T63=0,0,VLOOKUP(T63,FAC_TOTALS_APTA!$A$4:$BJ$126,$L72,FALSE))</f>
        <v>0</v>
      </c>
      <c r="U72" s="90">
        <f>IF(U63=0,0,VLOOKUP(U63,FAC_TOTALS_APTA!$A$4:$BJ$126,$L72,FALSE))</f>
        <v>0</v>
      </c>
      <c r="V72" s="90">
        <f>IF(V63=0,0,VLOOKUP(V63,FAC_TOTALS_APTA!$A$4:$BJ$126,$L72,FALSE))</f>
        <v>0</v>
      </c>
      <c r="W72" s="90">
        <f>IF(W63=0,0,VLOOKUP(W63,FAC_TOTALS_APTA!$A$4:$BJ$126,$L72,FALSE))</f>
        <v>0</v>
      </c>
      <c r="X72" s="90">
        <f>IF(X63=0,0,VLOOKUP(X63,FAC_TOTALS_APTA!$A$4:$BJ$126,$L72,FALSE))</f>
        <v>0</v>
      </c>
      <c r="Y72" s="90">
        <f>IF(Y63=0,0,VLOOKUP(Y63,FAC_TOTALS_APTA!$A$4:$BJ$126,$L72,FALSE))</f>
        <v>0</v>
      </c>
      <c r="Z72" s="90">
        <f>IF(Z63=0,0,VLOOKUP(Z63,FAC_TOTALS_APTA!$A$4:$BJ$126,$L72,FALSE))</f>
        <v>0</v>
      </c>
      <c r="AA72" s="90">
        <f>IF(AA63=0,0,VLOOKUP(AA63,FAC_TOTALS_APTA!$A$4:$BJ$126,$L72,FALSE))</f>
        <v>0</v>
      </c>
      <c r="AB72" s="90">
        <f>IF(AB63=0,0,VLOOKUP(AB63,FAC_TOTALS_APTA!$A$4:$BJ$126,$L72,FALSE))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69</v>
      </c>
      <c r="C73" s="80"/>
      <c r="D73" s="129" t="s">
        <v>80</v>
      </c>
      <c r="E73" s="91"/>
      <c r="F73" s="79">
        <f>MATCH($D73,FAC_TOTALS_APTA!$A$2:$BJ$2,)</f>
        <v>21</v>
      </c>
      <c r="G73" s="97" t="e">
        <f>VLOOKUP(G63,FAC_TOTALS_APTA!$A$4:$BJ$126,$F73,FALSE)</f>
        <v>#N/A</v>
      </c>
      <c r="H73" s="97" t="e">
        <f>VLOOKUP(H63,FAC_TOTALS_APTA!$A$4:$BJ$126,$F73,FALSE)</f>
        <v>#N/A</v>
      </c>
      <c r="I73" s="92" t="str">
        <f t="shared" si="19"/>
        <v>-</v>
      </c>
      <c r="J73" s="93"/>
      <c r="K73" s="93" t="str">
        <f t="shared" si="21"/>
        <v>YEARS_SINCE_TNC_RAIL_POW_FAC</v>
      </c>
      <c r="L73" s="79">
        <f>MATCH($K73,FAC_TOTALS_APTA!$A$2:$BH$2,)</f>
        <v>31</v>
      </c>
      <c r="M73" s="90" t="e">
        <f>IF(M63=0,0,VLOOKUP(M63,FAC_TOTALS_APTA!$A$4:$BJ$126,$L73,FALSE))</f>
        <v>#N/A</v>
      </c>
      <c r="N73" s="90" t="e">
        <f>IF(N63=0,0,VLOOKUP(N63,FAC_TOTALS_APTA!$A$4:$BJ$126,$L73,FALSE))</f>
        <v>#N/A</v>
      </c>
      <c r="O73" s="90" t="e">
        <f>IF(O63=0,0,VLOOKUP(O63,FAC_TOTALS_APTA!$A$4:$BJ$126,$L73,FALSE))</f>
        <v>#N/A</v>
      </c>
      <c r="P73" s="90" t="e">
        <f>IF(P63=0,0,VLOOKUP(P63,FAC_TOTALS_APTA!$A$4:$BJ$126,$L73,FALSE))</f>
        <v>#N/A</v>
      </c>
      <c r="Q73" s="90" t="e">
        <f>IF(Q63=0,0,VLOOKUP(Q63,FAC_TOTALS_APTA!$A$4:$BJ$126,$L73,FALSE))</f>
        <v>#N/A</v>
      </c>
      <c r="R73" s="90" t="e">
        <f>IF(R63=0,0,VLOOKUP(R63,FAC_TOTALS_APTA!$A$4:$BJ$126,$L73,FALSE))</f>
        <v>#N/A</v>
      </c>
      <c r="S73" s="90">
        <f>IF(S63=0,0,VLOOKUP(S63,FAC_TOTALS_APTA!$A$4:$BJ$126,$L73,FALSE))</f>
        <v>0</v>
      </c>
      <c r="T73" s="90">
        <f>IF(T63=0,0,VLOOKUP(T63,FAC_TOTALS_APTA!$A$4:$BJ$126,$L73,FALSE))</f>
        <v>0</v>
      </c>
      <c r="U73" s="90">
        <f>IF(U63=0,0,VLOOKUP(U63,FAC_TOTALS_APTA!$A$4:$BJ$126,$L73,FALSE))</f>
        <v>0</v>
      </c>
      <c r="V73" s="90">
        <f>IF(V63=0,0,VLOOKUP(V63,FAC_TOTALS_APTA!$A$4:$BJ$126,$L73,FALSE))</f>
        <v>0</v>
      </c>
      <c r="W73" s="90">
        <f>IF(W63=0,0,VLOOKUP(W63,FAC_TOTALS_APTA!$A$4:$BJ$126,$L73,FALSE))</f>
        <v>0</v>
      </c>
      <c r="X73" s="90">
        <f>IF(X63=0,0,VLOOKUP(X63,FAC_TOTALS_APTA!$A$4:$BJ$126,$L73,FALSE))</f>
        <v>0</v>
      </c>
      <c r="Y73" s="90">
        <f>IF(Y63=0,0,VLOOKUP(Y63,FAC_TOTALS_APTA!$A$4:$BJ$126,$L73,FALSE))</f>
        <v>0</v>
      </c>
      <c r="Z73" s="90">
        <f>IF(Z63=0,0,VLOOKUP(Z63,FAC_TOTALS_APTA!$A$4:$BJ$126,$L73,FALSE))</f>
        <v>0</v>
      </c>
      <c r="AA73" s="90">
        <f>IF(AA63=0,0,VLOOKUP(AA63,FAC_TOTALS_APTA!$A$4:$BJ$126,$L73,FALSE))</f>
        <v>0</v>
      </c>
      <c r="AB73" s="90">
        <f>IF(AB63=0,0,VLOOKUP(AB63,FAC_TOTALS_APTA!$A$4:$BJ$126,$L73,FALSE))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70</v>
      </c>
      <c r="C74" s="80"/>
      <c r="D74" s="9" t="s">
        <v>48</v>
      </c>
      <c r="E74" s="91"/>
      <c r="F74" s="79" t="e">
        <f>MATCH($D74,FAC_TOTALS_APTA!$A$2:$BJ$2,)</f>
        <v>#N/A</v>
      </c>
      <c r="G74" s="97" t="e">
        <f>VLOOKUP(G63,FAC_TOTALS_APTA!$A$4:$BJ$126,$F74,FALSE)</f>
        <v>#N/A</v>
      </c>
      <c r="H74" s="97" t="e">
        <f>VLOOKUP(H63,FAC_TOTALS_APTA!$A$4:$BJ$126,$F74,FALSE)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 t="e">
        <f>MATCH($K74,FAC_TOTALS_APTA!$A$2:$BH$2,)</f>
        <v>#N/A</v>
      </c>
      <c r="M74" s="90" t="e">
        <f>IF(M63=0,0,VLOOKUP(M63,FAC_TOTALS_APTA!$A$4:$BJ$126,$L74,FALSE))</f>
        <v>#N/A</v>
      </c>
      <c r="N74" s="90" t="e">
        <f>IF(N63=0,0,VLOOKUP(N63,FAC_TOTALS_APTA!$A$4:$BJ$126,$L74,FALSE))</f>
        <v>#N/A</v>
      </c>
      <c r="O74" s="90" t="e">
        <f>IF(O63=0,0,VLOOKUP(O63,FAC_TOTALS_APTA!$A$4:$BJ$126,$L74,FALSE))</f>
        <v>#N/A</v>
      </c>
      <c r="P74" s="90" t="e">
        <f>IF(P63=0,0,VLOOKUP(P63,FAC_TOTALS_APTA!$A$4:$BJ$126,$L74,FALSE))</f>
        <v>#N/A</v>
      </c>
      <c r="Q74" s="90" t="e">
        <f>IF(Q63=0,0,VLOOKUP(Q63,FAC_TOTALS_APTA!$A$4:$BJ$126,$L74,FALSE))</f>
        <v>#N/A</v>
      </c>
      <c r="R74" s="90" t="e">
        <f>IF(R63=0,0,VLOOKUP(R63,FAC_TOTALS_APTA!$A$4:$BJ$126,$L74,FALSE))</f>
        <v>#N/A</v>
      </c>
      <c r="S74" s="90">
        <f>IF(S63=0,0,VLOOKUP(S63,FAC_TOTALS_APTA!$A$4:$BJ$126,$L74,FALSE))</f>
        <v>0</v>
      </c>
      <c r="T74" s="90">
        <f>IF(T63=0,0,VLOOKUP(T63,FAC_TOTALS_APTA!$A$4:$BJ$126,$L74,FALSE))</f>
        <v>0</v>
      </c>
      <c r="U74" s="90">
        <f>IF(U63=0,0,VLOOKUP(U63,FAC_TOTALS_APTA!$A$4:$BJ$126,$L74,FALSE))</f>
        <v>0</v>
      </c>
      <c r="V74" s="90">
        <f>IF(V63=0,0,VLOOKUP(V63,FAC_TOTALS_APTA!$A$4:$BJ$126,$L74,FALSE))</f>
        <v>0</v>
      </c>
      <c r="W74" s="90">
        <f>IF(W63=0,0,VLOOKUP(W63,FAC_TOTALS_APTA!$A$4:$BJ$126,$L74,FALSE))</f>
        <v>0</v>
      </c>
      <c r="X74" s="90">
        <f>IF(X63=0,0,VLOOKUP(X63,FAC_TOTALS_APTA!$A$4:$BJ$126,$L74,FALSE))</f>
        <v>0</v>
      </c>
      <c r="Y74" s="90">
        <f>IF(Y63=0,0,VLOOKUP(Y63,FAC_TOTALS_APTA!$A$4:$BJ$126,$L74,FALSE))</f>
        <v>0</v>
      </c>
      <c r="Z74" s="90">
        <f>IF(Z63=0,0,VLOOKUP(Z63,FAC_TOTALS_APTA!$A$4:$BJ$126,$L74,FALSE))</f>
        <v>0</v>
      </c>
      <c r="AA74" s="90">
        <f>IF(AA63=0,0,VLOOKUP(AA63,FAC_TOTALS_APTA!$A$4:$BJ$126,$L74,FALSE))</f>
        <v>0</v>
      </c>
      <c r="AB74" s="90">
        <f>IF(AB63=0,0,VLOOKUP(AB63,FAC_TOTALS_APTA!$A$4:$BJ$126,$L74,FALSE))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71</v>
      </c>
      <c r="C75" s="88"/>
      <c r="D75" s="10" t="s">
        <v>49</v>
      </c>
      <c r="E75" s="98"/>
      <c r="F75" s="89" t="e">
        <f>MATCH($D75,FAC_TOTALS_APTA!$A$2:$BJ$2,)</f>
        <v>#N/A</v>
      </c>
      <c r="G75" s="99" t="e">
        <f>VLOOKUP(G63,FAC_TOTALS_APTA!$A$4:$BJ$126,$F75,FALSE)</f>
        <v>#N/A</v>
      </c>
      <c r="H75" s="99" t="e">
        <f>VLOOKUP(H63,FAC_TOTALS_APTA!$A$4:$BJ$126,$F75,FALSE)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 t="e">
        <f>MATCH($K75,FAC_TOTALS_APTA!$A$2:$BH$2,)</f>
        <v>#N/A</v>
      </c>
      <c r="M75" s="102" t="e">
        <f>IF(M63=0,0,VLOOKUP(M63,FAC_TOTALS_APTA!$A$4:$BJ$126,$L75,FALSE))</f>
        <v>#N/A</v>
      </c>
      <c r="N75" s="102" t="e">
        <f>IF(N63=0,0,VLOOKUP(N63,FAC_TOTALS_APTA!$A$4:$BJ$126,$L75,FALSE))</f>
        <v>#N/A</v>
      </c>
      <c r="O75" s="102" t="e">
        <f>IF(O63=0,0,VLOOKUP(O63,FAC_TOTALS_APTA!$A$4:$BJ$126,$L75,FALSE))</f>
        <v>#N/A</v>
      </c>
      <c r="P75" s="102" t="e">
        <f>IF(P63=0,0,VLOOKUP(P63,FAC_TOTALS_APTA!$A$4:$BJ$126,$L75,FALSE))</f>
        <v>#N/A</v>
      </c>
      <c r="Q75" s="102" t="e">
        <f>IF(Q63=0,0,VLOOKUP(Q63,FAC_TOTALS_APTA!$A$4:$BJ$126,$L75,FALSE))</f>
        <v>#N/A</v>
      </c>
      <c r="R75" s="102" t="e">
        <f>IF(R63=0,0,VLOOKUP(R63,FAC_TOTALS_APTA!$A$4:$BJ$126,$L75,FALSE))</f>
        <v>#N/A</v>
      </c>
      <c r="S75" s="102">
        <f>IF(S63=0,0,VLOOKUP(S63,FAC_TOTALS_APTA!$A$4:$BJ$126,$L75,FALSE))</f>
        <v>0</v>
      </c>
      <c r="T75" s="102">
        <f>IF(T63=0,0,VLOOKUP(T63,FAC_TOTALS_APTA!$A$4:$BJ$126,$L75,FALSE))</f>
        <v>0</v>
      </c>
      <c r="U75" s="102">
        <f>IF(U63=0,0,VLOOKUP(U63,FAC_TOTALS_APTA!$A$4:$BJ$126,$L75,FALSE))</f>
        <v>0</v>
      </c>
      <c r="V75" s="102">
        <f>IF(V63=0,0,VLOOKUP(V63,FAC_TOTALS_APTA!$A$4:$BJ$126,$L75,FALSE))</f>
        <v>0</v>
      </c>
      <c r="W75" s="102">
        <f>IF(W63=0,0,VLOOKUP(W63,FAC_TOTALS_APTA!$A$4:$BJ$126,$L75,FALSE))</f>
        <v>0</v>
      </c>
      <c r="X75" s="102">
        <f>IF(X63=0,0,VLOOKUP(X63,FAC_TOTALS_APTA!$A$4:$BJ$126,$L75,FALSE))</f>
        <v>0</v>
      </c>
      <c r="Y75" s="102">
        <f>IF(Y63=0,0,VLOOKUP(Y63,FAC_TOTALS_APTA!$A$4:$BJ$126,$L75,FALSE))</f>
        <v>0</v>
      </c>
      <c r="Z75" s="102">
        <f>IF(Z63=0,0,VLOOKUP(Z63,FAC_TOTALS_APTA!$A$4:$BJ$126,$L75,FALSE))</f>
        <v>0</v>
      </c>
      <c r="AA75" s="102">
        <f>IF(AA63=0,0,VLOOKUP(AA63,FAC_TOTALS_APTA!$A$4:$BJ$126,$L75,FALSE))</f>
        <v>0</v>
      </c>
      <c r="AB75" s="102">
        <f>IF(AB63=0,0,VLOOKUP(AB63,FAC_TOTALS_APTA!$A$4:$BJ$126,$L75,FALSE))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MATCH($K76,FAC_TOTALS_APTA!$A$2:$BH$2,)</f>
        <v>35</v>
      </c>
      <c r="M76" s="48" t="e">
        <f>IF(M63=0,0,VLOOKUP(M63,FAC_TOTALS_APTA!$A$4:$BJ$126,$L76,FALSE))</f>
        <v>#N/A</v>
      </c>
      <c r="N76" s="48" t="e">
        <f>IF(N63=0,0,VLOOKUP(N63,FAC_TOTALS_APTA!$A$4:$BJ$126,$L76,FALSE))</f>
        <v>#N/A</v>
      </c>
      <c r="O76" s="48" t="e">
        <f>IF(O63=0,0,VLOOKUP(O63,FAC_TOTALS_APTA!$A$4:$BJ$126,$L76,FALSE))</f>
        <v>#N/A</v>
      </c>
      <c r="P76" s="48" t="e">
        <f>IF(P63=0,0,VLOOKUP(P63,FAC_TOTALS_APTA!$A$4:$BJ$126,$L76,FALSE))</f>
        <v>#N/A</v>
      </c>
      <c r="Q76" s="48" t="e">
        <f>IF(Q63=0,0,VLOOKUP(Q63,FAC_TOTALS_APTA!$A$4:$BJ$126,$L76,FALSE))</f>
        <v>#N/A</v>
      </c>
      <c r="R76" s="48" t="e">
        <f>IF(R63=0,0,VLOOKUP(R63,FAC_TOTALS_APTA!$A$4:$BJ$126,$L76,FALSE))</f>
        <v>#N/A</v>
      </c>
      <c r="S76" s="48">
        <f>IF(S63=0,0,VLOOKUP(S63,FAC_TOTALS_APTA!$A$4:$BJ$126,$L76,FALSE))</f>
        <v>0</v>
      </c>
      <c r="T76" s="48">
        <f>IF(T63=0,0,VLOOKUP(T63,FAC_TOTALS_APTA!$A$4:$BJ$126,$L76,FALSE))</f>
        <v>0</v>
      </c>
      <c r="U76" s="48">
        <f>IF(U63=0,0,VLOOKUP(U63,FAC_TOTALS_APTA!$A$4:$BJ$126,$L76,FALSE))</f>
        <v>0</v>
      </c>
      <c r="V76" s="48">
        <f>IF(V63=0,0,VLOOKUP(V63,FAC_TOTALS_APTA!$A$4:$BJ$126,$L76,FALSE))</f>
        <v>0</v>
      </c>
      <c r="W76" s="48">
        <f>IF(W63=0,0,VLOOKUP(W63,FAC_TOTALS_APTA!$A$4:$BJ$126,$L76,FALSE))</f>
        <v>0</v>
      </c>
      <c r="X76" s="48">
        <f>IF(X63=0,0,VLOOKUP(X63,FAC_TOTALS_APTA!$A$4:$BJ$126,$L76,FALSE))</f>
        <v>0</v>
      </c>
      <c r="Y76" s="48">
        <f>IF(Y63=0,0,VLOOKUP(Y63,FAC_TOTALS_APTA!$A$4:$BJ$126,$L76,FALSE))</f>
        <v>0</v>
      </c>
      <c r="Z76" s="48">
        <f>IF(Z63=0,0,VLOOKUP(Z63,FAC_TOTALS_APTA!$A$4:$BJ$126,$L76,FALSE))</f>
        <v>0</v>
      </c>
      <c r="AA76" s="48">
        <f>IF(AA63=0,0,VLOOKUP(AA63,FAC_TOTALS_APTA!$A$4:$BJ$126,$L76,FALSE))</f>
        <v>0</v>
      </c>
      <c r="AB76" s="48">
        <f>IF(AB63=0,0,VLOOKUP(AB63,FAC_TOTALS_APTA!$A$4:$BJ$126,$L76,FALSE))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MATCH($D77,FAC_TOTALS_APTA!$A$2:$BH$2,)</f>
        <v>10</v>
      </c>
      <c r="G77" s="113" t="e">
        <f>VLOOKUP(G63,FAC_TOTALS_APTA!$A$4:$BJ$126,$F77,FALSE)</f>
        <v>#N/A</v>
      </c>
      <c r="H77" s="113" t="e">
        <f>VLOOKUP(H63,FAC_TOTALS_APTA!$A$4:$BH$126,$F77,FALSE)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MATCH($D78,FAC_TOTALS_APTA!$A$2:$BH$2,)</f>
        <v>8</v>
      </c>
      <c r="G78" s="114" t="e">
        <f>VLOOKUP(G63,FAC_TOTALS_APTA!$A$4:$BH$126,$F78,FALSE)</f>
        <v>#N/A</v>
      </c>
      <c r="H78" s="114" t="e">
        <f>VLOOKUP(H63,FAC_TOTALS_APTA!$A$4:$BH$126,$F78,FALSE)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MATCH($D91,FAC_TOTALS_APTA!$A$2:$BJ$2,)</f>
        <v>12</v>
      </c>
      <c r="G91" s="32">
        <f>VLOOKUP(G89,FAC_TOTALS_APTA!$A$4:$BJ$126,$F91,FALSE)</f>
        <v>542311539</v>
      </c>
      <c r="H91" s="32">
        <f>VLOOKUP(H89,FAC_TOTALS_APTA!$A$4:$BJ$126,$F91,FALSE)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MATCH($K91,FAC_TOTALS_APTA!$A$2:$BH$2,)</f>
        <v>22</v>
      </c>
      <c r="M91" s="32">
        <f>IF(M89=0,0,VLOOKUP(M89,FAC_TOTALS_APTA!$A$4:$BJ$126,$L91,FALSE))</f>
        <v>44400290.068954602</v>
      </c>
      <c r="N91" s="32">
        <f>IF(N89=0,0,VLOOKUP(N89,FAC_TOTALS_APTA!$A$4:$BJ$126,$L91,FALSE))</f>
        <v>25740738.970589299</v>
      </c>
      <c r="O91" s="32">
        <f>IF(O89=0,0,VLOOKUP(O89,FAC_TOTALS_APTA!$A$4:$BJ$126,$L91,FALSE))</f>
        <v>4546629.4553765301</v>
      </c>
      <c r="P91" s="32">
        <f>IF(P89=0,0,VLOOKUP(P89,FAC_TOTALS_APTA!$A$4:$BJ$126,$L91,FALSE))</f>
        <v>-1929437.3061003799</v>
      </c>
      <c r="Q91" s="32">
        <f>IF(Q89=0,0,VLOOKUP(Q89,FAC_TOTALS_APTA!$A$4:$BJ$126,$L91,FALSE))</f>
        <v>12031054.8713254</v>
      </c>
      <c r="R91" s="32">
        <f>IF(R89=0,0,VLOOKUP(R89,FAC_TOTALS_APTA!$A$4:$BJ$126,$L91,FALSE))</f>
        <v>-17197220.889161799</v>
      </c>
      <c r="S91" s="32">
        <f>IF(S89=0,0,VLOOKUP(S89,FAC_TOTALS_APTA!$A$4:$BJ$126,$L91,FALSE))</f>
        <v>0</v>
      </c>
      <c r="T91" s="32">
        <f>IF(T89=0,0,VLOOKUP(T89,FAC_TOTALS_APTA!$A$4:$BJ$126,$L91,FALSE))</f>
        <v>0</v>
      </c>
      <c r="U91" s="32">
        <f>IF(U89=0,0,VLOOKUP(U89,FAC_TOTALS_APTA!$A$4:$BJ$126,$L91,FALSE))</f>
        <v>0</v>
      </c>
      <c r="V91" s="32">
        <f>IF(V89=0,0,VLOOKUP(V89,FAC_TOTALS_APTA!$A$4:$BJ$126,$L91,FALSE))</f>
        <v>0</v>
      </c>
      <c r="W91" s="32">
        <f>IF(W89=0,0,VLOOKUP(W89,FAC_TOTALS_APTA!$A$4:$BJ$126,$L91,FALSE))</f>
        <v>0</v>
      </c>
      <c r="X91" s="32">
        <f>IF(X89=0,0,VLOOKUP(X89,FAC_TOTALS_APTA!$A$4:$BJ$126,$L91,FALSE))</f>
        <v>0</v>
      </c>
      <c r="Y91" s="32">
        <f>IF(Y89=0,0,VLOOKUP(Y89,FAC_TOTALS_APTA!$A$4:$BJ$126,$L91,FALSE))</f>
        <v>0</v>
      </c>
      <c r="Z91" s="32">
        <f>IF(Z89=0,0,VLOOKUP(Z89,FAC_TOTALS_APTA!$A$4:$BJ$126,$L91,FALSE))</f>
        <v>0</v>
      </c>
      <c r="AA91" s="32">
        <f>IF(AA89=0,0,VLOOKUP(AA89,FAC_TOTALS_APTA!$A$4:$BJ$126,$L91,FALSE))</f>
        <v>0</v>
      </c>
      <c r="AB91" s="32">
        <f>IF(AB89=0,0,VLOOKUP(AB89,FAC_TOTALS_APTA!$A$4:$BJ$126,$L91,FALSE))</f>
        <v>0</v>
      </c>
      <c r="AC91" s="35">
        <f>SUM(M91:AB91)</f>
        <v>67592055.170983657</v>
      </c>
      <c r="AD91" s="36">
        <f>AC91/G103</f>
        <v>2.3237385588111139E-2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MATCH($D92,FAC_TOTALS_APTA!$A$2:$BJ$2,)</f>
        <v>13</v>
      </c>
      <c r="G92" s="57">
        <f>VLOOKUP(G89,FAC_TOTALS_APTA!$A$4:$BJ$126,$F92,FALSE)</f>
        <v>1.6964752675200001</v>
      </c>
      <c r="H92" s="57">
        <f>VLOOKUP(H89,FAC_TOTALS_APTA!$A$4:$BJ$126,$F92,FALSE)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MATCH($K92,FAC_TOTALS_APTA!$A$2:$BH$2,)</f>
        <v>23</v>
      </c>
      <c r="M92" s="32">
        <f>IF(M89=0,0,VLOOKUP(M89,FAC_TOTALS_APTA!$A$4:$BJ$126,$L92,FALSE))</f>
        <v>-35353796.094367802</v>
      </c>
      <c r="N92" s="32">
        <f>IF(N89=0,0,VLOOKUP(N89,FAC_TOTALS_APTA!$A$4:$BJ$126,$L92,FALSE))</f>
        <v>5441059.1139518702</v>
      </c>
      <c r="O92" s="32">
        <f>IF(O89=0,0,VLOOKUP(O89,FAC_TOTALS_APTA!$A$4:$BJ$126,$L92,FALSE))</f>
        <v>-80547909.284342706</v>
      </c>
      <c r="P92" s="32">
        <f>IF(P89=0,0,VLOOKUP(P89,FAC_TOTALS_APTA!$A$4:$BJ$126,$L92,FALSE))</f>
        <v>-5602531.1364941197</v>
      </c>
      <c r="Q92" s="32">
        <f>IF(Q89=0,0,VLOOKUP(Q89,FAC_TOTALS_APTA!$A$4:$BJ$126,$L92,FALSE))</f>
        <v>-2258350.8272321899</v>
      </c>
      <c r="R92" s="32">
        <f>IF(R89=0,0,VLOOKUP(R89,FAC_TOTALS_APTA!$A$4:$BJ$126,$L92,FALSE))</f>
        <v>-32801037.332298499</v>
      </c>
      <c r="S92" s="32">
        <f>IF(S89=0,0,VLOOKUP(S89,FAC_TOTALS_APTA!$A$4:$BJ$126,$L92,FALSE))</f>
        <v>0</v>
      </c>
      <c r="T92" s="32">
        <f>IF(T89=0,0,VLOOKUP(T89,FAC_TOTALS_APTA!$A$4:$BJ$126,$L92,FALSE))</f>
        <v>0</v>
      </c>
      <c r="U92" s="32">
        <f>IF(U89=0,0,VLOOKUP(U89,FAC_TOTALS_APTA!$A$4:$BJ$126,$L92,FALSE))</f>
        <v>0</v>
      </c>
      <c r="V92" s="32">
        <f>IF(V89=0,0,VLOOKUP(V89,FAC_TOTALS_APTA!$A$4:$BJ$126,$L92,FALSE))</f>
        <v>0</v>
      </c>
      <c r="W92" s="32">
        <f>IF(W89=0,0,VLOOKUP(W89,FAC_TOTALS_APTA!$A$4:$BJ$126,$L92,FALSE))</f>
        <v>0</v>
      </c>
      <c r="X92" s="32">
        <f>IF(X89=0,0,VLOOKUP(X89,FAC_TOTALS_APTA!$A$4:$BJ$126,$L92,FALSE))</f>
        <v>0</v>
      </c>
      <c r="Y92" s="32">
        <f>IF(Y89=0,0,VLOOKUP(Y89,FAC_TOTALS_APTA!$A$4:$BJ$126,$L92,FALSE))</f>
        <v>0</v>
      </c>
      <c r="Z92" s="32">
        <f>IF(Z89=0,0,VLOOKUP(Z89,FAC_TOTALS_APTA!$A$4:$BJ$126,$L92,FALSE))</f>
        <v>0</v>
      </c>
      <c r="AA92" s="32">
        <f>IF(AA89=0,0,VLOOKUP(AA89,FAC_TOTALS_APTA!$A$4:$BJ$126,$L92,FALSE))</f>
        <v>0</v>
      </c>
      <c r="AB92" s="32">
        <f>IF(AB89=0,0,VLOOKUP(AB89,FAC_TOTALS_APTA!$A$4:$BJ$126,$L92,FALSE))</f>
        <v>0</v>
      </c>
      <c r="AC92" s="35">
        <f t="shared" ref="AC92:AC101" si="32">SUM(M92:AB92)</f>
        <v>-151122565.56078345</v>
      </c>
      <c r="AD92" s="36">
        <f>AC92/G103</f>
        <v>-5.195423216703806E-2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MATCH($D93,FAC_TOTALS_APTA!$A$2:$BJ$2,)</f>
        <v>14</v>
      </c>
      <c r="G93" s="32">
        <f>VLOOKUP(G89,FAC_TOTALS_APTA!$A$4:$BJ$126,$F93,FALSE)</f>
        <v>27909105.420000002</v>
      </c>
      <c r="H93" s="32">
        <f>VLOOKUP(H89,FAC_TOTALS_APTA!$A$4:$BJ$126,$F93,FALSE)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MATCH($K93,FAC_TOTALS_APTA!$A$2:$BH$2,)</f>
        <v>24</v>
      </c>
      <c r="M93" s="32">
        <f>IF(M89=0,0,VLOOKUP(M89,FAC_TOTALS_APTA!$A$4:$BJ$126,$L93,FALSE))</f>
        <v>34456404.591592401</v>
      </c>
      <c r="N93" s="32">
        <f>IF(N89=0,0,VLOOKUP(N89,FAC_TOTALS_APTA!$A$4:$BJ$126,$L93,FALSE))</f>
        <v>11182590.8819777</v>
      </c>
      <c r="O93" s="32">
        <f>IF(O89=0,0,VLOOKUP(O89,FAC_TOTALS_APTA!$A$4:$BJ$126,$L93,FALSE))</f>
        <v>10496191.7480722</v>
      </c>
      <c r="P93" s="32">
        <f>IF(P89=0,0,VLOOKUP(P89,FAC_TOTALS_APTA!$A$4:$BJ$126,$L93,FALSE))</f>
        <v>2247765.48993704</v>
      </c>
      <c r="Q93" s="32">
        <f>IF(Q89=0,0,VLOOKUP(Q89,FAC_TOTALS_APTA!$A$4:$BJ$126,$L93,FALSE))</f>
        <v>8763010.2664314099</v>
      </c>
      <c r="R93" s="32">
        <f>IF(R89=0,0,VLOOKUP(R89,FAC_TOTALS_APTA!$A$4:$BJ$126,$L93,FALSE))</f>
        <v>5291497.7458242001</v>
      </c>
      <c r="S93" s="32">
        <f>IF(S89=0,0,VLOOKUP(S89,FAC_TOTALS_APTA!$A$4:$BJ$126,$L93,FALSE))</f>
        <v>0</v>
      </c>
      <c r="T93" s="32">
        <f>IF(T89=0,0,VLOOKUP(T89,FAC_TOTALS_APTA!$A$4:$BJ$126,$L93,FALSE))</f>
        <v>0</v>
      </c>
      <c r="U93" s="32">
        <f>IF(U89=0,0,VLOOKUP(U89,FAC_TOTALS_APTA!$A$4:$BJ$126,$L93,FALSE))</f>
        <v>0</v>
      </c>
      <c r="V93" s="32">
        <f>IF(V89=0,0,VLOOKUP(V89,FAC_TOTALS_APTA!$A$4:$BJ$126,$L93,FALSE))</f>
        <v>0</v>
      </c>
      <c r="W93" s="32">
        <f>IF(W89=0,0,VLOOKUP(W89,FAC_TOTALS_APTA!$A$4:$BJ$126,$L93,FALSE))</f>
        <v>0</v>
      </c>
      <c r="X93" s="32">
        <f>IF(X89=0,0,VLOOKUP(X89,FAC_TOTALS_APTA!$A$4:$BJ$126,$L93,FALSE))</f>
        <v>0</v>
      </c>
      <c r="Y93" s="32">
        <f>IF(Y89=0,0,VLOOKUP(Y89,FAC_TOTALS_APTA!$A$4:$BJ$126,$L93,FALSE))</f>
        <v>0</v>
      </c>
      <c r="Z93" s="32">
        <f>IF(Z89=0,0,VLOOKUP(Z89,FAC_TOTALS_APTA!$A$4:$BJ$126,$L93,FALSE))</f>
        <v>0</v>
      </c>
      <c r="AA93" s="32">
        <f>IF(AA89=0,0,VLOOKUP(AA89,FAC_TOTALS_APTA!$A$4:$BJ$126,$L93,FALSE))</f>
        <v>0</v>
      </c>
      <c r="AB93" s="32">
        <f>IF(AB89=0,0,VLOOKUP(AB89,FAC_TOTALS_APTA!$A$4:$BJ$126,$L93,FALSE))</f>
        <v>0</v>
      </c>
      <c r="AC93" s="35">
        <f t="shared" si="32"/>
        <v>72437460.723834947</v>
      </c>
      <c r="AD93" s="36">
        <f>AC93/G103</f>
        <v>2.4903181322203798E-2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MATCH($D94,FAC_TOTALS_APTA!$A$2:$BJ$2,)</f>
        <v>#N/A</v>
      </c>
      <c r="G94" s="57" t="e">
        <f>VLOOKUP(G89,FAC_TOTALS_APTA!$A$4:$BJ$126,$F94,FALSE)</f>
        <v>#REF!</v>
      </c>
      <c r="H94" s="57" t="e">
        <f>VLOOKUP(H89,FAC_TOTALS_APTA!$A$4:$BJ$126,$F94,FALSE)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MATCH($K94,FAC_TOTALS_APTA!$A$2:$BH$2,)</f>
        <v>#N/A</v>
      </c>
      <c r="M94" s="32" t="e">
        <f>IF(M89=0,0,VLOOKUP(M89,FAC_TOTALS_APTA!$A$4:$BJ$126,$L94,FALSE))</f>
        <v>#REF!</v>
      </c>
      <c r="N94" s="32" t="e">
        <f>IF(N89=0,0,VLOOKUP(N89,FAC_TOTALS_APTA!$A$4:$BJ$126,$L94,FALSE))</f>
        <v>#REF!</v>
      </c>
      <c r="O94" s="32" t="e">
        <f>IF(O89=0,0,VLOOKUP(O89,FAC_TOTALS_APTA!$A$4:$BJ$126,$L94,FALSE))</f>
        <v>#REF!</v>
      </c>
      <c r="P94" s="32" t="e">
        <f>IF(P89=0,0,VLOOKUP(P89,FAC_TOTALS_APTA!$A$4:$BJ$126,$L94,FALSE))</f>
        <v>#REF!</v>
      </c>
      <c r="Q94" s="32" t="e">
        <f>IF(Q89=0,0,VLOOKUP(Q89,FAC_TOTALS_APTA!$A$4:$BJ$126,$L94,FALSE))</f>
        <v>#REF!</v>
      </c>
      <c r="R94" s="32" t="e">
        <f>IF(R89=0,0,VLOOKUP(R89,FAC_TOTALS_APTA!$A$4:$BJ$126,$L94,FALSE))</f>
        <v>#REF!</v>
      </c>
      <c r="S94" s="32">
        <f>IF(S89=0,0,VLOOKUP(S89,FAC_TOTALS_APTA!$A$4:$BJ$126,$L94,FALSE))</f>
        <v>0</v>
      </c>
      <c r="T94" s="32">
        <f>IF(T89=0,0,VLOOKUP(T89,FAC_TOTALS_APTA!$A$4:$BJ$126,$L94,FALSE))</f>
        <v>0</v>
      </c>
      <c r="U94" s="32">
        <f>IF(U89=0,0,VLOOKUP(U89,FAC_TOTALS_APTA!$A$4:$BJ$126,$L94,FALSE))</f>
        <v>0</v>
      </c>
      <c r="V94" s="32">
        <f>IF(V89=0,0,VLOOKUP(V89,FAC_TOTALS_APTA!$A$4:$BJ$126,$L94,FALSE))</f>
        <v>0</v>
      </c>
      <c r="W94" s="32">
        <f>IF(W89=0,0,VLOOKUP(W89,FAC_TOTALS_APTA!$A$4:$BJ$126,$L94,FALSE))</f>
        <v>0</v>
      </c>
      <c r="X94" s="32">
        <f>IF(X89=0,0,VLOOKUP(X89,FAC_TOTALS_APTA!$A$4:$BJ$126,$L94,FALSE))</f>
        <v>0</v>
      </c>
      <c r="Y94" s="32">
        <f>IF(Y89=0,0,VLOOKUP(Y89,FAC_TOTALS_APTA!$A$4:$BJ$126,$L94,FALSE))</f>
        <v>0</v>
      </c>
      <c r="Z94" s="32">
        <f>IF(Z89=0,0,VLOOKUP(Z89,FAC_TOTALS_APTA!$A$4:$BJ$126,$L94,FALSE))</f>
        <v>0</v>
      </c>
      <c r="AA94" s="32">
        <f>IF(AA89=0,0,VLOOKUP(AA89,FAC_TOTALS_APTA!$A$4:$BJ$126,$L94,FALSE))</f>
        <v>0</v>
      </c>
      <c r="AB94" s="32">
        <f>IF(AB89=0,0,VLOOKUP(AB89,FAC_TOTALS_APTA!$A$4:$BJ$126,$L94,FALSE))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MATCH($D95,FAC_TOTALS_APTA!$A$2:$BJ$2,)</f>
        <v>16</v>
      </c>
      <c r="G95" s="37">
        <f>VLOOKUP(G89,FAC_TOTALS_APTA!$A$4:$BJ$126,$F95,FALSE)</f>
        <v>4.1093000000000002</v>
      </c>
      <c r="H95" s="37">
        <f>VLOOKUP(H89,FAC_TOTALS_APTA!$A$4:$BJ$126,$F95,FALSE)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MATCH($K95,FAC_TOTALS_APTA!$A$2:$BH$2,)</f>
        <v>26</v>
      </c>
      <c r="M95" s="32">
        <f>IF(M89=0,0,VLOOKUP(M89,FAC_TOTALS_APTA!$A$4:$BJ$126,$L95,FALSE))</f>
        <v>-18356486.712825999</v>
      </c>
      <c r="N95" s="32">
        <f>IF(N89=0,0,VLOOKUP(N89,FAC_TOTALS_APTA!$A$4:$BJ$126,$L95,FALSE))</f>
        <v>-22288301.992718801</v>
      </c>
      <c r="O95" s="32">
        <f>IF(O89=0,0,VLOOKUP(O89,FAC_TOTALS_APTA!$A$4:$BJ$126,$L95,FALSE))</f>
        <v>-144369850.93063599</v>
      </c>
      <c r="P95" s="32">
        <f>IF(P89=0,0,VLOOKUP(P89,FAC_TOTALS_APTA!$A$4:$BJ$126,$L95,FALSE))</f>
        <v>-44528504.036222398</v>
      </c>
      <c r="Q95" s="32">
        <f>IF(Q89=0,0,VLOOKUP(Q89,FAC_TOTALS_APTA!$A$4:$BJ$126,$L95,FALSE))</f>
        <v>43896346.349347502</v>
      </c>
      <c r="R95" s="32">
        <f>IF(R89=0,0,VLOOKUP(R89,FAC_TOTALS_APTA!$A$4:$BJ$126,$L95,FALSE))</f>
        <v>35068452.884824999</v>
      </c>
      <c r="S95" s="32">
        <f>IF(S89=0,0,VLOOKUP(S89,FAC_TOTALS_APTA!$A$4:$BJ$126,$L95,FALSE))</f>
        <v>0</v>
      </c>
      <c r="T95" s="32">
        <f>IF(T89=0,0,VLOOKUP(T89,FAC_TOTALS_APTA!$A$4:$BJ$126,$L95,FALSE))</f>
        <v>0</v>
      </c>
      <c r="U95" s="32">
        <f>IF(U89=0,0,VLOOKUP(U89,FAC_TOTALS_APTA!$A$4:$BJ$126,$L95,FALSE))</f>
        <v>0</v>
      </c>
      <c r="V95" s="32">
        <f>IF(V89=0,0,VLOOKUP(V89,FAC_TOTALS_APTA!$A$4:$BJ$126,$L95,FALSE))</f>
        <v>0</v>
      </c>
      <c r="W95" s="32">
        <f>IF(W89=0,0,VLOOKUP(W89,FAC_TOTALS_APTA!$A$4:$BJ$126,$L95,FALSE))</f>
        <v>0</v>
      </c>
      <c r="X95" s="32">
        <f>IF(X89=0,0,VLOOKUP(X89,FAC_TOTALS_APTA!$A$4:$BJ$126,$L95,FALSE))</f>
        <v>0</v>
      </c>
      <c r="Y95" s="32">
        <f>IF(Y89=0,0,VLOOKUP(Y89,FAC_TOTALS_APTA!$A$4:$BJ$126,$L95,FALSE))</f>
        <v>0</v>
      </c>
      <c r="Z95" s="32">
        <f>IF(Z89=0,0,VLOOKUP(Z89,FAC_TOTALS_APTA!$A$4:$BJ$126,$L95,FALSE))</f>
        <v>0</v>
      </c>
      <c r="AA95" s="32">
        <f>IF(AA89=0,0,VLOOKUP(AA89,FAC_TOTALS_APTA!$A$4:$BJ$126,$L95,FALSE))</f>
        <v>0</v>
      </c>
      <c r="AB95" s="32">
        <f>IF(AB89=0,0,VLOOKUP(AB89,FAC_TOTALS_APTA!$A$4:$BJ$126,$L95,FALSE))</f>
        <v>0</v>
      </c>
      <c r="AC95" s="35">
        <f t="shared" si="32"/>
        <v>-150578344.43823069</v>
      </c>
      <c r="AD95" s="36">
        <f>AC95/G103</f>
        <v>-5.1767135088276912E-2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MATCH($D96,FAC_TOTALS_APTA!$A$2:$BJ$2,)</f>
        <v>17</v>
      </c>
      <c r="G96" s="57">
        <f>VLOOKUP(G89,FAC_TOTALS_APTA!$A$4:$BJ$126,$F96,FALSE)</f>
        <v>33963.31</v>
      </c>
      <c r="H96" s="57">
        <f>VLOOKUP(H89,FAC_TOTALS_APTA!$A$4:$BJ$126,$F96,FALSE)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MATCH($K96,FAC_TOTALS_APTA!$A$2:$BH$2,)</f>
        <v>27</v>
      </c>
      <c r="M96" s="32">
        <f>IF(M89=0,0,VLOOKUP(M89,FAC_TOTALS_APTA!$A$4:$BJ$126,$L96,FALSE))</f>
        <v>4454826.3642466702</v>
      </c>
      <c r="N96" s="32">
        <f>IF(N89=0,0,VLOOKUP(N89,FAC_TOTALS_APTA!$A$4:$BJ$126,$L96,FALSE))</f>
        <v>2104167.6963808099</v>
      </c>
      <c r="O96" s="32">
        <f>IF(O89=0,0,VLOOKUP(O89,FAC_TOTALS_APTA!$A$4:$BJ$126,$L96,FALSE))</f>
        <v>-10708764.786210399</v>
      </c>
      <c r="P96" s="32">
        <f>IF(P89=0,0,VLOOKUP(P89,FAC_TOTALS_APTA!$A$4:$BJ$126,$L96,FALSE))</f>
        <v>-19312098.938967101</v>
      </c>
      <c r="Q96" s="32">
        <f>IF(Q89=0,0,VLOOKUP(Q89,FAC_TOTALS_APTA!$A$4:$BJ$126,$L96,FALSE))</f>
        <v>-10834188.3999619</v>
      </c>
      <c r="R96" s="32">
        <f>IF(R89=0,0,VLOOKUP(R89,FAC_TOTALS_APTA!$A$4:$BJ$126,$L96,FALSE))</f>
        <v>-14192708.339507001</v>
      </c>
      <c r="S96" s="32">
        <f>IF(S89=0,0,VLOOKUP(S89,FAC_TOTALS_APTA!$A$4:$BJ$126,$L96,FALSE))</f>
        <v>0</v>
      </c>
      <c r="T96" s="32">
        <f>IF(T89=0,0,VLOOKUP(T89,FAC_TOTALS_APTA!$A$4:$BJ$126,$L96,FALSE))</f>
        <v>0</v>
      </c>
      <c r="U96" s="32">
        <f>IF(U89=0,0,VLOOKUP(U89,FAC_TOTALS_APTA!$A$4:$BJ$126,$L96,FALSE))</f>
        <v>0</v>
      </c>
      <c r="V96" s="32">
        <f>IF(V89=0,0,VLOOKUP(V89,FAC_TOTALS_APTA!$A$4:$BJ$126,$L96,FALSE))</f>
        <v>0</v>
      </c>
      <c r="W96" s="32">
        <f>IF(W89=0,0,VLOOKUP(W89,FAC_TOTALS_APTA!$A$4:$BJ$126,$L96,FALSE))</f>
        <v>0</v>
      </c>
      <c r="X96" s="32">
        <f>IF(X89=0,0,VLOOKUP(X89,FAC_TOTALS_APTA!$A$4:$BJ$126,$L96,FALSE))</f>
        <v>0</v>
      </c>
      <c r="Y96" s="32">
        <f>IF(Y89=0,0,VLOOKUP(Y89,FAC_TOTALS_APTA!$A$4:$BJ$126,$L96,FALSE))</f>
        <v>0</v>
      </c>
      <c r="Z96" s="32">
        <f>IF(Z89=0,0,VLOOKUP(Z89,FAC_TOTALS_APTA!$A$4:$BJ$126,$L96,FALSE))</f>
        <v>0</v>
      </c>
      <c r="AA96" s="32">
        <f>IF(AA89=0,0,VLOOKUP(AA89,FAC_TOTALS_APTA!$A$4:$BJ$126,$L96,FALSE))</f>
        <v>0</v>
      </c>
      <c r="AB96" s="32">
        <f>IF(AB89=0,0,VLOOKUP(AB89,FAC_TOTALS_APTA!$A$4:$BJ$126,$L96,FALSE))</f>
        <v>0</v>
      </c>
      <c r="AC96" s="35">
        <f t="shared" si="32"/>
        <v>-48488766.404018924</v>
      </c>
      <c r="AD96" s="36">
        <f>AC96/G103</f>
        <v>-1.6669890548108919E-2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MATCH($D97,FAC_TOTALS_APTA!$A$2:$BJ$2,)</f>
        <v>18</v>
      </c>
      <c r="G97" s="32">
        <f>VLOOKUP(G89,FAC_TOTALS_APTA!$A$4:$BJ$126,$F97,FALSE)</f>
        <v>31.51</v>
      </c>
      <c r="H97" s="32">
        <f>VLOOKUP(H89,FAC_TOTALS_APTA!$A$4:$BJ$126,$F97,FALSE)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MATCH($K97,FAC_TOTALS_APTA!$A$2:$BH$2,)</f>
        <v>28</v>
      </c>
      <c r="M97" s="32">
        <f>IF(M89=0,0,VLOOKUP(M89,FAC_TOTALS_APTA!$A$4:$BJ$126,$L97,FALSE))</f>
        <v>-45215930.437122703</v>
      </c>
      <c r="N97" s="32">
        <f>IF(N89=0,0,VLOOKUP(N89,FAC_TOTALS_APTA!$A$4:$BJ$126,$L97,FALSE))</f>
        <v>8061502.0217295801</v>
      </c>
      <c r="O97" s="32">
        <f>IF(O89=0,0,VLOOKUP(O89,FAC_TOTALS_APTA!$A$4:$BJ$126,$L97,FALSE))</f>
        <v>-926486.09942867502</v>
      </c>
      <c r="P97" s="32">
        <f>IF(P89=0,0,VLOOKUP(P89,FAC_TOTALS_APTA!$A$4:$BJ$126,$L97,FALSE))</f>
        <v>-8695397.0012325998</v>
      </c>
      <c r="Q97" s="32">
        <f>IF(Q89=0,0,VLOOKUP(Q89,FAC_TOTALS_APTA!$A$4:$BJ$126,$L97,FALSE))</f>
        <v>3631807.6020082999</v>
      </c>
      <c r="R97" s="32">
        <f>IF(R89=0,0,VLOOKUP(R89,FAC_TOTALS_APTA!$A$4:$BJ$126,$L97,FALSE))</f>
        <v>304552.840059796</v>
      </c>
      <c r="S97" s="32">
        <f>IF(S89=0,0,VLOOKUP(S89,FAC_TOTALS_APTA!$A$4:$BJ$126,$L97,FALSE))</f>
        <v>0</v>
      </c>
      <c r="T97" s="32">
        <f>IF(T89=0,0,VLOOKUP(T89,FAC_TOTALS_APTA!$A$4:$BJ$126,$L97,FALSE))</f>
        <v>0</v>
      </c>
      <c r="U97" s="32">
        <f>IF(U89=0,0,VLOOKUP(U89,FAC_TOTALS_APTA!$A$4:$BJ$126,$L97,FALSE))</f>
        <v>0</v>
      </c>
      <c r="V97" s="32">
        <f>IF(V89=0,0,VLOOKUP(V89,FAC_TOTALS_APTA!$A$4:$BJ$126,$L97,FALSE))</f>
        <v>0</v>
      </c>
      <c r="W97" s="32">
        <f>IF(W89=0,0,VLOOKUP(W89,FAC_TOTALS_APTA!$A$4:$BJ$126,$L97,FALSE))</f>
        <v>0</v>
      </c>
      <c r="X97" s="32">
        <f>IF(X89=0,0,VLOOKUP(X89,FAC_TOTALS_APTA!$A$4:$BJ$126,$L97,FALSE))</f>
        <v>0</v>
      </c>
      <c r="Y97" s="32">
        <f>IF(Y89=0,0,VLOOKUP(Y89,FAC_TOTALS_APTA!$A$4:$BJ$126,$L97,FALSE))</f>
        <v>0</v>
      </c>
      <c r="Z97" s="32">
        <f>IF(Z89=0,0,VLOOKUP(Z89,FAC_TOTALS_APTA!$A$4:$BJ$126,$L97,FALSE))</f>
        <v>0</v>
      </c>
      <c r="AA97" s="32">
        <f>IF(AA89=0,0,VLOOKUP(AA89,FAC_TOTALS_APTA!$A$4:$BJ$126,$L97,FALSE))</f>
        <v>0</v>
      </c>
      <c r="AB97" s="32">
        <f>IF(AB89=0,0,VLOOKUP(AB89,FAC_TOTALS_APTA!$A$4:$BJ$126,$L97,FALSE))</f>
        <v>0</v>
      </c>
      <c r="AC97" s="35">
        <f t="shared" si="32"/>
        <v>-42839951.073986307</v>
      </c>
      <c r="AD97" s="36">
        <f>AC97/G103</f>
        <v>-1.4727891601517471E-2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MATCH($D98,FAC_TOTALS_APTA!$A$2:$BJ$2,)</f>
        <v>19</v>
      </c>
      <c r="G98" s="37">
        <f>VLOOKUP(G89,FAC_TOTALS_APTA!$A$4:$BJ$126,$F98,FALSE)</f>
        <v>4.0999999999999996</v>
      </c>
      <c r="H98" s="37">
        <f>VLOOKUP(H89,FAC_TOTALS_APTA!$A$4:$BJ$126,$F98,FALSE)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MATCH($K98,FAC_TOTALS_APTA!$A$2:$BH$2,)</f>
        <v>29</v>
      </c>
      <c r="M98" s="32">
        <f>IF(M89=0,0,VLOOKUP(M89,FAC_TOTALS_APTA!$A$4:$BJ$126,$L98,FALSE))</f>
        <v>-2705529.8374527502</v>
      </c>
      <c r="N98" s="32">
        <f>IF(N89=0,0,VLOOKUP(N89,FAC_TOTALS_APTA!$A$4:$BJ$126,$L98,FALSE))</f>
        <v>0</v>
      </c>
      <c r="O98" s="32">
        <f>IF(O89=0,0,VLOOKUP(O89,FAC_TOTALS_APTA!$A$4:$BJ$126,$L98,FALSE))</f>
        <v>2900198.0002680998</v>
      </c>
      <c r="P98" s="32">
        <f>IF(P89=0,0,VLOOKUP(P89,FAC_TOTALS_APTA!$A$4:$BJ$126,$L98,FALSE))</f>
        <v>-11251595.969895501</v>
      </c>
      <c r="Q98" s="32">
        <f>IF(Q89=0,0,VLOOKUP(Q89,FAC_TOTALS_APTA!$A$4:$BJ$126,$L98,FALSE))</f>
        <v>0</v>
      </c>
      <c r="R98" s="32">
        <f>IF(R89=0,0,VLOOKUP(R89,FAC_TOTALS_APTA!$A$4:$BJ$126,$L98,FALSE))</f>
        <v>-2856839.6334039299</v>
      </c>
      <c r="S98" s="32">
        <f>IF(S89=0,0,VLOOKUP(S89,FAC_TOTALS_APTA!$A$4:$BJ$126,$L98,FALSE))</f>
        <v>0</v>
      </c>
      <c r="T98" s="32">
        <f>IF(T89=0,0,VLOOKUP(T89,FAC_TOTALS_APTA!$A$4:$BJ$126,$L98,FALSE))</f>
        <v>0</v>
      </c>
      <c r="U98" s="32">
        <f>IF(U89=0,0,VLOOKUP(U89,FAC_TOTALS_APTA!$A$4:$BJ$126,$L98,FALSE))</f>
        <v>0</v>
      </c>
      <c r="V98" s="32">
        <f>IF(V89=0,0,VLOOKUP(V89,FAC_TOTALS_APTA!$A$4:$BJ$126,$L98,FALSE))</f>
        <v>0</v>
      </c>
      <c r="W98" s="32">
        <f>IF(W89=0,0,VLOOKUP(W89,FAC_TOTALS_APTA!$A$4:$BJ$126,$L98,FALSE))</f>
        <v>0</v>
      </c>
      <c r="X98" s="32">
        <f>IF(X89=0,0,VLOOKUP(X89,FAC_TOTALS_APTA!$A$4:$BJ$126,$L98,FALSE))</f>
        <v>0</v>
      </c>
      <c r="Y98" s="32">
        <f>IF(Y89=0,0,VLOOKUP(Y89,FAC_TOTALS_APTA!$A$4:$BJ$126,$L98,FALSE))</f>
        <v>0</v>
      </c>
      <c r="Z98" s="32">
        <f>IF(Z89=0,0,VLOOKUP(Z89,FAC_TOTALS_APTA!$A$4:$BJ$126,$L98,FALSE))</f>
        <v>0</v>
      </c>
      <c r="AA98" s="32">
        <f>IF(AA89=0,0,VLOOKUP(AA89,FAC_TOTALS_APTA!$A$4:$BJ$126,$L98,FALSE))</f>
        <v>0</v>
      </c>
      <c r="AB98" s="32">
        <f>IF(AB89=0,0,VLOOKUP(AB89,FAC_TOTALS_APTA!$A$4:$BJ$126,$L98,FALSE))</f>
        <v>0</v>
      </c>
      <c r="AC98" s="35">
        <f t="shared" si="32"/>
        <v>-13913767.44048408</v>
      </c>
      <c r="AD98" s="36">
        <f>AC98/G103</f>
        <v>-4.7833961873174624E-3</v>
      </c>
    </row>
    <row r="99" spans="1:31" x14ac:dyDescent="0.25">
      <c r="B99" s="28" t="s">
        <v>69</v>
      </c>
      <c r="C99" s="31"/>
      <c r="D99" s="129" t="s">
        <v>80</v>
      </c>
      <c r="E99" s="58"/>
      <c r="F99" s="9">
        <f>MATCH($D99,FAC_TOTALS_APTA!$A$2:$BJ$2,)</f>
        <v>21</v>
      </c>
      <c r="G99" s="37">
        <f>VLOOKUP(G89,FAC_TOTALS_APTA!$A$4:$BJ$126,$F99,FALSE)</f>
        <v>1</v>
      </c>
      <c r="H99" s="37">
        <f>VLOOKUP(H89,FAC_TOTALS_APTA!$A$4:$BJ$126,$F99,FALSE)</f>
        <v>18.5202591774521</v>
      </c>
      <c r="I99" s="33">
        <f t="shared" si="29"/>
        <v>17.5202591774521</v>
      </c>
      <c r="J99" s="34"/>
      <c r="K99" s="34" t="str">
        <f t="shared" si="31"/>
        <v>YEARS_SINCE_TNC_RAIL_POW_FAC</v>
      </c>
      <c r="L99" s="9">
        <f>MATCH($K99,FAC_TOTALS_APTA!$A$2:$BH$2,)</f>
        <v>31</v>
      </c>
      <c r="M99" s="32">
        <f>IF(M89=0,0,VLOOKUP(M89,FAC_TOTALS_APTA!$A$4:$BJ$126,$L99,FALSE))</f>
        <v>77974.547148003097</v>
      </c>
      <c r="N99" s="32">
        <f>IF(N89=0,0,VLOOKUP(N89,FAC_TOTALS_APTA!$A$4:$BJ$126,$L99,FALSE))</f>
        <v>104393.954980412</v>
      </c>
      <c r="O99" s="32">
        <f>IF(O89=0,0,VLOOKUP(O89,FAC_TOTALS_APTA!$A$4:$BJ$126,$L99,FALSE))</f>
        <v>128058.00581029399</v>
      </c>
      <c r="P99" s="32">
        <f>IF(P89=0,0,VLOOKUP(P89,FAC_TOTALS_APTA!$A$4:$BJ$126,$L99,FALSE))</f>
        <v>141207.09154398099</v>
      </c>
      <c r="Q99" s="32">
        <f>IF(Q89=0,0,VLOOKUP(Q89,FAC_TOTALS_APTA!$A$4:$BJ$126,$L99,FALSE))</f>
        <v>157282.578848704</v>
      </c>
      <c r="R99" s="32">
        <f>IF(R89=0,0,VLOOKUP(R89,FAC_TOTALS_APTA!$A$4:$BJ$126,$L99,FALSE))</f>
        <v>172169.32495588899</v>
      </c>
      <c r="S99" s="32">
        <f>IF(S89=0,0,VLOOKUP(S89,FAC_TOTALS_APTA!$A$4:$BJ$126,$L99,FALSE))</f>
        <v>0</v>
      </c>
      <c r="T99" s="32">
        <f>IF(T89=0,0,VLOOKUP(T89,FAC_TOTALS_APTA!$A$4:$BJ$126,$L99,FALSE))</f>
        <v>0</v>
      </c>
      <c r="U99" s="32">
        <f>IF(U89=0,0,VLOOKUP(U89,FAC_TOTALS_APTA!$A$4:$BJ$126,$L99,FALSE))</f>
        <v>0</v>
      </c>
      <c r="V99" s="32">
        <f>IF(V89=0,0,VLOOKUP(V89,FAC_TOTALS_APTA!$A$4:$BJ$126,$L99,FALSE))</f>
        <v>0</v>
      </c>
      <c r="W99" s="32">
        <f>IF(W89=0,0,VLOOKUP(W89,FAC_TOTALS_APTA!$A$4:$BJ$126,$L99,FALSE))</f>
        <v>0</v>
      </c>
      <c r="X99" s="32">
        <f>IF(X89=0,0,VLOOKUP(X89,FAC_TOTALS_APTA!$A$4:$BJ$126,$L99,FALSE))</f>
        <v>0</v>
      </c>
      <c r="Y99" s="32">
        <f>IF(Y89=0,0,VLOOKUP(Y89,FAC_TOTALS_APTA!$A$4:$BJ$126,$L99,FALSE))</f>
        <v>0</v>
      </c>
      <c r="Z99" s="32">
        <f>IF(Z89=0,0,VLOOKUP(Z89,FAC_TOTALS_APTA!$A$4:$BJ$126,$L99,FALSE))</f>
        <v>0</v>
      </c>
      <c r="AA99" s="32">
        <f>IF(AA89=0,0,VLOOKUP(AA89,FAC_TOTALS_APTA!$A$4:$BJ$126,$L99,FALSE))</f>
        <v>0</v>
      </c>
      <c r="AB99" s="32">
        <f>IF(AB89=0,0,VLOOKUP(AB89,FAC_TOTALS_APTA!$A$4:$BJ$126,$L99,FALSE))</f>
        <v>0</v>
      </c>
      <c r="AC99" s="35">
        <f t="shared" si="32"/>
        <v>781085.50328728312</v>
      </c>
      <c r="AD99" s="36">
        <f>AC99/G103</f>
        <v>2.6852837913060172E-4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MATCH($D100,FAC_TOTALS_APTA!$A$2:$BJ$2,)</f>
        <v>#N/A</v>
      </c>
      <c r="G100" s="37" t="e">
        <f>VLOOKUP(G89,FAC_TOTALS_APTA!$A$4:$BJ$126,$F100,FALSE)</f>
        <v>#REF!</v>
      </c>
      <c r="H100" s="37" t="e">
        <f>VLOOKUP(H89,FAC_TOTALS_APTA!$A$4:$BJ$126,$F100,FALSE)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MATCH($K100,FAC_TOTALS_APTA!$A$2:$BH$2,)</f>
        <v>#N/A</v>
      </c>
      <c r="M100" s="32" t="e">
        <f>IF(M89=0,0,VLOOKUP(M89,FAC_TOTALS_APTA!$A$4:$BJ$126,$L100,FALSE))</f>
        <v>#REF!</v>
      </c>
      <c r="N100" s="32" t="e">
        <f>IF(N89=0,0,VLOOKUP(N89,FAC_TOTALS_APTA!$A$4:$BJ$126,$L100,FALSE))</f>
        <v>#REF!</v>
      </c>
      <c r="O100" s="32" t="e">
        <f>IF(O89=0,0,VLOOKUP(O89,FAC_TOTALS_APTA!$A$4:$BJ$126,$L100,FALSE))</f>
        <v>#REF!</v>
      </c>
      <c r="P100" s="32" t="e">
        <f>IF(P89=0,0,VLOOKUP(P89,FAC_TOTALS_APTA!$A$4:$BJ$126,$L100,FALSE))</f>
        <v>#REF!</v>
      </c>
      <c r="Q100" s="32" t="e">
        <f>IF(Q89=0,0,VLOOKUP(Q89,FAC_TOTALS_APTA!$A$4:$BJ$126,$L100,FALSE))</f>
        <v>#REF!</v>
      </c>
      <c r="R100" s="32" t="e">
        <f>IF(R89=0,0,VLOOKUP(R89,FAC_TOTALS_APTA!$A$4:$BJ$126,$L100,FALSE))</f>
        <v>#REF!</v>
      </c>
      <c r="S100" s="32">
        <f>IF(S89=0,0,VLOOKUP(S89,FAC_TOTALS_APTA!$A$4:$BJ$126,$L100,FALSE))</f>
        <v>0</v>
      </c>
      <c r="T100" s="32">
        <f>IF(T89=0,0,VLOOKUP(T89,FAC_TOTALS_APTA!$A$4:$BJ$126,$L100,FALSE))</f>
        <v>0</v>
      </c>
      <c r="U100" s="32">
        <f>IF(U89=0,0,VLOOKUP(U89,FAC_TOTALS_APTA!$A$4:$BJ$126,$L100,FALSE))</f>
        <v>0</v>
      </c>
      <c r="V100" s="32">
        <f>IF(V89=0,0,VLOOKUP(V89,FAC_TOTALS_APTA!$A$4:$BJ$126,$L100,FALSE))</f>
        <v>0</v>
      </c>
      <c r="W100" s="32">
        <f>IF(W89=0,0,VLOOKUP(W89,FAC_TOTALS_APTA!$A$4:$BJ$126,$L100,FALSE))</f>
        <v>0</v>
      </c>
      <c r="X100" s="32">
        <f>IF(X89=0,0,VLOOKUP(X89,FAC_TOTALS_APTA!$A$4:$BJ$126,$L100,FALSE))</f>
        <v>0</v>
      </c>
      <c r="Y100" s="32">
        <f>IF(Y89=0,0,VLOOKUP(Y89,FAC_TOTALS_APTA!$A$4:$BJ$126,$L100,FALSE))</f>
        <v>0</v>
      </c>
      <c r="Z100" s="32">
        <f>IF(Z89=0,0,VLOOKUP(Z89,FAC_TOTALS_APTA!$A$4:$BJ$126,$L100,FALSE))</f>
        <v>0</v>
      </c>
      <c r="AA100" s="32">
        <f>IF(AA89=0,0,VLOOKUP(AA89,FAC_TOTALS_APTA!$A$4:$BJ$126,$L100,FALSE))</f>
        <v>0</v>
      </c>
      <c r="AB100" s="32">
        <f>IF(AB89=0,0,VLOOKUP(AB89,FAC_TOTALS_APTA!$A$4:$BJ$126,$L100,FALSE))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MATCH($D101,FAC_TOTALS_APTA!$A$2:$BJ$2,)</f>
        <v>#N/A</v>
      </c>
      <c r="G101" s="38" t="e">
        <f>VLOOKUP(G89,FAC_TOTALS_APTA!$A$4:$BJ$126,$F101,FALSE)</f>
        <v>#REF!</v>
      </c>
      <c r="H101" s="38" t="e">
        <f>VLOOKUP(H89,FAC_TOTALS_APTA!$A$4:$BJ$126,$F101,FALSE)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MATCH($K101,FAC_TOTALS_APTA!$A$2:$BH$2,)</f>
        <v>#N/A</v>
      </c>
      <c r="M101" s="41" t="e">
        <f>IF(M89=0,0,VLOOKUP(M89,FAC_TOTALS_APTA!$A$4:$BJ$126,$L101,FALSE))</f>
        <v>#REF!</v>
      </c>
      <c r="N101" s="41" t="e">
        <f>IF(N89=0,0,VLOOKUP(N89,FAC_TOTALS_APTA!$A$4:$BJ$126,$L101,FALSE))</f>
        <v>#REF!</v>
      </c>
      <c r="O101" s="41" t="e">
        <f>IF(O89=0,0,VLOOKUP(O89,FAC_TOTALS_APTA!$A$4:$BJ$126,$L101,FALSE))</f>
        <v>#REF!</v>
      </c>
      <c r="P101" s="41" t="e">
        <f>IF(P89=0,0,VLOOKUP(P89,FAC_TOTALS_APTA!$A$4:$BJ$126,$L101,FALSE))</f>
        <v>#REF!</v>
      </c>
      <c r="Q101" s="41" t="e">
        <f>IF(Q89=0,0,VLOOKUP(Q89,FAC_TOTALS_APTA!$A$4:$BJ$126,$L101,FALSE))</f>
        <v>#REF!</v>
      </c>
      <c r="R101" s="41" t="e">
        <f>IF(R89=0,0,VLOOKUP(R89,FAC_TOTALS_APTA!$A$4:$BJ$126,$L101,FALSE))</f>
        <v>#REF!</v>
      </c>
      <c r="S101" s="41">
        <f>IF(S89=0,0,VLOOKUP(S89,FAC_TOTALS_APTA!$A$4:$BJ$126,$L101,FALSE))</f>
        <v>0</v>
      </c>
      <c r="T101" s="41">
        <f>IF(T89=0,0,VLOOKUP(T89,FAC_TOTALS_APTA!$A$4:$BJ$126,$L101,FALSE))</f>
        <v>0</v>
      </c>
      <c r="U101" s="41">
        <f>IF(U89=0,0,VLOOKUP(U89,FAC_TOTALS_APTA!$A$4:$BJ$126,$L101,FALSE))</f>
        <v>0</v>
      </c>
      <c r="V101" s="41">
        <f>IF(V89=0,0,VLOOKUP(V89,FAC_TOTALS_APTA!$A$4:$BJ$126,$L101,FALSE))</f>
        <v>0</v>
      </c>
      <c r="W101" s="41">
        <f>IF(W89=0,0,VLOOKUP(W89,FAC_TOTALS_APTA!$A$4:$BJ$126,$L101,FALSE))</f>
        <v>0</v>
      </c>
      <c r="X101" s="41">
        <f>IF(X89=0,0,VLOOKUP(X89,FAC_TOTALS_APTA!$A$4:$BJ$126,$L101,FALSE))</f>
        <v>0</v>
      </c>
      <c r="Y101" s="41">
        <f>IF(Y89=0,0,VLOOKUP(Y89,FAC_TOTALS_APTA!$A$4:$BJ$126,$L101,FALSE))</f>
        <v>0</v>
      </c>
      <c r="Z101" s="41">
        <f>IF(Z89=0,0,VLOOKUP(Z89,FAC_TOTALS_APTA!$A$4:$BJ$126,$L101,FALSE))</f>
        <v>0</v>
      </c>
      <c r="AA101" s="41">
        <f>IF(AA89=0,0,VLOOKUP(AA89,FAC_TOTALS_APTA!$A$4:$BJ$126,$L101,FALSE))</f>
        <v>0</v>
      </c>
      <c r="AB101" s="41">
        <f>IF(AB89=0,0,VLOOKUP(AB89,FAC_TOTALS_APTA!$A$4:$BJ$126,$L101,FALSE))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MATCH($K102,FAC_TOTALS_APTA!$A$2:$BH$2,)</f>
        <v>35</v>
      </c>
      <c r="M102" s="48">
        <f>IF(M89=0,0,VLOOKUP(M89,FAC_TOTALS_APTA!$A$4:$BJ$126,$L102,FALSE))</f>
        <v>0</v>
      </c>
      <c r="N102" s="48">
        <f>IF(N89=0,0,VLOOKUP(N89,FAC_TOTALS_APTA!$A$4:$BJ$126,$L102,FALSE))</f>
        <v>0</v>
      </c>
      <c r="O102" s="48">
        <f>IF(O89=0,0,VLOOKUP(O89,FAC_TOTALS_APTA!$A$4:$BJ$126,$L102,FALSE))</f>
        <v>0</v>
      </c>
      <c r="P102" s="48">
        <f>IF(P89=0,0,VLOOKUP(P89,FAC_TOTALS_APTA!$A$4:$BJ$126,$L102,FALSE))</f>
        <v>0</v>
      </c>
      <c r="Q102" s="48">
        <f>IF(Q89=0,0,VLOOKUP(Q89,FAC_TOTALS_APTA!$A$4:$BJ$126,$L102,FALSE))</f>
        <v>0</v>
      </c>
      <c r="R102" s="48">
        <f>IF(R89=0,0,VLOOKUP(R89,FAC_TOTALS_APTA!$A$4:$BJ$126,$L102,FALSE))</f>
        <v>0</v>
      </c>
      <c r="S102" s="48">
        <f>IF(S89=0,0,VLOOKUP(S89,FAC_TOTALS_APTA!$A$4:$BJ$126,$L102,FALSE))</f>
        <v>0</v>
      </c>
      <c r="T102" s="48">
        <f>IF(T89=0,0,VLOOKUP(T89,FAC_TOTALS_APTA!$A$4:$BJ$126,$L102,FALSE))</f>
        <v>0</v>
      </c>
      <c r="U102" s="48">
        <f>IF(U89=0,0,VLOOKUP(U89,FAC_TOTALS_APTA!$A$4:$BJ$126,$L102,FALSE))</f>
        <v>0</v>
      </c>
      <c r="V102" s="48">
        <f>IF(V89=0,0,VLOOKUP(V89,FAC_TOTALS_APTA!$A$4:$BJ$126,$L102,FALSE))</f>
        <v>0</v>
      </c>
      <c r="W102" s="48">
        <f>IF(W89=0,0,VLOOKUP(W89,FAC_TOTALS_APTA!$A$4:$BJ$126,$L102,FALSE))</f>
        <v>0</v>
      </c>
      <c r="X102" s="48">
        <f>IF(X89=0,0,VLOOKUP(X89,FAC_TOTALS_APTA!$A$4:$BJ$126,$L102,FALSE))</f>
        <v>0</v>
      </c>
      <c r="Y102" s="48">
        <f>IF(Y89=0,0,VLOOKUP(Y89,FAC_TOTALS_APTA!$A$4:$BJ$126,$L102,FALSE))</f>
        <v>0</v>
      </c>
      <c r="Z102" s="48">
        <f>IF(Z89=0,0,VLOOKUP(Z89,FAC_TOTALS_APTA!$A$4:$BJ$126,$L102,FALSE))</f>
        <v>0</v>
      </c>
      <c r="AA102" s="48">
        <f>IF(AA89=0,0,VLOOKUP(AA89,FAC_TOTALS_APTA!$A$4:$BJ$126,$L102,FALSE))</f>
        <v>0</v>
      </c>
      <c r="AB102" s="48">
        <f>IF(AB89=0,0,VLOOKUP(AB89,FAC_TOTALS_APTA!$A$4:$BJ$126,$L102,FALSE))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MATCH($D103,FAC_TOTALS_APTA!$A$2:$BH$2,)</f>
        <v>10</v>
      </c>
      <c r="G103" s="113">
        <f>VLOOKUP(G89,FAC_TOTALS_APTA!$A$4:$BJ$126,$F103,FALSE)</f>
        <v>2908763333.7532401</v>
      </c>
      <c r="H103" s="113">
        <f>VLOOKUP(H89,FAC_TOTALS_APTA!$A$4:$BH$126,$F103,FALSE)</f>
        <v>2661151702.1964302</v>
      </c>
      <c r="I103" s="115">
        <f t="shared" ref="I103" si="35">H103/G103-1</f>
        <v>-8.5126083887103743E-2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-247611631.5568099</v>
      </c>
      <c r="AD103" s="36">
        <f>I103</f>
        <v>-8.5126083887103743E-2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MATCH($D104,FAC_TOTALS_APTA!$A$2:$BH$2,)</f>
        <v>8</v>
      </c>
      <c r="G104" s="114">
        <f>VLOOKUP(G89,FAC_TOTALS_APTA!$A$4:$BH$126,$F104,FALSE)</f>
        <v>2929500930.99999</v>
      </c>
      <c r="H104" s="114">
        <f>VLOOKUP(H89,FAC_TOTALS_APTA!$A$4:$BH$126,$F104,FALSE)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0.11898196321128429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6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J1" sqref="E1:AJ1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customWidth="1"/>
    <col min="21" max="21" width="14.25" style="4" bestFit="1" customWidth="1"/>
    <col min="22" max="23" width="11.875" style="4" bestFit="1" customWidth="1"/>
    <col min="24" max="24" width="14.25" style="4" bestFit="1" customWidth="1"/>
    <col min="25" max="25" width="14" style="4" bestFit="1" customWidth="1"/>
    <col min="26" max="26" width="16.625" style="2" bestFit="1" customWidth="1"/>
    <col min="27" max="27" width="21.75" bestFit="1" customWidth="1"/>
    <col min="28" max="28" width="22" style="2" bestFit="1" customWidth="1"/>
    <col min="29" max="29" width="17.625" style="2" bestFit="1" customWidth="1"/>
    <col min="30" max="30" width="22" customWidth="1"/>
    <col min="31" max="31" width="21.875" style="2" bestFit="1" customWidth="1"/>
    <col min="32" max="32" width="26.125" bestFit="1" customWidth="1"/>
    <col min="33" max="33" width="18.625" style="2" bestFit="1" customWidth="1"/>
    <col min="34" max="34" width="23" bestFit="1" customWidth="1"/>
    <col min="35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64" s="6" customFormat="1" x14ac:dyDescent="0.25">
      <c r="C1" s="75" t="s">
        <v>15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M1" s="7"/>
      <c r="AN1" s="7"/>
      <c r="AO1" s="7"/>
      <c r="AP1" s="7"/>
      <c r="BC1" s="76"/>
      <c r="BD1" s="76"/>
      <c r="BE1" s="76"/>
      <c r="BF1" s="76"/>
      <c r="BG1" s="76"/>
      <c r="BH1" s="76"/>
    </row>
    <row r="2" spans="1:6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83</v>
      </c>
      <c r="P2" t="s">
        <v>18</v>
      </c>
      <c r="Q2" t="s">
        <v>17</v>
      </c>
      <c r="R2" t="s">
        <v>10</v>
      </c>
      <c r="S2" t="s">
        <v>32</v>
      </c>
      <c r="T2" t="s">
        <v>79</v>
      </c>
      <c r="U2" t="s">
        <v>80</v>
      </c>
      <c r="V2" t="s">
        <v>12</v>
      </c>
      <c r="W2" t="s">
        <v>76</v>
      </c>
      <c r="X2" t="s">
        <v>13</v>
      </c>
      <c r="Y2" t="s">
        <v>84</v>
      </c>
      <c r="Z2" t="s">
        <v>33</v>
      </c>
      <c r="AA2" t="s">
        <v>34</v>
      </c>
      <c r="AB2" t="s">
        <v>14</v>
      </c>
      <c r="AC2" t="s">
        <v>35</v>
      </c>
      <c r="AD2" t="s">
        <v>81</v>
      </c>
      <c r="AE2" t="s">
        <v>82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BD2" s="8"/>
      <c r="BE2" s="8"/>
      <c r="BF2" s="8"/>
      <c r="BG2" s="8"/>
      <c r="BH2" s="8"/>
    </row>
    <row r="3" spans="1:6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</row>
    <row r="4" spans="1:6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1894782735.3448</v>
      </c>
      <c r="K4">
        <v>0</v>
      </c>
      <c r="L4">
        <v>69431799.636510193</v>
      </c>
      <c r="M4">
        <v>0.91027864284140703</v>
      </c>
      <c r="N4">
        <v>9573567.1438265797</v>
      </c>
      <c r="O4">
        <v>60.16252644051</v>
      </c>
      <c r="P4">
        <v>1.99892297215457</v>
      </c>
      <c r="Q4">
        <v>39381.469965213502</v>
      </c>
      <c r="R4">
        <v>9.9176880297119094</v>
      </c>
      <c r="S4">
        <v>3.9438940773070499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2217749582</v>
      </c>
      <c r="AJ4">
        <v>2217749582</v>
      </c>
      <c r="BC4"/>
      <c r="BD4"/>
      <c r="BE4"/>
      <c r="BF4"/>
      <c r="BG4"/>
      <c r="BH4"/>
    </row>
    <row r="5" spans="1:6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2061885528.71085</v>
      </c>
      <c r="K5">
        <v>52735988.700319998</v>
      </c>
      <c r="L5">
        <v>69475683.838446796</v>
      </c>
      <c r="M5">
        <v>0.91687073440147104</v>
      </c>
      <c r="N5">
        <v>9715711.2025870793</v>
      </c>
      <c r="O5">
        <v>60.465174129230697</v>
      </c>
      <c r="P5">
        <v>2.3077092528229799</v>
      </c>
      <c r="Q5">
        <v>38481.401179127999</v>
      </c>
      <c r="R5">
        <v>9.8266441604857402</v>
      </c>
      <c r="S5">
        <v>3.9438940773070499</v>
      </c>
      <c r="T5">
        <v>0</v>
      </c>
      <c r="U5">
        <v>0</v>
      </c>
      <c r="V5">
        <v>-2196619.59215168</v>
      </c>
      <c r="W5">
        <v>-3237160.0206936202</v>
      </c>
      <c r="X5">
        <v>14007899.8715997</v>
      </c>
      <c r="Y5">
        <v>-65008.4916593163</v>
      </c>
      <c r="Z5">
        <v>41062436.445279501</v>
      </c>
      <c r="AA5">
        <v>9579110.9083351009</v>
      </c>
      <c r="AB5">
        <v>-1982583.8097532201</v>
      </c>
      <c r="AC5">
        <v>0</v>
      </c>
      <c r="AD5">
        <v>0</v>
      </c>
      <c r="AE5">
        <v>0</v>
      </c>
      <c r="AF5">
        <v>57145597.966666497</v>
      </c>
      <c r="AG5">
        <v>58006266.225902602</v>
      </c>
      <c r="AH5">
        <v>-129541930.22590201</v>
      </c>
      <c r="AI5" s="3">
        <v>0</v>
      </c>
      <c r="AJ5">
        <v>-71535663.999999896</v>
      </c>
      <c r="AK5" s="3"/>
      <c r="AM5" s="3"/>
      <c r="AO5" s="3"/>
      <c r="AQ5" s="3"/>
      <c r="AS5" s="3"/>
      <c r="AU5" s="3"/>
      <c r="AX5" s="3"/>
      <c r="AZ5" s="3"/>
      <c r="BB5" s="3"/>
      <c r="BC5"/>
      <c r="BD5"/>
      <c r="BE5"/>
      <c r="BF5"/>
      <c r="BG5"/>
      <c r="BH5"/>
    </row>
    <row r="6" spans="1:6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2401583251.7417498</v>
      </c>
      <c r="K6">
        <v>114087883.39514901</v>
      </c>
      <c r="L6">
        <v>71765534.239041999</v>
      </c>
      <c r="M6">
        <v>0.88111629180226403</v>
      </c>
      <c r="N6">
        <v>9734314.7826844901</v>
      </c>
      <c r="O6">
        <v>60.880942955978398</v>
      </c>
      <c r="P6">
        <v>2.60745949407365</v>
      </c>
      <c r="Q6">
        <v>38183.589923807398</v>
      </c>
      <c r="R6">
        <v>9.7869676092694604</v>
      </c>
      <c r="S6">
        <v>3.9555663396720502</v>
      </c>
      <c r="T6">
        <v>0</v>
      </c>
      <c r="U6">
        <v>0</v>
      </c>
      <c r="V6">
        <v>35014763.035863496</v>
      </c>
      <c r="W6">
        <v>22196386.839422699</v>
      </c>
      <c r="X6">
        <v>16631986.9662682</v>
      </c>
      <c r="Y6">
        <v>-525218.20509248402</v>
      </c>
      <c r="Z6">
        <v>37074628.618656397</v>
      </c>
      <c r="AA6">
        <v>13066979.461753801</v>
      </c>
      <c r="AB6">
        <v>-1890950.0230139701</v>
      </c>
      <c r="AC6">
        <v>0</v>
      </c>
      <c r="AD6">
        <v>0</v>
      </c>
      <c r="AE6">
        <v>0</v>
      </c>
      <c r="AF6">
        <v>111539240.142607</v>
      </c>
      <c r="AG6">
        <v>114325791.58267599</v>
      </c>
      <c r="AH6">
        <v>-44021425.582676701</v>
      </c>
      <c r="AI6" s="3">
        <v>179225222.99999899</v>
      </c>
      <c r="AJ6">
        <v>249529589</v>
      </c>
      <c r="AK6" s="3"/>
      <c r="AM6" s="3"/>
      <c r="AO6" s="3"/>
      <c r="AQ6" s="3"/>
      <c r="AS6" s="3"/>
      <c r="AU6" s="3"/>
      <c r="AX6" s="3"/>
      <c r="AZ6" s="3"/>
      <c r="BB6" s="3"/>
      <c r="BC6"/>
      <c r="BD6"/>
      <c r="BE6"/>
      <c r="BF6"/>
      <c r="BG6"/>
      <c r="BH6"/>
    </row>
    <row r="7" spans="1:6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2613130260.28794</v>
      </c>
      <c r="K7">
        <v>43212913.1128411</v>
      </c>
      <c r="L7">
        <v>70767074.604147598</v>
      </c>
      <c r="M7">
        <v>0.908709006019361</v>
      </c>
      <c r="N7">
        <v>9670224.8115459997</v>
      </c>
      <c r="O7">
        <v>60.677133970545199</v>
      </c>
      <c r="P7">
        <v>3.0629169958820901</v>
      </c>
      <c r="Q7">
        <v>37264.378431327401</v>
      </c>
      <c r="R7">
        <v>9.5820881245511096</v>
      </c>
      <c r="S7">
        <v>3.9826876644648799</v>
      </c>
      <c r="T7">
        <v>0</v>
      </c>
      <c r="U7">
        <v>0</v>
      </c>
      <c r="V7">
        <v>-27464850.922573</v>
      </c>
      <c r="W7">
        <v>-10235606.0082471</v>
      </c>
      <c r="X7">
        <v>19193111.419653699</v>
      </c>
      <c r="Y7">
        <v>-969362.05776947096</v>
      </c>
      <c r="Z7">
        <v>54104313.725350097</v>
      </c>
      <c r="AA7">
        <v>12618850.544251099</v>
      </c>
      <c r="AB7">
        <v>-2819316.3388448199</v>
      </c>
      <c r="AC7">
        <v>0</v>
      </c>
      <c r="AD7">
        <v>0</v>
      </c>
      <c r="AE7">
        <v>0</v>
      </c>
      <c r="AF7">
        <v>44427140.361820497</v>
      </c>
      <c r="AG7">
        <v>43889241.873355098</v>
      </c>
      <c r="AH7">
        <v>-11772830.873356501</v>
      </c>
      <c r="AI7" s="3">
        <v>125667082.999999</v>
      </c>
      <c r="AJ7">
        <v>157783493.999998</v>
      </c>
      <c r="AK7" s="3"/>
      <c r="AM7" s="3"/>
      <c r="AO7" s="3"/>
      <c r="AQ7" s="3"/>
      <c r="AS7" s="3"/>
      <c r="AU7" s="3"/>
      <c r="AX7" s="3"/>
      <c r="AZ7" s="3"/>
      <c r="BB7" s="3"/>
      <c r="BC7"/>
      <c r="BD7"/>
      <c r="BE7"/>
      <c r="BF7"/>
      <c r="BG7"/>
      <c r="BH7"/>
    </row>
    <row r="8" spans="1:6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2680875988.3310599</v>
      </c>
      <c r="K8">
        <v>67745728.043120295</v>
      </c>
      <c r="L8">
        <v>70624705.906152099</v>
      </c>
      <c r="M8">
        <v>0.897836833845017</v>
      </c>
      <c r="N8">
        <v>9915449.72303918</v>
      </c>
      <c r="O8">
        <v>60.341149631467196</v>
      </c>
      <c r="P8">
        <v>3.3556920653326898</v>
      </c>
      <c r="Q8">
        <v>35771.540827119403</v>
      </c>
      <c r="R8">
        <v>9.4619485484100494</v>
      </c>
      <c r="S8">
        <v>4.3015517876788696</v>
      </c>
      <c r="T8">
        <v>0</v>
      </c>
      <c r="U8">
        <v>0</v>
      </c>
      <c r="V8">
        <v>-6471850.2047861004</v>
      </c>
      <c r="W8">
        <v>7458919.90096696</v>
      </c>
      <c r="X8">
        <v>26010901.851437401</v>
      </c>
      <c r="Y8">
        <v>-1171836.418537</v>
      </c>
      <c r="Z8">
        <v>34002014.645511001</v>
      </c>
      <c r="AA8">
        <v>20430780.840170499</v>
      </c>
      <c r="AB8">
        <v>-3145337.26152243</v>
      </c>
      <c r="AC8">
        <v>-7431947.4266483895</v>
      </c>
      <c r="AD8">
        <v>0</v>
      </c>
      <c r="AE8">
        <v>0</v>
      </c>
      <c r="AF8">
        <v>69681645.926592007</v>
      </c>
      <c r="AG8">
        <v>69994876.467978701</v>
      </c>
      <c r="AH8">
        <v>-39639563.467975996</v>
      </c>
      <c r="AI8" s="3">
        <v>0</v>
      </c>
      <c r="AJ8">
        <v>30355313.0000026</v>
      </c>
      <c r="AK8" s="3"/>
      <c r="AM8" s="3"/>
      <c r="AO8" s="3"/>
      <c r="AQ8" s="3"/>
      <c r="AS8" s="3"/>
      <c r="AU8" s="3"/>
      <c r="AX8" s="3"/>
      <c r="AZ8" s="3"/>
      <c r="BB8" s="3"/>
      <c r="BC8"/>
      <c r="BD8"/>
      <c r="BE8"/>
      <c r="BF8"/>
      <c r="BG8"/>
      <c r="BH8"/>
    </row>
    <row r="9" spans="1:6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2702652771.87117</v>
      </c>
      <c r="K9">
        <v>21776783.5401108</v>
      </c>
      <c r="L9">
        <v>71582714.355237693</v>
      </c>
      <c r="M9">
        <v>0.92086023061058198</v>
      </c>
      <c r="N9">
        <v>9964969.7656980809</v>
      </c>
      <c r="O9">
        <v>60.323863733429697</v>
      </c>
      <c r="P9">
        <v>3.5310062793786798</v>
      </c>
      <c r="Q9">
        <v>36276.706108743201</v>
      </c>
      <c r="R9">
        <v>9.2945652359991193</v>
      </c>
      <c r="S9">
        <v>4.4274885399032797</v>
      </c>
      <c r="T9">
        <v>0</v>
      </c>
      <c r="U9">
        <v>0</v>
      </c>
      <c r="V9">
        <v>29281721.2508245</v>
      </c>
      <c r="W9">
        <v>-18146329.370455399</v>
      </c>
      <c r="X9">
        <v>7162767.8467195705</v>
      </c>
      <c r="Y9">
        <v>-48228.573000657198</v>
      </c>
      <c r="Z9">
        <v>19414182.926645499</v>
      </c>
      <c r="AA9">
        <v>-7067473.4763658801</v>
      </c>
      <c r="AB9">
        <v>-4178346.0577792502</v>
      </c>
      <c r="AC9">
        <v>-3203243.0441709198</v>
      </c>
      <c r="AD9">
        <v>0</v>
      </c>
      <c r="AE9">
        <v>0</v>
      </c>
      <c r="AF9">
        <v>23215051.5024174</v>
      </c>
      <c r="AG9">
        <v>23109781.083902799</v>
      </c>
      <c r="AH9">
        <v>-13354457.083905401</v>
      </c>
      <c r="AI9" s="3">
        <v>0</v>
      </c>
      <c r="AJ9">
        <v>9755323.9999974594</v>
      </c>
      <c r="AK9" s="3"/>
      <c r="AM9" s="3"/>
      <c r="AO9" s="3"/>
      <c r="AQ9" s="3"/>
      <c r="AS9" s="3"/>
      <c r="AU9" s="3"/>
      <c r="AX9" s="3"/>
      <c r="AZ9" s="3"/>
      <c r="BB9" s="3"/>
      <c r="BC9"/>
      <c r="BD9"/>
      <c r="BE9"/>
      <c r="BF9"/>
      <c r="BG9"/>
      <c r="BH9"/>
    </row>
    <row r="10" spans="1:6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2787699779.8446002</v>
      </c>
      <c r="K10">
        <v>85047007.973431498</v>
      </c>
      <c r="L10">
        <v>71889164.491291001</v>
      </c>
      <c r="M10">
        <v>0.90104162550678502</v>
      </c>
      <c r="N10">
        <v>9988399.3974122796</v>
      </c>
      <c r="O10">
        <v>60.455002930186303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>
        <v>0</v>
      </c>
      <c r="U10">
        <v>0</v>
      </c>
      <c r="V10">
        <v>13956985.716891401</v>
      </c>
      <c r="W10">
        <v>13641992.009562099</v>
      </c>
      <c r="X10">
        <v>4736179.9607375702</v>
      </c>
      <c r="Y10">
        <v>466418.92696884798</v>
      </c>
      <c r="Z10">
        <v>44525702.787946999</v>
      </c>
      <c r="AA10">
        <v>662122.77383173804</v>
      </c>
      <c r="AB10">
        <v>4136980.3360379199</v>
      </c>
      <c r="AC10">
        <v>-1942991.4979191299</v>
      </c>
      <c r="AD10">
        <v>0</v>
      </c>
      <c r="AE10">
        <v>0</v>
      </c>
      <c r="AF10">
        <v>80183391.014057502</v>
      </c>
      <c r="AG10">
        <v>81236526.854061693</v>
      </c>
      <c r="AH10">
        <v>2207681.1459392402</v>
      </c>
      <c r="AI10" s="3">
        <v>0</v>
      </c>
      <c r="AJ10">
        <v>83444208.000000998</v>
      </c>
      <c r="AK10" s="3"/>
      <c r="AM10" s="3"/>
      <c r="AO10" s="3"/>
      <c r="AQ10" s="3"/>
      <c r="AS10" s="3"/>
      <c r="AU10" s="3"/>
      <c r="AX10" s="3"/>
      <c r="AZ10" s="3"/>
      <c r="BB10" s="3"/>
      <c r="BC10"/>
      <c r="BD10"/>
      <c r="BE10"/>
      <c r="BF10"/>
      <c r="BG10"/>
      <c r="BH10"/>
    </row>
    <row r="11" spans="1:6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2602262760.65623</v>
      </c>
      <c r="K11">
        <v>-185437019.188371</v>
      </c>
      <c r="L11">
        <v>70967398.250165403</v>
      </c>
      <c r="M11">
        <v>0.99318691376596602</v>
      </c>
      <c r="N11">
        <v>9910892.7921914905</v>
      </c>
      <c r="O11">
        <v>60.960963369886002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>
        <v>0</v>
      </c>
      <c r="U11">
        <v>0</v>
      </c>
      <c r="V11">
        <v>-18624989.591933101</v>
      </c>
      <c r="W11">
        <v>-67723396.404849201</v>
      </c>
      <c r="X11">
        <v>-4468660.8641496096</v>
      </c>
      <c r="Y11">
        <v>1868409.6551561099</v>
      </c>
      <c r="Z11">
        <v>-117950644.25111</v>
      </c>
      <c r="AA11">
        <v>26228787.247192301</v>
      </c>
      <c r="AB11">
        <v>2940824.9890345698</v>
      </c>
      <c r="AC11">
        <v>-5230184.4279222004</v>
      </c>
      <c r="AD11">
        <v>0</v>
      </c>
      <c r="AE11">
        <v>0</v>
      </c>
      <c r="AF11">
        <v>-182959853.648581</v>
      </c>
      <c r="AG11">
        <v>-180355223.59837401</v>
      </c>
      <c r="AH11">
        <v>52158095.598374702</v>
      </c>
      <c r="AI11" s="3">
        <v>0</v>
      </c>
      <c r="AJ11">
        <v>-128197127.999999</v>
      </c>
      <c r="AK11" s="3"/>
      <c r="AM11" s="3"/>
      <c r="AO11" s="3"/>
      <c r="AQ11" s="3"/>
      <c r="AS11" s="3"/>
      <c r="AU11" s="3"/>
      <c r="AX11" s="3"/>
      <c r="AZ11" s="3"/>
      <c r="BB11" s="3"/>
      <c r="BC11"/>
      <c r="BD11"/>
      <c r="BE11"/>
      <c r="BF11"/>
      <c r="BG11"/>
      <c r="BH11"/>
    </row>
    <row r="12" spans="1:6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2582564569.8993902</v>
      </c>
      <c r="K12">
        <v>-19698190.756843202</v>
      </c>
      <c r="L12">
        <v>67087317.041166797</v>
      </c>
      <c r="M12">
        <v>1.0111597906565399</v>
      </c>
      <c r="N12">
        <v>9893600.1005124096</v>
      </c>
      <c r="O12">
        <v>63.980197281821802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>
        <v>0</v>
      </c>
      <c r="U12">
        <v>0</v>
      </c>
      <c r="V12">
        <v>-81366786.417224005</v>
      </c>
      <c r="W12">
        <v>-11990428.137592699</v>
      </c>
      <c r="X12">
        <v>521167.66957984999</v>
      </c>
      <c r="Y12">
        <v>10409358.4645386</v>
      </c>
      <c r="Z12">
        <v>53613890.8195512</v>
      </c>
      <c r="AA12">
        <v>12485484.480987901</v>
      </c>
      <c r="AB12">
        <v>5483120.47630144</v>
      </c>
      <c r="AC12">
        <v>-5408982.0171513697</v>
      </c>
      <c r="AD12">
        <v>0</v>
      </c>
      <c r="AE12">
        <v>0</v>
      </c>
      <c r="AF12">
        <v>-16253174.6610089</v>
      </c>
      <c r="AG12">
        <v>-17054617.813346699</v>
      </c>
      <c r="AH12">
        <v>-69687114.186652005</v>
      </c>
      <c r="AI12" s="3">
        <v>0</v>
      </c>
      <c r="AJ12">
        <v>-86741731.999998793</v>
      </c>
      <c r="AK12" s="3"/>
      <c r="AM12" s="3"/>
      <c r="AO12" s="3"/>
      <c r="AQ12" s="3"/>
      <c r="AS12" s="3"/>
      <c r="AU12" s="3"/>
      <c r="AX12" s="3"/>
      <c r="AZ12" s="3"/>
      <c r="BB12" s="3"/>
      <c r="BC12"/>
      <c r="BD12"/>
      <c r="BE12"/>
      <c r="BF12"/>
      <c r="BG12"/>
      <c r="BH12"/>
    </row>
    <row r="13" spans="1:6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2610079598.4352798</v>
      </c>
      <c r="K13">
        <v>27515028.535896</v>
      </c>
      <c r="L13">
        <v>64589050.378745601</v>
      </c>
      <c r="M13">
        <v>1.0324809727559301</v>
      </c>
      <c r="N13">
        <v>9986664.0981256608</v>
      </c>
      <c r="O13">
        <v>63.5508460335747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>
        <v>0.12496612797067699</v>
      </c>
      <c r="U13">
        <v>0</v>
      </c>
      <c r="V13">
        <v>-54422599.680360198</v>
      </c>
      <c r="W13">
        <v>-13249320.697524499</v>
      </c>
      <c r="X13">
        <v>9462338.3312406391</v>
      </c>
      <c r="Y13">
        <v>-1415262.6454777799</v>
      </c>
      <c r="Z13">
        <v>73698132.906516597</v>
      </c>
      <c r="AA13">
        <v>9724283.6107594799</v>
      </c>
      <c r="AB13">
        <v>7129309.1296045501</v>
      </c>
      <c r="AC13">
        <v>1283462.58653139</v>
      </c>
      <c r="AD13">
        <v>-2986860.0725992098</v>
      </c>
      <c r="AE13">
        <v>0</v>
      </c>
      <c r="AF13">
        <v>29223483.468690898</v>
      </c>
      <c r="AG13">
        <v>27513203.031280998</v>
      </c>
      <c r="AH13">
        <v>3028809.9687186899</v>
      </c>
      <c r="AI13" s="3">
        <v>0</v>
      </c>
      <c r="AJ13">
        <v>30542012.999999698</v>
      </c>
      <c r="AK13" s="3"/>
      <c r="AM13" s="3"/>
      <c r="AO13" s="3"/>
      <c r="AQ13" s="3"/>
      <c r="AS13" s="3"/>
      <c r="AU13" s="3"/>
      <c r="AX13" s="3"/>
      <c r="AZ13" s="3"/>
      <c r="BB13" s="3"/>
      <c r="BC13"/>
      <c r="BD13"/>
      <c r="BE13"/>
      <c r="BF13"/>
      <c r="BG13"/>
      <c r="BH13"/>
    </row>
    <row r="14" spans="1:6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2586871143.9144502</v>
      </c>
      <c r="K14">
        <v>-23208454.520826299</v>
      </c>
      <c r="L14">
        <v>63654979.010831997</v>
      </c>
      <c r="M14">
        <v>1.03319372827068</v>
      </c>
      <c r="N14">
        <v>10106162.1305601</v>
      </c>
      <c r="O14">
        <v>62.6701553359812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>
        <v>0.60852307949248097</v>
      </c>
      <c r="U14">
        <v>0</v>
      </c>
      <c r="V14">
        <v>-21040673.425331902</v>
      </c>
      <c r="W14">
        <v>485255.60319510999</v>
      </c>
      <c r="X14">
        <v>11954509.8965459</v>
      </c>
      <c r="Y14">
        <v>-2852385.4156887601</v>
      </c>
      <c r="Z14">
        <v>4221052.1192948902</v>
      </c>
      <c r="AA14">
        <v>2931095.4002688201</v>
      </c>
      <c r="AB14">
        <v>-2711596.4409388602</v>
      </c>
      <c r="AC14">
        <v>-2386023.4116815198</v>
      </c>
      <c r="AD14">
        <v>-12883271.184859701</v>
      </c>
      <c r="AE14">
        <v>0</v>
      </c>
      <c r="AF14">
        <v>-22282036.859196</v>
      </c>
      <c r="AG14">
        <v>-22349517.428057902</v>
      </c>
      <c r="AH14">
        <v>55495046.428056903</v>
      </c>
      <c r="AI14" s="3">
        <v>0</v>
      </c>
      <c r="AJ14">
        <v>33145528.999999002</v>
      </c>
      <c r="AK14" s="3"/>
      <c r="AM14" s="3"/>
      <c r="AO14" s="3"/>
      <c r="AQ14" s="3"/>
      <c r="AS14" s="3"/>
      <c r="AU14" s="3"/>
      <c r="AX14" s="3"/>
      <c r="AZ14" s="3"/>
      <c r="BB14" s="3"/>
      <c r="BC14"/>
      <c r="BD14"/>
      <c r="BE14"/>
      <c r="BF14"/>
      <c r="BG14"/>
      <c r="BH14"/>
    </row>
    <row r="15" spans="1:6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2549879822.4537902</v>
      </c>
      <c r="K15">
        <v>-36991321.460660897</v>
      </c>
      <c r="L15">
        <v>64440490.501856402</v>
      </c>
      <c r="M15">
        <v>1.0525608051525199</v>
      </c>
      <c r="N15">
        <v>10218543.9397672</v>
      </c>
      <c r="O15">
        <v>62.590561079448896</v>
      </c>
      <c r="P15">
        <v>3.9654549378235</v>
      </c>
      <c r="Q15">
        <v>33089.926406244202</v>
      </c>
      <c r="R15">
        <v>9.6952007021101192</v>
      </c>
      <c r="S15">
        <v>4.99002797712998</v>
      </c>
      <c r="T15">
        <v>1.80004565686811</v>
      </c>
      <c r="U15">
        <v>0</v>
      </c>
      <c r="V15">
        <v>23290005.8139893</v>
      </c>
      <c r="W15">
        <v>-11429634.3203741</v>
      </c>
      <c r="X15">
        <v>11186318.043787999</v>
      </c>
      <c r="Y15">
        <v>-244218.74184298099</v>
      </c>
      <c r="Z15">
        <v>-16367662.379422801</v>
      </c>
      <c r="AA15">
        <v>-2910725.0852503199</v>
      </c>
      <c r="AB15">
        <v>-6352328.6292019403</v>
      </c>
      <c r="AC15">
        <v>-34463.514187271503</v>
      </c>
      <c r="AD15">
        <v>-33044840.623094302</v>
      </c>
      <c r="AE15">
        <v>0</v>
      </c>
      <c r="AF15">
        <v>-35907549.435596503</v>
      </c>
      <c r="AG15">
        <v>-35920364.654246002</v>
      </c>
      <c r="AH15">
        <v>33430883.6542469</v>
      </c>
      <c r="AI15" s="3">
        <v>0</v>
      </c>
      <c r="AJ15">
        <v>-2489480.9999990901</v>
      </c>
      <c r="AK15" s="3"/>
      <c r="AM15" s="3"/>
      <c r="AO15" s="3"/>
      <c r="AQ15" s="3"/>
      <c r="AS15" s="3"/>
      <c r="AU15" s="3"/>
      <c r="AX15" s="3"/>
      <c r="AZ15" s="3"/>
      <c r="BB15" s="3"/>
      <c r="BC15"/>
      <c r="BD15"/>
      <c r="BE15"/>
      <c r="BF15"/>
      <c r="BG15"/>
      <c r="BH15"/>
    </row>
    <row r="16" spans="1:6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2484306020.19977</v>
      </c>
      <c r="K16">
        <v>-65573802.254023403</v>
      </c>
      <c r="L16">
        <v>64472290.625995196</v>
      </c>
      <c r="M16">
        <v>1.0552857020000399</v>
      </c>
      <c r="N16">
        <v>10358402.7220985</v>
      </c>
      <c r="O16">
        <v>62.420941261014498</v>
      </c>
      <c r="P16">
        <v>3.7576320769069</v>
      </c>
      <c r="Q16">
        <v>33372.446493620198</v>
      </c>
      <c r="R16">
        <v>9.6436540883721307</v>
      </c>
      <c r="S16">
        <v>5.14302810748379</v>
      </c>
      <c r="T16">
        <v>3.5989946252606502</v>
      </c>
      <c r="U16">
        <v>0</v>
      </c>
      <c r="V16">
        <v>4286455.35662378</v>
      </c>
      <c r="W16">
        <v>-3240571.4705383698</v>
      </c>
      <c r="X16">
        <v>13278306.9390116</v>
      </c>
      <c r="Y16">
        <v>-581884.641220427</v>
      </c>
      <c r="Z16">
        <v>-20400703.6558818</v>
      </c>
      <c r="AA16">
        <v>-4235905.5681105303</v>
      </c>
      <c r="AB16">
        <v>-1562842.3787831101</v>
      </c>
      <c r="AC16">
        <v>-3792363.0180376</v>
      </c>
      <c r="AD16">
        <v>-49840447.839538202</v>
      </c>
      <c r="AE16">
        <v>0</v>
      </c>
      <c r="AF16">
        <v>-66089956.276474699</v>
      </c>
      <c r="AG16">
        <v>-65689597.661949903</v>
      </c>
      <c r="AH16">
        <v>38045533.661947802</v>
      </c>
      <c r="AI16" s="3">
        <v>0</v>
      </c>
      <c r="AJ16">
        <v>-27644064.000002</v>
      </c>
      <c r="AK16" s="3"/>
      <c r="AM16" s="3"/>
      <c r="AO16" s="3"/>
      <c r="AQ16" s="3"/>
      <c r="AS16" s="3"/>
      <c r="AU16" s="3"/>
      <c r="AX16" s="3"/>
      <c r="AZ16" s="3"/>
      <c r="BB16" s="3"/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2319705813.6606102</v>
      </c>
      <c r="K17">
        <v>-164600206.539161</v>
      </c>
      <c r="L17">
        <v>65239258.512049802</v>
      </c>
      <c r="M17">
        <v>1.0818127292498301</v>
      </c>
      <c r="N17">
        <v>10472818.6457387</v>
      </c>
      <c r="O17">
        <v>62.216947936870099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>
        <v>5.9681839397819596</v>
      </c>
      <c r="U17">
        <v>0</v>
      </c>
      <c r="V17">
        <v>24578797.5686827</v>
      </c>
      <c r="W17">
        <v>-18755216.160877801</v>
      </c>
      <c r="X17">
        <v>11459361.7359492</v>
      </c>
      <c r="Y17">
        <v>-703654.04370369005</v>
      </c>
      <c r="Z17">
        <v>-98675129.411512107</v>
      </c>
      <c r="AA17">
        <v>-16368211.0428559</v>
      </c>
      <c r="AB17">
        <v>-3131493.3461315199</v>
      </c>
      <c r="AC17">
        <v>-3115203.2369816601</v>
      </c>
      <c r="AD17">
        <v>-64571504.4207232</v>
      </c>
      <c r="AE17">
        <v>0</v>
      </c>
      <c r="AF17">
        <v>-169282252.358154</v>
      </c>
      <c r="AG17">
        <v>-166590423.801036</v>
      </c>
      <c r="AH17">
        <v>101355054.801038</v>
      </c>
      <c r="AI17" s="3">
        <v>0</v>
      </c>
      <c r="AJ17">
        <v>-65235368.999997698</v>
      </c>
      <c r="AK17" s="3"/>
      <c r="AM17" s="3"/>
      <c r="AO17" s="3"/>
      <c r="AQ17" s="3"/>
      <c r="AS17" s="3"/>
      <c r="AU17" s="3"/>
      <c r="AX17" s="3"/>
      <c r="AZ17" s="3"/>
      <c r="BB17" s="3"/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2203972741.2010198</v>
      </c>
      <c r="K18">
        <v>-115733072.45958599</v>
      </c>
      <c r="L18">
        <v>66113243.246801101</v>
      </c>
      <c r="M18">
        <v>1.1047173026228101</v>
      </c>
      <c r="N18">
        <v>10554924.899873899</v>
      </c>
      <c r="O18">
        <v>62.1098753986806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>
        <v>8.8033429222819795</v>
      </c>
      <c r="U18">
        <v>0</v>
      </c>
      <c r="V18">
        <v>23551594.268770099</v>
      </c>
      <c r="W18">
        <v>-14901856.637308599</v>
      </c>
      <c r="X18">
        <v>8639051.1699383091</v>
      </c>
      <c r="Y18">
        <v>-358318.33053690102</v>
      </c>
      <c r="Z18">
        <v>-41546485.1128892</v>
      </c>
      <c r="AA18">
        <v>-10529205.1146369</v>
      </c>
      <c r="AB18">
        <v>-3161329.4989170702</v>
      </c>
      <c r="AC18">
        <v>-9790969.0900738202</v>
      </c>
      <c r="AD18">
        <v>-75193436.418242604</v>
      </c>
      <c r="AE18">
        <v>0</v>
      </c>
      <c r="AF18">
        <v>-123290954.763896</v>
      </c>
      <c r="AG18">
        <v>-121784592.580837</v>
      </c>
      <c r="AH18">
        <v>-396641.41916293203</v>
      </c>
      <c r="AI18" s="3">
        <v>0</v>
      </c>
      <c r="AJ18">
        <v>-122181234</v>
      </c>
      <c r="AK18" s="3"/>
      <c r="AM18" s="3"/>
      <c r="AO18" s="3"/>
      <c r="AQ18" s="3"/>
      <c r="AS18" s="3"/>
      <c r="AU18" s="3"/>
      <c r="AX18" s="3"/>
      <c r="AZ18" s="3"/>
      <c r="BB18" s="3"/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2177446162.16361</v>
      </c>
      <c r="K19">
        <v>-26526579.0374089</v>
      </c>
      <c r="L19">
        <v>66222639.767624497</v>
      </c>
      <c r="M19">
        <v>1.06543147344353</v>
      </c>
      <c r="N19">
        <v>10662889.4121828</v>
      </c>
      <c r="O19">
        <v>61.8358632344924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>
        <v>12.020895209428099</v>
      </c>
      <c r="U19">
        <v>0</v>
      </c>
      <c r="V19">
        <v>12008063.7554619</v>
      </c>
      <c r="W19">
        <v>22766659.375045501</v>
      </c>
      <c r="X19">
        <v>10030708.619624799</v>
      </c>
      <c r="Y19">
        <v>-876131.5292467</v>
      </c>
      <c r="Z19">
        <v>26931177.9117865</v>
      </c>
      <c r="AA19">
        <v>-10416414.405414</v>
      </c>
      <c r="AB19">
        <v>-3298064.86108782</v>
      </c>
      <c r="AC19">
        <v>-3614002.7476744102</v>
      </c>
      <c r="AD19">
        <v>-81021512.633283406</v>
      </c>
      <c r="AE19">
        <v>0</v>
      </c>
      <c r="AF19">
        <v>-27489516.514787599</v>
      </c>
      <c r="AG19">
        <v>-28949927.4134636</v>
      </c>
      <c r="AH19">
        <v>-63754858.586537004</v>
      </c>
      <c r="AI19" s="3">
        <v>0</v>
      </c>
      <c r="AJ19">
        <v>-92704786.000000596</v>
      </c>
      <c r="AK19" s="3"/>
      <c r="AM19" s="3"/>
      <c r="AO19" s="3"/>
      <c r="AQ19" s="3"/>
      <c r="AS19" s="3"/>
      <c r="AU19" s="3"/>
      <c r="AX19" s="3"/>
      <c r="AZ19" s="3"/>
      <c r="BB19" s="3"/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2142325692.94064</v>
      </c>
      <c r="K20">
        <v>-35120469.222976498</v>
      </c>
      <c r="L20">
        <v>66335689.749269299</v>
      </c>
      <c r="M20">
        <v>1.03280582691442</v>
      </c>
      <c r="N20">
        <v>10741812.069976499</v>
      </c>
      <c r="O20">
        <v>62.051301657467697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>
        <v>15.5761024838457</v>
      </c>
      <c r="U20">
        <v>0</v>
      </c>
      <c r="V20">
        <v>9242985.5335072391</v>
      </c>
      <c r="W20">
        <v>18701940.165257599</v>
      </c>
      <c r="X20">
        <v>7765234.9465862997</v>
      </c>
      <c r="Y20">
        <v>656394.55227540503</v>
      </c>
      <c r="Z20">
        <v>33069792.747536</v>
      </c>
      <c r="AA20">
        <v>-10585718.3113303</v>
      </c>
      <c r="AB20">
        <v>-3013495.6235310198</v>
      </c>
      <c r="AC20">
        <v>-4856951.1409004396</v>
      </c>
      <c r="AD20">
        <v>-85867707.571756706</v>
      </c>
      <c r="AE20">
        <v>0</v>
      </c>
      <c r="AF20">
        <v>-34887524.702355802</v>
      </c>
      <c r="AG20">
        <v>-36705030.094695702</v>
      </c>
      <c r="AH20">
        <v>-17710463.905303501</v>
      </c>
      <c r="AI20" s="3">
        <v>0</v>
      </c>
      <c r="AJ20">
        <v>-54415493.999999203</v>
      </c>
      <c r="AK20" s="3"/>
      <c r="AM20" s="3"/>
      <c r="AO20" s="3"/>
      <c r="AQ20" s="3"/>
      <c r="AS20" s="3"/>
      <c r="AU20" s="3"/>
      <c r="AX20" s="3"/>
      <c r="AZ20" s="3"/>
      <c r="BB20" s="3"/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653941724.136886</v>
      </c>
      <c r="K21">
        <v>0</v>
      </c>
      <c r="L21">
        <v>13378352.2086371</v>
      </c>
      <c r="M21">
        <v>0.92425916812859699</v>
      </c>
      <c r="N21">
        <v>2412902.98573989</v>
      </c>
      <c r="O21">
        <v>39.691538572299102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3">
        <v>692881970</v>
      </c>
      <c r="AJ21">
        <v>692881970</v>
      </c>
      <c r="AK21" s="3"/>
      <c r="AM21" s="3"/>
      <c r="AO21" s="3"/>
      <c r="AQ21" s="3"/>
      <c r="AS21" s="3"/>
      <c r="AU21" s="3"/>
      <c r="AX21" s="3"/>
      <c r="AZ21" s="3"/>
      <c r="BB21" s="3"/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737300575.43456399</v>
      </c>
      <c r="K22">
        <v>19404133.629120301</v>
      </c>
      <c r="L22">
        <v>13026932.796544701</v>
      </c>
      <c r="M22">
        <v>0.87267615679307897</v>
      </c>
      <c r="N22">
        <v>2374560.0640381798</v>
      </c>
      <c r="O22">
        <v>40.219316946488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>
        <v>0</v>
      </c>
      <c r="U22">
        <v>0</v>
      </c>
      <c r="V22">
        <v>887331.65323629905</v>
      </c>
      <c r="W22">
        <v>615221.18547817995</v>
      </c>
      <c r="X22">
        <v>6402539.8480835697</v>
      </c>
      <c r="Y22">
        <v>-42506.752606466398</v>
      </c>
      <c r="Z22">
        <v>11311305.645655399</v>
      </c>
      <c r="AA22">
        <v>2726588.9787526401</v>
      </c>
      <c r="AB22">
        <v>-253489.892681214</v>
      </c>
      <c r="AC22">
        <v>0</v>
      </c>
      <c r="AD22">
        <v>0</v>
      </c>
      <c r="AE22">
        <v>0</v>
      </c>
      <c r="AF22">
        <v>21130309.7670357</v>
      </c>
      <c r="AG22">
        <v>21029368.974456199</v>
      </c>
      <c r="AH22">
        <v>-8200509.97445626</v>
      </c>
      <c r="AI22" s="3">
        <v>64490437</v>
      </c>
      <c r="AJ22">
        <v>77319296</v>
      </c>
      <c r="AK22" s="3"/>
      <c r="AM22" s="3"/>
      <c r="AO22" s="3"/>
      <c r="AQ22" s="3"/>
      <c r="AS22" s="3"/>
      <c r="AU22" s="3"/>
      <c r="AX22" s="3"/>
      <c r="AZ22" s="3"/>
      <c r="BB22" s="3"/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805809875.47643495</v>
      </c>
      <c r="K23">
        <v>27796533.433682598</v>
      </c>
      <c r="L23">
        <v>12498024.033456299</v>
      </c>
      <c r="M23">
        <v>0.857865434554824</v>
      </c>
      <c r="N23">
        <v>2380930.3377387198</v>
      </c>
      <c r="O23">
        <v>40.586868116330997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>
        <v>0</v>
      </c>
      <c r="U23">
        <v>0</v>
      </c>
      <c r="V23">
        <v>-1368008.1768645199</v>
      </c>
      <c r="W23">
        <v>4071317.4541455498</v>
      </c>
      <c r="X23">
        <v>8126312.7260993496</v>
      </c>
      <c r="Y23">
        <v>-586961.55426883604</v>
      </c>
      <c r="Z23">
        <v>13873451.861607401</v>
      </c>
      <c r="AA23">
        <v>4604393.0726862</v>
      </c>
      <c r="AB23">
        <v>-272331.965531717</v>
      </c>
      <c r="AC23">
        <v>0</v>
      </c>
      <c r="AD23">
        <v>0</v>
      </c>
      <c r="AE23">
        <v>0</v>
      </c>
      <c r="AF23">
        <v>27696320.435409602</v>
      </c>
      <c r="AG23">
        <v>28110156.417027</v>
      </c>
      <c r="AH23">
        <v>-15153460.417027101</v>
      </c>
      <c r="AI23" s="3">
        <v>27575194</v>
      </c>
      <c r="AJ23">
        <v>40531889.999999799</v>
      </c>
      <c r="AK23" s="3"/>
      <c r="AM23" s="3"/>
      <c r="AO23" s="3"/>
      <c r="AQ23" s="3"/>
      <c r="AS23" s="3"/>
      <c r="AU23" s="3"/>
      <c r="AX23" s="3"/>
      <c r="AZ23" s="3"/>
      <c r="BB23" s="3"/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862779177.82894695</v>
      </c>
      <c r="K24">
        <v>32317741.038888101</v>
      </c>
      <c r="L24">
        <v>12247363.8094016</v>
      </c>
      <c r="M24">
        <v>0.87014836008015595</v>
      </c>
      <c r="N24">
        <v>2431976.7748505399</v>
      </c>
      <c r="O24">
        <v>40.142294477775899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>
        <v>0</v>
      </c>
      <c r="U24">
        <v>0</v>
      </c>
      <c r="V24">
        <v>1931218.7465957201</v>
      </c>
      <c r="W24">
        <v>-1564378.2096599999</v>
      </c>
      <c r="X24">
        <v>8423045.5288760904</v>
      </c>
      <c r="Y24">
        <v>-379578.39526550798</v>
      </c>
      <c r="Z24">
        <v>19087228.193090402</v>
      </c>
      <c r="AA24">
        <v>4474032.7719607595</v>
      </c>
      <c r="AB24">
        <v>-214369.368706173</v>
      </c>
      <c r="AC24">
        <v>0</v>
      </c>
      <c r="AD24">
        <v>0</v>
      </c>
      <c r="AE24">
        <v>0</v>
      </c>
      <c r="AF24">
        <v>31757199.266891301</v>
      </c>
      <c r="AG24">
        <v>32110251.450391501</v>
      </c>
      <c r="AH24">
        <v>-11380452.450391101</v>
      </c>
      <c r="AI24" s="3">
        <v>22919974</v>
      </c>
      <c r="AJ24">
        <v>43649773.000000402</v>
      </c>
      <c r="AK24" s="3"/>
      <c r="AM24" s="3"/>
      <c r="AO24" s="3"/>
      <c r="AQ24" s="3"/>
      <c r="AS24" s="3"/>
      <c r="AU24" s="3"/>
      <c r="AX24" s="3"/>
      <c r="AZ24" s="3"/>
      <c r="BB24" s="3"/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908364338.29301596</v>
      </c>
      <c r="K25">
        <v>29046776.901066002</v>
      </c>
      <c r="L25">
        <v>12189060.458303699</v>
      </c>
      <c r="M25">
        <v>0.87453611440325896</v>
      </c>
      <c r="N25">
        <v>2489143.47111732</v>
      </c>
      <c r="O25">
        <v>39.527745106509599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>
        <v>0</v>
      </c>
      <c r="U25">
        <v>0</v>
      </c>
      <c r="V25">
        <v>4002552.2835405599</v>
      </c>
      <c r="W25">
        <v>-3438628.1562632499</v>
      </c>
      <c r="X25">
        <v>10207915.8677186</v>
      </c>
      <c r="Y25">
        <v>-119499.286390319</v>
      </c>
      <c r="Z25">
        <v>11197833.4048652</v>
      </c>
      <c r="AA25">
        <v>7402345.7625965998</v>
      </c>
      <c r="AB25">
        <v>45637.674307417903</v>
      </c>
      <c r="AC25">
        <v>-1467817.11419469</v>
      </c>
      <c r="AD25">
        <v>0</v>
      </c>
      <c r="AE25">
        <v>0</v>
      </c>
      <c r="AF25">
        <v>27830340.4361801</v>
      </c>
      <c r="AG25">
        <v>28202002.191700801</v>
      </c>
      <c r="AH25">
        <v>14541374.808298999</v>
      </c>
      <c r="AI25" s="3">
        <v>15747264</v>
      </c>
      <c r="AJ25">
        <v>58490640.999999903</v>
      </c>
      <c r="AK25" s="3"/>
      <c r="AM25" s="3"/>
      <c r="AO25" s="3"/>
      <c r="AQ25" s="3"/>
      <c r="AS25" s="3"/>
      <c r="AU25" s="3"/>
      <c r="AX25" s="3"/>
      <c r="AZ25" s="3"/>
      <c r="BB25" s="3"/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924874275.438357</v>
      </c>
      <c r="K26">
        <v>7700021.9052711604</v>
      </c>
      <c r="L26">
        <v>12139213.002662901</v>
      </c>
      <c r="M26">
        <v>0.89575729761823097</v>
      </c>
      <c r="N26">
        <v>2506046.0194194498</v>
      </c>
      <c r="O26">
        <v>39.797112121918602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>
        <v>0</v>
      </c>
      <c r="U26">
        <v>0</v>
      </c>
      <c r="V26">
        <v>5079979.7030077903</v>
      </c>
      <c r="W26">
        <v>-4466406.11495806</v>
      </c>
      <c r="X26">
        <v>4250327.5211271103</v>
      </c>
      <c r="Y26">
        <v>133833.92906142701</v>
      </c>
      <c r="Z26">
        <v>7434661.4148913501</v>
      </c>
      <c r="AA26">
        <v>-1990926.29445499</v>
      </c>
      <c r="AB26">
        <v>-778342.11800819903</v>
      </c>
      <c r="AC26">
        <v>-1521529.70049201</v>
      </c>
      <c r="AD26">
        <v>0</v>
      </c>
      <c r="AE26">
        <v>0</v>
      </c>
      <c r="AF26">
        <v>8141598.3401744198</v>
      </c>
      <c r="AG26">
        <v>7976970.3765727403</v>
      </c>
      <c r="AH26">
        <v>-5670248.3765729098</v>
      </c>
      <c r="AI26" s="3">
        <v>8688267.9999999907</v>
      </c>
      <c r="AJ26">
        <v>10994989.999999801</v>
      </c>
      <c r="AK26" s="3"/>
      <c r="AM26" s="3"/>
      <c r="AO26" s="3"/>
      <c r="AQ26" s="3"/>
      <c r="AS26" s="3"/>
      <c r="AU26" s="3"/>
      <c r="AX26" s="3"/>
      <c r="AZ26" s="3"/>
      <c r="BB26" s="3"/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957958118.37626302</v>
      </c>
      <c r="K27">
        <v>33083842.9379059</v>
      </c>
      <c r="L27">
        <v>12290406.974323301</v>
      </c>
      <c r="M27">
        <v>0.89493191570186303</v>
      </c>
      <c r="N27">
        <v>2511974.24835356</v>
      </c>
      <c r="O27">
        <v>39.905535078903199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>
        <v>0</v>
      </c>
      <c r="U27">
        <v>0</v>
      </c>
      <c r="V27">
        <v>11035253.818128699</v>
      </c>
      <c r="W27">
        <v>1438296.3663059</v>
      </c>
      <c r="X27">
        <v>1914396.3829804901</v>
      </c>
      <c r="Y27">
        <v>126472.72465395799</v>
      </c>
      <c r="Z27">
        <v>15627505.834522501</v>
      </c>
      <c r="AA27">
        <v>1242985.7402427699</v>
      </c>
      <c r="AB27">
        <v>1575450.4685390999</v>
      </c>
      <c r="AC27">
        <v>-333698.59812031302</v>
      </c>
      <c r="AD27">
        <v>0</v>
      </c>
      <c r="AE27">
        <v>0</v>
      </c>
      <c r="AF27">
        <v>32626662.7372531</v>
      </c>
      <c r="AG27">
        <v>33372856.1215683</v>
      </c>
      <c r="AH27">
        <v>30229991.878431801</v>
      </c>
      <c r="AI27" s="3">
        <v>0</v>
      </c>
      <c r="AJ27">
        <v>63602848.000000201</v>
      </c>
      <c r="AK27" s="3"/>
      <c r="AM27" s="3"/>
      <c r="AO27" s="3"/>
      <c r="AQ27" s="3"/>
      <c r="AS27" s="3"/>
      <c r="AU27" s="3"/>
      <c r="AX27" s="3"/>
      <c r="AZ27" s="3"/>
      <c r="BB27" s="3"/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883898238.85286999</v>
      </c>
      <c r="K28">
        <v>-74059879.523393095</v>
      </c>
      <c r="L28">
        <v>11963645.855133699</v>
      </c>
      <c r="M28">
        <v>1.0103714186644599</v>
      </c>
      <c r="N28">
        <v>2493193.30275037</v>
      </c>
      <c r="O28">
        <v>40.363473229356501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>
        <v>0</v>
      </c>
      <c r="U28">
        <v>0</v>
      </c>
      <c r="V28">
        <v>-10244069.535626899</v>
      </c>
      <c r="W28">
        <v>-31408758.1095309</v>
      </c>
      <c r="X28">
        <v>-1781624.5190469101</v>
      </c>
      <c r="Y28">
        <v>598050.16630518204</v>
      </c>
      <c r="Z28">
        <v>-44580117.413614199</v>
      </c>
      <c r="AA28">
        <v>10050811.474994499</v>
      </c>
      <c r="AB28">
        <v>892371.124205912</v>
      </c>
      <c r="AC28">
        <v>-1968102.3250066401</v>
      </c>
      <c r="AD28">
        <v>0</v>
      </c>
      <c r="AE28">
        <v>0</v>
      </c>
      <c r="AF28">
        <v>-78441439.137319997</v>
      </c>
      <c r="AG28">
        <v>-76463770.4835888</v>
      </c>
      <c r="AH28">
        <v>-3185839.5164115401</v>
      </c>
      <c r="AI28" s="3">
        <v>0</v>
      </c>
      <c r="AJ28">
        <v>-79649610.000000298</v>
      </c>
      <c r="AK28" s="3"/>
      <c r="AM28" s="3"/>
      <c r="AO28" s="3"/>
      <c r="AQ28" s="3"/>
      <c r="AS28" s="3"/>
      <c r="AU28" s="3"/>
      <c r="AX28" s="3"/>
      <c r="AZ28" s="3"/>
      <c r="BB28" s="3"/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907030554.86523402</v>
      </c>
      <c r="K29">
        <v>20789735.2245644</v>
      </c>
      <c r="L29">
        <v>11662173.301157</v>
      </c>
      <c r="M29">
        <v>1.0147581535574</v>
      </c>
      <c r="N29">
        <v>2506860.1969974199</v>
      </c>
      <c r="O29">
        <v>41.662160881230299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>
        <v>0</v>
      </c>
      <c r="U29">
        <v>0</v>
      </c>
      <c r="V29">
        <v>-9075549.8203883301</v>
      </c>
      <c r="W29">
        <v>677189.70000927895</v>
      </c>
      <c r="X29">
        <v>3187116.1634153598</v>
      </c>
      <c r="Y29">
        <v>1675061.6606461499</v>
      </c>
      <c r="Z29">
        <v>19691097.208258301</v>
      </c>
      <c r="AA29">
        <v>2884981.77514832</v>
      </c>
      <c r="AB29">
        <v>2274592.6749541</v>
      </c>
      <c r="AC29">
        <v>-7617.6959797561904</v>
      </c>
      <c r="AD29">
        <v>0</v>
      </c>
      <c r="AE29">
        <v>0</v>
      </c>
      <c r="AF29">
        <v>21306871.666063402</v>
      </c>
      <c r="AG29">
        <v>21742473.008962099</v>
      </c>
      <c r="AH29">
        <v>-34226641.008961998</v>
      </c>
      <c r="AI29" s="3">
        <v>2308521.9999999902</v>
      </c>
      <c r="AJ29">
        <v>-10175645.999999801</v>
      </c>
      <c r="AK29" s="3"/>
      <c r="AM29" s="3"/>
      <c r="AO29" s="3"/>
      <c r="AQ29" s="3"/>
      <c r="AS29" s="3"/>
      <c r="AU29" s="3"/>
      <c r="AX29" s="3"/>
      <c r="AZ29" s="3"/>
      <c r="BB29" s="3"/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936865847.54496896</v>
      </c>
      <c r="K30">
        <v>29835292.679733999</v>
      </c>
      <c r="L30">
        <v>11462779.6350004</v>
      </c>
      <c r="M30">
        <v>0.99742845238218503</v>
      </c>
      <c r="N30">
        <v>2526455.28324511</v>
      </c>
      <c r="O30">
        <v>40.869059442528801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>
        <v>0</v>
      </c>
      <c r="U30">
        <v>0</v>
      </c>
      <c r="V30">
        <v>-8780537.2643413208</v>
      </c>
      <c r="W30">
        <v>3763408.3958837199</v>
      </c>
      <c r="X30">
        <v>2591881.0331668099</v>
      </c>
      <c r="Y30">
        <v>-906773.39698962099</v>
      </c>
      <c r="Z30">
        <v>27548930.614634201</v>
      </c>
      <c r="AA30">
        <v>3527005.6721731802</v>
      </c>
      <c r="AB30">
        <v>2341741.6131034601</v>
      </c>
      <c r="AC30">
        <v>-993024.61068939103</v>
      </c>
      <c r="AD30">
        <v>0</v>
      </c>
      <c r="AE30">
        <v>0</v>
      </c>
      <c r="AF30">
        <v>29092632.056940999</v>
      </c>
      <c r="AG30">
        <v>29066460.0852331</v>
      </c>
      <c r="AH30">
        <v>8287743.9147668602</v>
      </c>
      <c r="AI30" s="3">
        <v>0</v>
      </c>
      <c r="AJ30">
        <v>37354203.999999903</v>
      </c>
      <c r="AK30" s="3"/>
      <c r="AM30" s="3"/>
      <c r="AO30" s="3"/>
      <c r="AQ30" s="3"/>
      <c r="AS30" s="3"/>
      <c r="AU30" s="3"/>
      <c r="AX30" s="3"/>
      <c r="AZ30" s="3"/>
      <c r="BB30" s="3"/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935066798.08041096</v>
      </c>
      <c r="K31">
        <v>-1799049.4645569499</v>
      </c>
      <c r="L31">
        <v>11264859.978528</v>
      </c>
      <c r="M31">
        <v>0.99257439422925597</v>
      </c>
      <c r="N31">
        <v>2552570.2182420199</v>
      </c>
      <c r="O31">
        <v>38.312737549143698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>
        <v>0</v>
      </c>
      <c r="U31">
        <v>0</v>
      </c>
      <c r="V31">
        <v>-5017553.0658277599</v>
      </c>
      <c r="W31">
        <v>12234.4568015614</v>
      </c>
      <c r="X31">
        <v>3500841.07346405</v>
      </c>
      <c r="Y31">
        <v>-2966575.7089493</v>
      </c>
      <c r="Z31">
        <v>526815.3778441</v>
      </c>
      <c r="AA31">
        <v>1771565.6078335899</v>
      </c>
      <c r="AB31">
        <v>263899.28979075199</v>
      </c>
      <c r="AC31">
        <v>24805.338481490598</v>
      </c>
      <c r="AD31">
        <v>0</v>
      </c>
      <c r="AE31">
        <v>0</v>
      </c>
      <c r="AF31">
        <v>-1883967.6305615101</v>
      </c>
      <c r="AG31">
        <v>-1937663.57722153</v>
      </c>
      <c r="AH31">
        <v>27095830.577221099</v>
      </c>
      <c r="AI31" s="3">
        <v>0</v>
      </c>
      <c r="AJ31">
        <v>25158166.999999601</v>
      </c>
      <c r="AK31" s="3"/>
      <c r="AM31" s="3"/>
      <c r="AO31" s="3"/>
      <c r="AQ31" s="3"/>
      <c r="AS31" s="3"/>
      <c r="AU31" s="3"/>
      <c r="AX31" s="3"/>
      <c r="AZ31" s="3"/>
      <c r="BB31" s="3"/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928916867.14238298</v>
      </c>
      <c r="K32">
        <v>-6149930.9380280096</v>
      </c>
      <c r="L32">
        <v>11263611.059694201</v>
      </c>
      <c r="M32">
        <v>1.0208482016625799</v>
      </c>
      <c r="N32">
        <v>2586254.4538099999</v>
      </c>
      <c r="O32">
        <v>38.141364567188504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>
        <v>0</v>
      </c>
      <c r="U32">
        <v>0</v>
      </c>
      <c r="V32">
        <v>4418674.9834029898</v>
      </c>
      <c r="W32">
        <v>-7285718.6584993098</v>
      </c>
      <c r="X32">
        <v>6018611.03923296</v>
      </c>
      <c r="Y32">
        <v>-230702.408421225</v>
      </c>
      <c r="Z32">
        <v>-5744710.81684813</v>
      </c>
      <c r="AA32">
        <v>-833098.19505554403</v>
      </c>
      <c r="AB32">
        <v>-1693413.85674739</v>
      </c>
      <c r="AC32">
        <v>-589118.87204314896</v>
      </c>
      <c r="AD32">
        <v>0</v>
      </c>
      <c r="AE32">
        <v>0</v>
      </c>
      <c r="AF32">
        <v>-5939476.7849788005</v>
      </c>
      <c r="AG32">
        <v>-5895352.9280292299</v>
      </c>
      <c r="AH32">
        <v>-11891247.071970399</v>
      </c>
      <c r="AI32" s="3">
        <v>0</v>
      </c>
      <c r="AJ32">
        <v>-17786599.999999601</v>
      </c>
      <c r="AK32" s="3"/>
      <c r="AM32" s="3"/>
      <c r="AO32" s="3"/>
      <c r="AQ32" s="3"/>
      <c r="AS32" s="3"/>
      <c r="AU32" s="3"/>
      <c r="AX32" s="3"/>
      <c r="AZ32" s="3"/>
      <c r="BB32" s="3"/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935458324.38996506</v>
      </c>
      <c r="K33">
        <v>6541457.2475811997</v>
      </c>
      <c r="L33">
        <v>11419119.683224799</v>
      </c>
      <c r="M33">
        <v>1.00169303980737</v>
      </c>
      <c r="N33">
        <v>2619700.4193235799</v>
      </c>
      <c r="O33">
        <v>37.842705077934902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>
        <v>0.161617672595357</v>
      </c>
      <c r="U33">
        <v>0</v>
      </c>
      <c r="V33">
        <v>9920538.7525113598</v>
      </c>
      <c r="W33">
        <v>3238151.4236431699</v>
      </c>
      <c r="X33">
        <v>4533950.2822442297</v>
      </c>
      <c r="Y33">
        <v>-383711.682866622</v>
      </c>
      <c r="Z33">
        <v>-8129750.2971707201</v>
      </c>
      <c r="AA33">
        <v>-638257.67485906603</v>
      </c>
      <c r="AB33">
        <v>348283.04500445502</v>
      </c>
      <c r="AC33">
        <v>-740069.15720611997</v>
      </c>
      <c r="AD33">
        <v>-1545753.11281848</v>
      </c>
      <c r="AE33">
        <v>0</v>
      </c>
      <c r="AF33">
        <v>6603381.5784822097</v>
      </c>
      <c r="AG33">
        <v>6535204.7589979898</v>
      </c>
      <c r="AH33">
        <v>-10649388.758997699</v>
      </c>
      <c r="AI33" s="3">
        <v>0</v>
      </c>
      <c r="AJ33">
        <v>-4114183.9999997602</v>
      </c>
      <c r="AK33" s="3"/>
      <c r="AM33" s="3"/>
      <c r="AO33" s="3"/>
      <c r="AQ33" s="3"/>
      <c r="AS33" s="3"/>
      <c r="AU33" s="3"/>
      <c r="AX33" s="3"/>
      <c r="AZ33" s="3"/>
      <c r="BB33" s="3"/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896385406.66150606</v>
      </c>
      <c r="K34">
        <v>-39072917.728458099</v>
      </c>
      <c r="L34">
        <v>11782498.880544901</v>
      </c>
      <c r="M34">
        <v>1.0041721746130801</v>
      </c>
      <c r="N34">
        <v>2653957.9308234402</v>
      </c>
      <c r="O34">
        <v>37.644156968011501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>
        <v>1.1346213987273099</v>
      </c>
      <c r="U34">
        <v>0</v>
      </c>
      <c r="V34">
        <v>19569226.693026502</v>
      </c>
      <c r="W34">
        <v>-1826612.5992401899</v>
      </c>
      <c r="X34">
        <v>4442657.3793041799</v>
      </c>
      <c r="Y34">
        <v>-224737.24729996501</v>
      </c>
      <c r="Z34">
        <v>-40691545.523289002</v>
      </c>
      <c r="AA34">
        <v>-7111905.42678768</v>
      </c>
      <c r="AB34">
        <v>-1910128.16199799</v>
      </c>
      <c r="AC34">
        <v>-1285213.03129112</v>
      </c>
      <c r="AD34">
        <v>-9594615.8597814795</v>
      </c>
      <c r="AE34">
        <v>0</v>
      </c>
      <c r="AF34">
        <v>-38632873.777356803</v>
      </c>
      <c r="AG34">
        <v>-39082797.4128884</v>
      </c>
      <c r="AH34">
        <v>13466572.4128883</v>
      </c>
      <c r="AI34" s="3">
        <v>0</v>
      </c>
      <c r="AJ34">
        <v>-25616225.000000101</v>
      </c>
      <c r="AK34" s="3"/>
      <c r="AM34" s="3"/>
      <c r="AO34" s="3"/>
      <c r="AQ34" s="3"/>
      <c r="AS34" s="3"/>
      <c r="AU34" s="3"/>
      <c r="AX34" s="3"/>
      <c r="AZ34" s="3"/>
      <c r="BB34" s="3"/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874836866.82996798</v>
      </c>
      <c r="K35">
        <v>-21548539.831538599</v>
      </c>
      <c r="L35">
        <v>12159503.951854199</v>
      </c>
      <c r="M35">
        <v>1.01846091725655</v>
      </c>
      <c r="N35">
        <v>2686779.4906811798</v>
      </c>
      <c r="O35">
        <v>37.092588513647001</v>
      </c>
      <c r="P35">
        <v>2.3755801694335101</v>
      </c>
      <c r="Q35">
        <v>31096.219490803</v>
      </c>
      <c r="R35">
        <v>7.72797644755798</v>
      </c>
      <c r="S35">
        <v>4.9466887498879997</v>
      </c>
      <c r="T35">
        <v>2.8483291613415598</v>
      </c>
      <c r="U35">
        <v>0</v>
      </c>
      <c r="V35">
        <v>18789527.0286806</v>
      </c>
      <c r="W35">
        <v>-3354217.2986376202</v>
      </c>
      <c r="X35">
        <v>4138563.1692832601</v>
      </c>
      <c r="Y35">
        <v>-734600.01573644904</v>
      </c>
      <c r="Z35">
        <v>-14637257.4364159</v>
      </c>
      <c r="AA35">
        <v>-4357014.0764651</v>
      </c>
      <c r="AB35">
        <v>-1192912.4451560699</v>
      </c>
      <c r="AC35">
        <v>-4271709.5613440704</v>
      </c>
      <c r="AD35">
        <v>-16611907.9688274</v>
      </c>
      <c r="AE35">
        <v>0</v>
      </c>
      <c r="AF35">
        <v>-22231528.604618799</v>
      </c>
      <c r="AG35">
        <v>-22315106.811367299</v>
      </c>
      <c r="AH35">
        <v>-20026487.1886326</v>
      </c>
      <c r="AI35" s="3">
        <v>0</v>
      </c>
      <c r="AJ35">
        <v>-42341593.999999903</v>
      </c>
      <c r="AK35" s="3"/>
      <c r="AM35" s="3"/>
      <c r="AO35" s="3"/>
      <c r="AQ35" s="3"/>
      <c r="AS35" s="3"/>
      <c r="AU35" s="3"/>
      <c r="AX35" s="3"/>
      <c r="AZ35" s="3"/>
      <c r="BB35" s="3"/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867007909.35617197</v>
      </c>
      <c r="K36">
        <v>-4334353.9085386395</v>
      </c>
      <c r="L36">
        <v>12281198.976827201</v>
      </c>
      <c r="M36">
        <v>1.0133404202490499</v>
      </c>
      <c r="N36">
        <v>2723302.83405361</v>
      </c>
      <c r="O36">
        <v>36.662452296337797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>
        <v>5.0805093422905703</v>
      </c>
      <c r="U36">
        <v>0</v>
      </c>
      <c r="V36">
        <v>5762870.1053951001</v>
      </c>
      <c r="W36">
        <v>2597707.4487429098</v>
      </c>
      <c r="X36">
        <v>4196144.5838297503</v>
      </c>
      <c r="Y36">
        <v>-242237.045324462</v>
      </c>
      <c r="Z36">
        <v>10053215.696482699</v>
      </c>
      <c r="AA36">
        <v>-853148.83446062601</v>
      </c>
      <c r="AB36">
        <v>-2488256.9255030602</v>
      </c>
      <c r="AC36">
        <v>-1813163.6649312801</v>
      </c>
      <c r="AD36">
        <v>-20727379.976636101</v>
      </c>
      <c r="AE36">
        <v>0</v>
      </c>
      <c r="AF36">
        <v>-3798447.1988733201</v>
      </c>
      <c r="AG36">
        <v>-4115344.2283470398</v>
      </c>
      <c r="AH36">
        <v>-35481574.771652997</v>
      </c>
      <c r="AI36" s="3">
        <v>0</v>
      </c>
      <c r="AJ36">
        <v>-39596919</v>
      </c>
      <c r="AK36" s="3"/>
      <c r="AM36" s="3"/>
      <c r="AO36" s="3"/>
      <c r="AQ36" s="3"/>
      <c r="AS36" s="3"/>
      <c r="AU36" s="3"/>
      <c r="AX36" s="3"/>
      <c r="AZ36" s="3"/>
      <c r="BB36" s="3"/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870645027.66190898</v>
      </c>
      <c r="K37">
        <v>-738252.68507025403</v>
      </c>
      <c r="L37">
        <v>12605880.249967899</v>
      </c>
      <c r="M37">
        <v>1.0085579264681701</v>
      </c>
      <c r="N37">
        <v>2755043.8205972002</v>
      </c>
      <c r="O37">
        <v>37.199093091674598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>
        <v>7.7762975151385998</v>
      </c>
      <c r="U37">
        <v>0</v>
      </c>
      <c r="V37">
        <v>10663286.1938629</v>
      </c>
      <c r="W37">
        <v>3493019.44125563</v>
      </c>
      <c r="X37">
        <v>3642862.26065234</v>
      </c>
      <c r="Y37">
        <v>367796.95585119602</v>
      </c>
      <c r="Z37">
        <v>11680201.3585095</v>
      </c>
      <c r="AA37">
        <v>-2026759.2202530699</v>
      </c>
      <c r="AB37">
        <v>-2019459.1205958801</v>
      </c>
      <c r="AC37">
        <v>-2253994.54178569</v>
      </c>
      <c r="AD37">
        <v>-23945659.113183599</v>
      </c>
      <c r="AE37">
        <v>0</v>
      </c>
      <c r="AF37">
        <v>-873839.57753806701</v>
      </c>
      <c r="AG37">
        <v>-1254385.6034860299</v>
      </c>
      <c r="AH37">
        <v>-20752066.396513801</v>
      </c>
      <c r="AI37" s="3">
        <v>0</v>
      </c>
      <c r="AJ37">
        <v>-22006451.999999899</v>
      </c>
      <c r="AK37" s="3"/>
      <c r="AM37" s="3"/>
      <c r="AO37" s="3"/>
      <c r="AQ37" s="3"/>
      <c r="AS37" s="3"/>
      <c r="AU37" s="3"/>
      <c r="AX37" s="3"/>
      <c r="AZ37" s="3"/>
      <c r="BB37" s="3"/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89335113.521046206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31.2327561696918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3">
        <v>93361892</v>
      </c>
      <c r="AJ38">
        <v>93361892</v>
      </c>
      <c r="AK38" s="3"/>
      <c r="AM38" s="3"/>
      <c r="AO38" s="3"/>
      <c r="AQ38" s="3"/>
      <c r="AS38" s="3"/>
      <c r="AU38" s="3"/>
      <c r="AX38" s="3"/>
      <c r="AZ38" s="3"/>
      <c r="BB38" s="3"/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106190214.28237601</v>
      </c>
      <c r="K39">
        <v>4483018.5738270599</v>
      </c>
      <c r="L39">
        <v>2233198.89111595</v>
      </c>
      <c r="M39">
        <v>0.85839124566602198</v>
      </c>
      <c r="N39">
        <v>606473.78608284402</v>
      </c>
      <c r="O39">
        <v>31.098869444690202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>
        <v>0</v>
      </c>
      <c r="U39">
        <v>0</v>
      </c>
      <c r="V39">
        <v>401496.37664220302</v>
      </c>
      <c r="W39">
        <v>702286.102927197</v>
      </c>
      <c r="X39">
        <v>1013214.76955115</v>
      </c>
      <c r="Y39">
        <v>-74419.810625300699</v>
      </c>
      <c r="Z39">
        <v>1444806.3772491401</v>
      </c>
      <c r="AA39">
        <v>659628.310199206</v>
      </c>
      <c r="AB39">
        <v>135228.44861761201</v>
      </c>
      <c r="AC39">
        <v>0</v>
      </c>
      <c r="AD39">
        <v>0</v>
      </c>
      <c r="AE39">
        <v>0</v>
      </c>
      <c r="AF39">
        <v>4344188.1652338803</v>
      </c>
      <c r="AG39">
        <v>4519936.45693269</v>
      </c>
      <c r="AH39">
        <v>-4827243.4569326798</v>
      </c>
      <c r="AI39" s="3">
        <v>13655748</v>
      </c>
      <c r="AJ39">
        <v>13348441</v>
      </c>
      <c r="AK39" s="3"/>
      <c r="AM39" s="3"/>
      <c r="AO39" s="3"/>
      <c r="AQ39" s="3"/>
      <c r="AS39" s="3"/>
      <c r="AU39" s="3"/>
      <c r="AX39" s="3"/>
      <c r="AZ39" s="3"/>
      <c r="BB39" s="3"/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156003576.668495</v>
      </c>
      <c r="K40">
        <v>6385151.9127503503</v>
      </c>
      <c r="L40">
        <v>2306245.5779373501</v>
      </c>
      <c r="M40">
        <v>0.85260774292212504</v>
      </c>
      <c r="N40">
        <v>611693.84004382696</v>
      </c>
      <c r="O40">
        <v>31.639578383715701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>
        <v>0</v>
      </c>
      <c r="U40">
        <v>0</v>
      </c>
      <c r="V40">
        <v>1755416.6542616901</v>
      </c>
      <c r="W40">
        <v>243821.428557112</v>
      </c>
      <c r="X40">
        <v>1340243.5836829301</v>
      </c>
      <c r="Y40">
        <v>27314.039571333498</v>
      </c>
      <c r="Z40">
        <v>1956029.48946289</v>
      </c>
      <c r="AA40">
        <v>1010844.23586463</v>
      </c>
      <c r="AB40">
        <v>111922.98230196199</v>
      </c>
      <c r="AC40">
        <v>0</v>
      </c>
      <c r="AD40">
        <v>0</v>
      </c>
      <c r="AE40">
        <v>0</v>
      </c>
      <c r="AF40">
        <v>6435702.8740095804</v>
      </c>
      <c r="AG40">
        <v>6635074.1076323204</v>
      </c>
      <c r="AH40">
        <v>-5814288.1076323399</v>
      </c>
      <c r="AI40" s="3">
        <v>44950739</v>
      </c>
      <c r="AJ40">
        <v>45771524.999999903</v>
      </c>
      <c r="AK40" s="3"/>
      <c r="AM40" s="3"/>
      <c r="AO40" s="3"/>
      <c r="AQ40" s="3"/>
      <c r="AS40" s="3"/>
      <c r="AU40" s="3"/>
      <c r="AX40" s="3"/>
      <c r="AZ40" s="3"/>
      <c r="BB40" s="3"/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189410581.43007201</v>
      </c>
      <c r="K41">
        <v>5453275.6589611499</v>
      </c>
      <c r="L41">
        <v>2099012.64537337</v>
      </c>
      <c r="M41">
        <v>0.83291999374987302</v>
      </c>
      <c r="N41">
        <v>623605.49709429301</v>
      </c>
      <c r="O41">
        <v>30.019921025288401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>
        <v>0</v>
      </c>
      <c r="U41">
        <v>0</v>
      </c>
      <c r="V41">
        <v>-2080245.2092166599</v>
      </c>
      <c r="W41">
        <v>455504.47918590001</v>
      </c>
      <c r="X41">
        <v>2095113.7422028601</v>
      </c>
      <c r="Y41">
        <v>-216013.83980052301</v>
      </c>
      <c r="Z41">
        <v>3696424.95110502</v>
      </c>
      <c r="AA41">
        <v>1266728.5482993301</v>
      </c>
      <c r="AB41">
        <v>158195.741345102</v>
      </c>
      <c r="AC41">
        <v>0</v>
      </c>
      <c r="AD41">
        <v>0</v>
      </c>
      <c r="AE41">
        <v>0</v>
      </c>
      <c r="AF41">
        <v>5293897.8555477196</v>
      </c>
      <c r="AG41">
        <v>5368699.2026279802</v>
      </c>
      <c r="AH41">
        <v>-1538450.2026279899</v>
      </c>
      <c r="AI41" s="3">
        <v>27514218</v>
      </c>
      <c r="AJ41">
        <v>31344466.999999899</v>
      </c>
      <c r="AK41" s="3"/>
      <c r="AM41" s="3"/>
      <c r="AO41" s="3"/>
      <c r="AQ41" s="3"/>
      <c r="AS41" s="3"/>
      <c r="AU41" s="3"/>
      <c r="AX41" s="3"/>
      <c r="AZ41" s="3"/>
      <c r="BB41" s="3"/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230019975.71295699</v>
      </c>
      <c r="K42">
        <v>12855949.5437916</v>
      </c>
      <c r="L42">
        <v>1996582.2992606501</v>
      </c>
      <c r="M42">
        <v>0.85874902196382197</v>
      </c>
      <c r="N42">
        <v>625346.50641073403</v>
      </c>
      <c r="O42">
        <v>29.4639705484297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>
        <v>0</v>
      </c>
      <c r="U42">
        <v>0</v>
      </c>
      <c r="V42">
        <v>4567849.4335236298</v>
      </c>
      <c r="W42">
        <v>-266288.97388930997</v>
      </c>
      <c r="X42">
        <v>2691866.9176776898</v>
      </c>
      <c r="Y42">
        <v>-12260.4889005186</v>
      </c>
      <c r="Z42">
        <v>2414586.4498477299</v>
      </c>
      <c r="AA42">
        <v>2127377.4884104501</v>
      </c>
      <c r="AB42">
        <v>233798.614177613</v>
      </c>
      <c r="AC42">
        <v>-561515.12192068901</v>
      </c>
      <c r="AD42">
        <v>0</v>
      </c>
      <c r="AE42">
        <v>0</v>
      </c>
      <c r="AF42">
        <v>11260833.110034499</v>
      </c>
      <c r="AG42">
        <v>11675093.7386839</v>
      </c>
      <c r="AH42">
        <v>1113880.2613160401</v>
      </c>
      <c r="AI42" s="3">
        <v>26468097.999999899</v>
      </c>
      <c r="AJ42">
        <v>39257072</v>
      </c>
      <c r="AK42" s="3"/>
      <c r="AM42" s="3"/>
      <c r="AO42" s="3"/>
      <c r="AQ42" s="3"/>
      <c r="AS42" s="3"/>
      <c r="AU42" s="3"/>
      <c r="AX42" s="3"/>
      <c r="AZ42" s="3"/>
      <c r="BB42" s="3"/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250355418.27768499</v>
      </c>
      <c r="K43">
        <v>7335525.1912477901</v>
      </c>
      <c r="L43">
        <v>2003873.15211862</v>
      </c>
      <c r="M43">
        <v>0.85533074829581202</v>
      </c>
      <c r="N43">
        <v>623133.82390321395</v>
      </c>
      <c r="O43">
        <v>28.593633716047901</v>
      </c>
      <c r="P43">
        <v>3.4334782548745499</v>
      </c>
      <c r="Q43">
        <v>28098.797510458</v>
      </c>
      <c r="R43">
        <v>7.17414649824536</v>
      </c>
      <c r="S43">
        <v>3.7197084420179301</v>
      </c>
      <c r="T43">
        <v>0</v>
      </c>
      <c r="U43">
        <v>0</v>
      </c>
      <c r="V43">
        <v>4644932.6775132297</v>
      </c>
      <c r="W43">
        <v>283771.55565359897</v>
      </c>
      <c r="X43">
        <v>1051961.96457904</v>
      </c>
      <c r="Y43">
        <v>-125942.045739257</v>
      </c>
      <c r="Z43">
        <v>1747735.0089058401</v>
      </c>
      <c r="AA43">
        <v>-511650.508558136</v>
      </c>
      <c r="AB43">
        <v>218455.23749872201</v>
      </c>
      <c r="AC43">
        <v>-290812.77829939598</v>
      </c>
      <c r="AD43">
        <v>0</v>
      </c>
      <c r="AE43">
        <v>0</v>
      </c>
      <c r="AF43">
        <v>6929213.2530999603</v>
      </c>
      <c r="AG43">
        <v>6947115.5708641103</v>
      </c>
      <c r="AH43">
        <v>1677621.42913587</v>
      </c>
      <c r="AI43" s="3">
        <v>12183549</v>
      </c>
      <c r="AJ43">
        <v>20808285.999999899</v>
      </c>
      <c r="AK43" s="3"/>
      <c r="AM43" s="3"/>
      <c r="AO43" s="3"/>
      <c r="AQ43" s="3"/>
      <c r="AS43" s="3"/>
      <c r="AU43" s="3"/>
      <c r="AX43" s="3"/>
      <c r="AZ43" s="3"/>
      <c r="BB43" s="3"/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263292284.736559</v>
      </c>
      <c r="K44">
        <v>8251946.4197228001</v>
      </c>
      <c r="L44">
        <v>2045451.35607338</v>
      </c>
      <c r="M44">
        <v>0.83675880989931595</v>
      </c>
      <c r="N44">
        <v>631406.76496574702</v>
      </c>
      <c r="O44">
        <v>27.784651097175299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>
        <v>0</v>
      </c>
      <c r="U44">
        <v>0</v>
      </c>
      <c r="V44">
        <v>2568507.4367772001</v>
      </c>
      <c r="W44">
        <v>1072900.2811956699</v>
      </c>
      <c r="X44">
        <v>376059.80549481302</v>
      </c>
      <c r="Y44">
        <v>-181858.69340326</v>
      </c>
      <c r="Z44">
        <v>4208906.2800533297</v>
      </c>
      <c r="AA44">
        <v>-329063.48761641502</v>
      </c>
      <c r="AB44">
        <v>-54645.429319954397</v>
      </c>
      <c r="AC44">
        <v>71722.580585888805</v>
      </c>
      <c r="AD44">
        <v>0</v>
      </c>
      <c r="AE44">
        <v>0</v>
      </c>
      <c r="AF44">
        <v>7689250.5942307701</v>
      </c>
      <c r="AG44">
        <v>7777968.1584328003</v>
      </c>
      <c r="AH44">
        <v>10129302.8415672</v>
      </c>
      <c r="AI44" s="3">
        <v>4015598.9999999902</v>
      </c>
      <c r="AJ44">
        <v>21922870</v>
      </c>
      <c r="AK44" s="3"/>
      <c r="AM44" s="3"/>
      <c r="AO44" s="3"/>
      <c r="AQ44" s="3"/>
      <c r="AS44" s="3"/>
      <c r="AU44" s="3"/>
      <c r="AX44" s="3"/>
      <c r="AZ44" s="3"/>
      <c r="BB44" s="3"/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264696319.84763899</v>
      </c>
      <c r="K45">
        <v>-10824483.5552784</v>
      </c>
      <c r="L45">
        <v>2019529.28840738</v>
      </c>
      <c r="M45">
        <v>0.87880583809795099</v>
      </c>
      <c r="N45">
        <v>609605.28005366505</v>
      </c>
      <c r="O45">
        <v>28.738810366936001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>
        <v>0</v>
      </c>
      <c r="U45">
        <v>0</v>
      </c>
      <c r="V45">
        <v>2159531.7816237402</v>
      </c>
      <c r="W45">
        <v>-3779831.9643387399</v>
      </c>
      <c r="X45">
        <v>-372625.30488853302</v>
      </c>
      <c r="Y45">
        <v>198113.75963957599</v>
      </c>
      <c r="Z45">
        <v>-12176319.958418099</v>
      </c>
      <c r="AA45">
        <v>2710146.3703320702</v>
      </c>
      <c r="AB45">
        <v>241757.62417567501</v>
      </c>
      <c r="AC45">
        <v>96510.588117351406</v>
      </c>
      <c r="AD45">
        <v>0</v>
      </c>
      <c r="AE45">
        <v>0</v>
      </c>
      <c r="AF45">
        <v>-10845302.4121313</v>
      </c>
      <c r="AG45">
        <v>-10925816.8928966</v>
      </c>
      <c r="AH45">
        <v>2946284.8928966098</v>
      </c>
      <c r="AI45" s="3">
        <v>13248340.999999899</v>
      </c>
      <c r="AJ45">
        <v>5268808.99999996</v>
      </c>
      <c r="AK45" s="3"/>
      <c r="AM45" s="3"/>
      <c r="AO45" s="3"/>
      <c r="AQ45" s="3"/>
      <c r="AS45" s="3"/>
      <c r="AU45" s="3"/>
      <c r="AX45" s="3"/>
      <c r="AZ45" s="3"/>
      <c r="BB45" s="3"/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276086654.675156</v>
      </c>
      <c r="K46">
        <v>9226803.5139912106</v>
      </c>
      <c r="L46">
        <v>1978915.2493904701</v>
      </c>
      <c r="M46">
        <v>0.86119251401601804</v>
      </c>
      <c r="N46">
        <v>612874.20691296004</v>
      </c>
      <c r="O46">
        <v>30.251034469938201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>
        <v>0</v>
      </c>
      <c r="U46">
        <v>0</v>
      </c>
      <c r="V46">
        <v>982477.24918635504</v>
      </c>
      <c r="W46">
        <v>1335885.4390332899</v>
      </c>
      <c r="X46">
        <v>816649.89789005404</v>
      </c>
      <c r="Y46">
        <v>546826.75513182301</v>
      </c>
      <c r="Z46">
        <v>5912718.2158717103</v>
      </c>
      <c r="AA46">
        <v>-157312.143917396</v>
      </c>
      <c r="AB46">
        <v>730135.67015255895</v>
      </c>
      <c r="AC46">
        <v>-748854.07621154399</v>
      </c>
      <c r="AD46">
        <v>0</v>
      </c>
      <c r="AE46">
        <v>0</v>
      </c>
      <c r="AF46">
        <v>9371180.3377024606</v>
      </c>
      <c r="AG46">
        <v>9485584.18143267</v>
      </c>
      <c r="AH46">
        <v>-6380514.1814326597</v>
      </c>
      <c r="AI46" s="3">
        <v>1770537</v>
      </c>
      <c r="AJ46">
        <v>4875607.0000000102</v>
      </c>
      <c r="AK46" s="3"/>
      <c r="AM46" s="3"/>
      <c r="AO46" s="3"/>
      <c r="AQ46" s="3"/>
      <c r="AS46" s="3"/>
      <c r="AU46" s="3"/>
      <c r="AX46" s="3"/>
      <c r="AZ46" s="3"/>
      <c r="BB46" s="3"/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288434425.39221901</v>
      </c>
      <c r="K47">
        <v>11658460.583284101</v>
      </c>
      <c r="L47">
        <v>1946387.8468207</v>
      </c>
      <c r="M47">
        <v>0.82689773679198897</v>
      </c>
      <c r="N47">
        <v>614648.46434809605</v>
      </c>
      <c r="O47">
        <v>29.2636724659199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>
        <v>0</v>
      </c>
      <c r="U47">
        <v>0</v>
      </c>
      <c r="V47">
        <v>-344643.10203644499</v>
      </c>
      <c r="W47">
        <v>2352395.0496514398</v>
      </c>
      <c r="X47">
        <v>620960.44890668395</v>
      </c>
      <c r="Y47">
        <v>-301761.50992519601</v>
      </c>
      <c r="Z47">
        <v>8550780.5508352108</v>
      </c>
      <c r="AA47">
        <v>321413.06705001899</v>
      </c>
      <c r="AB47">
        <v>272609.32846423303</v>
      </c>
      <c r="AC47">
        <v>230254.486019945</v>
      </c>
      <c r="AD47">
        <v>0</v>
      </c>
      <c r="AE47">
        <v>0</v>
      </c>
      <c r="AF47">
        <v>11627118.632547099</v>
      </c>
      <c r="AG47">
        <v>11750990.309601299</v>
      </c>
      <c r="AH47">
        <v>4853239.6903986996</v>
      </c>
      <c r="AI47" s="3">
        <v>1273013.99999999</v>
      </c>
      <c r="AJ47">
        <v>17877244</v>
      </c>
      <c r="AK47" s="3"/>
      <c r="AM47" s="3"/>
      <c r="AO47" s="3"/>
      <c r="AQ47" s="3"/>
      <c r="AS47" s="3"/>
      <c r="AU47" s="3"/>
      <c r="AX47" s="3"/>
      <c r="AZ47" s="3"/>
      <c r="BB47" s="3"/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296465124.15475398</v>
      </c>
      <c r="K48">
        <v>1146268.0626490701</v>
      </c>
      <c r="L48">
        <v>1935564.7547657499</v>
      </c>
      <c r="M48">
        <v>0.82821757692531495</v>
      </c>
      <c r="N48">
        <v>608223.96752153302</v>
      </c>
      <c r="O48">
        <v>26.911512212934099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>
        <v>0</v>
      </c>
      <c r="U48">
        <v>0</v>
      </c>
      <c r="V48">
        <v>731220.20382672094</v>
      </c>
      <c r="W48">
        <v>-321194.00629067002</v>
      </c>
      <c r="X48">
        <v>821255.38988314394</v>
      </c>
      <c r="Y48">
        <v>-772926.007514472</v>
      </c>
      <c r="Z48">
        <v>90008.944116363404</v>
      </c>
      <c r="AA48">
        <v>951098.966192964</v>
      </c>
      <c r="AB48">
        <v>-319593.02518268098</v>
      </c>
      <c r="AC48">
        <v>324637.379046546</v>
      </c>
      <c r="AD48">
        <v>0</v>
      </c>
      <c r="AE48">
        <v>0</v>
      </c>
      <c r="AF48">
        <v>1567962.60087957</v>
      </c>
      <c r="AG48">
        <v>1679043.9483747999</v>
      </c>
      <c r="AH48">
        <v>6684522.0516251</v>
      </c>
      <c r="AI48" s="3">
        <v>6209327.9999999898</v>
      </c>
      <c r="AJ48">
        <v>14572893.999999899</v>
      </c>
      <c r="AK48" s="3"/>
      <c r="AM48" s="3"/>
      <c r="AO48" s="3"/>
      <c r="AQ48" s="3"/>
      <c r="AS48" s="3"/>
      <c r="AU48" s="3"/>
      <c r="AX48" s="3"/>
      <c r="AZ48" s="3"/>
      <c r="BB48" s="3"/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292446738.10444802</v>
      </c>
      <c r="K49">
        <v>-4018386.0503057898</v>
      </c>
      <c r="L49">
        <v>1946060.67257579</v>
      </c>
      <c r="M49">
        <v>0.88674250938854704</v>
      </c>
      <c r="N49">
        <v>617901.40567327396</v>
      </c>
      <c r="O49">
        <v>26.8064377016665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>
        <v>0</v>
      </c>
      <c r="U49">
        <v>0</v>
      </c>
      <c r="V49">
        <v>1612569.0147105299</v>
      </c>
      <c r="W49">
        <v>-5768507.7619172297</v>
      </c>
      <c r="X49">
        <v>1442731.2174834399</v>
      </c>
      <c r="Y49">
        <v>-31219.330695392899</v>
      </c>
      <c r="Z49">
        <v>-1765451.7098228601</v>
      </c>
      <c r="AA49">
        <v>-20294.1406262577</v>
      </c>
      <c r="AB49">
        <v>96789.273212604094</v>
      </c>
      <c r="AC49">
        <v>273991.82754062</v>
      </c>
      <c r="AD49">
        <v>0</v>
      </c>
      <c r="AE49">
        <v>0</v>
      </c>
      <c r="AF49">
        <v>-4117482.5844563702</v>
      </c>
      <c r="AG49">
        <v>-4120937.55200767</v>
      </c>
      <c r="AH49">
        <v>1329217.55200779</v>
      </c>
      <c r="AI49" s="3">
        <v>0</v>
      </c>
      <c r="AJ49">
        <v>-2791719.9999998701</v>
      </c>
      <c r="AK49" s="3"/>
      <c r="AM49" s="3"/>
      <c r="AO49" s="3"/>
      <c r="AQ49" s="3"/>
      <c r="AS49" s="3"/>
      <c r="AU49" s="3"/>
      <c r="AX49" s="3"/>
      <c r="AZ49" s="3"/>
      <c r="BB49" s="3"/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294612372.99889702</v>
      </c>
      <c r="K50">
        <v>2165634.89444895</v>
      </c>
      <c r="L50">
        <v>1979471.6415816301</v>
      </c>
      <c r="M50">
        <v>0.87558638487103202</v>
      </c>
      <c r="N50">
        <v>622817.90920902696</v>
      </c>
      <c r="O50">
        <v>26.413444032404701</v>
      </c>
      <c r="P50">
        <v>3.63380642695265</v>
      </c>
      <c r="Q50">
        <v>26285.550477232198</v>
      </c>
      <c r="R50">
        <v>7.44553066439346</v>
      </c>
      <c r="S50">
        <v>3.87627722590357</v>
      </c>
      <c r="T50">
        <v>0</v>
      </c>
      <c r="U50">
        <v>0</v>
      </c>
      <c r="V50">
        <v>4825843.5846277</v>
      </c>
      <c r="W50">
        <v>407771.834980871</v>
      </c>
      <c r="X50">
        <v>860610.76248480997</v>
      </c>
      <c r="Y50">
        <v>-141813.55283123499</v>
      </c>
      <c r="Z50">
        <v>-2591748.3312783199</v>
      </c>
      <c r="AA50">
        <v>-824662.96031027695</v>
      </c>
      <c r="AB50">
        <v>118245.594854271</v>
      </c>
      <c r="AC50">
        <v>-471535.27077533101</v>
      </c>
      <c r="AD50">
        <v>0</v>
      </c>
      <c r="AE50">
        <v>0</v>
      </c>
      <c r="AF50">
        <v>2190941.3449631999</v>
      </c>
      <c r="AG50">
        <v>2295491.1271104701</v>
      </c>
      <c r="AH50">
        <v>-2464242.1271105302</v>
      </c>
      <c r="AI50" s="3">
        <v>0</v>
      </c>
      <c r="AJ50">
        <v>-168751.000000053</v>
      </c>
      <c r="AK50" s="3"/>
      <c r="AM50" s="3"/>
      <c r="AO50" s="3"/>
      <c r="AQ50" s="3"/>
      <c r="AS50" s="3"/>
      <c r="AU50" s="3"/>
      <c r="AX50" s="3"/>
      <c r="AZ50" s="3"/>
      <c r="BB50" s="3"/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279154650.07851601</v>
      </c>
      <c r="K51">
        <v>-15457722.920381701</v>
      </c>
      <c r="L51">
        <v>2031768.2667340201</v>
      </c>
      <c r="M51">
        <v>0.92610744089206498</v>
      </c>
      <c r="N51">
        <v>628390.24457361503</v>
      </c>
      <c r="O51">
        <v>25.5755951353344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>
        <v>0.58852490250573697</v>
      </c>
      <c r="U51">
        <v>0</v>
      </c>
      <c r="V51">
        <v>4624104.6289857998</v>
      </c>
      <c r="W51">
        <v>-3604424.6274641799</v>
      </c>
      <c r="X51">
        <v>986936.47967984399</v>
      </c>
      <c r="Y51">
        <v>-351496.06615328201</v>
      </c>
      <c r="Z51">
        <v>-13758762.0919335</v>
      </c>
      <c r="AA51">
        <v>-1865385.5191244399</v>
      </c>
      <c r="AB51">
        <v>-457239.09946490399</v>
      </c>
      <c r="AC51">
        <v>37698.3714056955</v>
      </c>
      <c r="AD51">
        <v>-1862981.5024844799</v>
      </c>
      <c r="AE51">
        <v>0</v>
      </c>
      <c r="AF51">
        <v>-16127673.328547601</v>
      </c>
      <c r="AG51">
        <v>-16002098.763611199</v>
      </c>
      <c r="AH51">
        <v>4466397.7636112701</v>
      </c>
      <c r="AI51" s="3">
        <v>0</v>
      </c>
      <c r="AJ51">
        <v>-11535701</v>
      </c>
      <c r="AK51" s="3"/>
      <c r="AM51" s="3"/>
      <c r="AO51" s="3"/>
      <c r="AQ51" s="3"/>
      <c r="AS51" s="3"/>
      <c r="AU51" s="3"/>
      <c r="AX51" s="3"/>
      <c r="AZ51" s="3"/>
      <c r="BB51" s="3"/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268984431.806517</v>
      </c>
      <c r="K52">
        <v>-10170218.2719981</v>
      </c>
      <c r="L52">
        <v>2070163.5346603</v>
      </c>
      <c r="M52">
        <v>0.98231499881384798</v>
      </c>
      <c r="N52">
        <v>633203.89148553996</v>
      </c>
      <c r="O52">
        <v>26.365484032150601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>
        <v>1.87705321358085</v>
      </c>
      <c r="U52">
        <v>0</v>
      </c>
      <c r="V52">
        <v>3077440.9011369399</v>
      </c>
      <c r="W52">
        <v>-3964351.89745074</v>
      </c>
      <c r="X52">
        <v>907707.35448898503</v>
      </c>
      <c r="Y52">
        <v>324264.37562003499</v>
      </c>
      <c r="Z52">
        <v>-4481371.51461503</v>
      </c>
      <c r="AA52">
        <v>-721334.46230034495</v>
      </c>
      <c r="AB52">
        <v>-352433.594934305</v>
      </c>
      <c r="AC52">
        <v>-1533004.1541659599</v>
      </c>
      <c r="AD52">
        <v>-3988989.1954792901</v>
      </c>
      <c r="AE52">
        <v>0</v>
      </c>
      <c r="AF52">
        <v>-10679130.439325999</v>
      </c>
      <c r="AG52">
        <v>-10471229.366389399</v>
      </c>
      <c r="AH52">
        <v>-8016701.6336104805</v>
      </c>
      <c r="AI52" s="3">
        <v>0</v>
      </c>
      <c r="AJ52">
        <v>-18487930.999999899</v>
      </c>
      <c r="AK52" s="3"/>
      <c r="AM52" s="3"/>
      <c r="AO52" s="3"/>
      <c r="AQ52" s="3"/>
      <c r="AS52" s="3"/>
      <c r="AU52" s="3"/>
      <c r="AX52" s="3"/>
      <c r="AZ52" s="3"/>
      <c r="BB52" s="3"/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267677690.06347701</v>
      </c>
      <c r="K53">
        <v>-437778.93347323401</v>
      </c>
      <c r="L53">
        <v>2092519.58216083</v>
      </c>
      <c r="M53">
        <v>0.97553444358584496</v>
      </c>
      <c r="N53">
        <v>637940.464880354</v>
      </c>
      <c r="O53">
        <v>26.089239682071501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>
        <v>3.74451636655628</v>
      </c>
      <c r="U53">
        <v>0</v>
      </c>
      <c r="V53">
        <v>2424515.9586905199</v>
      </c>
      <c r="W53">
        <v>450330.24336656299</v>
      </c>
      <c r="X53">
        <v>770476.77673567703</v>
      </c>
      <c r="Y53">
        <v>-56308.463167223803</v>
      </c>
      <c r="Z53">
        <v>3226012.7835400798</v>
      </c>
      <c r="AA53">
        <v>-602722.79578382801</v>
      </c>
      <c r="AB53">
        <v>-106633.22825244399</v>
      </c>
      <c r="AC53">
        <v>-743049.20380965702</v>
      </c>
      <c r="AD53">
        <v>-5478871.1849026699</v>
      </c>
      <c r="AE53">
        <v>0</v>
      </c>
      <c r="AF53">
        <v>-200217.91008482999</v>
      </c>
      <c r="AG53">
        <v>-335377.40317392</v>
      </c>
      <c r="AH53">
        <v>-8058336.59682607</v>
      </c>
      <c r="AI53" s="3">
        <v>0</v>
      </c>
      <c r="AJ53">
        <v>-8393713.9999999907</v>
      </c>
      <c r="AK53" s="3"/>
      <c r="AM53" s="3"/>
      <c r="AO53" s="3"/>
      <c r="AQ53" s="3"/>
      <c r="AS53" s="3"/>
      <c r="AU53" s="3"/>
      <c r="AX53" s="3"/>
      <c r="AZ53" s="3"/>
      <c r="BB53" s="3"/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267679825.61441201</v>
      </c>
      <c r="K54">
        <v>-894217.20089376799</v>
      </c>
      <c r="L54">
        <v>2110597.3381989901</v>
      </c>
      <c r="M54">
        <v>0.97569250120411</v>
      </c>
      <c r="N54">
        <v>643261.456961027</v>
      </c>
      <c r="O54">
        <v>26.021072848287901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>
        <v>6.1536693273605803</v>
      </c>
      <c r="U54">
        <v>0</v>
      </c>
      <c r="V54">
        <v>2572267.8293952299</v>
      </c>
      <c r="W54">
        <v>807204.36749912298</v>
      </c>
      <c r="X54">
        <v>810752.20540389698</v>
      </c>
      <c r="Y54">
        <v>-72439.583593874297</v>
      </c>
      <c r="Z54">
        <v>3537701.2420612001</v>
      </c>
      <c r="AA54">
        <v>-701017.86324866198</v>
      </c>
      <c r="AB54">
        <v>-144842.55797668401</v>
      </c>
      <c r="AC54">
        <v>-918279.95556069002</v>
      </c>
      <c r="AD54">
        <v>-6912875.99030618</v>
      </c>
      <c r="AE54">
        <v>0</v>
      </c>
      <c r="AF54">
        <v>-1061938.77815902</v>
      </c>
      <c r="AG54">
        <v>-1126006.28403918</v>
      </c>
      <c r="AH54">
        <v>-2105274.7159608402</v>
      </c>
      <c r="AI54" s="3">
        <v>0</v>
      </c>
      <c r="AJ54">
        <v>-3231281.00000002</v>
      </c>
      <c r="AK54" s="3"/>
      <c r="AM54" s="3"/>
      <c r="AO54" s="3"/>
      <c r="AQ54" s="3"/>
      <c r="AS54" s="3"/>
      <c r="AU54" s="3"/>
      <c r="AX54" s="3"/>
      <c r="AZ54" s="3"/>
      <c r="BB54" s="3"/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1142741028.4688799</v>
      </c>
      <c r="K55">
        <v>0</v>
      </c>
      <c r="L55">
        <v>253905652</v>
      </c>
      <c r="M55">
        <v>0.97956348559999995</v>
      </c>
      <c r="N55">
        <v>25697520.3899999</v>
      </c>
      <c r="O55">
        <v>49.890033798541602</v>
      </c>
      <c r="P55">
        <v>1.974</v>
      </c>
      <c r="Q55">
        <v>42439.074999999903</v>
      </c>
      <c r="R55">
        <v>31.709999999999901</v>
      </c>
      <c r="S55">
        <v>3.5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3">
        <v>1201007994</v>
      </c>
      <c r="AJ55">
        <v>1201007994</v>
      </c>
      <c r="AK55" s="3"/>
      <c r="AM55" s="3"/>
      <c r="AO55" s="3"/>
      <c r="AQ55" s="3"/>
      <c r="AS55" s="3"/>
      <c r="AU55" s="3"/>
      <c r="AX55" s="3"/>
      <c r="AZ55" s="3"/>
      <c r="BB55" s="3"/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1054105707.4823</v>
      </c>
      <c r="K56">
        <v>-88635320.986582607</v>
      </c>
      <c r="L56">
        <v>232535028.99999899</v>
      </c>
      <c r="M56">
        <v>1.1512130358199999</v>
      </c>
      <c r="N56">
        <v>26042245.269999899</v>
      </c>
      <c r="O56">
        <v>49.9629022806715</v>
      </c>
      <c r="P56">
        <v>2.2467999999999901</v>
      </c>
      <c r="Q56">
        <v>41148.635000000002</v>
      </c>
      <c r="R56">
        <v>31.36</v>
      </c>
      <c r="S56">
        <v>3.5</v>
      </c>
      <c r="T56">
        <v>0</v>
      </c>
      <c r="U56">
        <v>0</v>
      </c>
      <c r="V56">
        <v>-69835305.557975695</v>
      </c>
      <c r="W56">
        <v>-52789703.0598557</v>
      </c>
      <c r="X56">
        <v>5853400.2888184898</v>
      </c>
      <c r="Y56">
        <v>116267.45922319499</v>
      </c>
      <c r="Z56">
        <v>20066521.258335698</v>
      </c>
      <c r="AA56">
        <v>7271275.8364890702</v>
      </c>
      <c r="AB56">
        <v>-4131236.1966611398</v>
      </c>
      <c r="AC56">
        <v>0</v>
      </c>
      <c r="AD56">
        <v>0</v>
      </c>
      <c r="AE56">
        <v>0</v>
      </c>
      <c r="AF56">
        <v>-93448779.971625999</v>
      </c>
      <c r="AG56">
        <v>-93154727.452353895</v>
      </c>
      <c r="AH56">
        <v>19837886.452351902</v>
      </c>
      <c r="AI56" s="3">
        <v>0</v>
      </c>
      <c r="AJ56">
        <v>-73316841.000001907</v>
      </c>
      <c r="AK56" s="3"/>
      <c r="AM56" s="3"/>
      <c r="AO56" s="3"/>
      <c r="AQ56" s="3"/>
      <c r="AS56" s="3"/>
      <c r="AU56" s="3"/>
      <c r="AX56" s="3"/>
      <c r="AZ56" s="3"/>
      <c r="BB56" s="3"/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1103023550.9749999</v>
      </c>
      <c r="K57">
        <v>48917843.492700398</v>
      </c>
      <c r="L57">
        <v>243107286.99999899</v>
      </c>
      <c r="M57">
        <v>1.20597552096</v>
      </c>
      <c r="N57">
        <v>26563773.749999899</v>
      </c>
      <c r="O57">
        <v>49.493327228959203</v>
      </c>
      <c r="P57">
        <v>2.5669</v>
      </c>
      <c r="Q57">
        <v>39531.589999999997</v>
      </c>
      <c r="R57">
        <v>31</v>
      </c>
      <c r="S57">
        <v>3.5</v>
      </c>
      <c r="T57">
        <v>0</v>
      </c>
      <c r="U57">
        <v>0</v>
      </c>
      <c r="V57">
        <v>34685640.779837802</v>
      </c>
      <c r="W57">
        <v>-15219797.0923135</v>
      </c>
      <c r="X57">
        <v>8187860.6892021196</v>
      </c>
      <c r="Y57">
        <v>-703252.48483945895</v>
      </c>
      <c r="Z57">
        <v>20198525.678394001</v>
      </c>
      <c r="AA57">
        <v>8872157.8671477195</v>
      </c>
      <c r="AB57">
        <v>-3989673.8276027399</v>
      </c>
      <c r="AC57">
        <v>0</v>
      </c>
      <c r="AD57">
        <v>0</v>
      </c>
      <c r="AE57">
        <v>0</v>
      </c>
      <c r="AF57">
        <v>52031461.609826103</v>
      </c>
      <c r="AG57">
        <v>52332720.465307601</v>
      </c>
      <c r="AH57">
        <v>-70786839.465305507</v>
      </c>
      <c r="AI57" s="3">
        <v>0</v>
      </c>
      <c r="AJ57">
        <v>-18454118.999997798</v>
      </c>
      <c r="AK57" s="3"/>
      <c r="AM57" s="3"/>
      <c r="AO57" s="3"/>
      <c r="AQ57" s="3"/>
      <c r="AS57" s="3"/>
      <c r="AU57" s="3"/>
      <c r="AX57" s="3"/>
      <c r="AZ57" s="3"/>
      <c r="BB57" s="3"/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1185923490.96579</v>
      </c>
      <c r="K58">
        <v>82899939.990790606</v>
      </c>
      <c r="L58">
        <v>254087770.99999899</v>
      </c>
      <c r="M58">
        <v>1.1702642381999999</v>
      </c>
      <c r="N58">
        <v>27081157.499999899</v>
      </c>
      <c r="O58">
        <v>49.053171170098501</v>
      </c>
      <c r="P58">
        <v>3.0314999999999901</v>
      </c>
      <c r="Q58">
        <v>38116.919999999896</v>
      </c>
      <c r="R58">
        <v>30.68</v>
      </c>
      <c r="S58">
        <v>3.5</v>
      </c>
      <c r="T58">
        <v>0</v>
      </c>
      <c r="U58">
        <v>0</v>
      </c>
      <c r="V58">
        <v>33895966.163521796</v>
      </c>
      <c r="W58">
        <v>9829282.9493809901</v>
      </c>
      <c r="X58">
        <v>7834344.2191779604</v>
      </c>
      <c r="Y58">
        <v>-648418.82982425997</v>
      </c>
      <c r="Z58">
        <v>25941762.448029</v>
      </c>
      <c r="AA58">
        <v>7929847.9319842597</v>
      </c>
      <c r="AB58">
        <v>-3489028.5360417501</v>
      </c>
      <c r="AC58">
        <v>0</v>
      </c>
      <c r="AD58">
        <v>0</v>
      </c>
      <c r="AE58">
        <v>0</v>
      </c>
      <c r="AF58">
        <v>81293756.346228093</v>
      </c>
      <c r="AG58">
        <v>83366926.728698999</v>
      </c>
      <c r="AH58">
        <v>-7189991.7287014499</v>
      </c>
      <c r="AI58" s="3">
        <v>0</v>
      </c>
      <c r="AJ58">
        <v>76176934.999997601</v>
      </c>
      <c r="AK58" s="3"/>
      <c r="AM58" s="3"/>
      <c r="AO58" s="3"/>
      <c r="AQ58" s="3"/>
      <c r="AS58" s="3"/>
      <c r="AU58" s="3"/>
      <c r="AX58" s="3"/>
      <c r="AZ58" s="3"/>
      <c r="BB58" s="3"/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1200998763.3887899</v>
      </c>
      <c r="K59">
        <v>15075272.4230015</v>
      </c>
      <c r="L59">
        <v>252268421</v>
      </c>
      <c r="M59">
        <v>1.202828105</v>
      </c>
      <c r="N59">
        <v>27655014.75</v>
      </c>
      <c r="O59">
        <v>48.547846790085003</v>
      </c>
      <c r="P59">
        <v>3.3499999999999899</v>
      </c>
      <c r="Q59">
        <v>36028.75</v>
      </c>
      <c r="R59">
        <v>30.18</v>
      </c>
      <c r="S59">
        <v>3.7</v>
      </c>
      <c r="T59">
        <v>0</v>
      </c>
      <c r="U59">
        <v>0</v>
      </c>
      <c r="V59">
        <v>-5789952.67488294</v>
      </c>
      <c r="W59">
        <v>-9504839.2446035799</v>
      </c>
      <c r="X59">
        <v>9103938.7465076596</v>
      </c>
      <c r="Y59">
        <v>-795510.77776772506</v>
      </c>
      <c r="Z59">
        <v>17140930.895281602</v>
      </c>
      <c r="AA59">
        <v>13127462.4936061</v>
      </c>
      <c r="AB59">
        <v>-5820840.2566807298</v>
      </c>
      <c r="AC59">
        <v>-2188558.35994067</v>
      </c>
      <c r="AD59">
        <v>0</v>
      </c>
      <c r="AE59">
        <v>0</v>
      </c>
      <c r="AF59">
        <v>15272630.8215198</v>
      </c>
      <c r="AG59">
        <v>15068795.4601126</v>
      </c>
      <c r="AH59">
        <v>-40942095.460112102</v>
      </c>
      <c r="AI59" s="3">
        <v>0</v>
      </c>
      <c r="AJ59">
        <v>-25873299.999999501</v>
      </c>
      <c r="AK59" s="3"/>
      <c r="AM59" s="3"/>
      <c r="AO59" s="3"/>
      <c r="AQ59" s="3"/>
      <c r="AS59" s="3"/>
      <c r="AU59" s="3"/>
      <c r="AX59" s="3"/>
      <c r="AZ59" s="3"/>
      <c r="BB59" s="3"/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1211923945.4267001</v>
      </c>
      <c r="K60">
        <v>10925182.037906799</v>
      </c>
      <c r="L60">
        <v>256261700.99999899</v>
      </c>
      <c r="M60">
        <v>1.2309854982699999</v>
      </c>
      <c r="N60">
        <v>27714120</v>
      </c>
      <c r="O60">
        <v>48.554864607213702</v>
      </c>
      <c r="P60">
        <v>3.4605999999999901</v>
      </c>
      <c r="Q60">
        <v>36660.58</v>
      </c>
      <c r="R60">
        <v>30.4</v>
      </c>
      <c r="S60">
        <v>3.6</v>
      </c>
      <c r="T60">
        <v>0</v>
      </c>
      <c r="U60">
        <v>0</v>
      </c>
      <c r="V60">
        <v>12474970.679608099</v>
      </c>
      <c r="W60">
        <v>-7933835.0876345197</v>
      </c>
      <c r="X60">
        <v>903577.03276284598</v>
      </c>
      <c r="Y60">
        <v>10810.395847338499</v>
      </c>
      <c r="Z60">
        <v>5509783.7894905899</v>
      </c>
      <c r="AA60">
        <v>-3933785.4862745102</v>
      </c>
      <c r="AB60">
        <v>2514161.4866980999</v>
      </c>
      <c r="AC60">
        <v>1071879.4612268801</v>
      </c>
      <c r="AD60">
        <v>0</v>
      </c>
      <c r="AE60">
        <v>0</v>
      </c>
      <c r="AF60">
        <v>10617562.2717248</v>
      </c>
      <c r="AG60">
        <v>10548048.237315601</v>
      </c>
      <c r="AH60">
        <v>-69376750.237315997</v>
      </c>
      <c r="AI60" s="3">
        <v>0</v>
      </c>
      <c r="AJ60">
        <v>-58828702.000000402</v>
      </c>
      <c r="AK60" s="3"/>
      <c r="AM60" s="3"/>
      <c r="AO60" s="3"/>
      <c r="AQ60" s="3"/>
      <c r="AS60" s="3"/>
      <c r="AU60" s="3"/>
      <c r="AX60" s="3"/>
      <c r="AZ60" s="3"/>
      <c r="BB60" s="3"/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1248630993.4781499</v>
      </c>
      <c r="K61">
        <v>36707048.051453099</v>
      </c>
      <c r="L61">
        <v>260943221</v>
      </c>
      <c r="M61">
        <v>1.24213280256</v>
      </c>
      <c r="N61">
        <v>27956797.669999901</v>
      </c>
      <c r="O61">
        <v>48.220299801489602</v>
      </c>
      <c r="P61">
        <v>3.91949999999999</v>
      </c>
      <c r="Q61">
        <v>36716.94</v>
      </c>
      <c r="R61">
        <v>30.42</v>
      </c>
      <c r="S61">
        <v>3.7</v>
      </c>
      <c r="T61">
        <v>0</v>
      </c>
      <c r="U61">
        <v>0</v>
      </c>
      <c r="V61">
        <v>13661450.799895501</v>
      </c>
      <c r="W61">
        <v>-2961525.7275633202</v>
      </c>
      <c r="X61">
        <v>3506875.4730413598</v>
      </c>
      <c r="Y61">
        <v>-489112.73694511602</v>
      </c>
      <c r="Z61">
        <v>20539903.047869101</v>
      </c>
      <c r="AA61">
        <v>-330474.94143513002</v>
      </c>
      <c r="AB61">
        <v>216750.71633354301</v>
      </c>
      <c r="AC61">
        <v>-1016558.49897383</v>
      </c>
      <c r="AD61">
        <v>0</v>
      </c>
      <c r="AE61">
        <v>0</v>
      </c>
      <c r="AF61">
        <v>33127308.132222202</v>
      </c>
      <c r="AG61">
        <v>33338632.523885399</v>
      </c>
      <c r="AH61">
        <v>-21483425.5238849</v>
      </c>
      <c r="AI61" s="3">
        <v>0</v>
      </c>
      <c r="AJ61">
        <v>11855207.0000004</v>
      </c>
      <c r="AK61" s="3"/>
      <c r="AM61" s="3"/>
      <c r="AO61" s="3"/>
      <c r="AQ61" s="3"/>
      <c r="AS61" s="3"/>
      <c r="AU61" s="3"/>
      <c r="AX61" s="3"/>
      <c r="AZ61" s="3"/>
      <c r="BB61" s="3"/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1181158138.2255399</v>
      </c>
      <c r="K62">
        <v>-67472855.252608001</v>
      </c>
      <c r="L62">
        <v>261208990.99999899</v>
      </c>
      <c r="M62">
        <v>1.2984894877499999</v>
      </c>
      <c r="N62">
        <v>27734538</v>
      </c>
      <c r="O62">
        <v>48.268547576046799</v>
      </c>
      <c r="P62">
        <v>2.84309999999999</v>
      </c>
      <c r="Q62">
        <v>35494.29</v>
      </c>
      <c r="R62">
        <v>30.61</v>
      </c>
      <c r="S62">
        <v>3.8999999999999901</v>
      </c>
      <c r="T62">
        <v>0</v>
      </c>
      <c r="U62">
        <v>0</v>
      </c>
      <c r="V62">
        <v>771954.13132116396</v>
      </c>
      <c r="W62">
        <v>-14829767.101826699</v>
      </c>
      <c r="X62">
        <v>-3235347.2584020998</v>
      </c>
      <c r="Y62">
        <v>71313.045926142004</v>
      </c>
      <c r="Z62">
        <v>-50678968.555913903</v>
      </c>
      <c r="AA62">
        <v>7389674.1895099701</v>
      </c>
      <c r="AB62">
        <v>2083052.37797435</v>
      </c>
      <c r="AC62">
        <v>-2054065.7131848501</v>
      </c>
      <c r="AD62">
        <v>0</v>
      </c>
      <c r="AE62">
        <v>0</v>
      </c>
      <c r="AF62">
        <v>-60482154.884595998</v>
      </c>
      <c r="AG62">
        <v>-60120311.190576099</v>
      </c>
      <c r="AH62">
        <v>26564411.190574698</v>
      </c>
      <c r="AI62" s="3">
        <v>0</v>
      </c>
      <c r="AJ62">
        <v>-33555900.000001401</v>
      </c>
      <c r="AK62" s="3"/>
      <c r="AM62" s="3"/>
      <c r="AO62" s="3"/>
      <c r="AQ62" s="3"/>
      <c r="AS62" s="3"/>
      <c r="AU62" s="3"/>
      <c r="AX62" s="3"/>
      <c r="AZ62" s="3"/>
      <c r="BB62" s="3"/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1117413501.2585101</v>
      </c>
      <c r="K63">
        <v>-63744636.967036903</v>
      </c>
      <c r="L63">
        <v>234440206.99999899</v>
      </c>
      <c r="M63">
        <v>1.3328625246499901</v>
      </c>
      <c r="N63">
        <v>27553600.749999899</v>
      </c>
      <c r="O63">
        <v>50.654811740492399</v>
      </c>
      <c r="P63">
        <v>3.2889999999999899</v>
      </c>
      <c r="Q63">
        <v>35213</v>
      </c>
      <c r="R63">
        <v>30.93</v>
      </c>
      <c r="S63">
        <v>3.8999999999999901</v>
      </c>
      <c r="T63">
        <v>0</v>
      </c>
      <c r="U63">
        <v>0</v>
      </c>
      <c r="V63">
        <v>-76631974.806250706</v>
      </c>
      <c r="W63">
        <v>-8623215.1948021092</v>
      </c>
      <c r="X63">
        <v>-2573692.39676684</v>
      </c>
      <c r="Y63">
        <v>3425978.217499</v>
      </c>
      <c r="Z63">
        <v>22597025.372708201</v>
      </c>
      <c r="AA63">
        <v>1679491.1103041</v>
      </c>
      <c r="AB63">
        <v>3404664.6316284598</v>
      </c>
      <c r="AC63">
        <v>0</v>
      </c>
      <c r="AD63">
        <v>0</v>
      </c>
      <c r="AE63">
        <v>0</v>
      </c>
      <c r="AF63">
        <v>-56721723.065679803</v>
      </c>
      <c r="AG63">
        <v>-58231984.116707399</v>
      </c>
      <c r="AH63">
        <v>35024773.116707303</v>
      </c>
      <c r="AI63" s="3">
        <v>0</v>
      </c>
      <c r="AJ63">
        <v>-23207211.000000101</v>
      </c>
      <c r="AK63" s="3"/>
      <c r="AM63" s="3"/>
      <c r="AO63" s="3"/>
      <c r="AQ63" s="3"/>
      <c r="AS63" s="3"/>
      <c r="AU63" s="3"/>
      <c r="AX63" s="3"/>
      <c r="AZ63" s="3"/>
      <c r="BB63" s="3"/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1125408936.98949</v>
      </c>
      <c r="K64">
        <v>7995435.7309832498</v>
      </c>
      <c r="L64">
        <v>228510747.99999899</v>
      </c>
      <c r="M64">
        <v>1.4103132355200001</v>
      </c>
      <c r="N64">
        <v>27682634.670000002</v>
      </c>
      <c r="O64">
        <v>50.252698255616103</v>
      </c>
      <c r="P64">
        <v>4.0655999999999999</v>
      </c>
      <c r="Q64">
        <v>34147.68</v>
      </c>
      <c r="R64">
        <v>31.299999999999901</v>
      </c>
      <c r="S64">
        <v>3.8999999999999901</v>
      </c>
      <c r="T64">
        <v>0</v>
      </c>
      <c r="U64">
        <v>0</v>
      </c>
      <c r="V64">
        <v>-18268724.219645601</v>
      </c>
      <c r="W64">
        <v>-18476361.010936402</v>
      </c>
      <c r="X64">
        <v>1801298.5584537401</v>
      </c>
      <c r="Y64">
        <v>-563855.09930972406</v>
      </c>
      <c r="Z64">
        <v>33701045.5092576</v>
      </c>
      <c r="AA64">
        <v>6359312.8752445998</v>
      </c>
      <c r="AB64">
        <v>3852923.4660336599</v>
      </c>
      <c r="AC64">
        <v>0</v>
      </c>
      <c r="AD64">
        <v>0</v>
      </c>
      <c r="AE64">
        <v>0</v>
      </c>
      <c r="AF64">
        <v>8405640.0790978502</v>
      </c>
      <c r="AG64">
        <v>7554601.3366760397</v>
      </c>
      <c r="AH64">
        <v>-39290931.336674802</v>
      </c>
      <c r="AI64" s="3">
        <v>0</v>
      </c>
      <c r="AJ64">
        <v>-31736329.9999988</v>
      </c>
      <c r="AK64" s="3"/>
      <c r="AM64" s="3"/>
      <c r="AO64" s="3"/>
      <c r="AQ64" s="3"/>
      <c r="AS64" s="3"/>
      <c r="AU64" s="3"/>
      <c r="AX64" s="3"/>
      <c r="AZ64" s="3"/>
      <c r="BB64" s="3"/>
      <c r="BC64"/>
      <c r="BD64"/>
      <c r="BE64"/>
      <c r="BF64"/>
      <c r="BG64"/>
      <c r="BH64"/>
    </row>
    <row r="65" spans="1:6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1123835700.1579399</v>
      </c>
      <c r="K65">
        <v>-1573236.8315510701</v>
      </c>
      <c r="L65">
        <v>227959423.99999899</v>
      </c>
      <c r="M65">
        <v>1.36910030643</v>
      </c>
      <c r="N65">
        <v>27909105.420000002</v>
      </c>
      <c r="O65">
        <v>47.299985929262803</v>
      </c>
      <c r="P65">
        <v>4.1093000000000002</v>
      </c>
      <c r="Q65">
        <v>33963.31</v>
      </c>
      <c r="R65">
        <v>31.51</v>
      </c>
      <c r="S65">
        <v>4.0999999999999996</v>
      </c>
      <c r="T65">
        <v>1</v>
      </c>
      <c r="U65">
        <v>0</v>
      </c>
      <c r="V65">
        <v>-1684115.1963712799</v>
      </c>
      <c r="W65">
        <v>9591590.2276191395</v>
      </c>
      <c r="X65">
        <v>3048808.6567552201</v>
      </c>
      <c r="Y65">
        <v>-4009127.4125977498</v>
      </c>
      <c r="Z65">
        <v>1662192.0271819001</v>
      </c>
      <c r="AA65">
        <v>1084310.6420712201</v>
      </c>
      <c r="AB65">
        <v>2119391.0428651501</v>
      </c>
      <c r="AC65">
        <v>-1890674.52958506</v>
      </c>
      <c r="AD65">
        <v>-11228650.6830566</v>
      </c>
      <c r="AE65">
        <v>0</v>
      </c>
      <c r="AF65">
        <v>-1306275.2251180799</v>
      </c>
      <c r="AG65">
        <v>-1431569.4700881999</v>
      </c>
      <c r="AH65">
        <v>10025135.4700897</v>
      </c>
      <c r="AI65" s="3">
        <v>0</v>
      </c>
      <c r="AJ65">
        <v>8593566.0000015497</v>
      </c>
      <c r="AK65" s="3"/>
      <c r="AM65" s="3"/>
      <c r="AO65" s="3"/>
      <c r="AQ65" s="3"/>
      <c r="AS65" s="3"/>
      <c r="AU65" s="3"/>
      <c r="AX65" s="3"/>
      <c r="AZ65" s="3"/>
      <c r="BB65" s="3"/>
      <c r="BC65"/>
      <c r="BD65"/>
      <c r="BE65"/>
      <c r="BF65"/>
      <c r="BG65"/>
      <c r="BH65"/>
    </row>
    <row r="66" spans="1:6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1042764651.46117</v>
      </c>
      <c r="K66">
        <v>-81071048.696772397</v>
      </c>
      <c r="L66">
        <v>232024740.99999899</v>
      </c>
      <c r="M66">
        <v>1.6314814637999999</v>
      </c>
      <c r="N66">
        <v>28818049.079999998</v>
      </c>
      <c r="O66">
        <v>46.978326487663701</v>
      </c>
      <c r="P66">
        <v>3.9420000000000002</v>
      </c>
      <c r="Q66">
        <v>33700.32</v>
      </c>
      <c r="R66">
        <v>29.93</v>
      </c>
      <c r="S66">
        <v>4.2</v>
      </c>
      <c r="T66">
        <v>2.8284271247461898</v>
      </c>
      <c r="U66">
        <v>0</v>
      </c>
      <c r="V66">
        <v>12512509.9283222</v>
      </c>
      <c r="W66">
        <v>-56998656.050042003</v>
      </c>
      <c r="X66">
        <v>12146026.358243</v>
      </c>
      <c r="Y66">
        <v>-441177.09633814398</v>
      </c>
      <c r="Z66">
        <v>-6470738.1429206403</v>
      </c>
      <c r="AA66">
        <v>1570344.8773276401</v>
      </c>
      <c r="AB66">
        <v>-15938804.103658</v>
      </c>
      <c r="AC66">
        <v>-953710.55419788195</v>
      </c>
      <c r="AD66">
        <v>-20608968.221116599</v>
      </c>
      <c r="AE66">
        <v>0</v>
      </c>
      <c r="AF66">
        <v>-75183173.004380494</v>
      </c>
      <c r="AG66">
        <v>-74493926.867366299</v>
      </c>
      <c r="AH66">
        <v>73344439.867366403</v>
      </c>
      <c r="AI66" s="3">
        <v>0</v>
      </c>
      <c r="AJ66">
        <v>-1149486.9999998801</v>
      </c>
      <c r="AK66" s="3"/>
      <c r="AM66" s="3"/>
      <c r="AO66" s="3"/>
      <c r="AQ66" s="3"/>
      <c r="AS66" s="3"/>
      <c r="AU66" s="3"/>
      <c r="AX66" s="3"/>
      <c r="AZ66" s="3"/>
      <c r="BB66" s="3"/>
      <c r="BC66"/>
      <c r="BD66"/>
      <c r="BE66"/>
      <c r="BF66"/>
      <c r="BG66"/>
      <c r="BH66"/>
    </row>
    <row r="67" spans="1:6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1016030481.42147</v>
      </c>
      <c r="K67">
        <v>-26734170.039701302</v>
      </c>
      <c r="L67">
        <v>232003465</v>
      </c>
      <c r="M67">
        <v>1.62762807398</v>
      </c>
      <c r="N67">
        <v>29110612.079999998</v>
      </c>
      <c r="O67">
        <v>46.791090367907699</v>
      </c>
      <c r="P67">
        <v>3.75239999999999</v>
      </c>
      <c r="Q67">
        <v>33580.799999999901</v>
      </c>
      <c r="R67">
        <v>30.2</v>
      </c>
      <c r="S67">
        <v>4.2</v>
      </c>
      <c r="T67">
        <v>5.1961524227066302</v>
      </c>
      <c r="U67">
        <v>0</v>
      </c>
      <c r="V67">
        <v>-64448.378879940297</v>
      </c>
      <c r="W67">
        <v>817416.47364541097</v>
      </c>
      <c r="X67">
        <v>3808516.7962836898</v>
      </c>
      <c r="Y67">
        <v>-256543.70719543501</v>
      </c>
      <c r="Z67">
        <v>-7590850.2238704804</v>
      </c>
      <c r="AA67">
        <v>716628.02461807895</v>
      </c>
      <c r="AB67">
        <v>2745550.3091428401</v>
      </c>
      <c r="AC67">
        <v>0</v>
      </c>
      <c r="AD67">
        <v>-26579086.362083498</v>
      </c>
      <c r="AE67">
        <v>0</v>
      </c>
      <c r="AF67">
        <v>-26402817.068339299</v>
      </c>
      <c r="AG67">
        <v>-26445672.2246259</v>
      </c>
      <c r="AH67">
        <v>15883586.2246232</v>
      </c>
      <c r="AI67" s="3">
        <v>0</v>
      </c>
      <c r="AJ67">
        <v>-10562086.0000026</v>
      </c>
      <c r="AK67" s="3"/>
      <c r="AM67" s="3"/>
      <c r="AO67" s="3"/>
      <c r="AQ67" s="3"/>
      <c r="AS67" s="3"/>
      <c r="AU67" s="3"/>
      <c r="AX67" s="3"/>
      <c r="AZ67" s="3"/>
      <c r="BB67" s="3"/>
      <c r="BC67"/>
      <c r="BD67"/>
      <c r="BE67"/>
      <c r="BF67"/>
      <c r="BG67"/>
      <c r="BH67"/>
    </row>
    <row r="68" spans="1:6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931937582.46512306</v>
      </c>
      <c r="K68">
        <v>-84092898.956347406</v>
      </c>
      <c r="L68">
        <v>232760765</v>
      </c>
      <c r="M68">
        <v>1.6811518782799999</v>
      </c>
      <c r="N68">
        <v>29378317.829999901</v>
      </c>
      <c r="O68">
        <v>46.6097892375264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>
        <v>8</v>
      </c>
      <c r="U68">
        <v>0</v>
      </c>
      <c r="V68">
        <v>2269488.6464852798</v>
      </c>
      <c r="W68">
        <v>-11068095.1372375</v>
      </c>
      <c r="X68">
        <v>3415611.1922527701</v>
      </c>
      <c r="Y68">
        <v>-245869.18927909099</v>
      </c>
      <c r="Z68">
        <v>-46980018.134016402</v>
      </c>
      <c r="AA68">
        <v>-3484785.5047713602</v>
      </c>
      <c r="AB68">
        <v>-301491.85215260601</v>
      </c>
      <c r="AC68">
        <v>943765.98553320195</v>
      </c>
      <c r="AD68">
        <v>-31078075.691258099</v>
      </c>
      <c r="AE68">
        <v>0</v>
      </c>
      <c r="AF68">
        <v>-86529469.684443906</v>
      </c>
      <c r="AG68">
        <v>-84500045.734763905</v>
      </c>
      <c r="AH68">
        <v>60881485.734765097</v>
      </c>
      <c r="AI68" s="3">
        <v>0</v>
      </c>
      <c r="AJ68">
        <v>-23618559.9999988</v>
      </c>
      <c r="AK68" s="3"/>
      <c r="AM68" s="3"/>
      <c r="AO68" s="3"/>
      <c r="AQ68" s="3"/>
      <c r="AS68" s="3"/>
      <c r="AU68" s="3"/>
      <c r="AX68" s="3"/>
      <c r="AZ68" s="3"/>
      <c r="BB68" s="3"/>
      <c r="BC68"/>
      <c r="BD68"/>
      <c r="BE68"/>
      <c r="BF68"/>
      <c r="BG68"/>
      <c r="BH68"/>
    </row>
    <row r="69" spans="1:6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872871129.14972699</v>
      </c>
      <c r="K69">
        <v>-59066453.315395802</v>
      </c>
      <c r="L69">
        <v>232107588.99999899</v>
      </c>
      <c r="M69">
        <v>1.6875652615500001</v>
      </c>
      <c r="N69">
        <v>29437697.499999899</v>
      </c>
      <c r="O69">
        <v>46.358346422346003</v>
      </c>
      <c r="P69">
        <v>2.4255</v>
      </c>
      <c r="Q69">
        <v>35302.049999999901</v>
      </c>
      <c r="R69">
        <v>29.8799999999999</v>
      </c>
      <c r="S69">
        <v>4.5</v>
      </c>
      <c r="T69">
        <v>11.180339887498899</v>
      </c>
      <c r="U69">
        <v>0</v>
      </c>
      <c r="V69">
        <v>-1907787.3284223301</v>
      </c>
      <c r="W69">
        <v>-1287188.68530315</v>
      </c>
      <c r="X69">
        <v>735010.01551109401</v>
      </c>
      <c r="Y69">
        <v>-333086.958208556</v>
      </c>
      <c r="Z69">
        <v>-14560636.5917053</v>
      </c>
      <c r="AA69">
        <v>-6314976.4529393204</v>
      </c>
      <c r="AB69">
        <v>-2843358.8438668</v>
      </c>
      <c r="AC69">
        <v>-3679225.3308369601</v>
      </c>
      <c r="AD69">
        <v>-34364646.341147304</v>
      </c>
      <c r="AE69">
        <v>0</v>
      </c>
      <c r="AF69">
        <v>-64555896.516918696</v>
      </c>
      <c r="AG69">
        <v>-63211116.135809198</v>
      </c>
      <c r="AH69">
        <v>65135520.135810897</v>
      </c>
      <c r="AI69" s="3">
        <v>0</v>
      </c>
      <c r="AJ69">
        <v>1924404.0000016601</v>
      </c>
      <c r="AK69" s="3"/>
      <c r="AM69" s="3"/>
      <c r="AO69" s="3"/>
      <c r="AQ69" s="3"/>
      <c r="AS69" s="3"/>
      <c r="AU69" s="3"/>
      <c r="AX69" s="3"/>
      <c r="AZ69" s="3"/>
      <c r="BB69" s="3"/>
      <c r="BC69"/>
      <c r="BD69"/>
      <c r="BE69"/>
      <c r="BF69"/>
      <c r="BG69"/>
      <c r="BH69"/>
    </row>
    <row r="70" spans="1:6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841230627.691733</v>
      </c>
      <c r="K70">
        <v>-31640501.457993899</v>
      </c>
      <c r="L70">
        <v>230935446.99999899</v>
      </c>
      <c r="M70">
        <v>1.7337943710599999</v>
      </c>
      <c r="N70">
        <v>29668394.669999901</v>
      </c>
      <c r="O70">
        <v>46.233913072395303</v>
      </c>
      <c r="P70">
        <v>2.6928000000000001</v>
      </c>
      <c r="Q70">
        <v>35945.819999999898</v>
      </c>
      <c r="R70">
        <v>30</v>
      </c>
      <c r="S70">
        <v>4.5</v>
      </c>
      <c r="T70">
        <v>14.696938456699</v>
      </c>
      <c r="U70">
        <v>0</v>
      </c>
      <c r="V70">
        <v>-3441068.2284221901</v>
      </c>
      <c r="W70">
        <v>-9169811.8229058105</v>
      </c>
      <c r="X70">
        <v>2850092.6212001499</v>
      </c>
      <c r="Y70">
        <v>-165169.18113873401</v>
      </c>
      <c r="Z70">
        <v>14276903.600943699</v>
      </c>
      <c r="AA70">
        <v>-3523725.2355746198</v>
      </c>
      <c r="AB70">
        <v>1181213.7306005601</v>
      </c>
      <c r="AC70">
        <v>0</v>
      </c>
      <c r="AD70">
        <v>-38001280.934318997</v>
      </c>
      <c r="AE70">
        <v>0</v>
      </c>
      <c r="AF70">
        <v>-35992845.449615903</v>
      </c>
      <c r="AG70">
        <v>-36221781.502032198</v>
      </c>
      <c r="AH70">
        <v>-20372202.49797</v>
      </c>
      <c r="AI70" s="3">
        <v>0</v>
      </c>
      <c r="AJ70">
        <v>-56593984.000002198</v>
      </c>
      <c r="AK70" s="3"/>
      <c r="AM70" s="3"/>
      <c r="AO70" s="3"/>
      <c r="AQ70" s="3"/>
      <c r="AS70" s="3"/>
      <c r="AU70" s="3"/>
      <c r="AX70" s="3"/>
      <c r="AZ70" s="3"/>
      <c r="BB70" s="3"/>
      <c r="BC70"/>
      <c r="BD70"/>
      <c r="BE70"/>
      <c r="BF70"/>
      <c r="BG70"/>
      <c r="BH70"/>
    </row>
    <row r="71" spans="1:6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813848773.88341606</v>
      </c>
      <c r="K71">
        <v>-27381853.808317401</v>
      </c>
      <c r="L71">
        <v>230662402</v>
      </c>
      <c r="M71">
        <v>1.7232403279999999</v>
      </c>
      <c r="N71">
        <v>29807700.839999899</v>
      </c>
      <c r="O71">
        <v>46.398990716148703</v>
      </c>
      <c r="P71">
        <v>2.9199999999999902</v>
      </c>
      <c r="Q71">
        <v>36801.5</v>
      </c>
      <c r="R71">
        <v>30.01</v>
      </c>
      <c r="S71">
        <v>4.5999999999999996</v>
      </c>
      <c r="T71">
        <v>18.5202591774521</v>
      </c>
      <c r="U71">
        <v>0</v>
      </c>
      <c r="V71">
        <v>-759551.18283144606</v>
      </c>
      <c r="W71">
        <v>1973053.94085922</v>
      </c>
      <c r="X71">
        <v>1612527.9475470299</v>
      </c>
      <c r="Y71">
        <v>206748.911787066</v>
      </c>
      <c r="Z71">
        <v>10686739.9496943</v>
      </c>
      <c r="AA71">
        <v>-4325077.6903192597</v>
      </c>
      <c r="AB71">
        <v>92809.255468132105</v>
      </c>
      <c r="AC71">
        <v>-870591.64943598094</v>
      </c>
      <c r="AD71">
        <v>-38910429.709133103</v>
      </c>
      <c r="AE71">
        <v>0</v>
      </c>
      <c r="AF71">
        <v>-30293770.226364002</v>
      </c>
      <c r="AG71">
        <v>-30683407.009792302</v>
      </c>
      <c r="AH71">
        <v>23829884.009792499</v>
      </c>
      <c r="AI71" s="3">
        <v>0</v>
      </c>
      <c r="AJ71">
        <v>-6853522.9999997597</v>
      </c>
      <c r="AK71" s="3"/>
      <c r="AM71" s="3"/>
      <c r="AO71" s="3"/>
      <c r="AQ71" s="3"/>
      <c r="AS71" s="3"/>
      <c r="AU71" s="3"/>
      <c r="AX71" s="3"/>
      <c r="AZ71" s="3"/>
      <c r="BB71" s="3"/>
      <c r="BC71"/>
      <c r="BD71"/>
      <c r="BE71"/>
      <c r="BF71"/>
      <c r="BG71"/>
      <c r="BH71"/>
    </row>
    <row r="72" spans="1:6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B72"/>
      <c r="AC72"/>
      <c r="AE72"/>
      <c r="AG72"/>
      <c r="AI72" s="3"/>
      <c r="AK72" s="3"/>
      <c r="AM72" s="3"/>
      <c r="AO72" s="3"/>
      <c r="AQ72" s="3"/>
      <c r="AS72" s="3"/>
      <c r="AU72" s="3"/>
      <c r="AX72" s="3"/>
      <c r="AZ72" s="3"/>
      <c r="BB72" s="3"/>
      <c r="BC72"/>
      <c r="BD72"/>
      <c r="BE72"/>
      <c r="BF72"/>
      <c r="BG72"/>
      <c r="BH72"/>
    </row>
    <row r="73" spans="1:6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B73"/>
      <c r="AC73"/>
      <c r="AE73"/>
      <c r="AG7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X73" s="3"/>
      <c r="AZ73" s="3"/>
      <c r="BB73" s="3"/>
      <c r="BC73"/>
      <c r="BD73"/>
      <c r="BE73"/>
      <c r="BF73"/>
      <c r="BG73"/>
    </row>
    <row r="74" spans="1:60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B74"/>
      <c r="AC74"/>
      <c r="AE74"/>
      <c r="AG74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X74" s="3"/>
      <c r="AZ74" s="3"/>
      <c r="BB74" s="3"/>
      <c r="BC74"/>
      <c r="BD74"/>
      <c r="BE74"/>
      <c r="BF74"/>
      <c r="BG74"/>
    </row>
    <row r="75" spans="1:60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83</v>
      </c>
      <c r="P75" t="s">
        <v>18</v>
      </c>
      <c r="Q75" t="s">
        <v>17</v>
      </c>
      <c r="R75" t="s">
        <v>10</v>
      </c>
      <c r="S75" t="s">
        <v>32</v>
      </c>
      <c r="T75" t="s">
        <v>79</v>
      </c>
      <c r="U75" t="s">
        <v>80</v>
      </c>
      <c r="V75" t="s">
        <v>12</v>
      </c>
      <c r="W75" t="s">
        <v>76</v>
      </c>
      <c r="X75" t="s">
        <v>13</v>
      </c>
      <c r="Y75" t="s">
        <v>84</v>
      </c>
      <c r="Z75" t="s">
        <v>33</v>
      </c>
      <c r="AA75" t="s">
        <v>34</v>
      </c>
      <c r="AB75" t="s">
        <v>14</v>
      </c>
      <c r="AC75" t="s">
        <v>35</v>
      </c>
      <c r="AD75" t="s">
        <v>81</v>
      </c>
      <c r="AE75" t="s">
        <v>82</v>
      </c>
      <c r="AF75" t="s">
        <v>43</v>
      </c>
      <c r="AG75" t="s">
        <v>44</v>
      </c>
      <c r="AH75" t="s">
        <v>45</v>
      </c>
      <c r="AI75" t="s">
        <v>46</v>
      </c>
      <c r="AJ75" t="s">
        <v>47</v>
      </c>
      <c r="BD75" s="8"/>
      <c r="BE75" s="8"/>
      <c r="BF75" s="8"/>
      <c r="BG75" s="8"/>
      <c r="BH75" s="8"/>
    </row>
    <row r="76" spans="1:6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971705202.17347896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46.773591862631001</v>
      </c>
      <c r="P76" s="160">
        <v>1.9566243795576801</v>
      </c>
      <c r="Q76" s="160">
        <v>43672.133831359701</v>
      </c>
      <c r="R76" s="160">
        <v>11.080959921196699</v>
      </c>
      <c r="S76" s="160">
        <v>3.9039838032305898</v>
      </c>
      <c r="T76" s="160">
        <v>0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>
        <v>1292016171.99999</v>
      </c>
      <c r="AJ76">
        <v>1292016171.99999</v>
      </c>
      <c r="BC76"/>
      <c r="BD76"/>
      <c r="BE76"/>
      <c r="BF76"/>
      <c r="BG76"/>
      <c r="BH76"/>
    </row>
    <row r="77" spans="1:6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1274732287.4788599</v>
      </c>
      <c r="K77" s="160">
        <v>74881785.648126304</v>
      </c>
      <c r="L77" s="160">
        <v>53476957.519653298</v>
      </c>
      <c r="M77" s="160">
        <v>1.63477406438543</v>
      </c>
      <c r="N77" s="160">
        <v>8588747.4397300407</v>
      </c>
      <c r="O77" s="160">
        <v>48.233925770880298</v>
      </c>
      <c r="P77" s="160">
        <v>2.2347407564421702</v>
      </c>
      <c r="Q77" s="160">
        <v>42662.3778793827</v>
      </c>
      <c r="R77" s="160">
        <v>10.9928921766545</v>
      </c>
      <c r="S77" s="160">
        <v>3.9039838032305898</v>
      </c>
      <c r="T77" s="160">
        <v>0</v>
      </c>
      <c r="U77" s="160">
        <v>0</v>
      </c>
      <c r="V77" s="160">
        <v>55104341.250927098</v>
      </c>
      <c r="W77" s="160">
        <v>1771827.4368952001</v>
      </c>
      <c r="X77" s="160">
        <v>8602862.9123004302</v>
      </c>
      <c r="Y77" s="160">
        <v>451157.83016805199</v>
      </c>
      <c r="Z77" s="160">
        <v>21965992.535387602</v>
      </c>
      <c r="AA77" s="160">
        <v>6012551.6848751698</v>
      </c>
      <c r="AB77" s="160">
        <v>-1116563.8338586099</v>
      </c>
      <c r="AC77" s="160">
        <v>0</v>
      </c>
      <c r="AD77" s="160">
        <v>0</v>
      </c>
      <c r="AE77" s="160">
        <v>0</v>
      </c>
      <c r="AF77" s="160">
        <v>83391204.316656396</v>
      </c>
      <c r="AG77" s="160">
        <v>84981879.104691893</v>
      </c>
      <c r="AH77" s="160">
        <v>-94814017.104691803</v>
      </c>
      <c r="AI77" s="3">
        <v>0</v>
      </c>
      <c r="AJ77">
        <v>-9832137.9999998696</v>
      </c>
      <c r="AK77" s="3"/>
      <c r="AM77" s="3"/>
      <c r="AO77" s="3"/>
      <c r="AQ77" s="3"/>
      <c r="AS77" s="3"/>
      <c r="AU77" s="3"/>
      <c r="AX77" s="3"/>
      <c r="AZ77" s="3"/>
      <c r="BB77" s="3"/>
      <c r="BC77"/>
      <c r="BD77"/>
      <c r="BE77"/>
      <c r="BF77"/>
      <c r="BG77"/>
      <c r="BH77"/>
    </row>
    <row r="78" spans="1:6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1352954708.62324</v>
      </c>
      <c r="K78" s="160">
        <v>70305736.362268999</v>
      </c>
      <c r="L78" s="160">
        <v>53624570.0609565</v>
      </c>
      <c r="M78" s="160">
        <v>1.6039997652573901</v>
      </c>
      <c r="N78" s="160">
        <v>8759934.6714768</v>
      </c>
      <c r="O78" s="160">
        <v>48.082477662667699</v>
      </c>
      <c r="P78" s="160">
        <v>2.55672892248112</v>
      </c>
      <c r="Q78" s="160">
        <v>41255.156164403401</v>
      </c>
      <c r="R78" s="160">
        <v>10.8848475131367</v>
      </c>
      <c r="S78" s="160">
        <v>3.89803898964978</v>
      </c>
      <c r="T78" s="160">
        <v>0</v>
      </c>
      <c r="U78" s="160">
        <v>0</v>
      </c>
      <c r="V78" s="160">
        <v>20650186.7334674</v>
      </c>
      <c r="W78" s="160">
        <v>10433106.4726739</v>
      </c>
      <c r="X78" s="160">
        <v>10316907.670396101</v>
      </c>
      <c r="Y78" s="160">
        <v>-345891.79221792403</v>
      </c>
      <c r="Z78" s="160">
        <v>23281433.398293201</v>
      </c>
      <c r="AA78" s="160">
        <v>8168972.5964388996</v>
      </c>
      <c r="AB78" s="160">
        <v>-1103650.5944982199</v>
      </c>
      <c r="AC78" s="160">
        <v>0</v>
      </c>
      <c r="AD78" s="160">
        <v>0</v>
      </c>
      <c r="AE78" s="160">
        <v>0</v>
      </c>
      <c r="AF78" s="160">
        <v>71401064.484553605</v>
      </c>
      <c r="AG78" s="160">
        <v>73698990.262076199</v>
      </c>
      <c r="AH78" s="160">
        <v>-2307729.2620754498</v>
      </c>
      <c r="AI78" s="3">
        <v>7695887</v>
      </c>
      <c r="AJ78">
        <v>79087148.000000805</v>
      </c>
      <c r="AK78" s="3"/>
      <c r="AM78" s="3"/>
      <c r="AO78" s="3"/>
      <c r="AQ78" s="3"/>
      <c r="AS78" s="3"/>
      <c r="AU78" s="3"/>
      <c r="AX78" s="3"/>
      <c r="AZ78" s="3"/>
      <c r="BB78" s="3"/>
      <c r="BC78"/>
      <c r="BD78"/>
      <c r="BE78"/>
      <c r="BF78"/>
      <c r="BG78"/>
      <c r="BH78"/>
    </row>
    <row r="79" spans="1:6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1414519236.648</v>
      </c>
      <c r="K79" s="160">
        <v>53389476.088575602</v>
      </c>
      <c r="L79" s="160">
        <v>53761949.449261203</v>
      </c>
      <c r="M79" s="160">
        <v>1.6174486989549699</v>
      </c>
      <c r="N79" s="160">
        <v>8923104.8121413607</v>
      </c>
      <c r="O79" s="160">
        <v>47.861592954488302</v>
      </c>
      <c r="P79" s="160">
        <v>3.0157989098701101</v>
      </c>
      <c r="Q79" s="160">
        <v>40064.462040692903</v>
      </c>
      <c r="R79" s="160">
        <v>10.7637173728522</v>
      </c>
      <c r="S79" s="160">
        <v>3.8998636842086301</v>
      </c>
      <c r="T79" s="160">
        <v>0</v>
      </c>
      <c r="U79" s="160">
        <v>0</v>
      </c>
      <c r="V79" s="160">
        <v>8532891.8885206096</v>
      </c>
      <c r="W79" s="160">
        <v>-4730461.2227328103</v>
      </c>
      <c r="X79" s="160">
        <v>11196853.9134035</v>
      </c>
      <c r="Y79" s="160">
        <v>-407546.53935349901</v>
      </c>
      <c r="Z79" s="160">
        <v>31553680.523322701</v>
      </c>
      <c r="AA79" s="160">
        <v>7961483.0877144895</v>
      </c>
      <c r="AB79" s="160">
        <v>-1229912.6612895301</v>
      </c>
      <c r="AC79" s="160">
        <v>0</v>
      </c>
      <c r="AD79" s="160">
        <v>0</v>
      </c>
      <c r="AE79" s="160">
        <v>0</v>
      </c>
      <c r="AF79" s="160">
        <v>52876988.989585496</v>
      </c>
      <c r="AG79" s="160">
        <v>53307355.287078999</v>
      </c>
      <c r="AH79" s="160">
        <v>-10314750.2870804</v>
      </c>
      <c r="AI79" s="3">
        <v>7901667.9999999898</v>
      </c>
      <c r="AJ79">
        <v>50894272.999998502</v>
      </c>
      <c r="AK79" s="3"/>
      <c r="AM79" s="3"/>
      <c r="AO79" s="3"/>
      <c r="AQ79" s="3"/>
      <c r="AS79" s="3"/>
      <c r="AU79" s="3"/>
      <c r="AX79" s="3"/>
      <c r="AZ79" s="3"/>
      <c r="BB79" s="3"/>
      <c r="BC79"/>
      <c r="BD79"/>
      <c r="BE79"/>
      <c r="BF79"/>
      <c r="BG79"/>
      <c r="BH79"/>
    </row>
    <row r="80" spans="1:6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1483479208.12169</v>
      </c>
      <c r="K80" s="160">
        <v>68959971.473690704</v>
      </c>
      <c r="L80" s="160">
        <v>55473498.633775398</v>
      </c>
      <c r="M80" s="160">
        <v>1.65989734756735</v>
      </c>
      <c r="N80" s="160">
        <v>9174149.7475559302</v>
      </c>
      <c r="O80" s="160">
        <v>47.509691938217003</v>
      </c>
      <c r="P80" s="160">
        <v>3.30744520275673</v>
      </c>
      <c r="Q80" s="160">
        <v>38281.879250446204</v>
      </c>
      <c r="R80" s="160">
        <v>10.6937486709559</v>
      </c>
      <c r="S80" s="160">
        <v>4.1667720405477198</v>
      </c>
      <c r="T80" s="160">
        <v>0</v>
      </c>
      <c r="U80" s="160">
        <v>0</v>
      </c>
      <c r="V80" s="160">
        <v>39392233.499064602</v>
      </c>
      <c r="W80" s="160">
        <v>-10698646.3498144</v>
      </c>
      <c r="X80" s="160">
        <v>14783455.5317441</v>
      </c>
      <c r="Y80" s="160">
        <v>-655092.00577656296</v>
      </c>
      <c r="Z80" s="160">
        <v>18781857.7575613</v>
      </c>
      <c r="AA80" s="160">
        <v>12735238.894706201</v>
      </c>
      <c r="AB80" s="160">
        <v>-994043.04947539105</v>
      </c>
      <c r="AC80" s="160">
        <v>-3498749.62562849</v>
      </c>
      <c r="AD80" s="160">
        <v>0</v>
      </c>
      <c r="AE80" s="160">
        <v>0</v>
      </c>
      <c r="AF80" s="160">
        <v>69846254.652381405</v>
      </c>
      <c r="AG80" s="160">
        <v>70325892.640421405</v>
      </c>
      <c r="AH80" s="160">
        <v>-9598973.6404196508</v>
      </c>
      <c r="AI80" s="3">
        <v>0</v>
      </c>
      <c r="AJ80">
        <v>60726919.000001803</v>
      </c>
      <c r="AK80" s="3"/>
      <c r="AM80" s="3"/>
      <c r="AO80" s="3"/>
      <c r="AQ80" s="3"/>
      <c r="AS80" s="3"/>
      <c r="AU80" s="3"/>
      <c r="AX80" s="3"/>
      <c r="AZ80" s="3"/>
      <c r="BB80" s="3"/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1551180057.97579</v>
      </c>
      <c r="K81" s="160">
        <v>67700849.854103893</v>
      </c>
      <c r="L81" s="160">
        <v>59233535.894104697</v>
      </c>
      <c r="M81" s="160">
        <v>1.6705105768762201</v>
      </c>
      <c r="N81" s="160">
        <v>9238295.0831263307</v>
      </c>
      <c r="O81" s="160">
        <v>47.564342659600797</v>
      </c>
      <c r="P81" s="160">
        <v>3.4721448447248502</v>
      </c>
      <c r="Q81" s="160">
        <v>38811.654393435099</v>
      </c>
      <c r="R81" s="160">
        <v>10.5528566382356</v>
      </c>
      <c r="S81" s="160">
        <v>4.3817532843932803</v>
      </c>
      <c r="T81" s="160">
        <v>0</v>
      </c>
      <c r="U81" s="160">
        <v>0</v>
      </c>
      <c r="V81" s="160">
        <v>69023936.087771803</v>
      </c>
      <c r="W81" s="160">
        <v>-3909401.21015563</v>
      </c>
      <c r="X81" s="160">
        <v>4237918.8371961098</v>
      </c>
      <c r="Y81" s="160">
        <v>97013.439391987398</v>
      </c>
      <c r="Z81" s="160">
        <v>10405715.857425399</v>
      </c>
      <c r="AA81" s="160">
        <v>-3834683.7441557501</v>
      </c>
      <c r="AB81" s="160">
        <v>-1967451.02019334</v>
      </c>
      <c r="AC81" s="160">
        <v>-2923844.4392917999</v>
      </c>
      <c r="AD81" s="160">
        <v>0</v>
      </c>
      <c r="AE81" s="160">
        <v>0</v>
      </c>
      <c r="AF81" s="160">
        <v>71129203.807988793</v>
      </c>
      <c r="AG81" s="160">
        <v>71065929.544709101</v>
      </c>
      <c r="AH81" s="160">
        <v>-45143515.544709601</v>
      </c>
      <c r="AI81" s="3">
        <v>0</v>
      </c>
      <c r="AJ81">
        <v>25922413.9999994</v>
      </c>
      <c r="AK81" s="3"/>
      <c r="AM81" s="3"/>
      <c r="AO81" s="3"/>
      <c r="AQ81" s="3"/>
      <c r="AS81" s="3"/>
      <c r="AU81" s="3"/>
      <c r="AX81" s="3"/>
      <c r="AZ81" s="3"/>
      <c r="BB81" s="3"/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1596923440.5824399</v>
      </c>
      <c r="K82" s="160">
        <v>45743382.606643103</v>
      </c>
      <c r="L82" s="160">
        <v>60581042.589064397</v>
      </c>
      <c r="M82" s="160">
        <v>1.72393728577326</v>
      </c>
      <c r="N82" s="160">
        <v>9282061.6386980992</v>
      </c>
      <c r="O82" s="160">
        <v>47.641332819119597</v>
      </c>
      <c r="P82" s="160">
        <v>3.9052019498353698</v>
      </c>
      <c r="Q82" s="160">
        <v>38751.552879671501</v>
      </c>
      <c r="R82" s="160">
        <v>10.697540509767</v>
      </c>
      <c r="S82" s="160">
        <v>4.4775093495175504</v>
      </c>
      <c r="T82" s="160">
        <v>0</v>
      </c>
      <c r="U82" s="160">
        <v>0</v>
      </c>
      <c r="V82" s="160">
        <v>30686569.482255299</v>
      </c>
      <c r="W82" s="160">
        <v>-17138469.849144399</v>
      </c>
      <c r="X82" s="160">
        <v>3588246.2466003899</v>
      </c>
      <c r="Y82" s="160">
        <v>156199.05518326399</v>
      </c>
      <c r="Z82" s="160">
        <v>26352681.9108487</v>
      </c>
      <c r="AA82" s="160">
        <v>207712.868969</v>
      </c>
      <c r="AB82" s="160">
        <v>2130239.9062702102</v>
      </c>
      <c r="AC82" s="160">
        <v>-1240996.22831363</v>
      </c>
      <c r="AD82" s="160">
        <v>0</v>
      </c>
      <c r="AE82" s="160">
        <v>0</v>
      </c>
      <c r="AF82" s="160">
        <v>44742183.392668799</v>
      </c>
      <c r="AG82" s="160">
        <v>44641517.277949899</v>
      </c>
      <c r="AH82" s="160">
        <v>29509014.7220507</v>
      </c>
      <c r="AI82" s="3">
        <v>0</v>
      </c>
      <c r="AJ82">
        <v>74150532.000000596</v>
      </c>
      <c r="AK82" s="3"/>
      <c r="AM82" s="3"/>
      <c r="AO82" s="3"/>
      <c r="AQ82" s="3"/>
      <c r="AS82" s="3"/>
      <c r="AU82" s="3"/>
      <c r="AX82" s="3"/>
      <c r="AZ82" s="3"/>
      <c r="BB82" s="3"/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1526084954.4430001</v>
      </c>
      <c r="K83" s="160">
        <v>-86966973.401817098</v>
      </c>
      <c r="L83" s="160">
        <v>60094979.920444697</v>
      </c>
      <c r="M83" s="160">
        <v>1.8300204332162899</v>
      </c>
      <c r="N83" s="160">
        <v>9213955.7715363298</v>
      </c>
      <c r="O83" s="160">
        <v>48.166284148003797</v>
      </c>
      <c r="P83" s="160">
        <v>2.8468452607200301</v>
      </c>
      <c r="Q83" s="160">
        <v>37106.287685291798</v>
      </c>
      <c r="R83" s="160">
        <v>10.7946765710247</v>
      </c>
      <c r="S83" s="160">
        <v>4.6405117032524004</v>
      </c>
      <c r="T83" s="160">
        <v>0</v>
      </c>
      <c r="U83" s="160">
        <v>0</v>
      </c>
      <c r="V83" s="160">
        <v>7594509.1122784596</v>
      </c>
      <c r="W83" s="160">
        <v>-36400569.618808404</v>
      </c>
      <c r="X83" s="160">
        <v>-1158248.97919168</v>
      </c>
      <c r="Y83" s="160">
        <v>923864.683879285</v>
      </c>
      <c r="Z83" s="160">
        <v>-70550839.437573195</v>
      </c>
      <c r="AA83" s="160">
        <v>13599866.5222138</v>
      </c>
      <c r="AB83" s="160">
        <v>1886176.5258235801</v>
      </c>
      <c r="AC83" s="160">
        <v>-2405605.8880230798</v>
      </c>
      <c r="AD83" s="160">
        <v>0</v>
      </c>
      <c r="AE83" s="160">
        <v>0</v>
      </c>
      <c r="AF83" s="160">
        <v>-86510847.079401299</v>
      </c>
      <c r="AG83" s="160">
        <v>-86116629.251853704</v>
      </c>
      <c r="AH83" s="160">
        <v>55789875.251852103</v>
      </c>
      <c r="AI83" s="3">
        <v>11348341</v>
      </c>
      <c r="AJ83">
        <v>-18978413.000001501</v>
      </c>
      <c r="AK83" s="3"/>
      <c r="AM83" s="3"/>
      <c r="AO83" s="3"/>
      <c r="AQ83" s="3"/>
      <c r="AS83" s="3"/>
      <c r="AU83" s="3"/>
      <c r="AX83" s="3"/>
      <c r="AZ83" s="3"/>
      <c r="BB83" s="3"/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1611500730.01373</v>
      </c>
      <c r="K84" s="160">
        <v>57029667.537359901</v>
      </c>
      <c r="L84" s="160">
        <v>58921440.617594697</v>
      </c>
      <c r="M84" s="160">
        <v>1.8402475882898399</v>
      </c>
      <c r="N84" s="160">
        <v>9102911.0181594603</v>
      </c>
      <c r="O84" s="160">
        <v>55.722994049926498</v>
      </c>
      <c r="P84" s="160">
        <v>3.3032801750955398</v>
      </c>
      <c r="Q84" s="160">
        <v>36265.8085243354</v>
      </c>
      <c r="R84" s="160">
        <v>11.0848252453225</v>
      </c>
      <c r="S84" s="160">
        <v>4.8605585541437</v>
      </c>
      <c r="T84" s="160">
        <v>0</v>
      </c>
      <c r="U84" s="160">
        <v>0</v>
      </c>
      <c r="V84" s="160">
        <v>-824844.68679229496</v>
      </c>
      <c r="W84" s="160">
        <v>-502594.93955424201</v>
      </c>
      <c r="X84" s="160">
        <v>1561138.7765503</v>
      </c>
      <c r="Y84" s="160">
        <v>16708379.090566801</v>
      </c>
      <c r="Z84" s="160">
        <v>33184032.9480149</v>
      </c>
      <c r="AA84" s="160">
        <v>7404189.2287092004</v>
      </c>
      <c r="AB84" s="160">
        <v>4372027.2205633204</v>
      </c>
      <c r="AC84" s="160">
        <v>-3313952.37726217</v>
      </c>
      <c r="AD84" s="160">
        <v>0</v>
      </c>
      <c r="AE84" s="160">
        <v>0</v>
      </c>
      <c r="AF84" s="160">
        <v>58588375.260795802</v>
      </c>
      <c r="AG84" s="160">
        <v>58378111.676978998</v>
      </c>
      <c r="AH84" s="160">
        <v>-53839119.676978402</v>
      </c>
      <c r="AI84" s="3">
        <v>29499578</v>
      </c>
      <c r="AJ84">
        <v>34038570.000000603</v>
      </c>
      <c r="AK84" s="3"/>
      <c r="AM84" s="3"/>
      <c r="AO84" s="3"/>
      <c r="AQ84" s="3"/>
      <c r="AS84" s="3"/>
      <c r="AU84" s="3"/>
      <c r="AX84" s="3"/>
      <c r="AZ84" s="3"/>
      <c r="BB84" s="3"/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1678264214.15399</v>
      </c>
      <c r="K85" s="160">
        <v>66763484.140256599</v>
      </c>
      <c r="L85" s="160">
        <v>59029313.630040102</v>
      </c>
      <c r="M85" s="160">
        <v>1.85648633936772</v>
      </c>
      <c r="N85" s="160">
        <v>9187108.4648355693</v>
      </c>
      <c r="O85" s="160">
        <v>55.372683195499</v>
      </c>
      <c r="P85" s="160">
        <v>4.05484602852931</v>
      </c>
      <c r="Q85" s="160">
        <v>35665.449243729599</v>
      </c>
      <c r="R85" s="160">
        <v>11.381459884458501</v>
      </c>
      <c r="S85" s="160">
        <v>4.8247493441129699</v>
      </c>
      <c r="T85" s="160">
        <v>0</v>
      </c>
      <c r="U85" s="160">
        <v>0.121694376318953</v>
      </c>
      <c r="V85" s="160">
        <v>5305829.4412211701</v>
      </c>
      <c r="W85" s="160">
        <v>-4837888.5209568199</v>
      </c>
      <c r="X85" s="160">
        <v>5965811.5688877404</v>
      </c>
      <c r="Y85" s="160">
        <v>-735398.53719139099</v>
      </c>
      <c r="Z85" s="160">
        <v>48743686.8175864</v>
      </c>
      <c r="AA85" s="160">
        <v>5202290.5390666705</v>
      </c>
      <c r="AB85" s="160">
        <v>4669412.1898101</v>
      </c>
      <c r="AC85" s="160">
        <v>572092.08271428104</v>
      </c>
      <c r="AD85" s="160">
        <v>0</v>
      </c>
      <c r="AE85" s="160">
        <v>2690.5799994979002</v>
      </c>
      <c r="AF85" s="160">
        <v>64888526.161137603</v>
      </c>
      <c r="AG85" s="160">
        <v>65560761.231850803</v>
      </c>
      <c r="AH85" s="160">
        <v>142120.76814899201</v>
      </c>
      <c r="AI85" s="3">
        <v>0</v>
      </c>
      <c r="AJ85">
        <v>65702881.999999799</v>
      </c>
      <c r="AK85" s="3"/>
      <c r="AM85" s="3"/>
      <c r="AO85" s="3"/>
      <c r="AQ85" s="3"/>
      <c r="AS85" s="3"/>
      <c r="AU85" s="3"/>
      <c r="AX85" s="3"/>
      <c r="AZ85" s="3"/>
      <c r="BB85" s="3"/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1716009163.60918</v>
      </c>
      <c r="K86" s="160">
        <v>37744949.455185801</v>
      </c>
      <c r="L86" s="160">
        <v>60620023.984365799</v>
      </c>
      <c r="M86" s="160">
        <v>1.8698545848518999</v>
      </c>
      <c r="N86" s="160">
        <v>9293102.7426205203</v>
      </c>
      <c r="O86" s="160">
        <v>54.447871865919701</v>
      </c>
      <c r="P86" s="160">
        <v>4.08321637315274</v>
      </c>
      <c r="Q86" s="160">
        <v>35327.404692929696</v>
      </c>
      <c r="R86" s="160">
        <v>11.2691753249984</v>
      </c>
      <c r="S86" s="160">
        <v>4.8815823185081504</v>
      </c>
      <c r="T86" s="160">
        <v>0</v>
      </c>
      <c r="U86" s="160">
        <v>0.71814106533946398</v>
      </c>
      <c r="V86" s="160">
        <v>34128721.4129261</v>
      </c>
      <c r="W86" s="160">
        <v>-3023233.1931646899</v>
      </c>
      <c r="X86" s="160">
        <v>7568731.3408359196</v>
      </c>
      <c r="Y86" s="160">
        <v>-1986043.5026690201</v>
      </c>
      <c r="Z86" s="160">
        <v>1803603.45277805</v>
      </c>
      <c r="AA86" s="160">
        <v>2951344.2320313998</v>
      </c>
      <c r="AB86" s="160">
        <v>-1832297.9181548101</v>
      </c>
      <c r="AC86" s="160">
        <v>-913615.23849866702</v>
      </c>
      <c r="AD86" s="160">
        <v>0</v>
      </c>
      <c r="AE86" s="160">
        <v>13982.6022968172</v>
      </c>
      <c r="AF86" s="160">
        <v>38711193.188381098</v>
      </c>
      <c r="AG86" s="160">
        <v>39147613.772392601</v>
      </c>
      <c r="AH86" s="160">
        <v>-4803557.7723927004</v>
      </c>
      <c r="AI86" s="3">
        <v>0</v>
      </c>
      <c r="AJ86">
        <v>34344055.999999903</v>
      </c>
      <c r="AK86" s="3"/>
      <c r="AM86" s="3"/>
      <c r="AO86" s="3"/>
      <c r="AQ86" s="3"/>
      <c r="AS86" s="3"/>
      <c r="AU86" s="3"/>
      <c r="AX86" s="3"/>
      <c r="AZ86" s="3"/>
      <c r="BB86" s="3"/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1695288625.9159</v>
      </c>
      <c r="K87" s="160">
        <v>-20720537.693280101</v>
      </c>
      <c r="L87" s="160">
        <v>61912327.9651917</v>
      </c>
      <c r="M87" s="160">
        <v>2.0023978015123198</v>
      </c>
      <c r="N87" s="160">
        <v>9387755.4966509305</v>
      </c>
      <c r="O87" s="160">
        <v>54.534563137519797</v>
      </c>
      <c r="P87" s="160">
        <v>3.9249606180582401</v>
      </c>
      <c r="Q87" s="160">
        <v>35621.551276388702</v>
      </c>
      <c r="R87" s="160">
        <v>10.9305916687006</v>
      </c>
      <c r="S87" s="160">
        <v>4.8838862169610398</v>
      </c>
      <c r="T87" s="160">
        <v>0</v>
      </c>
      <c r="U87" s="160">
        <v>2.1174376172745202</v>
      </c>
      <c r="V87" s="160">
        <v>31848983.666872501</v>
      </c>
      <c r="W87" s="160">
        <v>-39380605.756691799</v>
      </c>
      <c r="X87" s="160">
        <v>6857699.3146403199</v>
      </c>
      <c r="Y87" s="160">
        <v>143292.39322645401</v>
      </c>
      <c r="Z87" s="160">
        <v>-10118845.302462799</v>
      </c>
      <c r="AA87" s="160">
        <v>-2837079.40432702</v>
      </c>
      <c r="AB87" s="160">
        <v>-5522806.0839524996</v>
      </c>
      <c r="AC87" s="160">
        <v>-44981.584236520801</v>
      </c>
      <c r="AD87" s="160">
        <v>0</v>
      </c>
      <c r="AE87" s="160">
        <v>33756.623579802501</v>
      </c>
      <c r="AF87" s="160">
        <v>-19020586.133351602</v>
      </c>
      <c r="AG87" s="160">
        <v>-19542614.487234499</v>
      </c>
      <c r="AH87" s="160">
        <v>28155571.487234902</v>
      </c>
      <c r="AI87" s="3">
        <v>0</v>
      </c>
      <c r="AJ87">
        <v>8612957.0000004098</v>
      </c>
      <c r="AK87" s="3"/>
      <c r="AM87" s="3"/>
      <c r="AO87" s="3"/>
      <c r="AQ87" s="3"/>
      <c r="AS87" s="3"/>
      <c r="AU87" s="3"/>
      <c r="AX87" s="3"/>
      <c r="AZ87" s="3"/>
      <c r="BB87" s="3"/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1734814002.8484099</v>
      </c>
      <c r="K88" s="160">
        <v>39525376.932511501</v>
      </c>
      <c r="L88" s="160">
        <v>63808073.878680401</v>
      </c>
      <c r="M88" s="160">
        <v>1.97437898713241</v>
      </c>
      <c r="N88" s="160">
        <v>9499424.7345857695</v>
      </c>
      <c r="O88" s="160">
        <v>54.361282851068701</v>
      </c>
      <c r="P88" s="160">
        <v>3.7144731767193302</v>
      </c>
      <c r="Q88" s="160">
        <v>35751.001409943201</v>
      </c>
      <c r="R88" s="160">
        <v>10.899748533767299</v>
      </c>
      <c r="S88" s="160">
        <v>5.1363096295287498</v>
      </c>
      <c r="T88" s="160">
        <v>0</v>
      </c>
      <c r="U88" s="160">
        <v>4.1551810455149596</v>
      </c>
      <c r="V88" s="160">
        <v>43762547.762778603</v>
      </c>
      <c r="W88" s="160">
        <v>7602766.3497983003</v>
      </c>
      <c r="X88" s="160">
        <v>8092354.2141361302</v>
      </c>
      <c r="Y88" s="160">
        <v>-361140.74772202299</v>
      </c>
      <c r="Z88" s="160">
        <v>-13880921.721401701</v>
      </c>
      <c r="AA88" s="160">
        <v>-1717826.7425355499</v>
      </c>
      <c r="AB88" s="160">
        <v>-622427.09985417896</v>
      </c>
      <c r="AC88" s="160">
        <v>-3797032.3695615199</v>
      </c>
      <c r="AD88" s="160">
        <v>0</v>
      </c>
      <c r="AE88" s="160">
        <v>49456.132332813599</v>
      </c>
      <c r="AF88" s="160">
        <v>39127775.777970798</v>
      </c>
      <c r="AG88" s="160">
        <v>39462336.7448861</v>
      </c>
      <c r="AH88" s="160">
        <v>8670788.2551132701</v>
      </c>
      <c r="AI88" s="3">
        <v>0</v>
      </c>
      <c r="AJ88">
        <v>48133124.999999397</v>
      </c>
      <c r="AK88" s="3"/>
      <c r="AM88" s="3"/>
      <c r="AO88" s="3"/>
      <c r="AQ88" s="3"/>
      <c r="AS88" s="3"/>
      <c r="AU88" s="3"/>
      <c r="AX88" s="3"/>
      <c r="AZ88" s="3"/>
      <c r="BB88" s="3"/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1643084566.4022601</v>
      </c>
      <c r="K89" s="160">
        <v>-91729436.446143001</v>
      </c>
      <c r="L89" s="160">
        <v>64475637.401056699</v>
      </c>
      <c r="M89" s="160">
        <v>2.1168833723129099</v>
      </c>
      <c r="N89" s="160">
        <v>9597316.0393252391</v>
      </c>
      <c r="O89" s="160">
        <v>54.288089522738503</v>
      </c>
      <c r="P89" s="160">
        <v>2.73275402862396</v>
      </c>
      <c r="Q89" s="160">
        <v>36768.102004864297</v>
      </c>
      <c r="R89" s="160">
        <v>10.9063403568839</v>
      </c>
      <c r="S89" s="160">
        <v>5.1597966592073101</v>
      </c>
      <c r="T89" s="160">
        <v>0</v>
      </c>
      <c r="U89" s="160">
        <v>6.7041899143430399</v>
      </c>
      <c r="V89" s="160">
        <v>21944092.3361536</v>
      </c>
      <c r="W89" s="160">
        <v>-38470574.941405699</v>
      </c>
      <c r="X89" s="160">
        <v>7493807.2284199102</v>
      </c>
      <c r="Y89" s="160">
        <v>-271942.78750252799</v>
      </c>
      <c r="Z89" s="160">
        <v>-74154372.047708794</v>
      </c>
      <c r="AA89" s="160">
        <v>-9946821.0830683094</v>
      </c>
      <c r="AB89" s="160">
        <v>-203099.65131549901</v>
      </c>
      <c r="AC89" s="160">
        <v>-499787.92416082002</v>
      </c>
      <c r="AD89" s="160">
        <v>0</v>
      </c>
      <c r="AE89" s="160">
        <v>64133.474930423501</v>
      </c>
      <c r="AF89" s="160">
        <v>-94044565.395657703</v>
      </c>
      <c r="AG89" s="160">
        <v>-93419609.276923999</v>
      </c>
      <c r="AH89" s="160">
        <v>75334120.276923597</v>
      </c>
      <c r="AI89" s="3">
        <v>0</v>
      </c>
      <c r="AJ89">
        <v>-18085489.000000302</v>
      </c>
      <c r="AK89" s="3"/>
      <c r="AM89" s="3"/>
      <c r="AO89" s="3"/>
      <c r="AQ89" s="3"/>
      <c r="AS89" s="3"/>
      <c r="AU89" s="3"/>
      <c r="AX89" s="3"/>
      <c r="AZ89" s="3"/>
      <c r="BB89" s="3"/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1619249399.4541099</v>
      </c>
      <c r="K90" s="160">
        <v>-23835166.9481594</v>
      </c>
      <c r="L90" s="160">
        <v>64972951.721614502</v>
      </c>
      <c r="M90" s="160">
        <v>2.1667661301475198</v>
      </c>
      <c r="N90" s="160">
        <v>9670646.8315011896</v>
      </c>
      <c r="O90" s="160">
        <v>54.253340935185797</v>
      </c>
      <c r="P90" s="160">
        <v>2.4309537042598199</v>
      </c>
      <c r="Q90" s="160">
        <v>37585.313674696801</v>
      </c>
      <c r="R90" s="160">
        <v>10.821973808181999</v>
      </c>
      <c r="S90" s="160">
        <v>5.6674323375601503</v>
      </c>
      <c r="T90" s="160">
        <v>0</v>
      </c>
      <c r="U90" s="160">
        <v>9.67648947516434</v>
      </c>
      <c r="V90" s="160">
        <v>27905990.371148001</v>
      </c>
      <c r="W90" s="160">
        <v>-11891425.5481955</v>
      </c>
      <c r="X90" s="160">
        <v>5644747.9411111297</v>
      </c>
      <c r="Y90" s="160">
        <v>-83190.431677832603</v>
      </c>
      <c r="Z90" s="160">
        <v>-27529667.363094799</v>
      </c>
      <c r="AA90" s="160">
        <v>-7262092.9779588599</v>
      </c>
      <c r="AB90" s="160">
        <v>-1681049.57536429</v>
      </c>
      <c r="AC90" s="160">
        <v>-7928324.7127277404</v>
      </c>
      <c r="AD90" s="160">
        <v>0</v>
      </c>
      <c r="AE90" s="160">
        <v>74171.096989147598</v>
      </c>
      <c r="AF90" s="160">
        <v>-22750841.1997707</v>
      </c>
      <c r="AG90" s="160">
        <v>-23208557.359208301</v>
      </c>
      <c r="AH90" s="160">
        <v>-1683556.6407923901</v>
      </c>
      <c r="AI90" s="3">
        <v>0</v>
      </c>
      <c r="AJ90">
        <v>-24892114.0000007</v>
      </c>
      <c r="AK90" s="3"/>
      <c r="AM90" s="3"/>
      <c r="AO90" s="3"/>
      <c r="AQ90" s="3"/>
      <c r="AS90" s="3"/>
      <c r="AU90" s="3"/>
      <c r="AX90" s="3"/>
      <c r="AZ90" s="3"/>
      <c r="BB90" s="3"/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1676169575.8545699</v>
      </c>
      <c r="K91" s="160">
        <v>56920176.400469601</v>
      </c>
      <c r="L91" s="160">
        <v>66908995.533109598</v>
      </c>
      <c r="M91" s="160">
        <v>2.1247639014318298</v>
      </c>
      <c r="N91" s="160">
        <v>9766946.3240716998</v>
      </c>
      <c r="O91" s="160">
        <v>53.992064988764298</v>
      </c>
      <c r="P91" s="160">
        <v>2.6448248546655302</v>
      </c>
      <c r="Q91" s="160">
        <v>38434.438182861901</v>
      </c>
      <c r="R91" s="160">
        <v>10.630065689936499</v>
      </c>
      <c r="S91" s="160">
        <v>5.8191674142728997</v>
      </c>
      <c r="T91" s="160">
        <v>0</v>
      </c>
      <c r="U91" s="160">
        <v>13.0112154982659</v>
      </c>
      <c r="V91" s="160">
        <v>35539005.669335797</v>
      </c>
      <c r="W91" s="160">
        <v>9674381.5806521606</v>
      </c>
      <c r="X91" s="160">
        <v>6907307.6966279997</v>
      </c>
      <c r="Y91" s="160">
        <v>-624997.62871475401</v>
      </c>
      <c r="Z91" s="160">
        <v>19531685.933408499</v>
      </c>
      <c r="AA91" s="160">
        <v>-7347494.4421426998</v>
      </c>
      <c r="AB91" s="160">
        <v>-2782833.2305734199</v>
      </c>
      <c r="AC91" s="160">
        <v>-2348413.2299488201</v>
      </c>
      <c r="AD91" s="160">
        <v>0</v>
      </c>
      <c r="AE91" s="160">
        <v>82002.1441627678</v>
      </c>
      <c r="AF91" s="160">
        <v>58630644.4928075</v>
      </c>
      <c r="AG91" s="160">
        <v>59141347.167844698</v>
      </c>
      <c r="AH91" s="160">
        <v>-90587199.167842895</v>
      </c>
      <c r="AI91" s="3">
        <v>0</v>
      </c>
      <c r="AJ91">
        <v>-31445851.999998201</v>
      </c>
      <c r="AK91" s="3"/>
      <c r="AM91" s="3"/>
      <c r="AO91" s="3"/>
      <c r="AQ91" s="3"/>
      <c r="AS91" s="3"/>
      <c r="AU91" s="3"/>
      <c r="AX91" s="3"/>
      <c r="AZ91" s="3"/>
      <c r="BB91" s="3"/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1711183049.5104899</v>
      </c>
      <c r="K92" s="160">
        <v>35013473.655917697</v>
      </c>
      <c r="L92" s="160">
        <v>67730287.340106294</v>
      </c>
      <c r="M92" s="160">
        <v>2.1117986924347298</v>
      </c>
      <c r="N92" s="160">
        <v>9850048.8443497792</v>
      </c>
      <c r="O92" s="160">
        <v>54.175777446701801</v>
      </c>
      <c r="P92" s="160">
        <v>2.9166976773397901</v>
      </c>
      <c r="Q92" s="160">
        <v>39371.947471350803</v>
      </c>
      <c r="R92" s="160">
        <v>10.470464082965799</v>
      </c>
      <c r="S92" s="160">
        <v>6.0598776413956603</v>
      </c>
      <c r="T92" s="160">
        <v>0</v>
      </c>
      <c r="U92" s="160">
        <v>16.670692845742899</v>
      </c>
      <c r="V92" s="160">
        <v>13288026.3226317</v>
      </c>
      <c r="W92" s="160">
        <v>2429248.0808156002</v>
      </c>
      <c r="X92" s="160">
        <v>6027086.0664959904</v>
      </c>
      <c r="Y92" s="160">
        <v>428247.21686847397</v>
      </c>
      <c r="Z92" s="160">
        <v>23374411.300133999</v>
      </c>
      <c r="AA92" s="160">
        <v>-7761631.6483680299</v>
      </c>
      <c r="AB92" s="160">
        <v>-2389531.0274175201</v>
      </c>
      <c r="AC92" s="160">
        <v>-3648721.6409694301</v>
      </c>
      <c r="AD92" s="160">
        <v>0</v>
      </c>
      <c r="AE92" s="160">
        <v>88398.062183956994</v>
      </c>
      <c r="AF92" s="160">
        <v>31835532.732374899</v>
      </c>
      <c r="AG92" s="160">
        <v>32101895.0451166</v>
      </c>
      <c r="AH92" s="160">
        <v>-62550360.045117296</v>
      </c>
      <c r="AI92" s="3">
        <v>0</v>
      </c>
      <c r="AJ92">
        <v>-30448465.0000006</v>
      </c>
      <c r="AK92" s="3"/>
      <c r="AM92" s="3"/>
      <c r="AO92" s="3"/>
      <c r="AQ92" s="3"/>
      <c r="AS92" s="3"/>
      <c r="AU92" s="3"/>
      <c r="AX92" s="3"/>
      <c r="AZ92" s="3"/>
      <c r="BB92" s="3"/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47103514.999999903</v>
      </c>
      <c r="F93" s="160">
        <v>65733970</v>
      </c>
      <c r="G93" s="160">
        <v>0</v>
      </c>
      <c r="H93" s="160">
        <v>47103514.999999903</v>
      </c>
      <c r="I93" s="160">
        <v>0</v>
      </c>
      <c r="J93" s="160">
        <v>40951742.0112326</v>
      </c>
      <c r="K93" s="160">
        <v>0</v>
      </c>
      <c r="L93" s="160">
        <v>2988066.6864974699</v>
      </c>
      <c r="M93" s="160">
        <v>1.22446132506114</v>
      </c>
      <c r="N93" s="160">
        <v>2748238.4134659702</v>
      </c>
      <c r="O93" s="160">
        <v>35.2968737812566</v>
      </c>
      <c r="P93" s="160">
        <v>1.95863721745606</v>
      </c>
      <c r="Q93" s="160">
        <v>35513.769785103097</v>
      </c>
      <c r="R93" s="160">
        <v>7.6754355225931601</v>
      </c>
      <c r="S93" s="160">
        <v>3.5501668442365699</v>
      </c>
      <c r="T93" s="160">
        <v>0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3">
        <v>47103514.999999903</v>
      </c>
      <c r="AJ93">
        <v>47103514.999999903</v>
      </c>
      <c r="AK93" s="3"/>
      <c r="AM93" s="3"/>
      <c r="AO93" s="3"/>
      <c r="AQ93" s="3"/>
      <c r="AS93" s="3"/>
      <c r="AU93" s="3"/>
      <c r="AX93" s="3"/>
      <c r="AZ93" s="3"/>
      <c r="BB93" s="3"/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47563478.999999903</v>
      </c>
      <c r="F94" s="160">
        <v>66035486</v>
      </c>
      <c r="G94" s="160">
        <v>47103514.999999903</v>
      </c>
      <c r="H94" s="160">
        <v>47597707.999999903</v>
      </c>
      <c r="I94" s="160">
        <v>34228.999999988497</v>
      </c>
      <c r="J94" s="160">
        <v>45382136.192449197</v>
      </c>
      <c r="K94" s="160">
        <v>4012443.28058735</v>
      </c>
      <c r="L94" s="160">
        <v>3067152.0049922299</v>
      </c>
      <c r="M94" s="160">
        <v>0.95425670327989498</v>
      </c>
      <c r="N94" s="160">
        <v>2800412.0870693899</v>
      </c>
      <c r="O94" s="160">
        <v>35.395758348436502</v>
      </c>
      <c r="P94" s="160">
        <v>2.2248293383059701</v>
      </c>
      <c r="Q94" s="160">
        <v>34792.153953380403</v>
      </c>
      <c r="R94" s="160">
        <v>7.72117924132505</v>
      </c>
      <c r="S94" s="160">
        <v>3.5583851803607498</v>
      </c>
      <c r="T94" s="160">
        <v>0</v>
      </c>
      <c r="U94" s="160">
        <v>0</v>
      </c>
      <c r="V94" s="160">
        <v>714630.52863758302</v>
      </c>
      <c r="W94" s="160">
        <v>3176992.2125451802</v>
      </c>
      <c r="X94" s="160">
        <v>314754.68550385401</v>
      </c>
      <c r="Y94" s="160">
        <v>-515.86892328696501</v>
      </c>
      <c r="Z94" s="160">
        <v>771035.90739416901</v>
      </c>
      <c r="AA94" s="160">
        <v>176813.81145593699</v>
      </c>
      <c r="AB94" s="160">
        <v>20723.6828892261</v>
      </c>
      <c r="AC94" s="160">
        <v>0</v>
      </c>
      <c r="AD94" s="160">
        <v>0</v>
      </c>
      <c r="AE94" s="160">
        <v>0</v>
      </c>
      <c r="AF94" s="160">
        <v>5174434.9595026597</v>
      </c>
      <c r="AG94" s="160">
        <v>5503576.5990052698</v>
      </c>
      <c r="AH94" s="160">
        <v>-5469347.5990052801</v>
      </c>
      <c r="AI94" s="3">
        <v>459964</v>
      </c>
      <c r="AJ94">
        <v>494192.99999998801</v>
      </c>
      <c r="AK94" s="3"/>
      <c r="AM94" s="3"/>
      <c r="AO94" s="3"/>
      <c r="AQ94" s="3"/>
      <c r="AS94" s="3"/>
      <c r="AU94" s="3"/>
      <c r="AX94" s="3"/>
      <c r="AZ94" s="3"/>
      <c r="BB94" s="3"/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47563478.999999903</v>
      </c>
      <c r="F95" s="160">
        <v>66035486</v>
      </c>
      <c r="G95" s="160">
        <v>47597707.999999903</v>
      </c>
      <c r="H95" s="160">
        <v>52276659</v>
      </c>
      <c r="I95" s="160">
        <v>4678951.0000000298</v>
      </c>
      <c r="J95" s="160">
        <v>48354670.285281204</v>
      </c>
      <c r="K95" s="160">
        <v>2972534.0928320601</v>
      </c>
      <c r="L95" s="160">
        <v>2963269.7546655</v>
      </c>
      <c r="M95" s="160">
        <v>0.88758600432110801</v>
      </c>
      <c r="N95" s="160">
        <v>2846929.32774525</v>
      </c>
      <c r="O95" s="160">
        <v>34.771445423300896</v>
      </c>
      <c r="P95" s="160">
        <v>2.5316819613867998</v>
      </c>
      <c r="Q95" s="160">
        <v>33820.029088857598</v>
      </c>
      <c r="R95" s="160">
        <v>7.7640478477194597</v>
      </c>
      <c r="S95" s="160">
        <v>3.5583851803607498</v>
      </c>
      <c r="T95" s="160">
        <v>0</v>
      </c>
      <c r="U95" s="160">
        <v>0</v>
      </c>
      <c r="V95" s="160">
        <v>984325.68819890905</v>
      </c>
      <c r="W95" s="160">
        <v>921992.04889167298</v>
      </c>
      <c r="X95" s="160">
        <v>342047.92342086002</v>
      </c>
      <c r="Y95" s="160">
        <v>-39025.577958743503</v>
      </c>
      <c r="Z95" s="160">
        <v>823177.43265746604</v>
      </c>
      <c r="AA95" s="160">
        <v>256091.93492268</v>
      </c>
      <c r="AB95" s="160">
        <v>21675.228389215601</v>
      </c>
      <c r="AC95" s="160">
        <v>0</v>
      </c>
      <c r="AD95" s="160">
        <v>0</v>
      </c>
      <c r="AE95" s="160">
        <v>0</v>
      </c>
      <c r="AF95" s="160">
        <v>3310284.6785220602</v>
      </c>
      <c r="AG95" s="160">
        <v>3404911.9375624601</v>
      </c>
      <c r="AH95" s="160">
        <v>1274039.0624375599</v>
      </c>
      <c r="AI95" s="3">
        <v>0</v>
      </c>
      <c r="AJ95">
        <v>4678951.0000000298</v>
      </c>
      <c r="AK95" s="3"/>
      <c r="AM95" s="3"/>
      <c r="AO95" s="3"/>
      <c r="AQ95" s="3"/>
      <c r="AS95" s="3"/>
      <c r="AU95" s="3"/>
      <c r="AX95" s="3"/>
      <c r="AZ95" s="3"/>
      <c r="BB95" s="3"/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47563478.999999903</v>
      </c>
      <c r="F96" s="160">
        <v>66035486</v>
      </c>
      <c r="G96" s="160">
        <v>52276659</v>
      </c>
      <c r="H96" s="160">
        <v>58690113</v>
      </c>
      <c r="I96" s="160">
        <v>6413453.9999999898</v>
      </c>
      <c r="J96" s="160">
        <v>52776213.510407098</v>
      </c>
      <c r="K96" s="160">
        <v>4421543.22512588</v>
      </c>
      <c r="L96" s="160">
        <v>3111608.7239264101</v>
      </c>
      <c r="M96" s="160">
        <v>0.84445403853827095</v>
      </c>
      <c r="N96" s="160">
        <v>2900400.9844958899</v>
      </c>
      <c r="O96" s="160">
        <v>34.474265191885202</v>
      </c>
      <c r="P96" s="160">
        <v>2.98787226562842</v>
      </c>
      <c r="Q96" s="160">
        <v>32966.477874573997</v>
      </c>
      <c r="R96" s="160">
        <v>7.7825434993937197</v>
      </c>
      <c r="S96" s="160">
        <v>3.5583851803607498</v>
      </c>
      <c r="T96" s="160">
        <v>0</v>
      </c>
      <c r="U96" s="160">
        <v>0</v>
      </c>
      <c r="V96" s="160">
        <v>2139015.9146988601</v>
      </c>
      <c r="W96" s="160">
        <v>568933.12175547495</v>
      </c>
      <c r="X96" s="160">
        <v>430962.54895912099</v>
      </c>
      <c r="Y96" s="160">
        <v>-21277.773481300799</v>
      </c>
      <c r="Z96" s="160">
        <v>1203910.4697198099</v>
      </c>
      <c r="AA96" s="160">
        <v>243381.18605459301</v>
      </c>
      <c r="AB96" s="160">
        <v>11040.5924430056</v>
      </c>
      <c r="AC96" s="160">
        <v>0</v>
      </c>
      <c r="AD96" s="160">
        <v>0</v>
      </c>
      <c r="AE96" s="160">
        <v>0</v>
      </c>
      <c r="AF96" s="160">
        <v>4575966.06014957</v>
      </c>
      <c r="AG96" s="160">
        <v>4705405.0698242802</v>
      </c>
      <c r="AH96" s="160">
        <v>1708048.9301757</v>
      </c>
      <c r="AI96" s="3">
        <v>0</v>
      </c>
      <c r="AJ96">
        <v>6413453.9999999898</v>
      </c>
      <c r="AK96" s="3"/>
      <c r="AM96" s="3"/>
      <c r="AO96" s="3"/>
      <c r="AQ96" s="3"/>
      <c r="AS96" s="3"/>
      <c r="AU96" s="3"/>
      <c r="AX96" s="3"/>
      <c r="AZ96" s="3"/>
      <c r="BB96" s="3"/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47563478.999999903</v>
      </c>
      <c r="F97" s="160">
        <v>66035486</v>
      </c>
      <c r="G97" s="160">
        <v>58690113</v>
      </c>
      <c r="H97" s="160">
        <v>64424944.999999903</v>
      </c>
      <c r="I97" s="160">
        <v>5734831.9999999497</v>
      </c>
      <c r="J97" s="160">
        <v>57252677.771827303</v>
      </c>
      <c r="K97" s="160">
        <v>4476464.2614202099</v>
      </c>
      <c r="L97" s="160">
        <v>3372635.91564218</v>
      </c>
      <c r="M97" s="160">
        <v>0.82515410950917401</v>
      </c>
      <c r="N97" s="160">
        <v>2968493.4504525298</v>
      </c>
      <c r="O97" s="160">
        <v>34.3234951904196</v>
      </c>
      <c r="P97" s="160">
        <v>3.27363007287587</v>
      </c>
      <c r="Q97" s="160">
        <v>31633.004303496102</v>
      </c>
      <c r="R97" s="160">
        <v>7.8729895351010697</v>
      </c>
      <c r="S97" s="160">
        <v>3.6039527806618099</v>
      </c>
      <c r="T97" s="160">
        <v>0</v>
      </c>
      <c r="U97" s="160">
        <v>0</v>
      </c>
      <c r="V97" s="160">
        <v>2701343.9964478998</v>
      </c>
      <c r="W97" s="160">
        <v>432061.16240461898</v>
      </c>
      <c r="X97" s="160">
        <v>561008.371135275</v>
      </c>
      <c r="Y97" s="160">
        <v>-10196.029513769699</v>
      </c>
      <c r="Z97" s="160">
        <v>770025.13067671098</v>
      </c>
      <c r="AA97" s="160">
        <v>459997.99836988701</v>
      </c>
      <c r="AB97" s="160">
        <v>64037.106271615099</v>
      </c>
      <c r="AC97" s="160">
        <v>-36278.4605142984</v>
      </c>
      <c r="AD97" s="160">
        <v>0</v>
      </c>
      <c r="AE97" s="160">
        <v>0</v>
      </c>
      <c r="AF97" s="160">
        <v>4941999.2752779396</v>
      </c>
      <c r="AG97" s="160">
        <v>5055032.0530367903</v>
      </c>
      <c r="AH97" s="160">
        <v>679799.94696316402</v>
      </c>
      <c r="AI97" s="3">
        <v>0</v>
      </c>
      <c r="AJ97">
        <v>5734831.9999999497</v>
      </c>
      <c r="AK97" s="3"/>
      <c r="AM97" s="3"/>
      <c r="AO97" s="3"/>
      <c r="AQ97" s="3"/>
      <c r="AS97" s="3"/>
      <c r="AU97" s="3"/>
      <c r="AX97" s="3"/>
      <c r="AZ97" s="3"/>
      <c r="BB97" s="3"/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49238964.999999903</v>
      </c>
      <c r="F98" s="160">
        <v>73818234</v>
      </c>
      <c r="G98" s="160">
        <v>64424944.999999903</v>
      </c>
      <c r="H98" s="160">
        <v>70014924</v>
      </c>
      <c r="I98" s="160">
        <v>3914493.0000000498</v>
      </c>
      <c r="J98" s="160">
        <v>61845780.028109901</v>
      </c>
      <c r="K98" s="160">
        <v>2167075.3941381201</v>
      </c>
      <c r="L98" s="160">
        <v>3742531.7688472499</v>
      </c>
      <c r="M98" s="160">
        <v>0.99802413345686802</v>
      </c>
      <c r="N98" s="160">
        <v>2929215.4723490099</v>
      </c>
      <c r="O98" s="160">
        <v>34.162918373140002</v>
      </c>
      <c r="P98" s="160">
        <v>3.4715382637713801</v>
      </c>
      <c r="Q98" s="160">
        <v>32002.695562030302</v>
      </c>
      <c r="R98" s="160">
        <v>7.6807238155797899</v>
      </c>
      <c r="S98" s="160">
        <v>3.9632681860798602</v>
      </c>
      <c r="T98" s="160">
        <v>0</v>
      </c>
      <c r="U98" s="160">
        <v>0</v>
      </c>
      <c r="V98" s="160">
        <v>3783320.2056248402</v>
      </c>
      <c r="W98" s="160">
        <v>-1319840.67190219</v>
      </c>
      <c r="X98" s="160">
        <v>178868.26183097699</v>
      </c>
      <c r="Y98" s="160">
        <v>-60678.281516360497</v>
      </c>
      <c r="Z98" s="160">
        <v>573992.11509139498</v>
      </c>
      <c r="AA98" s="160">
        <v>-215276.45205556601</v>
      </c>
      <c r="AB98" s="160">
        <v>-163680.98773889901</v>
      </c>
      <c r="AC98" s="160">
        <v>-215126.38448100499</v>
      </c>
      <c r="AD98" s="160">
        <v>0</v>
      </c>
      <c r="AE98" s="160">
        <v>0</v>
      </c>
      <c r="AF98" s="160">
        <v>2561577.8048531902</v>
      </c>
      <c r="AG98" s="160">
        <v>2580444.2803574498</v>
      </c>
      <c r="AH98" s="160">
        <v>1334048.71964259</v>
      </c>
      <c r="AI98" s="3">
        <v>1675486</v>
      </c>
      <c r="AJ98">
        <v>5589979.0000000503</v>
      </c>
      <c r="AK98" s="3"/>
      <c r="AM98" s="3"/>
      <c r="AO98" s="3"/>
      <c r="AQ98" s="3"/>
      <c r="AS98" s="3"/>
      <c r="AU98" s="3"/>
      <c r="AX98" s="3"/>
      <c r="AZ98" s="3"/>
      <c r="BB98" s="3"/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53725603.999999903</v>
      </c>
      <c r="F99" s="160">
        <v>78291320</v>
      </c>
      <c r="G99" s="160">
        <v>70014924</v>
      </c>
      <c r="H99" s="160">
        <v>83554060.999999896</v>
      </c>
      <c r="I99" s="160">
        <v>9052497.9999999292</v>
      </c>
      <c r="J99" s="160">
        <v>74870956.952758193</v>
      </c>
      <c r="K99" s="160">
        <v>9274863.0751760099</v>
      </c>
      <c r="L99" s="160">
        <v>3896924.8286649799</v>
      </c>
      <c r="M99" s="160">
        <v>0.93977045666623504</v>
      </c>
      <c r="N99" s="160">
        <v>2895500.65182896</v>
      </c>
      <c r="O99" s="160">
        <v>32.852614371331804</v>
      </c>
      <c r="P99" s="160">
        <v>3.8638884750685998</v>
      </c>
      <c r="Q99" s="160">
        <v>32021.545966633101</v>
      </c>
      <c r="R99" s="160">
        <v>7.6301552176128098</v>
      </c>
      <c r="S99" s="160">
        <v>3.9876521555718498</v>
      </c>
      <c r="T99" s="160">
        <v>0</v>
      </c>
      <c r="U99" s="160">
        <v>0</v>
      </c>
      <c r="V99" s="160">
        <v>7856028.1968395496</v>
      </c>
      <c r="W99" s="160">
        <v>-534404.85550910502</v>
      </c>
      <c r="X99" s="160">
        <v>51432.179363096198</v>
      </c>
      <c r="Y99" s="160">
        <v>3158.22924394756</v>
      </c>
      <c r="Z99" s="160">
        <v>1111098.4700653099</v>
      </c>
      <c r="AA99" s="160">
        <v>117316.71072499</v>
      </c>
      <c r="AB99" s="160">
        <v>89849.120951720703</v>
      </c>
      <c r="AC99" s="160">
        <v>21139.035138879099</v>
      </c>
      <c r="AD99" s="160">
        <v>0</v>
      </c>
      <c r="AE99" s="160">
        <v>0</v>
      </c>
      <c r="AF99" s="160">
        <v>8715617.0868183896</v>
      </c>
      <c r="AG99" s="160">
        <v>8768166.7166816294</v>
      </c>
      <c r="AH99" s="160">
        <v>284331.28331829899</v>
      </c>
      <c r="AI99" s="3">
        <v>4486638.9999999898</v>
      </c>
      <c r="AJ99">
        <v>13539136.999999899</v>
      </c>
      <c r="AK99" s="3"/>
      <c r="AM99" s="3"/>
      <c r="AO99" s="3"/>
      <c r="AQ99" s="3"/>
      <c r="AS99" s="3"/>
      <c r="AU99" s="3"/>
      <c r="AX99" s="3"/>
      <c r="AZ99" s="3"/>
      <c r="BB99" s="3"/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53725603.999999903</v>
      </c>
      <c r="F100" s="160">
        <v>78291320</v>
      </c>
      <c r="G100" s="160">
        <v>83554060.999999896</v>
      </c>
      <c r="H100" s="160">
        <v>73672879</v>
      </c>
      <c r="I100" s="160">
        <v>-9881181.9999999404</v>
      </c>
      <c r="J100" s="160">
        <v>69534808.890861005</v>
      </c>
      <c r="K100" s="160">
        <v>-5336148.0618971903</v>
      </c>
      <c r="L100" s="160">
        <v>3862212.9981239801</v>
      </c>
      <c r="M100" s="160">
        <v>1.13503110809188</v>
      </c>
      <c r="N100" s="160">
        <v>2873615.5909563601</v>
      </c>
      <c r="O100" s="160">
        <v>33.835214384423097</v>
      </c>
      <c r="P100" s="160">
        <v>2.8005855881024599</v>
      </c>
      <c r="Q100" s="160">
        <v>30718.835568126098</v>
      </c>
      <c r="R100" s="160">
        <v>7.9748244602331502</v>
      </c>
      <c r="S100" s="160">
        <v>4.0581987556621897</v>
      </c>
      <c r="T100" s="160">
        <v>0</v>
      </c>
      <c r="U100" s="160">
        <v>0</v>
      </c>
      <c r="V100" s="160">
        <v>467087.531464756</v>
      </c>
      <c r="W100" s="160">
        <v>-3973367.3449242199</v>
      </c>
      <c r="X100" s="160">
        <v>-175290.701348587</v>
      </c>
      <c r="Y100" s="160">
        <v>107639.133555732</v>
      </c>
      <c r="Z100" s="160">
        <v>-3793105.05016584</v>
      </c>
      <c r="AA100" s="160">
        <v>620130.65958008904</v>
      </c>
      <c r="AB100" s="160">
        <v>288575.17024522898</v>
      </c>
      <c r="AC100" s="160">
        <v>-59083.069151179101</v>
      </c>
      <c r="AD100" s="160">
        <v>0</v>
      </c>
      <c r="AE100" s="160">
        <v>0</v>
      </c>
      <c r="AF100" s="160">
        <v>-6517413.6707440298</v>
      </c>
      <c r="AG100" s="160">
        <v>-6327399.06652762</v>
      </c>
      <c r="AH100" s="160">
        <v>-3553782.93347232</v>
      </c>
      <c r="AI100" s="3">
        <v>0</v>
      </c>
      <c r="AJ100">
        <v>-9881181.9999999404</v>
      </c>
      <c r="AK100" s="3"/>
      <c r="AM100" s="3"/>
      <c r="AO100" s="3"/>
      <c r="AQ100" s="3"/>
      <c r="AS100" s="3"/>
      <c r="AU100" s="3"/>
      <c r="AX100" s="3"/>
      <c r="AZ100" s="3"/>
      <c r="BB100" s="3"/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54891290.999999903</v>
      </c>
      <c r="F101" s="160">
        <v>79420623</v>
      </c>
      <c r="G101" s="160">
        <v>73672879</v>
      </c>
      <c r="H101" s="160">
        <v>70894166.999999896</v>
      </c>
      <c r="I101" s="160">
        <v>-3944399.00000002</v>
      </c>
      <c r="J101" s="160">
        <v>71378593.250531703</v>
      </c>
      <c r="K101" s="160">
        <v>852863.31270435802</v>
      </c>
      <c r="L101" s="160">
        <v>3651703.6604625802</v>
      </c>
      <c r="M101" s="160">
        <v>1.16794143281466</v>
      </c>
      <c r="N101" s="160">
        <v>2852151.6969436901</v>
      </c>
      <c r="O101" s="160">
        <v>35.452572159239097</v>
      </c>
      <c r="P101" s="160">
        <v>3.2660852247490402</v>
      </c>
      <c r="Q101" s="160">
        <v>29966.431743468998</v>
      </c>
      <c r="R101" s="160">
        <v>7.9301054327543499</v>
      </c>
      <c r="S101" s="160">
        <v>4.0089942719692999</v>
      </c>
      <c r="T101" s="160">
        <v>0</v>
      </c>
      <c r="U101" s="160">
        <v>0</v>
      </c>
      <c r="V101" s="160">
        <v>-885871.02137652598</v>
      </c>
      <c r="W101" s="160">
        <v>-420138.96548361803</v>
      </c>
      <c r="X101" s="160">
        <v>65374.5730733741</v>
      </c>
      <c r="Y101" s="160">
        <v>149200.210060293</v>
      </c>
      <c r="Z101" s="160">
        <v>1631619.9571592701</v>
      </c>
      <c r="AA101" s="160">
        <v>375689.62705648498</v>
      </c>
      <c r="AB101" s="160">
        <v>31421.762194380401</v>
      </c>
      <c r="AC101" s="160">
        <v>59702.564191147001</v>
      </c>
      <c r="AD101" s="160">
        <v>0</v>
      </c>
      <c r="AE101" s="160">
        <v>0</v>
      </c>
      <c r="AF101" s="160">
        <v>1006998.70687481</v>
      </c>
      <c r="AG101" s="160">
        <v>1046449.41302611</v>
      </c>
      <c r="AH101" s="160">
        <v>-4990848.4130261401</v>
      </c>
      <c r="AI101" s="3">
        <v>1165687</v>
      </c>
      <c r="AJ101">
        <v>-2778712.00000002</v>
      </c>
      <c r="AK101" s="3"/>
      <c r="AM101" s="3"/>
      <c r="AO101" s="3"/>
      <c r="AQ101" s="3"/>
      <c r="AS101" s="3"/>
      <c r="AU101" s="3"/>
      <c r="AX101" s="3"/>
      <c r="AZ101" s="3"/>
      <c r="BB101" s="3"/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55360618.999999903</v>
      </c>
      <c r="F102" s="160">
        <v>80022377</v>
      </c>
      <c r="G102" s="160">
        <v>70894166.999999896</v>
      </c>
      <c r="H102" s="160">
        <v>75273404.999999896</v>
      </c>
      <c r="I102" s="160">
        <v>3909909.99999998</v>
      </c>
      <c r="J102" s="160">
        <v>78203073.295358405</v>
      </c>
      <c r="K102" s="160">
        <v>6150400.5389029598</v>
      </c>
      <c r="L102" s="160">
        <v>3875937.0241875299</v>
      </c>
      <c r="M102" s="160">
        <v>1.1975799237850999</v>
      </c>
      <c r="N102" s="160">
        <v>2865273.642831</v>
      </c>
      <c r="O102" s="160">
        <v>35.132401130677003</v>
      </c>
      <c r="P102" s="160">
        <v>3.9927704960379802</v>
      </c>
      <c r="Q102" s="160">
        <v>29426.8221675165</v>
      </c>
      <c r="R102" s="160">
        <v>8.3502916569628596</v>
      </c>
      <c r="S102" s="160">
        <v>4.0791861611951896</v>
      </c>
      <c r="T102" s="160">
        <v>0</v>
      </c>
      <c r="U102" s="160">
        <v>0</v>
      </c>
      <c r="V102" s="160">
        <v>3485955.6624154001</v>
      </c>
      <c r="W102" s="160">
        <v>-288129.11131342401</v>
      </c>
      <c r="X102" s="160">
        <v>169206.22765475899</v>
      </c>
      <c r="Y102" s="160">
        <v>-40051.390769622398</v>
      </c>
      <c r="Z102" s="160">
        <v>2119830.6950341701</v>
      </c>
      <c r="AA102" s="160">
        <v>291035.83862576802</v>
      </c>
      <c r="AB102" s="160">
        <v>334606.772738236</v>
      </c>
      <c r="AC102" s="160">
        <v>-68139.340806742301</v>
      </c>
      <c r="AD102" s="160">
        <v>0</v>
      </c>
      <c r="AE102" s="160">
        <v>0</v>
      </c>
      <c r="AF102" s="160">
        <v>6004315.3535785498</v>
      </c>
      <c r="AG102" s="160">
        <v>6077526.71706043</v>
      </c>
      <c r="AH102" s="160">
        <v>-2167616.71706045</v>
      </c>
      <c r="AI102" s="3">
        <v>469328</v>
      </c>
      <c r="AJ102">
        <v>4379237.9999999804</v>
      </c>
      <c r="AK102" s="3"/>
      <c r="AM102" s="3"/>
      <c r="AO102" s="3"/>
      <c r="AQ102" s="3"/>
      <c r="AS102" s="3"/>
      <c r="AU102" s="3"/>
      <c r="AX102" s="3"/>
      <c r="AZ102" s="3"/>
      <c r="BB102" s="3"/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57011928.999999903</v>
      </c>
      <c r="F103" s="160">
        <v>81673687</v>
      </c>
      <c r="G103" s="160">
        <v>75273404.999999896</v>
      </c>
      <c r="H103" s="160">
        <v>81673687</v>
      </c>
      <c r="I103" s="160">
        <v>4748972.0000000596</v>
      </c>
      <c r="J103" s="160">
        <v>84732888.311512902</v>
      </c>
      <c r="K103" s="160">
        <v>4792001.2638924597</v>
      </c>
      <c r="L103" s="160">
        <v>4140949.1879227501</v>
      </c>
      <c r="M103" s="160">
        <v>1.16958096107573</v>
      </c>
      <c r="N103" s="160">
        <v>2873847.8133243402</v>
      </c>
      <c r="O103" s="160">
        <v>34.194602419432101</v>
      </c>
      <c r="P103" s="160">
        <v>4.0037531914838302</v>
      </c>
      <c r="Q103" s="160">
        <v>29075.687025196399</v>
      </c>
      <c r="R103" s="160">
        <v>8.3624406793883406</v>
      </c>
      <c r="S103" s="160">
        <v>4.4248857901299896</v>
      </c>
      <c r="T103" s="160">
        <v>0</v>
      </c>
      <c r="U103" s="160">
        <v>0</v>
      </c>
      <c r="V103" s="160">
        <v>4203392.93064804</v>
      </c>
      <c r="W103" s="160">
        <v>369797.35324804898</v>
      </c>
      <c r="X103" s="160">
        <v>265994.25101525203</v>
      </c>
      <c r="Y103" s="160">
        <v>-144982.59921278499</v>
      </c>
      <c r="Z103" s="160">
        <v>36382.242705978002</v>
      </c>
      <c r="AA103" s="160">
        <v>206351.51384844299</v>
      </c>
      <c r="AB103" s="160">
        <v>-7135.6315877860598</v>
      </c>
      <c r="AC103" s="160">
        <v>-205800.536958407</v>
      </c>
      <c r="AD103" s="160">
        <v>0</v>
      </c>
      <c r="AE103" s="160">
        <v>0</v>
      </c>
      <c r="AF103" s="160">
        <v>4723999.5237067798</v>
      </c>
      <c r="AG103" s="160">
        <v>4637112.0910882801</v>
      </c>
      <c r="AH103" s="160">
        <v>111859.90891178101</v>
      </c>
      <c r="AI103" s="3">
        <v>1651310</v>
      </c>
      <c r="AJ103">
        <v>6400282.0000000596</v>
      </c>
      <c r="AK103" s="3"/>
      <c r="AM103" s="3"/>
      <c r="AO103" s="3"/>
      <c r="AQ103" s="3"/>
      <c r="AS103" s="3"/>
      <c r="AU103" s="3"/>
      <c r="AX103" s="3"/>
      <c r="AZ103" s="3"/>
      <c r="BB103" s="3"/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57011928.999999903</v>
      </c>
      <c r="F104" s="160">
        <v>81673687</v>
      </c>
      <c r="G104" s="160">
        <v>81673687</v>
      </c>
      <c r="H104" s="160">
        <v>85768165.999999896</v>
      </c>
      <c r="I104" s="160">
        <v>4094478.9999999399</v>
      </c>
      <c r="J104" s="160">
        <v>90440471.7898812</v>
      </c>
      <c r="K104" s="160">
        <v>5707583.4783683596</v>
      </c>
      <c r="L104" s="160">
        <v>4862612.5704346197</v>
      </c>
      <c r="M104" s="160">
        <v>1.2500587038933799</v>
      </c>
      <c r="N104" s="160">
        <v>2917601.6226869798</v>
      </c>
      <c r="O104" s="160">
        <v>34.042546024281101</v>
      </c>
      <c r="P104" s="160">
        <v>3.8547261390716998</v>
      </c>
      <c r="Q104" s="160">
        <v>29719.3196618939</v>
      </c>
      <c r="R104" s="160">
        <v>8.19951098392057</v>
      </c>
      <c r="S104" s="160">
        <v>4.38035455702612</v>
      </c>
      <c r="T104" s="160">
        <v>0</v>
      </c>
      <c r="U104" s="160">
        <v>0</v>
      </c>
      <c r="V104" s="160">
        <v>7558939.4625629699</v>
      </c>
      <c r="W104" s="160">
        <v>-1432377.2427920499</v>
      </c>
      <c r="X104" s="160">
        <v>401893.200563071</v>
      </c>
      <c r="Y104" s="160">
        <v>-22265.622869593401</v>
      </c>
      <c r="Z104" s="160">
        <v>-467241.37852065498</v>
      </c>
      <c r="AA104" s="160">
        <v>-337186.91543644998</v>
      </c>
      <c r="AB104" s="160">
        <v>-120984.61018884199</v>
      </c>
      <c r="AC104" s="160">
        <v>-6753.5099267714804</v>
      </c>
      <c r="AD104" s="160">
        <v>0</v>
      </c>
      <c r="AE104" s="160">
        <v>0</v>
      </c>
      <c r="AF104" s="160">
        <v>5574023.3833916802</v>
      </c>
      <c r="AG104" s="160">
        <v>5314972.3926985003</v>
      </c>
      <c r="AH104" s="160">
        <v>-1220493.3926985599</v>
      </c>
      <c r="AI104" s="3">
        <v>0</v>
      </c>
      <c r="AJ104">
        <v>4094478.9999999399</v>
      </c>
      <c r="AK104" s="3"/>
      <c r="AM104" s="3"/>
      <c r="AO104" s="3"/>
      <c r="AQ104" s="3"/>
      <c r="AS104" s="3"/>
      <c r="AU104" s="3"/>
      <c r="AX104" s="3"/>
      <c r="AZ104" s="3"/>
      <c r="BB104" s="3"/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57011928.999999903</v>
      </c>
      <c r="F105" s="160">
        <v>81673687</v>
      </c>
      <c r="G105" s="160">
        <v>85768165.999999896</v>
      </c>
      <c r="H105" s="160">
        <v>84117985.999999896</v>
      </c>
      <c r="I105" s="160">
        <v>-1650179.99999998</v>
      </c>
      <c r="J105" s="160">
        <v>91576193.366700694</v>
      </c>
      <c r="K105" s="160">
        <v>1135721.5768195</v>
      </c>
      <c r="L105" s="160">
        <v>4904447.6096593002</v>
      </c>
      <c r="M105" s="160">
        <v>1.2614354281215301</v>
      </c>
      <c r="N105" s="160">
        <v>2945078.2567917299</v>
      </c>
      <c r="O105" s="160">
        <v>33.7599715490949</v>
      </c>
      <c r="P105" s="160">
        <v>3.64570479311794</v>
      </c>
      <c r="Q105" s="160">
        <v>29682.6149538504</v>
      </c>
      <c r="R105" s="160">
        <v>8.2014029165720697</v>
      </c>
      <c r="S105" s="160">
        <v>4.4475435079560199</v>
      </c>
      <c r="T105" s="160">
        <v>0</v>
      </c>
      <c r="U105" s="160">
        <v>0.23491818703415501</v>
      </c>
      <c r="V105" s="160">
        <v>1662288.52145287</v>
      </c>
      <c r="W105" s="160">
        <v>99110.3711874781</v>
      </c>
      <c r="X105" s="160">
        <v>335925.91069464502</v>
      </c>
      <c r="Y105" s="160">
        <v>-31778.456069518201</v>
      </c>
      <c r="Z105" s="160">
        <v>-694604.52205473301</v>
      </c>
      <c r="AA105" s="160">
        <v>-43238.025801924799</v>
      </c>
      <c r="AB105" s="160">
        <v>-9608.9896092031795</v>
      </c>
      <c r="AC105" s="160">
        <v>-68303.5985523212</v>
      </c>
      <c r="AD105" s="160">
        <v>0</v>
      </c>
      <c r="AE105" s="160">
        <v>259.80703754787498</v>
      </c>
      <c r="AF105" s="160">
        <v>1250051.01828484</v>
      </c>
      <c r="AG105" s="160">
        <v>1228773.54186832</v>
      </c>
      <c r="AH105" s="160">
        <v>-2878953.5418683002</v>
      </c>
      <c r="AI105" s="3">
        <v>0</v>
      </c>
      <c r="AJ105">
        <v>-1650179.99999998</v>
      </c>
      <c r="AK105" s="3"/>
      <c r="AM105" s="3"/>
      <c r="AO105" s="3"/>
      <c r="AQ105" s="3"/>
      <c r="AS105" s="3"/>
      <c r="AU105" s="3"/>
      <c r="AX105" s="3"/>
      <c r="AZ105" s="3"/>
      <c r="BB105" s="3"/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57011928.999999903</v>
      </c>
      <c r="F106" s="160">
        <v>81673687</v>
      </c>
      <c r="G106" s="160">
        <v>84117985.999999896</v>
      </c>
      <c r="H106" s="160">
        <v>82760977</v>
      </c>
      <c r="I106" s="160">
        <v>-1357008.99999997</v>
      </c>
      <c r="J106" s="160">
        <v>87014953.108685002</v>
      </c>
      <c r="K106" s="160">
        <v>-4561240.2580157099</v>
      </c>
      <c r="L106" s="160">
        <v>4977211.7846739898</v>
      </c>
      <c r="M106" s="160">
        <v>1.2778337219458</v>
      </c>
      <c r="N106" s="160">
        <v>2976106.3369197599</v>
      </c>
      <c r="O106" s="160">
        <v>33.342157141274697</v>
      </c>
      <c r="P106" s="160">
        <v>2.6703047462224898</v>
      </c>
      <c r="Q106" s="160">
        <v>31204.059856400199</v>
      </c>
      <c r="R106" s="160">
        <v>7.9518519189203296</v>
      </c>
      <c r="S106" s="160">
        <v>4.5844473443443698</v>
      </c>
      <c r="T106" s="160">
        <v>0</v>
      </c>
      <c r="U106" s="160">
        <v>1.4035317351408301</v>
      </c>
      <c r="V106" s="160">
        <v>806358.79271015397</v>
      </c>
      <c r="W106" s="160">
        <v>-648020.15566411195</v>
      </c>
      <c r="X106" s="160">
        <v>366357.71885031601</v>
      </c>
      <c r="Y106" s="160">
        <v>-46442.860608895797</v>
      </c>
      <c r="Z106" s="160">
        <v>-3679433.7412839602</v>
      </c>
      <c r="AA106" s="160">
        <v>-841099.12743463099</v>
      </c>
      <c r="AB106" s="160">
        <v>-191839.79559555199</v>
      </c>
      <c r="AC106" s="160">
        <v>-134691.80971140499</v>
      </c>
      <c r="AD106" s="160">
        <v>0</v>
      </c>
      <c r="AE106" s="160">
        <v>1324.8844797735901</v>
      </c>
      <c r="AF106" s="160">
        <v>-4367486.0942583103</v>
      </c>
      <c r="AG106" s="160">
        <v>-4306648.1594317602</v>
      </c>
      <c r="AH106" s="160">
        <v>2949639.15943179</v>
      </c>
      <c r="AI106" s="3">
        <v>0</v>
      </c>
      <c r="AJ106">
        <v>-1357008.99999997</v>
      </c>
      <c r="AK106" s="3"/>
      <c r="AM106" s="3"/>
      <c r="AO106" s="3"/>
      <c r="AQ106" s="3"/>
      <c r="AS106" s="3"/>
      <c r="AU106" s="3"/>
      <c r="AX106" s="3"/>
      <c r="AZ106" s="3"/>
      <c r="BB106" s="3"/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57011928.999999903</v>
      </c>
      <c r="F107" s="160">
        <v>81673687</v>
      </c>
      <c r="G107" s="160">
        <v>82760977</v>
      </c>
      <c r="H107" s="160">
        <v>81652157</v>
      </c>
      <c r="I107" s="160">
        <v>-1108819.99999999</v>
      </c>
      <c r="J107" s="160">
        <v>87837562.275077298</v>
      </c>
      <c r="K107" s="160">
        <v>822609.16639222496</v>
      </c>
      <c r="L107" s="160">
        <v>5050092.6804625196</v>
      </c>
      <c r="M107" s="160">
        <v>1.22505851890976</v>
      </c>
      <c r="N107" s="160">
        <v>2998380.81170859</v>
      </c>
      <c r="O107" s="160">
        <v>32.921033094166901</v>
      </c>
      <c r="P107" s="160">
        <v>2.3684573009887102</v>
      </c>
      <c r="Q107" s="160">
        <v>31958.851422673299</v>
      </c>
      <c r="R107" s="160">
        <v>7.4829568673250799</v>
      </c>
      <c r="S107" s="160">
        <v>5.2694076883453604</v>
      </c>
      <c r="T107" s="160">
        <v>0</v>
      </c>
      <c r="U107" s="160">
        <v>3.3371114906651602</v>
      </c>
      <c r="V107" s="160">
        <v>2004607.9198847001</v>
      </c>
      <c r="W107" s="160">
        <v>1173566.72805041</v>
      </c>
      <c r="X107" s="160">
        <v>301039.30899621802</v>
      </c>
      <c r="Y107" s="160">
        <v>-49348.583915283903</v>
      </c>
      <c r="Z107" s="160">
        <v>-1327774.7236457199</v>
      </c>
      <c r="AA107" s="160">
        <v>-292734.89172249101</v>
      </c>
      <c r="AB107" s="160">
        <v>-244102.52437116101</v>
      </c>
      <c r="AC107" s="160">
        <v>-517126.186100144</v>
      </c>
      <c r="AD107" s="160">
        <v>0</v>
      </c>
      <c r="AE107" s="160">
        <v>2245.2487017921299</v>
      </c>
      <c r="AF107" s="160">
        <v>1050372.29587833</v>
      </c>
      <c r="AG107" s="160">
        <v>1040552.44464006</v>
      </c>
      <c r="AH107" s="160">
        <v>-2149372.44464006</v>
      </c>
      <c r="AI107" s="3">
        <v>0</v>
      </c>
      <c r="AJ107">
        <v>-1108819.99999999</v>
      </c>
      <c r="AK107" s="3"/>
      <c r="AM107" s="3"/>
      <c r="AO107" s="3"/>
      <c r="AQ107" s="3"/>
      <c r="AS107" s="3"/>
      <c r="AU107" s="3"/>
      <c r="AX107" s="3"/>
      <c r="AZ107" s="3"/>
      <c r="BB107" s="3"/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57011928.999999903</v>
      </c>
      <c r="F108" s="160">
        <v>81673687</v>
      </c>
      <c r="G108" s="160">
        <v>81652157</v>
      </c>
      <c r="H108" s="160">
        <v>78504089.999999896</v>
      </c>
      <c r="I108" s="160">
        <v>-3148067.00000004</v>
      </c>
      <c r="J108" s="160">
        <v>88446487.835636094</v>
      </c>
      <c r="K108" s="160">
        <v>608925.56055886997</v>
      </c>
      <c r="L108" s="160">
        <v>5041073.9419531897</v>
      </c>
      <c r="M108" s="160">
        <v>1.25779698339497</v>
      </c>
      <c r="N108" s="160">
        <v>3021319.5660561202</v>
      </c>
      <c r="O108" s="160">
        <v>32.727671996425897</v>
      </c>
      <c r="P108" s="160">
        <v>2.5841557617845199</v>
      </c>
      <c r="Q108" s="160">
        <v>31693.827253182699</v>
      </c>
      <c r="R108" s="160">
        <v>7.4049369301291303</v>
      </c>
      <c r="S108" s="160">
        <v>5.5099380587525797</v>
      </c>
      <c r="T108" s="160">
        <v>0</v>
      </c>
      <c r="U108" s="160">
        <v>5.79326860357203</v>
      </c>
      <c r="V108" s="160">
        <v>188668.63368975901</v>
      </c>
      <c r="W108" s="160">
        <v>-414994.77077938401</v>
      </c>
      <c r="X108" s="160">
        <v>311082.34021410201</v>
      </c>
      <c r="Y108" s="160">
        <v>-31701.1367057114</v>
      </c>
      <c r="Z108" s="160">
        <v>976037.57817352004</v>
      </c>
      <c r="AA108" s="160">
        <v>88077.535086344898</v>
      </c>
      <c r="AB108" s="160">
        <v>-177765.43684404701</v>
      </c>
      <c r="AC108" s="160">
        <v>-256077.15083453999</v>
      </c>
      <c r="AD108" s="160">
        <v>0</v>
      </c>
      <c r="AE108" s="160">
        <v>2856.3394136289198</v>
      </c>
      <c r="AF108" s="160">
        <v>686183.93141367298</v>
      </c>
      <c r="AG108" s="160">
        <v>694424.02349612105</v>
      </c>
      <c r="AH108" s="160">
        <v>-3842491.0234961598</v>
      </c>
      <c r="AI108" s="3">
        <v>0</v>
      </c>
      <c r="AJ108">
        <v>-3148067.00000004</v>
      </c>
      <c r="AK108" s="3"/>
      <c r="AM108" s="3"/>
      <c r="AO108" s="3"/>
      <c r="AQ108" s="3"/>
      <c r="AS108" s="3"/>
      <c r="AU108" s="3"/>
      <c r="AX108" s="3"/>
      <c r="AZ108" s="3"/>
      <c r="BB108" s="3"/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57011928.999999903</v>
      </c>
      <c r="F109" s="160">
        <v>81673687</v>
      </c>
      <c r="G109" s="160">
        <v>78504089.999999896</v>
      </c>
      <c r="H109" s="160">
        <v>76851197</v>
      </c>
      <c r="I109" s="160">
        <v>-1652892.9999999399</v>
      </c>
      <c r="J109" s="160">
        <v>92794336.058200106</v>
      </c>
      <c r="K109" s="160">
        <v>4347848.2225639904</v>
      </c>
      <c r="L109" s="160">
        <v>5087908.4121240098</v>
      </c>
      <c r="M109" s="160">
        <v>1.2557276465082501</v>
      </c>
      <c r="N109" s="160">
        <v>3045539.4790095701</v>
      </c>
      <c r="O109" s="160">
        <v>32.992205030039401</v>
      </c>
      <c r="P109" s="160">
        <v>2.8674048087374802</v>
      </c>
      <c r="Q109" s="160">
        <v>31798.715648167199</v>
      </c>
      <c r="R109" s="160">
        <v>7.2343779632504601</v>
      </c>
      <c r="S109" s="160">
        <v>5.8615759225582398</v>
      </c>
      <c r="T109" s="160">
        <v>0</v>
      </c>
      <c r="U109" s="160">
        <v>8.6742223068086197</v>
      </c>
      <c r="V109" s="160">
        <v>2319643.0675771302</v>
      </c>
      <c r="W109" s="160">
        <v>255800.843253117</v>
      </c>
      <c r="X109" s="160">
        <v>276570.10061255097</v>
      </c>
      <c r="Y109" s="160">
        <v>35503.709848628401</v>
      </c>
      <c r="Z109" s="160">
        <v>1172924.3705004</v>
      </c>
      <c r="AA109" s="160">
        <v>-60364.308219187202</v>
      </c>
      <c r="AB109" s="160">
        <v>-181148.51279948</v>
      </c>
      <c r="AC109" s="160">
        <v>-313058.99656417698</v>
      </c>
      <c r="AD109" s="160">
        <v>0</v>
      </c>
      <c r="AE109" s="160">
        <v>3240.0627752068999</v>
      </c>
      <c r="AF109" s="160">
        <v>3509110.3369841799</v>
      </c>
      <c r="AG109" s="160">
        <v>3848837.3637595</v>
      </c>
      <c r="AH109" s="160">
        <v>-5501730.3637594497</v>
      </c>
      <c r="AI109" s="3">
        <v>0</v>
      </c>
      <c r="AJ109">
        <v>-1652892.9999999399</v>
      </c>
      <c r="AK109" s="3"/>
      <c r="AM109" s="3"/>
      <c r="AO109" s="3"/>
      <c r="AQ109" s="3"/>
      <c r="AS109" s="3"/>
      <c r="AU109" s="3"/>
      <c r="AX109" s="3"/>
      <c r="AZ109" s="3"/>
      <c r="BB109" s="3"/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2223594529.0260901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49.890033798541602</v>
      </c>
      <c r="P110" s="160">
        <v>1.974</v>
      </c>
      <c r="Q110" s="160">
        <v>42439.074999999903</v>
      </c>
      <c r="R110" s="160">
        <v>31.71</v>
      </c>
      <c r="S110" s="160">
        <v>3.5</v>
      </c>
      <c r="T110" s="160">
        <v>0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3">
        <v>2028458449</v>
      </c>
      <c r="AJ110">
        <v>2028458449</v>
      </c>
      <c r="AK110" s="3"/>
      <c r="AM110" s="3"/>
      <c r="AO110" s="3"/>
      <c r="AQ110" s="3"/>
      <c r="AS110" s="3"/>
      <c r="AU110" s="3"/>
      <c r="AX110" s="3"/>
      <c r="AZ110" s="3"/>
      <c r="BB110" s="3"/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2297140816.7987099</v>
      </c>
      <c r="K111" s="160">
        <v>73546287.772615403</v>
      </c>
      <c r="L111" s="160">
        <v>503552796.99999899</v>
      </c>
      <c r="M111" s="160">
        <v>1.92921531457</v>
      </c>
      <c r="N111" s="160">
        <v>26042245.269999899</v>
      </c>
      <c r="O111" s="160">
        <v>49.9629022806715</v>
      </c>
      <c r="P111" s="160">
        <v>2.2467999999999901</v>
      </c>
      <c r="Q111" s="160">
        <v>41148.635000000002</v>
      </c>
      <c r="R111" s="160">
        <v>31.36</v>
      </c>
      <c r="S111" s="160">
        <v>3.5</v>
      </c>
      <c r="T111" s="160">
        <v>0</v>
      </c>
      <c r="U111" s="160">
        <v>0</v>
      </c>
      <c r="V111" s="160">
        <v>83605882.194914103</v>
      </c>
      <c r="W111" s="160">
        <v>-63821341.681652002</v>
      </c>
      <c r="X111" s="160">
        <v>9886178.3856143896</v>
      </c>
      <c r="Y111" s="160">
        <v>196371.473947953</v>
      </c>
      <c r="Z111" s="160">
        <v>33891618.367120802</v>
      </c>
      <c r="AA111" s="160">
        <v>12280918.178081499</v>
      </c>
      <c r="AB111" s="160">
        <v>-6977506.4027857902</v>
      </c>
      <c r="AC111" s="160">
        <v>0</v>
      </c>
      <c r="AD111" s="160">
        <v>0</v>
      </c>
      <c r="AE111" s="160">
        <v>0</v>
      </c>
      <c r="AF111" s="160">
        <v>69062120.515240997</v>
      </c>
      <c r="AG111" s="160">
        <v>67092083.056297302</v>
      </c>
      <c r="AH111" s="160">
        <v>-95699802.056299195</v>
      </c>
      <c r="AI111" s="3">
        <v>0</v>
      </c>
      <c r="AJ111">
        <v>-28607719.0000019</v>
      </c>
      <c r="AK111" s="3"/>
      <c r="AM111" s="3"/>
      <c r="AO111" s="3"/>
      <c r="AQ111" s="3"/>
      <c r="AS111" s="3"/>
      <c r="AU111" s="3"/>
      <c r="AX111" s="3"/>
      <c r="AZ111" s="3"/>
      <c r="BB111" s="3"/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2434401846.80054</v>
      </c>
      <c r="K112" s="160">
        <v>137261030.00183201</v>
      </c>
      <c r="L112" s="160">
        <v>521860484</v>
      </c>
      <c r="M112" s="160">
        <v>1.9019918870399899</v>
      </c>
      <c r="N112" s="160">
        <v>26563773.749999899</v>
      </c>
      <c r="O112" s="160">
        <v>49.493327228959203</v>
      </c>
      <c r="P112" s="160">
        <v>2.5669</v>
      </c>
      <c r="Q112" s="160">
        <v>39531.589999999997</v>
      </c>
      <c r="R112" s="160">
        <v>31</v>
      </c>
      <c r="S112" s="160">
        <v>3.5</v>
      </c>
      <c r="T112" s="160">
        <v>0</v>
      </c>
      <c r="U112" s="160">
        <v>0</v>
      </c>
      <c r="V112" s="160">
        <v>49258193.260804303</v>
      </c>
      <c r="W112" s="160">
        <v>10119239.4826445</v>
      </c>
      <c r="X112" s="160">
        <v>14520375.6656936</v>
      </c>
      <c r="Y112" s="160">
        <v>-1247149.97669269</v>
      </c>
      <c r="Z112" s="160">
        <v>35820123.457916401</v>
      </c>
      <c r="AA112" s="160">
        <v>15733910.246692</v>
      </c>
      <c r="AB112" s="160">
        <v>-7075299.0261272704</v>
      </c>
      <c r="AC112" s="160">
        <v>0</v>
      </c>
      <c r="AD112" s="160">
        <v>0</v>
      </c>
      <c r="AE112" s="160">
        <v>0</v>
      </c>
      <c r="AF112" s="160">
        <v>117129393.11093099</v>
      </c>
      <c r="AG112" s="160">
        <v>119497058.709819</v>
      </c>
      <c r="AH112" s="160">
        <v>-4194336.7098187599</v>
      </c>
      <c r="AI112" s="3">
        <v>0</v>
      </c>
      <c r="AJ112">
        <v>115302722</v>
      </c>
      <c r="AK112" s="3"/>
      <c r="AM112" s="3"/>
      <c r="AO112" s="3"/>
      <c r="AQ112" s="3"/>
      <c r="AS112" s="3"/>
      <c r="AU112" s="3"/>
      <c r="AX112" s="3"/>
      <c r="AZ112" s="3"/>
      <c r="BB112" s="3"/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2688023660.7402301</v>
      </c>
      <c r="K113" s="160">
        <v>253621813.93968901</v>
      </c>
      <c r="L113" s="160">
        <v>527998936.99999899</v>
      </c>
      <c r="M113" s="160">
        <v>1.60869959421</v>
      </c>
      <c r="N113" s="160">
        <v>27081157.499999899</v>
      </c>
      <c r="O113" s="160">
        <v>49.053171170098501</v>
      </c>
      <c r="P113" s="160">
        <v>3.0314999999999901</v>
      </c>
      <c r="Q113" s="160">
        <v>38116.919999999896</v>
      </c>
      <c r="R113" s="160">
        <v>30.68</v>
      </c>
      <c r="S113" s="160">
        <v>3.5</v>
      </c>
      <c r="T113" s="160">
        <v>0</v>
      </c>
      <c r="U113" s="160">
        <v>0</v>
      </c>
      <c r="V113" s="160">
        <v>16920442.1887892</v>
      </c>
      <c r="W113" s="160">
        <v>125394817.737064</v>
      </c>
      <c r="X113" s="160">
        <v>14938953.2727686</v>
      </c>
      <c r="Y113" s="160">
        <v>-1236440.2595708701</v>
      </c>
      <c r="Z113" s="160">
        <v>49467162.302581698</v>
      </c>
      <c r="AA113" s="160">
        <v>15121064.941987401</v>
      </c>
      <c r="AB113" s="160">
        <v>-6653069.2051661201</v>
      </c>
      <c r="AC113" s="160">
        <v>0</v>
      </c>
      <c r="AD113" s="160">
        <v>0</v>
      </c>
      <c r="AE113" s="160">
        <v>0</v>
      </c>
      <c r="AF113" s="160">
        <v>213952930.97845399</v>
      </c>
      <c r="AG113" s="160">
        <v>220361751.68124801</v>
      </c>
      <c r="AH113" s="160">
        <v>171697319.31874701</v>
      </c>
      <c r="AI113" s="3">
        <v>0</v>
      </c>
      <c r="AJ113">
        <v>392059070.99999601</v>
      </c>
      <c r="AK113" s="3"/>
      <c r="AM113" s="3"/>
      <c r="AO113" s="3"/>
      <c r="AQ113" s="3"/>
      <c r="AS113" s="3"/>
      <c r="AU113" s="3"/>
      <c r="AX113" s="3"/>
      <c r="AZ113" s="3"/>
      <c r="BB113" s="3"/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2812379888.0004201</v>
      </c>
      <c r="K114" s="160">
        <v>124356227.26019099</v>
      </c>
      <c r="L114" s="160">
        <v>539962610</v>
      </c>
      <c r="M114" s="160">
        <v>1.5876467787499999</v>
      </c>
      <c r="N114" s="160">
        <v>27655014.75</v>
      </c>
      <c r="O114" s="160">
        <v>48.547846790085003</v>
      </c>
      <c r="P114" s="160">
        <v>3.3499999999999899</v>
      </c>
      <c r="Q114" s="160">
        <v>36028.75</v>
      </c>
      <c r="R114" s="160">
        <v>30.18</v>
      </c>
      <c r="S114" s="160">
        <v>3.7</v>
      </c>
      <c r="T114" s="160">
        <v>0</v>
      </c>
      <c r="U114" s="160">
        <v>0</v>
      </c>
      <c r="V114" s="160">
        <v>38569431.576443702</v>
      </c>
      <c r="W114" s="160">
        <v>11005846.106995801</v>
      </c>
      <c r="X114" s="160">
        <v>19255306.442123499</v>
      </c>
      <c r="Y114" s="160">
        <v>-1682546.8877199499</v>
      </c>
      <c r="Z114" s="160">
        <v>36253965.045461401</v>
      </c>
      <c r="AA114" s="160">
        <v>27765269.534445699</v>
      </c>
      <c r="AB114" s="160">
        <v>-12311381.4815627</v>
      </c>
      <c r="AC114" s="160">
        <v>-4628915.3585633002</v>
      </c>
      <c r="AD114" s="160">
        <v>0</v>
      </c>
      <c r="AE114" s="160">
        <v>0</v>
      </c>
      <c r="AF114" s="160">
        <v>114226974.977624</v>
      </c>
      <c r="AG114" s="160">
        <v>115991348.90573201</v>
      </c>
      <c r="AH114" s="160">
        <v>-19556096.905729901</v>
      </c>
      <c r="AI114" s="3">
        <v>0</v>
      </c>
      <c r="AJ114">
        <v>96435252.000002801</v>
      </c>
      <c r="AK114" s="3"/>
      <c r="AM114" s="3"/>
      <c r="AO114" s="3"/>
      <c r="AQ114" s="3"/>
      <c r="AS114" s="3"/>
      <c r="AU114" s="3"/>
      <c r="AX114" s="3"/>
      <c r="AZ114" s="3"/>
      <c r="BB114" s="3"/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2876814877.20434</v>
      </c>
      <c r="K115" s="160">
        <v>64434989.203915998</v>
      </c>
      <c r="L115" s="160">
        <v>543107373</v>
      </c>
      <c r="M115" s="160">
        <v>1.5239354946199899</v>
      </c>
      <c r="N115" s="160">
        <v>27714120</v>
      </c>
      <c r="O115" s="160">
        <v>48.554864607213702</v>
      </c>
      <c r="P115" s="160">
        <v>3.4605999999999901</v>
      </c>
      <c r="Q115" s="160">
        <v>36660.58</v>
      </c>
      <c r="R115" s="160">
        <v>30.4</v>
      </c>
      <c r="S115" s="160">
        <v>3.6</v>
      </c>
      <c r="T115" s="160">
        <v>0</v>
      </c>
      <c r="U115" s="160">
        <v>0</v>
      </c>
      <c r="V115" s="160">
        <v>10322385.945439801</v>
      </c>
      <c r="W115" s="160">
        <v>35323324.133650303</v>
      </c>
      <c r="X115" s="160">
        <v>2028903.6803883601</v>
      </c>
      <c r="Y115" s="160">
        <v>24273.804142692101</v>
      </c>
      <c r="Z115" s="160">
        <v>12371740.5415456</v>
      </c>
      <c r="AA115" s="160">
        <v>-8832973.3509898409</v>
      </c>
      <c r="AB115" s="160">
        <v>5645331.0658586398</v>
      </c>
      <c r="AC115" s="160">
        <v>2406812.1532109599</v>
      </c>
      <c r="AD115" s="160">
        <v>0</v>
      </c>
      <c r="AE115" s="160">
        <v>0</v>
      </c>
      <c r="AF115" s="160">
        <v>59289797.9732465</v>
      </c>
      <c r="AG115" s="160">
        <v>59652686.676053599</v>
      </c>
      <c r="AH115" s="160">
        <v>87725598.323951006</v>
      </c>
      <c r="AI115" s="3">
        <v>0</v>
      </c>
      <c r="AJ115">
        <v>147378285.00000399</v>
      </c>
      <c r="AK115" s="3"/>
      <c r="AM115" s="3"/>
      <c r="AO115" s="3"/>
      <c r="AQ115" s="3"/>
      <c r="AS115" s="3"/>
      <c r="AU115" s="3"/>
      <c r="AX115" s="3"/>
      <c r="AZ115" s="3"/>
      <c r="BB115" s="3"/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2975715774.1059299</v>
      </c>
      <c r="K116" s="160">
        <v>98900896.901594102</v>
      </c>
      <c r="L116" s="160">
        <v>558408347</v>
      </c>
      <c r="M116" s="160">
        <v>1.5489328795199999</v>
      </c>
      <c r="N116" s="160">
        <v>27956797.669999901</v>
      </c>
      <c r="O116" s="160">
        <v>48.220299801489602</v>
      </c>
      <c r="P116" s="160">
        <v>3.9195000000000002</v>
      </c>
      <c r="Q116" s="160">
        <v>36716.94</v>
      </c>
      <c r="R116" s="160">
        <v>30.42</v>
      </c>
      <c r="S116" s="160">
        <v>3.7</v>
      </c>
      <c r="T116" s="160">
        <v>0</v>
      </c>
      <c r="U116" s="160">
        <v>0</v>
      </c>
      <c r="V116" s="160">
        <v>52574356.660367198</v>
      </c>
      <c r="W116" s="160">
        <v>-14616697.2391569</v>
      </c>
      <c r="X116" s="160">
        <v>8764786.8877141401</v>
      </c>
      <c r="Y116" s="160">
        <v>-1222446.8579925401</v>
      </c>
      <c r="Z116" s="160">
        <v>51335690.2156417</v>
      </c>
      <c r="AA116" s="160">
        <v>-825961.01734307699</v>
      </c>
      <c r="AB116" s="160">
        <v>541728.34223146597</v>
      </c>
      <c r="AC116" s="160">
        <v>-2540700.0251061101</v>
      </c>
      <c r="AD116" s="160">
        <v>0</v>
      </c>
      <c r="AE116" s="160">
        <v>0</v>
      </c>
      <c r="AF116" s="160">
        <v>94010756.966355905</v>
      </c>
      <c r="AG116" s="160">
        <v>94576452.203995004</v>
      </c>
      <c r="AH116" s="160">
        <v>-26943273.204000201</v>
      </c>
      <c r="AI116" s="3">
        <v>0</v>
      </c>
      <c r="AJ116">
        <v>67633178.999994695</v>
      </c>
      <c r="AK116" s="3"/>
      <c r="AM116" s="3"/>
      <c r="AO116" s="3"/>
      <c r="AQ116" s="3"/>
      <c r="AS116" s="3"/>
      <c r="AU116" s="3"/>
      <c r="AX116" s="3"/>
      <c r="AZ116" s="3"/>
      <c r="BB116" s="3"/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2814553943.8220201</v>
      </c>
      <c r="K117" s="160">
        <v>-161161830.28391299</v>
      </c>
      <c r="L117" s="160">
        <v>562176551</v>
      </c>
      <c r="M117" s="160">
        <v>1.63249305102</v>
      </c>
      <c r="N117" s="160">
        <v>27734538</v>
      </c>
      <c r="O117" s="160">
        <v>48.268547576046799</v>
      </c>
      <c r="P117" s="160">
        <v>2.84309999999999</v>
      </c>
      <c r="Q117" s="160">
        <v>35494.29</v>
      </c>
      <c r="R117" s="160">
        <v>30.61</v>
      </c>
      <c r="S117" s="160">
        <v>3.9</v>
      </c>
      <c r="T117" s="160">
        <v>0</v>
      </c>
      <c r="U117" s="160">
        <v>0</v>
      </c>
      <c r="V117" s="160">
        <v>12945983.728114899</v>
      </c>
      <c r="W117" s="160">
        <v>-48720963.728410602</v>
      </c>
      <c r="X117" s="160">
        <v>-8196665.9221858503</v>
      </c>
      <c r="Y117" s="160">
        <v>180669.69838618601</v>
      </c>
      <c r="Z117" s="160">
        <v>-128393814.127682</v>
      </c>
      <c r="AA117" s="160">
        <v>18721542.3160256</v>
      </c>
      <c r="AB117" s="160">
        <v>5277357.5993518699</v>
      </c>
      <c r="AC117" s="160">
        <v>-5203920.6578115299</v>
      </c>
      <c r="AD117" s="160">
        <v>0</v>
      </c>
      <c r="AE117" s="160">
        <v>0</v>
      </c>
      <c r="AF117" s="160">
        <v>-153389811.094212</v>
      </c>
      <c r="AG117" s="160">
        <v>-152655803.305134</v>
      </c>
      <c r="AH117" s="160">
        <v>51265964.305134699</v>
      </c>
      <c r="AI117" s="3">
        <v>0</v>
      </c>
      <c r="AJ117">
        <v>-101389838.999999</v>
      </c>
      <c r="AK117" s="3"/>
      <c r="AM117" s="3"/>
      <c r="AO117" s="3"/>
      <c r="AQ117" s="3"/>
      <c r="AS117" s="3"/>
      <c r="AU117" s="3"/>
      <c r="AX117" s="3"/>
      <c r="AZ117" s="3"/>
      <c r="BB117" s="3"/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2854310221.8572602</v>
      </c>
      <c r="K118" s="160">
        <v>39756278.035243899</v>
      </c>
      <c r="L118" s="160">
        <v>552453533.99999905</v>
      </c>
      <c r="M118" s="160">
        <v>1.6339541181999999</v>
      </c>
      <c r="N118" s="160">
        <v>27553600.749999899</v>
      </c>
      <c r="O118" s="160">
        <v>50.654811740492399</v>
      </c>
      <c r="P118" s="160">
        <v>3.2889999999999899</v>
      </c>
      <c r="Q118" s="160">
        <v>35213</v>
      </c>
      <c r="R118" s="160">
        <v>30.93</v>
      </c>
      <c r="S118" s="160">
        <v>3.9</v>
      </c>
      <c r="T118" s="160">
        <v>0</v>
      </c>
      <c r="U118" s="160">
        <v>0</v>
      </c>
      <c r="V118" s="160">
        <v>-32110051.115337402</v>
      </c>
      <c r="W118" s="160">
        <v>-814866.35848717403</v>
      </c>
      <c r="X118" s="160">
        <v>-6481318.3729044097</v>
      </c>
      <c r="Y118" s="160">
        <v>8627626.0496946406</v>
      </c>
      <c r="Z118" s="160">
        <v>56905990.748975098</v>
      </c>
      <c r="AA118" s="160">
        <v>4229455.1610045303</v>
      </c>
      <c r="AB118" s="160">
        <v>8573952.13906385</v>
      </c>
      <c r="AC118" s="160">
        <v>0</v>
      </c>
      <c r="AD118" s="160">
        <v>0</v>
      </c>
      <c r="AE118" s="160">
        <v>0</v>
      </c>
      <c r="AF118" s="160">
        <v>38930788.252009101</v>
      </c>
      <c r="AG118" s="160">
        <v>38382109.534686603</v>
      </c>
      <c r="AH118" s="160">
        <v>57130548.465316102</v>
      </c>
      <c r="AI118" s="3">
        <v>0</v>
      </c>
      <c r="AJ118">
        <v>95512658.000002801</v>
      </c>
      <c r="AK118" s="3"/>
      <c r="AM118" s="3"/>
      <c r="AO118" s="3"/>
      <c r="AQ118" s="3"/>
      <c r="AS118" s="3"/>
      <c r="AU118" s="3"/>
      <c r="AX118" s="3"/>
      <c r="AZ118" s="3"/>
      <c r="BB118" s="3"/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2880143899.2295699</v>
      </c>
      <c r="K119" s="160">
        <v>25833677.372304901</v>
      </c>
      <c r="L119" s="160">
        <v>542784231</v>
      </c>
      <c r="M119" s="160">
        <v>1.73929841568</v>
      </c>
      <c r="N119" s="160">
        <v>27682634.670000002</v>
      </c>
      <c r="O119" s="160">
        <v>50.252698255616103</v>
      </c>
      <c r="P119" s="160">
        <v>4.0655999999999999</v>
      </c>
      <c r="Q119" s="160">
        <v>34147.68</v>
      </c>
      <c r="R119" s="160">
        <v>31.299999999999901</v>
      </c>
      <c r="S119" s="160">
        <v>3.9</v>
      </c>
      <c r="T119" s="160">
        <v>0</v>
      </c>
      <c r="U119" s="160">
        <v>0</v>
      </c>
      <c r="V119" s="160">
        <v>-33637986.610331297</v>
      </c>
      <c r="W119" s="160">
        <v>-58997947.374934897</v>
      </c>
      <c r="X119" s="160">
        <v>4798864.1490196204</v>
      </c>
      <c r="Y119" s="160">
        <v>-1502174.08914271</v>
      </c>
      <c r="Z119" s="160">
        <v>89783416.702272698</v>
      </c>
      <c r="AA119" s="160">
        <v>16941932.488752302</v>
      </c>
      <c r="AB119" s="160">
        <v>10264626.1516675</v>
      </c>
      <c r="AC119" s="160">
        <v>0</v>
      </c>
      <c r="AD119" s="160">
        <v>0</v>
      </c>
      <c r="AE119" s="160">
        <v>0</v>
      </c>
      <c r="AF119" s="160">
        <v>27650731.417303301</v>
      </c>
      <c r="AG119" s="160">
        <v>25457815.9194264</v>
      </c>
      <c r="AH119" s="160">
        <v>37238573.080567703</v>
      </c>
      <c r="AI119" s="3">
        <v>0</v>
      </c>
      <c r="AJ119">
        <v>62696388.999994203</v>
      </c>
      <c r="AK119" s="3"/>
      <c r="AM119" s="3"/>
      <c r="AO119" s="3"/>
      <c r="AQ119" s="3"/>
      <c r="AS119" s="3"/>
      <c r="AU119" s="3"/>
      <c r="AX119" s="3"/>
      <c r="AZ119" s="3"/>
      <c r="BB119" s="3"/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2908763333.7532401</v>
      </c>
      <c r="K120" s="160">
        <v>28619434.523669701</v>
      </c>
      <c r="L120" s="160">
        <v>542311539</v>
      </c>
      <c r="M120" s="160">
        <v>1.6964752675200001</v>
      </c>
      <c r="N120" s="160">
        <v>27909105.420000002</v>
      </c>
      <c r="O120" s="160">
        <v>47.299985929262803</v>
      </c>
      <c r="P120" s="160">
        <v>4.1093000000000002</v>
      </c>
      <c r="Q120" s="160">
        <v>33963.31</v>
      </c>
      <c r="R120" s="160">
        <v>31.51</v>
      </c>
      <c r="S120" s="160">
        <v>4.0999999999999996</v>
      </c>
      <c r="T120" s="160">
        <v>0</v>
      </c>
      <c r="U120" s="160">
        <v>1</v>
      </c>
      <c r="V120" s="160">
        <v>-1706464.2173325401</v>
      </c>
      <c r="W120" s="160">
        <v>24595375.659729801</v>
      </c>
      <c r="X120" s="160">
        <v>8560745.8364540301</v>
      </c>
      <c r="Y120" s="160">
        <v>-11257223.613940099</v>
      </c>
      <c r="Z120" s="160">
        <v>4667266.8173373695</v>
      </c>
      <c r="AA120" s="160">
        <v>3044634.43252395</v>
      </c>
      <c r="AB120" s="160">
        <v>5951035.3350070799</v>
      </c>
      <c r="AC120" s="160">
        <v>-5308822.5367547199</v>
      </c>
      <c r="AD120" s="160">
        <v>0</v>
      </c>
      <c r="AE120" s="160">
        <v>41859.0206700907</v>
      </c>
      <c r="AF120" s="160">
        <v>28588406.7336949</v>
      </c>
      <c r="AG120" s="160">
        <v>28573074.8245437</v>
      </c>
      <c r="AH120" s="160">
        <v>25449409.175455701</v>
      </c>
      <c r="AI120" s="3">
        <v>0</v>
      </c>
      <c r="AJ120">
        <v>54022483.999999501</v>
      </c>
      <c r="AK120" s="3"/>
      <c r="AM120" s="3"/>
      <c r="AO120" s="3"/>
      <c r="AQ120" s="3"/>
      <c r="AS120" s="3"/>
      <c r="AU120" s="3"/>
      <c r="AX120" s="3"/>
      <c r="AZ120" s="3"/>
      <c r="BB120" s="3"/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2888323460.3009701</v>
      </c>
      <c r="K121" s="160">
        <v>-20439873.452273302</v>
      </c>
      <c r="L121" s="160">
        <v>554417452</v>
      </c>
      <c r="M121" s="160">
        <v>1.75772764368</v>
      </c>
      <c r="N121" s="160">
        <v>28818049.079999998</v>
      </c>
      <c r="O121" s="160">
        <v>46.978326487663701</v>
      </c>
      <c r="P121" s="160">
        <v>3.9420000000000002</v>
      </c>
      <c r="Q121" s="160">
        <v>33700.32</v>
      </c>
      <c r="R121" s="160">
        <v>29.93</v>
      </c>
      <c r="S121" s="160">
        <v>4.2</v>
      </c>
      <c r="T121" s="160">
        <v>0</v>
      </c>
      <c r="U121" s="160">
        <v>2.8284271247461898</v>
      </c>
      <c r="V121" s="160">
        <v>44400290.068954602</v>
      </c>
      <c r="W121" s="160">
        <v>-35353796.094367802</v>
      </c>
      <c r="X121" s="160">
        <v>34456404.591592401</v>
      </c>
      <c r="Y121" s="160">
        <v>-1251551.4193376</v>
      </c>
      <c r="Z121" s="160">
        <v>-18356486.712825999</v>
      </c>
      <c r="AA121" s="160">
        <v>4454826.3642466702</v>
      </c>
      <c r="AB121" s="160">
        <v>-45215930.437122703</v>
      </c>
      <c r="AC121" s="160">
        <v>-2705529.8374527502</v>
      </c>
      <c r="AD121" s="160">
        <v>0</v>
      </c>
      <c r="AE121" s="160">
        <v>77974.547148003097</v>
      </c>
      <c r="AF121" s="160">
        <v>-19493798.929165199</v>
      </c>
      <c r="AG121" s="160">
        <v>-20585596.501828101</v>
      </c>
      <c r="AH121" s="160">
        <v>119816111.50183199</v>
      </c>
      <c r="AI121" s="3">
        <v>0</v>
      </c>
      <c r="AJ121">
        <v>99230515.0000038</v>
      </c>
      <c r="AK121" s="3"/>
      <c r="AM121" s="3"/>
      <c r="AO121" s="3"/>
      <c r="AQ121" s="3"/>
      <c r="AS121" s="3"/>
      <c r="AU121" s="3"/>
      <c r="AX121" s="3"/>
      <c r="AZ121" s="3"/>
      <c r="BB121" s="3"/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2916463036.9134302</v>
      </c>
      <c r="K122" s="160">
        <v>28139576.6124653</v>
      </c>
      <c r="L122" s="160">
        <v>561346638.99999905</v>
      </c>
      <c r="M122" s="160">
        <v>1.74858594174</v>
      </c>
      <c r="N122" s="160">
        <v>29110612.079999998</v>
      </c>
      <c r="O122" s="160">
        <v>46.791090367907699</v>
      </c>
      <c r="P122" s="160">
        <v>3.75239999999999</v>
      </c>
      <c r="Q122" s="160">
        <v>33580.799999999901</v>
      </c>
      <c r="R122" s="160">
        <v>30.2</v>
      </c>
      <c r="S122" s="160">
        <v>4.2</v>
      </c>
      <c r="T122" s="160">
        <v>0</v>
      </c>
      <c r="U122" s="160">
        <v>5.1961524227066302</v>
      </c>
      <c r="V122" s="160">
        <v>25740738.970589299</v>
      </c>
      <c r="W122" s="160">
        <v>5441059.1139518702</v>
      </c>
      <c r="X122" s="160">
        <v>11182590.8819777</v>
      </c>
      <c r="Y122" s="160">
        <v>-753265.24060805503</v>
      </c>
      <c r="Z122" s="160">
        <v>-22288301.992718801</v>
      </c>
      <c r="AA122" s="160">
        <v>2104167.6963808099</v>
      </c>
      <c r="AB122" s="160">
        <v>8061502.0217295801</v>
      </c>
      <c r="AC122" s="160">
        <v>0</v>
      </c>
      <c r="AD122" s="160">
        <v>0</v>
      </c>
      <c r="AE122" s="160">
        <v>104393.954980412</v>
      </c>
      <c r="AF122" s="160">
        <v>29592885.406282801</v>
      </c>
      <c r="AG122" s="160">
        <v>29507505.559788801</v>
      </c>
      <c r="AH122" s="160">
        <v>79145102.440209702</v>
      </c>
      <c r="AI122" s="3">
        <v>0</v>
      </c>
      <c r="AJ122">
        <v>108652607.999998</v>
      </c>
      <c r="AK122" s="3"/>
      <c r="AM122" s="3"/>
      <c r="AO122" s="3"/>
      <c r="AQ122" s="3"/>
      <c r="AS122" s="3"/>
      <c r="AU122" s="3"/>
      <c r="AX122" s="3"/>
      <c r="AZ122" s="3"/>
      <c r="BB122" s="3"/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2715705712.8654099</v>
      </c>
      <c r="K123" s="160">
        <v>-200757324.04801801</v>
      </c>
      <c r="L123" s="160">
        <v>562540969</v>
      </c>
      <c r="M123" s="160">
        <v>1.88406904356</v>
      </c>
      <c r="N123" s="160">
        <v>29378317.829999901</v>
      </c>
      <c r="O123" s="160">
        <v>46.6097892375264</v>
      </c>
      <c r="P123" s="160">
        <v>2.7029999999999998</v>
      </c>
      <c r="Q123" s="160">
        <v>34173.339999999902</v>
      </c>
      <c r="R123" s="160">
        <v>30.17</v>
      </c>
      <c r="S123" s="160">
        <v>4.0999999999999996</v>
      </c>
      <c r="T123" s="160">
        <v>0</v>
      </c>
      <c r="U123" s="160">
        <v>8</v>
      </c>
      <c r="V123" s="160">
        <v>4546629.4553765301</v>
      </c>
      <c r="W123" s="160">
        <v>-80547909.284342706</v>
      </c>
      <c r="X123" s="160">
        <v>10496191.7480722</v>
      </c>
      <c r="Y123" s="160">
        <v>-755557.35426499299</v>
      </c>
      <c r="Z123" s="160">
        <v>-144369850.93063599</v>
      </c>
      <c r="AA123" s="160">
        <v>-10708764.786210399</v>
      </c>
      <c r="AB123" s="160">
        <v>-926486.09942867502</v>
      </c>
      <c r="AC123" s="160">
        <v>2900198.0002680998</v>
      </c>
      <c r="AD123" s="160">
        <v>0</v>
      </c>
      <c r="AE123" s="160">
        <v>128058.00581029399</v>
      </c>
      <c r="AF123" s="160">
        <v>-219237491.24535599</v>
      </c>
      <c r="AG123" s="160">
        <v>-215964618.51906499</v>
      </c>
      <c r="AH123" s="160">
        <v>128561557.519063</v>
      </c>
      <c r="AI123" s="3">
        <v>0</v>
      </c>
      <c r="AJ123">
        <v>-87403061.000001401</v>
      </c>
      <c r="AK123" s="3"/>
      <c r="AM123" s="3"/>
      <c r="AO123" s="3"/>
      <c r="AQ123" s="3"/>
      <c r="AS123" s="3"/>
      <c r="AU123" s="3"/>
      <c r="AX123" s="3"/>
      <c r="AZ123" s="3"/>
      <c r="BB123" s="3"/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2636412929.7083902</v>
      </c>
      <c r="K124" s="160">
        <v>-79292783.157021001</v>
      </c>
      <c r="L124" s="160">
        <v>562018755.99999905</v>
      </c>
      <c r="M124" s="160">
        <v>1.8938954432999999</v>
      </c>
      <c r="N124" s="160">
        <v>29437697.499999899</v>
      </c>
      <c r="O124" s="160">
        <v>46.358346422346003</v>
      </c>
      <c r="P124" s="160">
        <v>2.4255</v>
      </c>
      <c r="Q124" s="160">
        <v>35302.049999999901</v>
      </c>
      <c r="R124" s="160">
        <v>29.88</v>
      </c>
      <c r="S124" s="160">
        <v>4.5</v>
      </c>
      <c r="T124" s="160">
        <v>0</v>
      </c>
      <c r="U124" s="160">
        <v>11.180339887498899</v>
      </c>
      <c r="V124" s="160">
        <v>-1929437.3061003799</v>
      </c>
      <c r="W124" s="160">
        <v>-5602531.1364941197</v>
      </c>
      <c r="X124" s="160">
        <v>2247765.48993704</v>
      </c>
      <c r="Y124" s="160">
        <v>-1018627.43909507</v>
      </c>
      <c r="Z124" s="160">
        <v>-44528504.036222398</v>
      </c>
      <c r="AA124" s="160">
        <v>-19312098.938967101</v>
      </c>
      <c r="AB124" s="160">
        <v>-8695397.0012325998</v>
      </c>
      <c r="AC124" s="160">
        <v>-11251595.969895501</v>
      </c>
      <c r="AD124" s="160">
        <v>0</v>
      </c>
      <c r="AE124" s="160">
        <v>141207.09154398099</v>
      </c>
      <c r="AF124" s="160">
        <v>-89949219.246526301</v>
      </c>
      <c r="AG124" s="160">
        <v>-89052904.504814997</v>
      </c>
      <c r="AH124" s="160">
        <v>111423579.50481699</v>
      </c>
      <c r="AI124" s="3">
        <v>0</v>
      </c>
      <c r="AJ124">
        <v>22370675.000002801</v>
      </c>
      <c r="AK124" s="3"/>
      <c r="AM124" s="3"/>
      <c r="AO124" s="3"/>
      <c r="AQ124" s="3"/>
      <c r="AS124" s="3"/>
      <c r="AU124" s="3"/>
      <c r="AX124" s="3"/>
      <c r="AZ124" s="3"/>
      <c r="BB124" s="3"/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2683606183.9185801</v>
      </c>
      <c r="K125" s="160">
        <v>47193254.210190699</v>
      </c>
      <c r="L125" s="160">
        <v>565251751</v>
      </c>
      <c r="M125" s="160">
        <v>1.89783477048</v>
      </c>
      <c r="N125" s="160">
        <v>29668394.669999901</v>
      </c>
      <c r="O125" s="160">
        <v>46.233913072395303</v>
      </c>
      <c r="P125" s="160">
        <v>2.6928000000000001</v>
      </c>
      <c r="Q125" s="160">
        <v>35945.819999999898</v>
      </c>
      <c r="R125" s="160">
        <v>30</v>
      </c>
      <c r="S125" s="160">
        <v>4.5</v>
      </c>
      <c r="T125" s="160">
        <v>0</v>
      </c>
      <c r="U125" s="160">
        <v>14.696938456699</v>
      </c>
      <c r="V125" s="160">
        <v>12031054.8713254</v>
      </c>
      <c r="W125" s="160">
        <v>-2258350.8272321899</v>
      </c>
      <c r="X125" s="160">
        <v>8763010.2664314099</v>
      </c>
      <c r="Y125" s="160">
        <v>-507835.85742112499</v>
      </c>
      <c r="Z125" s="160">
        <v>43896346.349347502</v>
      </c>
      <c r="AA125" s="160">
        <v>-10834188.3999619</v>
      </c>
      <c r="AB125" s="160">
        <v>3631807.6020082999</v>
      </c>
      <c r="AC125" s="160">
        <v>0</v>
      </c>
      <c r="AD125" s="160">
        <v>0</v>
      </c>
      <c r="AE125" s="160">
        <v>157282.578848704</v>
      </c>
      <c r="AF125" s="160">
        <v>54879126.583346203</v>
      </c>
      <c r="AG125" s="160">
        <v>54996799.498728096</v>
      </c>
      <c r="AH125" s="160">
        <v>-34011905.498726703</v>
      </c>
      <c r="AI125" s="3">
        <v>0</v>
      </c>
      <c r="AJ125">
        <v>20984894.000001401</v>
      </c>
      <c r="AK125" s="3"/>
      <c r="AM125" s="3"/>
      <c r="AO125" s="3"/>
      <c r="AQ125" s="3"/>
      <c r="AS125" s="3"/>
      <c r="AU125" s="3"/>
      <c r="AX125" s="3"/>
      <c r="AZ125" s="3"/>
      <c r="BB125" s="3"/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2661151702.1964302</v>
      </c>
      <c r="K126" s="160">
        <v>-22454481.722155999</v>
      </c>
      <c r="L126" s="160">
        <v>560645668</v>
      </c>
      <c r="M126" s="160">
        <v>1.9555512669999999</v>
      </c>
      <c r="N126" s="160">
        <v>29807700.839999899</v>
      </c>
      <c r="O126" s="160">
        <v>46.398990716148703</v>
      </c>
      <c r="P126" s="160">
        <v>2.9199999999999902</v>
      </c>
      <c r="Q126" s="160">
        <v>36801.5</v>
      </c>
      <c r="R126" s="160">
        <v>30.01</v>
      </c>
      <c r="S126" s="160">
        <v>4.5999999999999996</v>
      </c>
      <c r="T126" s="160">
        <v>0</v>
      </c>
      <c r="U126" s="160">
        <v>18.5202591774521</v>
      </c>
      <c r="V126" s="160">
        <v>-17197220.889161799</v>
      </c>
      <c r="W126" s="160">
        <v>-32801037.332298499</v>
      </c>
      <c r="X126" s="160">
        <v>5291497.7458242001</v>
      </c>
      <c r="Y126" s="160">
        <v>678444.92390787404</v>
      </c>
      <c r="Z126" s="160">
        <v>35068452.884824999</v>
      </c>
      <c r="AA126" s="160">
        <v>-14192708.339507001</v>
      </c>
      <c r="AB126" s="160">
        <v>304552.840059796</v>
      </c>
      <c r="AC126" s="160">
        <v>-2856839.6334039299</v>
      </c>
      <c r="AD126" s="160">
        <v>0</v>
      </c>
      <c r="AE126" s="160">
        <v>172169.32495588899</v>
      </c>
      <c r="AF126" s="160">
        <v>-25532688.474798501</v>
      </c>
      <c r="AG126" s="160">
        <v>-25882810.118764099</v>
      </c>
      <c r="AH126" s="160">
        <v>-38771990.881234899</v>
      </c>
      <c r="AI126" s="3">
        <v>0</v>
      </c>
      <c r="AJ126">
        <v>-64654800.999999002</v>
      </c>
      <c r="AK126" s="3"/>
      <c r="AM126" s="3"/>
      <c r="AO126" s="3"/>
      <c r="AQ126" s="3"/>
      <c r="AS126" s="3"/>
      <c r="AU126" s="3"/>
      <c r="AX126" s="3"/>
      <c r="AZ126" s="3"/>
      <c r="BB126" s="3"/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2020-12-24T07:55:54Z</dcterms:modified>
</cp:coreProperties>
</file>