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package.core-properties+xml" PartName="/docProps/core.xml"/>
  <Override ContentType="application/vnd.openxmlformats-officedocument.extended-properties+xml" PartName="/docProps/app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sheet.main+xml" PartName="/xl/workbook.xml"/>
</Types>
</file>

<file path=_rels/.rels><Relationships xmlns="http://schemas.openxmlformats.org/package/2006/relationships"><Relationship Id="rId1" Target="xl/workbook.xml" Type="http://schemas.openxmlformats.org/officeDocument/2006/relationships/officeDocument" /><Relationship Id="rId2" Target="docProps/core.xml" Type="http://schemas.openxmlformats.org/package/2006/relationships/metadata/core-properties" /><Relationship Id="rId3" Target="docProps/app.xml" Type="http://schemas.openxmlformats.org/officeDocument/2006/relationships/extended-properties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activeTab="0" autoFilterDateGrouping="1" firstSheet="0" minimized="0" showHorizontalScroll="1" showSheetTabs="1" showVerticalScroll="1" tabRatio="600" visibility="visible" windowHeight="11160" windowWidth="20730" xWindow="-120" yWindow="-120"/>
  </bookViews>
  <sheets>
    <sheet name="Sheet1" sheetId="1" state="visible" r:id="rId1"/>
    <sheet name="Sheet2" sheetId="2" state="visible" r:id="rId2"/>
  </sheets>
  <definedNames/>
  <calcPr calcId="191029" fullCalcOnLoad="1"/>
</workbook>
</file>

<file path=xl/styles.xml><?xml version="1.0" encoding="utf-8"?>
<styleSheet xmlns="http://schemas.openxmlformats.org/spreadsheetml/2006/main">
  <numFmts count="1">
    <numFmt formatCode="0.0%" numFmtId="164"/>
  </numFmts>
  <fonts count="7">
    <font>
      <name val="Calibri"/>
      <family val="2"/>
      <color theme="1"/>
      <sz val="11"/>
      <scheme val="minor"/>
    </font>
    <font>
      <name val="Calibri"/>
      <family val="2"/>
      <color theme="1"/>
      <sz val="11"/>
      <scheme val="minor"/>
    </font>
    <font>
      <name val="Calibri"/>
      <family val="2"/>
      <b val="1"/>
      <color theme="1"/>
      <sz val="11"/>
      <scheme val="minor"/>
    </font>
    <font>
      <name val="Calibri"/>
      <family val="2"/>
      <sz val="8"/>
      <scheme val="minor"/>
    </font>
    <font>
      <name val="Calibri"/>
      <family val="2"/>
      <sz val="10"/>
      <scheme val="minor"/>
    </font>
    <font>
      <name val="Calibri"/>
      <family val="2"/>
      <color theme="1"/>
      <sz val="10"/>
      <scheme val="minor"/>
    </font>
    <font>
      <name val="Calibri"/>
      <family val="2"/>
      <color theme="0"/>
      <sz val="10"/>
      <scheme val="minor"/>
    </font>
  </fonts>
  <fills count="2">
    <fill>
      <patternFill/>
    </fill>
    <fill>
      <patternFill patternType="gray125"/>
    </fill>
  </fills>
  <borders count="1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borderId="0" fillId="0" fontId="1" numFmtId="0"/>
    <xf borderId="0" fillId="0" fontId="1" numFmtId="9"/>
  </cellStyleXfs>
  <cellXfs count="46">
    <xf borderId="0" fillId="0" fontId="0" numFmtId="0" pivotButton="0" quotePrefix="0" xfId="0"/>
    <xf borderId="0" fillId="0" fontId="2" numFmtId="0" pivotButton="0" quotePrefix="0" xfId="0"/>
    <xf borderId="0" fillId="0" fontId="0" numFmtId="0" pivotButton="0" quotePrefix="0" xfId="0"/>
    <xf borderId="2" fillId="0" fontId="0" numFmtId="0" pivotButton="0" quotePrefix="0" xfId="0"/>
    <xf borderId="3" fillId="0" fontId="0" numFmtId="0" pivotButton="0" quotePrefix="0" xfId="0"/>
    <xf borderId="5" fillId="0" fontId="0" numFmtId="0" pivotButton="0" quotePrefix="0" xfId="0"/>
    <xf borderId="6" fillId="0" fontId="0" numFmtId="0" pivotButton="0" quotePrefix="0" xfId="0"/>
    <xf borderId="8" fillId="0" fontId="0" numFmtId="0" pivotButton="0" quotePrefix="0" xfId="0"/>
    <xf borderId="9" fillId="0" fontId="0" numFmtId="0" pivotButton="0" quotePrefix="0" xfId="0"/>
    <xf applyAlignment="1" borderId="0" fillId="0" fontId="4" numFmtId="164" pivotButton="0" quotePrefix="0" xfId="1">
      <alignment vertical="center"/>
    </xf>
    <xf applyAlignment="1" borderId="8" fillId="0" fontId="4" numFmtId="164" pivotButton="0" quotePrefix="0" xfId="1">
      <alignment vertical="center"/>
    </xf>
    <xf borderId="0" fillId="0" fontId="5" numFmtId="0" pivotButton="0" quotePrefix="0" xfId="0"/>
    <xf borderId="1" fillId="0" fontId="5" numFmtId="0" pivotButton="0" quotePrefix="0" xfId="0"/>
    <xf borderId="4" fillId="0" fontId="5" numFmtId="0" pivotButton="0" quotePrefix="0" xfId="0"/>
    <xf borderId="7" fillId="0" fontId="5" numFmtId="0" pivotButton="0" quotePrefix="0" xfId="0"/>
    <xf applyAlignment="1" borderId="0" fillId="0" fontId="2" numFmtId="0" pivotButton="0" quotePrefix="0" xfId="0">
      <alignment horizontal="center" vertical="center"/>
    </xf>
    <xf borderId="2" fillId="0" fontId="5" numFmtId="0" pivotButton="0" quotePrefix="0" xfId="0"/>
    <xf borderId="5" fillId="0" fontId="5" numFmtId="0" pivotButton="0" quotePrefix="0" xfId="0"/>
    <xf borderId="8" fillId="0" fontId="5" numFmtId="0" pivotButton="0" quotePrefix="0" xfId="0"/>
    <xf applyAlignment="1" borderId="0" fillId="0" fontId="4" numFmtId="0" pivotButton="0" quotePrefix="0" xfId="0">
      <alignment horizontal="center" vertical="center"/>
    </xf>
    <xf applyAlignment="1" borderId="8" fillId="0" fontId="4" numFmtId="0" pivotButton="0" quotePrefix="0" xfId="0">
      <alignment horizontal="center" vertical="center"/>
    </xf>
    <xf borderId="0" fillId="0" fontId="6" numFmtId="0" pivotButton="0" quotePrefix="0" xfId="0"/>
    <xf applyAlignment="1" borderId="10" fillId="0" fontId="2" numFmtId="0" pivotButton="0" quotePrefix="0" xfId="0">
      <alignment horizontal="left" vertical="center"/>
    </xf>
    <xf applyAlignment="1" borderId="10" fillId="0" fontId="2" numFmtId="0" pivotButton="0" quotePrefix="0" xfId="0">
      <alignment horizontal="center" vertical="center"/>
    </xf>
    <xf applyAlignment="1" borderId="10" fillId="0" fontId="2" numFmtId="0" pivotButton="0" quotePrefix="0" xfId="0">
      <alignment horizontal="center" vertical="center" wrapText="1"/>
    </xf>
    <xf borderId="10" fillId="0" fontId="5" numFmtId="0" pivotButton="0" quotePrefix="0" xfId="0"/>
    <xf applyAlignment="1" borderId="10" fillId="0" fontId="4" numFmtId="0" pivotButton="0" quotePrefix="0" xfId="0">
      <alignment horizontal="center" vertical="center"/>
    </xf>
    <xf borderId="10" fillId="0" fontId="0" numFmtId="0" pivotButton="0" quotePrefix="0" xfId="0"/>
    <xf borderId="11" fillId="0" fontId="5" numFmtId="0" pivotButton="0" quotePrefix="0" xfId="0"/>
    <xf applyAlignment="1" borderId="11" fillId="0" fontId="4" numFmtId="0" pivotButton="0" quotePrefix="0" xfId="0">
      <alignment horizontal="center" vertical="center"/>
    </xf>
    <xf borderId="11" fillId="0" fontId="0" numFmtId="0" pivotButton="0" quotePrefix="0" xfId="0"/>
    <xf borderId="12" fillId="0" fontId="5" numFmtId="0" pivotButton="0" quotePrefix="0" xfId="0"/>
    <xf borderId="12" fillId="0" fontId="0" numFmtId="0" pivotButton="0" quotePrefix="0" xfId="0"/>
    <xf borderId="10" fillId="0" fontId="0" numFmtId="0" pivotButton="0" quotePrefix="0" xfId="0"/>
    <xf applyAlignment="1" borderId="10" fillId="0" fontId="2" numFmtId="0" pivotButton="0" quotePrefix="0" xfId="0">
      <alignment horizontal="center"/>
    </xf>
    <xf applyAlignment="1" borderId="0" fillId="0" fontId="0" numFmtId="0" pivotButton="0" quotePrefix="0" xfId="0">
      <alignment horizontal="left"/>
    </xf>
    <xf applyAlignment="1" borderId="0" fillId="0" fontId="2" numFmtId="0" pivotButton="0" quotePrefix="0" xfId="0">
      <alignment horizontal="left"/>
    </xf>
    <xf applyAlignment="1" borderId="0" fillId="0" fontId="0" numFmtId="0" pivotButton="0" quotePrefix="0" xfId="0">
      <alignment horizontal="center"/>
    </xf>
    <xf applyAlignment="1" borderId="10" fillId="0" fontId="4" numFmtId="0" pivotButton="0" quotePrefix="0" xfId="1">
      <alignment vertical="center"/>
    </xf>
    <xf borderId="11" fillId="0" fontId="0" numFmtId="0" pivotButton="0" quotePrefix="0" xfId="0"/>
    <xf borderId="12" fillId="0" fontId="0" numFmtId="0" pivotButton="0" quotePrefix="0" xfId="0"/>
    <xf borderId="13" fillId="0" fontId="5" numFmtId="0" pivotButton="0" quotePrefix="0" xfId="0"/>
    <xf applyAlignment="1" borderId="13" fillId="0" fontId="4" numFmtId="0" pivotButton="0" quotePrefix="0" xfId="0">
      <alignment horizontal="center" vertical="center"/>
    </xf>
    <xf borderId="13" fillId="0" fontId="0" numFmtId="0" pivotButton="0" quotePrefix="0" xfId="0"/>
    <xf borderId="13" fillId="0" fontId="0" numFmtId="0" pivotButton="0" quotePrefix="0" xfId="0"/>
    <xf applyAlignment="1" borderId="11" fillId="0" fontId="4" numFmtId="0" pivotButton="0" quotePrefix="0" xfId="1">
      <alignment vertical="center"/>
    </xf>
  </cellXfs>
  <cellStyles count="2">
    <cellStyle builtinId="0" name="Normal" xfId="0"/>
    <cellStyle builtinId="5" name="Percent" xfId="1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PivotStyle="PivotStyleLight16" defaultTableStyle="TableStyleMedium2"/>
</styleSheet>
</file>

<file path=xl/_rels/workbook.xml.rels><Relationships xmlns="http://schemas.openxmlformats.org/package/2006/relationships"><Relationship Id="rId1" Target="/xl/worksheets/sheet1.xml" Type="http://schemas.openxmlformats.org/officeDocument/2006/relationships/worksheet" /><Relationship Id="rId2" Target="/xl/worksheets/sheet2.xml" Type="http://schemas.openxmlformats.org/officeDocument/2006/relationships/worksheet" /><Relationship Id="rId3" Target="styles.xml" Type="http://schemas.openxmlformats.org/officeDocument/2006/relationships/styles" /><Relationship Id="rId4" Target="theme/theme1.xml" Type="http://schemas.openxmlformats.org/officeDocument/2006/relationships/theme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B1:J22"/>
  <sheetViews>
    <sheetView tabSelected="1" topLeftCell="A7" workbookViewId="0">
      <selection activeCell="K20" sqref="K20"/>
    </sheetView>
  </sheetViews>
  <sheetFormatPr baseColWidth="8" defaultRowHeight="15"/>
  <cols>
    <col customWidth="1" max="1" min="1" style="2" width="7.5703125"/>
    <col bestFit="1" customWidth="1" max="2" min="2" style="2" width="38.5703125"/>
    <col customWidth="1" max="3" min="3" style="2" width="8.7109375"/>
    <col bestFit="1" customWidth="1" max="4" min="4" style="2" width="7"/>
    <col customWidth="1" max="5" min="5" style="2" width="16.85546875"/>
    <col customWidth="1" max="6" min="6" style="2" width="14.85546875"/>
    <col customWidth="1" max="7" min="7" style="2" width="16.5703125"/>
    <col customWidth="1" max="8" min="8" style="2" width="20"/>
    <col customWidth="1" max="9" min="9" style="2" width="13.42578125"/>
    <col bestFit="1" customWidth="1" max="10" min="10" style="2" width="16.28515625"/>
  </cols>
  <sheetData>
    <row r="1">
      <c r="B1" t="inlineStr">
        <is>
          <t>Year 1</t>
        </is>
      </c>
      <c r="C1" t="inlineStr">
        <is>
          <t>2002</t>
        </is>
      </c>
    </row>
    <row r="2">
      <c r="B2" t="inlineStr">
        <is>
          <t>Year 2</t>
        </is>
      </c>
      <c r="C2" t="inlineStr">
        <is>
          <t>2018</t>
        </is>
      </c>
    </row>
    <row r="3">
      <c r="B3" s="36" t="inlineStr">
        <is>
          <t>Factors affecting change</t>
        </is>
      </c>
    </row>
    <row r="4">
      <c r="B4" t="inlineStr">
        <is>
          <t>Dependent Variable</t>
        </is>
      </c>
      <c r="C4" s="35" t="inlineStr">
        <is>
          <t>LN(Unlinked Passenger Trips)</t>
        </is>
      </c>
    </row>
    <row r="5">
      <c r="B5" s="1" t="inlineStr">
        <is>
          <t>Mode</t>
        </is>
      </c>
      <c r="C5" s="1" t="n"/>
    </row>
    <row r="6">
      <c r="B6" s="33" t="n"/>
      <c r="C6" s="33" t="inlineStr">
        <is>
          <t>Bus</t>
        </is>
      </c>
      <c r="D6" s="33" t="n"/>
      <c r="E6" s="34" t="inlineStr">
        <is>
          <t>Average Values</t>
        </is>
      </c>
      <c r="F6" s="3" t="n"/>
      <c r="G6" s="4" t="n"/>
      <c r="H6" s="34" t="inlineStr">
        <is>
          <t>Riddership Effect</t>
        </is>
      </c>
      <c r="I6" s="4" t="n"/>
    </row>
    <row customHeight="1" ht="60" r="7" s="2">
      <c r="B7" s="22" t="inlineStr">
        <is>
          <t>Description</t>
        </is>
      </c>
      <c r="C7" s="23" t="inlineStr">
        <is>
          <t>Transf.</t>
        </is>
      </c>
      <c r="D7" s="23" t="inlineStr">
        <is>
          <t>Coeff.</t>
        </is>
      </c>
      <c r="E7" s="23" t="inlineStr">
        <is>
          <t>2002</t>
        </is>
      </c>
      <c r="F7" s="23" t="inlineStr">
        <is>
          <t>2018</t>
        </is>
      </c>
      <c r="G7" s="23" t="inlineStr">
        <is>
          <t>% Diff</t>
        </is>
      </c>
      <c r="H7" s="24" t="inlineStr">
        <is>
          <t>Absoulte 
Difference</t>
        </is>
      </c>
      <c r="I7" s="23" t="inlineStr">
        <is>
          <t>% Diff</t>
        </is>
      </c>
    </row>
    <row r="8">
      <c r="B8" s="25" t="inlineStr">
        <is>
          <t>Vehicle Revenue Miles</t>
        </is>
      </c>
      <c r="C8" s="26" t="inlineStr">
        <is>
          <t>Log</t>
        </is>
      </c>
      <c r="D8" s="33" t="n"/>
      <c r="E8" s="33" t="n">
        <v>23197341.47</v>
      </c>
      <c r="F8" s="33" t="n">
        <v>12996514.36</v>
      </c>
      <c r="G8" s="33">
        <f>IFERROR((F8-E8)*100/E8,0)</f>
        <v/>
      </c>
      <c r="H8" s="38" t="n">
        <v>-18270305.5493</v>
      </c>
      <c r="I8" s="33">
        <f>IFERROR(H8*100/$E$21,0)</f>
        <v/>
      </c>
    </row>
    <row r="9">
      <c r="B9" s="25" t="inlineStr">
        <is>
          <t>Average Fare (2018$)</t>
        </is>
      </c>
      <c r="C9" s="26" t="inlineStr">
        <is>
          <t>Log</t>
        </is>
      </c>
      <c r="D9" s="33" t="n"/>
      <c r="E9" s="33" t="n">
        <v>0.976756275</v>
      </c>
      <c r="F9" s="33" t="n">
        <v>1.268258237</v>
      </c>
      <c r="G9" s="33">
        <f>IFERROR((F9-E9)*100/E9,0)</f>
        <v/>
      </c>
      <c r="H9" s="38" t="n">
        <v>-3765504.313</v>
      </c>
      <c r="I9" s="33">
        <f>IFERROR(H9*100/$E$21,0)</f>
        <v/>
      </c>
    </row>
    <row r="10">
      <c r="B10" s="25" t="inlineStr">
        <is>
          <t>Population + Employment</t>
        </is>
      </c>
      <c r="C10" s="26" t="inlineStr">
        <is>
          <t>Log</t>
        </is>
      </c>
      <c r="D10" s="33" t="n"/>
      <c r="E10" s="33" t="n">
        <v>3057675.893</v>
      </c>
      <c r="F10" s="33" t="n">
        <v>3042227.05</v>
      </c>
      <c r="G10" s="33">
        <f>IFERROR((F10-E10)*100/E10,0)</f>
        <v/>
      </c>
      <c r="H10" s="38" t="n">
        <v>-81062.47358359993</v>
      </c>
      <c r="I10" s="33">
        <f>IFERROR(H10*100/$E$21,0)</f>
        <v/>
      </c>
    </row>
    <row r="11">
      <c r="B11" s="25" t="inlineStr">
        <is>
          <t>% of Populationa in Transit Supportive Density</t>
        </is>
      </c>
      <c r="C11" s="26" t="n"/>
      <c r="D11" s="33" t="n"/>
      <c r="E11" s="33" t="n">
        <v>27.42646459</v>
      </c>
      <c r="F11" s="33" t="n">
        <v>27.39867139</v>
      </c>
      <c r="G11" s="33">
        <f>IFERROR((F11-E11)*100/E11,0)</f>
        <v/>
      </c>
      <c r="H11" s="38" t="n">
        <v>29738.18178349999</v>
      </c>
      <c r="I11" s="33">
        <f>IFERROR(H11*100/$E$21,0)</f>
        <v/>
      </c>
    </row>
    <row r="12">
      <c r="B12" s="25" t="inlineStr">
        <is>
          <t>Average Gas Price (2018$)</t>
        </is>
      </c>
      <c r="C12" s="26" t="inlineStr">
        <is>
          <t>Log</t>
        </is>
      </c>
      <c r="D12" s="33" t="n"/>
      <c r="E12" s="33" t="n">
        <v>1.904</v>
      </c>
      <c r="F12" s="33" t="n">
        <v>2.72</v>
      </c>
      <c r="G12" s="33">
        <f>IFERROR((F12-E12)*100/E12,0)</f>
        <v/>
      </c>
      <c r="H12" s="38" t="n">
        <v>1993378.07703</v>
      </c>
      <c r="I12" s="33">
        <f>IFERROR(H12*100/$E$21,0)</f>
        <v/>
      </c>
    </row>
    <row r="13">
      <c r="B13" s="25" t="inlineStr">
        <is>
          <t>Median Per Capita (2018$)</t>
        </is>
      </c>
      <c r="C13" s="26" t="inlineStr">
        <is>
          <t>Log</t>
        </is>
      </c>
      <c r="D13" s="33" t="n"/>
      <c r="E13" s="33" t="n">
        <v>35399.35</v>
      </c>
      <c r="F13" s="33" t="n">
        <v>30235</v>
      </c>
      <c r="G13" s="33">
        <f>IFERROR((F13-E13)*100/E13,0)</f>
        <v/>
      </c>
      <c r="H13" s="38" t="n">
        <v>2199119.39407</v>
      </c>
      <c r="I13" s="33">
        <f>IFERROR(H13*100/$E$21,0)</f>
        <v/>
      </c>
    </row>
    <row r="14">
      <c r="B14" s="25" t="inlineStr">
        <is>
          <t>% of Households with 0 Vehicles</t>
        </is>
      </c>
      <c r="C14" s="26" t="n"/>
      <c r="D14" s="33" t="n"/>
      <c r="E14" s="33" t="n">
        <v>10.82</v>
      </c>
      <c r="F14" s="33" t="n">
        <v>9.74</v>
      </c>
      <c r="G14" s="33">
        <f>IFERROR((F14-E14)*100/E14,0)</f>
        <v/>
      </c>
      <c r="H14" s="38" t="n">
        <v>-255634.56789</v>
      </c>
      <c r="I14" s="33">
        <f>IFERROR(H14*100/$E$21,0)</f>
        <v/>
      </c>
    </row>
    <row r="15">
      <c r="B15" s="25" t="inlineStr">
        <is>
          <t>% Working at Home</t>
        </is>
      </c>
      <c r="C15" s="26" t="n"/>
      <c r="D15" s="33" t="n"/>
      <c r="E15" s="33" t="n">
        <v>2.8</v>
      </c>
      <c r="F15" s="33" t="n">
        <v>4.5</v>
      </c>
      <c r="G15" s="33">
        <f>IFERROR((F15-E15)*100/E15,0)</f>
        <v/>
      </c>
      <c r="H15" s="38" t="n">
        <v>-218094.905278</v>
      </c>
      <c r="I15" s="33">
        <f>IFERROR(H15*100/$E$21,0)</f>
        <v/>
      </c>
    </row>
    <row r="16">
      <c r="B16" s="25" t="inlineStr">
        <is>
          <t>Years Since Ride-hail Start</t>
        </is>
      </c>
      <c r="C16" s="26" t="n"/>
      <c r="D16" s="33" t="n"/>
      <c r="E16" s="33" t="n">
        <v/>
      </c>
      <c r="F16" s="33" t="n">
        <v/>
      </c>
      <c r="G16" s="33">
        <f>IFERROR((F16-E16)*100/E16,0)</f>
        <v/>
      </c>
      <c r="H16" s="38" t="n">
        <v>-4678658.6732</v>
      </c>
      <c r="I16" s="33">
        <f>IFERROR(H16*100/$E$21,0)</f>
        <v/>
      </c>
    </row>
    <row r="17">
      <c r="B17" s="25" t="inlineStr">
        <is>
          <t>Bike Share</t>
        </is>
      </c>
      <c r="C17" s="26" t="n"/>
      <c r="D17" s="33" t="n"/>
      <c r="E17" s="33" t="n">
        <v>0</v>
      </c>
      <c r="F17" s="33" t="n">
        <v>1</v>
      </c>
      <c r="G17" s="33">
        <f>IFERROR((F17-E17)*100/E17,0)</f>
        <v/>
      </c>
      <c r="H17" s="38" t="n">
        <v>555193.5419</v>
      </c>
      <c r="I17" s="33">
        <f>IFERROR(H17*100/$E$21,0)</f>
        <v/>
      </c>
    </row>
    <row r="18">
      <c r="B18" s="25" t="inlineStr">
        <is>
          <t>Electric Scooters</t>
        </is>
      </c>
      <c r="C18" s="26" t="n"/>
      <c r="D18" s="33" t="n"/>
      <c r="E18" s="33" t="n">
        <v>0</v>
      </c>
      <c r="F18" s="33" t="n">
        <v>0</v>
      </c>
      <c r="G18" s="33">
        <f>IFERROR((F18-E18)*100/E18,0)</f>
        <v/>
      </c>
      <c r="H18" s="38" t="n">
        <v>0</v>
      </c>
      <c r="I18" s="33">
        <f>IFERROR(H18*100/$E$21,0)</f>
        <v/>
      </c>
    </row>
    <row customHeight="1" ht="15.75" r="19" s="2" thickBot="1">
      <c r="B19" s="28" t="inlineStr">
        <is>
          <t>New Reporters</t>
        </is>
      </c>
      <c r="C19" s="29" t="n"/>
      <c r="D19" s="39" t="n"/>
      <c r="E19" s="39" t="n"/>
      <c r="F19" s="39" t="n"/>
      <c r="G19" s="39">
        <f>IFERROR((F19-E19)*100/E19,0)</f>
        <v/>
      </c>
      <c r="H19" s="45" t="n"/>
      <c r="I19" s="39">
        <f>IFERROR(H19*100/$E$21,0)</f>
        <v/>
      </c>
    </row>
    <row customHeight="1" ht="15.75" r="20" s="2" thickTop="1">
      <c r="B20" s="41" t="inlineStr">
        <is>
          <t>Total Modeled Ridership</t>
        </is>
      </c>
      <c r="C20" s="42" t="n"/>
      <c r="D20" s="44" t="n"/>
      <c r="E20" s="44" t="n">
        <v>48781078.62</v>
      </c>
      <c r="F20" s="44" t="n">
        <v>26407791.17</v>
      </c>
      <c r="G20" s="44">
        <f>IFERROR((F20-E20)*100/E20,0)</f>
        <v/>
      </c>
      <c r="H20" s="44" t="n"/>
      <c r="I20" s="44">
        <f>G20</f>
        <v/>
      </c>
    </row>
    <row customHeight="1" ht="15.75" r="21" s="2" thickBot="1">
      <c r="B21" s="28" t="inlineStr">
        <is>
          <t>Total Observed Ridership</t>
        </is>
      </c>
      <c r="C21" s="29" t="n"/>
      <c r="D21" s="39" t="n"/>
      <c r="E21" s="39" t="n">
        <v>42638578.33</v>
      </c>
      <c r="F21" s="39" t="n">
        <v>25484690.47</v>
      </c>
      <c r="G21" s="33">
        <f>IFERROR((F21-E21)*100/E21,0)</f>
        <v/>
      </c>
      <c r="H21" s="39" t="n"/>
      <c r="I21" s="39">
        <f>G21</f>
        <v/>
      </c>
    </row>
    <row customHeight="1" ht="16.5" r="22" s="2" thickBot="1" thickTop="1">
      <c r="B22" s="31" t="inlineStr">
        <is>
          <t>Unexplained Change</t>
        </is>
      </c>
      <c r="C22" s="40" t="n"/>
      <c r="D22" s="40" t="n"/>
      <c r="E22" s="40" t="n"/>
      <c r="F22" s="40" t="n"/>
      <c r="G22" s="40" t="n"/>
      <c r="H22" s="40" t="n"/>
      <c r="I22" s="40" t="n"/>
    </row>
    <row customHeight="1" ht="15.75" r="23" s="2" thickTop="1"/>
  </sheetData>
  <mergeCells count="4">
    <mergeCell ref="E6:G6"/>
    <mergeCell ref="H6:I6"/>
    <mergeCell ref="C4:F4"/>
    <mergeCell ref="B3:J3"/>
  </mergeCells>
  <conditionalFormatting sqref="G8:G21">
    <cfRule dxfId="0" operator="lessThan" priority="5" type="cellIs">
      <formula>0</formula>
    </cfRule>
  </conditionalFormatting>
  <conditionalFormatting sqref="I8:I19">
    <cfRule dxfId="0" operator="lessThan" priority="3" type="cellIs">
      <formula>0</formula>
    </cfRule>
  </conditionalFormatting>
  <conditionalFormatting sqref="I20">
    <cfRule dxfId="0" operator="lessThan" priority="2" type="cellIs">
      <formula>0</formula>
    </cfRule>
  </conditionalFormatting>
  <conditionalFormatting sqref="I21">
    <cfRule dxfId="0" operator="lessThan" priority="1" type="cellIs">
      <formula>0</formula>
    </cfRule>
  </conditionalFormatting>
  <pageMargins bottom="0.75" footer="0.3" header="0.3" left="0.7" right="0.7" top="0.75"/>
  <pageSetup horizontalDpi="1200" orientation="portrait" verticalDpi="1200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21"/>
  <sheetViews>
    <sheetView workbookViewId="0">
      <selection activeCell="D6" sqref="D6"/>
    </sheetView>
  </sheetViews>
  <sheetFormatPr baseColWidth="8" defaultRowHeight="15"/>
  <sheetData>
    <row r="1">
      <c r="A1" t="inlineStr">
        <is>
          <t>Dependent Variable</t>
        </is>
      </c>
    </row>
    <row r="3">
      <c r="A3" s="1" t="inlineStr">
        <is>
          <t>Mode</t>
        </is>
      </c>
      <c r="B3" s="1" t="inlineStr">
        <is>
          <t>Bus/Rail</t>
        </is>
      </c>
    </row>
    <row r="4">
      <c r="A4" s="1" t="n"/>
      <c r="B4" s="1" t="n"/>
    </row>
    <row r="5">
      <c r="E5" s="37" t="inlineStr">
        <is>
          <t>Average Values</t>
        </is>
      </c>
      <c r="I5" t="inlineStr">
        <is>
          <t>Riddership Effect</t>
        </is>
      </c>
    </row>
    <row r="6">
      <c r="A6" s="1" t="inlineStr">
        <is>
          <t>Description</t>
        </is>
      </c>
      <c r="B6" s="1" t="n"/>
      <c r="C6" s="1" t="inlineStr">
        <is>
          <t>Transf.</t>
        </is>
      </c>
      <c r="D6" s="1" t="inlineStr">
        <is>
          <t>Coeff.</t>
        </is>
      </c>
      <c r="E6" s="15" t="inlineStr">
        <is>
          <t>Year 1</t>
        </is>
      </c>
      <c r="F6" s="15" t="inlineStr">
        <is>
          <t>Year 2</t>
        </is>
      </c>
      <c r="G6" s="15" t="inlineStr">
        <is>
          <t>% Diff</t>
        </is>
      </c>
      <c r="H6" s="15" t="inlineStr">
        <is>
          <t>% Diff</t>
        </is>
      </c>
      <c r="I6" s="15" t="inlineStr">
        <is>
          <t>% Diff</t>
        </is>
      </c>
    </row>
    <row r="7">
      <c r="A7" s="11" t="inlineStr">
        <is>
          <t>Vehicle Revenue Miles</t>
        </is>
      </c>
      <c r="B7" s="21" t="inlineStr">
        <is>
          <t>VRM_ADJ</t>
        </is>
      </c>
      <c r="C7" s="19" t="inlineStr">
        <is>
          <t>Log</t>
        </is>
      </c>
      <c r="G7">
        <f>(F7-E7)/E7</f>
        <v/>
      </c>
      <c r="H7" s="9" t="inlineStr">
        <is>
          <t>VRM_ADJ_log_FAC</t>
        </is>
      </c>
      <c r="I7" t="inlineStr">
        <is>
          <t>SUM_VRM_ADJ_LOG_FAC % UPT_ADJ</t>
        </is>
      </c>
    </row>
    <row r="8">
      <c r="A8" s="11" t="inlineStr">
        <is>
          <t>Average Fare (2018$)</t>
        </is>
      </c>
      <c r="B8" s="21" t="inlineStr">
        <is>
          <t>FARE_per_UPT_2018</t>
        </is>
      </c>
      <c r="C8" s="19" t="inlineStr">
        <is>
          <t>Log</t>
        </is>
      </c>
      <c r="G8">
        <f>(F8-E8)/E8</f>
        <v/>
      </c>
      <c r="H8" s="9" t="inlineStr">
        <is>
          <t>FARE_per_UPT_2018_log_FAC</t>
        </is>
      </c>
    </row>
    <row r="9">
      <c r="A9" s="11" t="inlineStr">
        <is>
          <t>Population + Employment</t>
        </is>
      </c>
      <c r="B9" s="21" t="inlineStr">
        <is>
          <t>POP_EMP</t>
        </is>
      </c>
      <c r="C9" s="19" t="inlineStr">
        <is>
          <t>Log</t>
        </is>
      </c>
      <c r="G9">
        <f>(F9-E9)/E9</f>
        <v/>
      </c>
      <c r="H9" s="9" t="inlineStr">
        <is>
          <t>POP_EMP_log_FAC</t>
        </is>
      </c>
    </row>
    <row r="10">
      <c r="A10" s="11" t="inlineStr">
        <is>
          <t>% of Populationa in Transit Supportive Density</t>
        </is>
      </c>
      <c r="B10" s="21" t="inlineStr">
        <is>
          <t>TSD_POP_PCT</t>
        </is>
      </c>
      <c r="C10" s="19" t="n"/>
      <c r="G10">
        <f>(F10-E10)/E10</f>
        <v/>
      </c>
      <c r="H10" s="9" t="inlineStr">
        <is>
          <t>TSD_POP_PCT_FAC</t>
        </is>
      </c>
    </row>
    <row r="11">
      <c r="A11" s="11" t="inlineStr">
        <is>
          <t>Average Gas Price (2018$)</t>
        </is>
      </c>
      <c r="B11" s="21" t="inlineStr">
        <is>
          <t>GAS_PRICE_2018</t>
        </is>
      </c>
      <c r="C11" s="19" t="inlineStr">
        <is>
          <t>Log</t>
        </is>
      </c>
      <c r="G11">
        <f>(F11-E11)/E11</f>
        <v/>
      </c>
      <c r="H11" s="9" t="inlineStr">
        <is>
          <t>GAS_PRICE_2018_log_FAC</t>
        </is>
      </c>
    </row>
    <row r="12">
      <c r="A12" s="11" t="inlineStr">
        <is>
          <t>Median Per Capita (2018$)</t>
        </is>
      </c>
      <c r="B12" s="21" t="inlineStr">
        <is>
          <t>TOTAL_MED_INC_INDIV_2018</t>
        </is>
      </c>
      <c r="C12" s="19" t="inlineStr">
        <is>
          <t>Log</t>
        </is>
      </c>
      <c r="G12">
        <f>(F12-E12)/E12</f>
        <v/>
      </c>
      <c r="H12" s="9" t="inlineStr">
        <is>
          <t>TOTAL_MED_INC_INDIV_2018_log_FAC</t>
        </is>
      </c>
    </row>
    <row r="13">
      <c r="A13" s="11" t="inlineStr">
        <is>
          <t>% of Households with 0 Vehicles</t>
        </is>
      </c>
      <c r="B13" s="21" t="inlineStr">
        <is>
          <t>PCT_HH_NO_VEH</t>
        </is>
      </c>
      <c r="C13" s="19" t="n"/>
      <c r="G13">
        <f>(F13-E13)/E13</f>
        <v/>
      </c>
      <c r="H13" s="9" t="inlineStr">
        <is>
          <t>PCT_HH_NO_VEH_FAC</t>
        </is>
      </c>
    </row>
    <row r="14">
      <c r="A14" s="11" t="inlineStr">
        <is>
          <t>% Working at Home</t>
        </is>
      </c>
      <c r="B14" s="21" t="inlineStr">
        <is>
          <t>JTW_HOME_PCT</t>
        </is>
      </c>
      <c r="C14" s="19" t="n"/>
      <c r="G14">
        <f>(F14-E14)/E14</f>
        <v/>
      </c>
      <c r="H14" s="9" t="inlineStr">
        <is>
          <t>JTW_HOME_PCT_FAC</t>
        </is>
      </c>
    </row>
    <row r="15">
      <c r="A15" s="11" t="inlineStr">
        <is>
          <t>Years Since Ride-hail Start</t>
        </is>
      </c>
      <c r="B15" s="21" t="inlineStr">
        <is>
          <t>YEARS_SINCE_TNC_BUS2_HINY + YEARS_SINCE_TNC_BUS2_MIDLOW</t>
        </is>
      </c>
      <c r="C15" s="19" t="n"/>
      <c r="G15">
        <f>(F15-E15)/E15</f>
        <v/>
      </c>
      <c r="H15" s="9" t="inlineStr">
        <is>
          <t>YEARS_SINCE_TNC_BUS2_HINY_FAC</t>
        </is>
      </c>
    </row>
    <row r="16">
      <c r="A16" s="11" t="inlineStr">
        <is>
          <t>Bike Share</t>
        </is>
      </c>
      <c r="B16" s="21" t="inlineStr">
        <is>
          <t>BIKE_SHARE</t>
        </is>
      </c>
      <c r="C16" s="19" t="n"/>
      <c r="G16">
        <f>(F16-E16)/E16</f>
        <v/>
      </c>
      <c r="H16" s="9" t="inlineStr">
        <is>
          <t>BIKE_SHARE_FAC</t>
        </is>
      </c>
    </row>
    <row r="17">
      <c r="A17" s="11" t="inlineStr">
        <is>
          <t>Electric Scooters</t>
        </is>
      </c>
      <c r="B17" s="21" t="inlineStr">
        <is>
          <t>scooter_flag</t>
        </is>
      </c>
      <c r="C17" s="19" t="n"/>
      <c r="G17">
        <f>(F17-E17)/E17</f>
        <v/>
      </c>
      <c r="H17" s="10" t="inlineStr">
        <is>
          <t>scooter_flag_FAC</t>
        </is>
      </c>
    </row>
    <row r="18">
      <c r="A18" s="12" t="inlineStr">
        <is>
          <t>New Reporters</t>
        </is>
      </c>
      <c r="B18" s="16" t="n"/>
      <c r="C18" s="19" t="n"/>
      <c r="D18" s="3" t="n"/>
      <c r="E18" s="3" t="n"/>
      <c r="F18" s="3" t="n"/>
      <c r="G18">
        <f>(F18-E18)/E18</f>
        <v/>
      </c>
      <c r="I18" s="4" t="n"/>
    </row>
    <row r="19">
      <c r="A19" s="13" t="inlineStr">
        <is>
          <t>Total Modeled Ridership</t>
        </is>
      </c>
      <c r="B19" s="17" t="inlineStr">
        <is>
          <t>fitted_exp</t>
        </is>
      </c>
      <c r="C19" s="19" t="n"/>
      <c r="D19" s="5" t="n"/>
      <c r="E19" s="5" t="n"/>
      <c r="F19" s="5" t="n"/>
      <c r="G19">
        <f>(F19-E19)/E19</f>
        <v/>
      </c>
      <c r="I19" s="6" t="n"/>
    </row>
    <row r="20">
      <c r="A20" s="14" t="inlineStr">
        <is>
          <t>Total Observed Ridership</t>
        </is>
      </c>
      <c r="B20" s="18" t="inlineStr">
        <is>
          <t>UPT_ADJ</t>
        </is>
      </c>
      <c r="C20" s="20" t="n"/>
      <c r="D20" s="7" t="n"/>
      <c r="E20" s="7" t="n"/>
      <c r="F20" s="7" t="n"/>
      <c r="G20">
        <f>(F20-E20)/E20</f>
        <v/>
      </c>
      <c r="I20" s="8" t="n"/>
    </row>
    <row r="21">
      <c r="A21" s="12" t="inlineStr">
        <is>
          <t>Unexplained Change</t>
        </is>
      </c>
      <c r="B21" s="16" t="n"/>
      <c r="C21" s="3" t="n"/>
      <c r="D21" s="3" t="n"/>
      <c r="E21" s="3" t="n"/>
      <c r="F21" s="3" t="n"/>
      <c r="G21" s="3" t="n"/>
      <c r="I21" s="4" t="n"/>
    </row>
  </sheetData>
  <mergeCells count="1">
    <mergeCell ref="E5:G5"/>
  </mergeCells>
  <conditionalFormatting sqref="G7:G20">
    <cfRule dxfId="0" operator="lessThan" priority="1" type="cellIs">
      <formula>0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Vedant</dc:creator>
  <dcterms:created xsi:type="dcterms:W3CDTF">2015-06-05T18:17:20Z</dcterms:created>
  <dcterms:modified xsi:type="dcterms:W3CDTF">2020-02-17T03:33:37Z</dcterms:modified>
  <cp:lastModifiedBy>Goyal, Vedant S.</cp:lastModifiedBy>
</cp:coreProperties>
</file>