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codeName="ThisWorkbook" defaultThemeVersion="124226"/>
  <mc:AlternateContent xmlns:mc="http://schemas.openxmlformats.org/markup-compatibility/2006">
    <mc:Choice Requires="x15">
      <x15ac:absPath xmlns:x15ac="http://schemas.microsoft.com/office/spreadsheetml/2010/11/ac" url="/Users/jawaharsr/Downloads/"/>
    </mc:Choice>
  </mc:AlternateContent>
  <xr:revisionPtr revIDLastSave="0" documentId="13_ncr:1_{1D3BEC19-1059-1840-B87A-A378C2ADB04F}" xr6:coauthVersionLast="47" xr6:coauthVersionMax="47" xr10:uidLastSave="{00000000-0000-0000-0000-000000000000}"/>
  <bookViews>
    <workbookView xWindow="0" yWindow="740" windowWidth="29400" windowHeight="16820" xr2:uid="{00000000-000D-0000-FFFF-FFFF00000000}"/>
  </bookViews>
  <sheets>
    <sheet name="Dashboard" sheetId="15" r:id="rId1"/>
    <sheet name="Dash Design" sheetId="16" r:id="rId2"/>
    <sheet name="Sales" sheetId="12" r:id="rId3"/>
    <sheet name="Formulas Used" sheetId="17" r:id="rId4"/>
  </sheets>
  <definedNames>
    <definedName name="_xlnm._FilterDatabase" localSheetId="2" hidden="1">Sales!$A$1:$H$45</definedName>
    <definedName name="Slicer_Item">#N/A</definedName>
    <definedName name="Slicer_Manager">#N/A</definedName>
    <definedName name="Slicer_SalesMa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2" l="1" a="1"/>
  <c r="R2" i="12" s="1"/>
  <c r="S2" i="12" a="1"/>
  <c r="S2" i="12" s="1"/>
  <c r="F51" i="12"/>
  <c r="F49" i="12"/>
  <c r="F48" i="12"/>
  <c r="G46" i="12"/>
  <c r="F46" i="12"/>
  <c r="F50" i="12" s="1"/>
  <c r="T2" i="12" a="1"/>
  <c r="T2" i="12" s="1"/>
  <c r="L1" i="12"/>
  <c r="T42" i="12"/>
  <c r="H16" i="12"/>
  <c r="H3" i="12"/>
  <c r="H4" i="12"/>
  <c r="H5" i="12"/>
  <c r="H6" i="12"/>
  <c r="H7" i="12"/>
  <c r="H8" i="12"/>
  <c r="H9" i="12"/>
  <c r="H10" i="12"/>
  <c r="H11" i="12"/>
  <c r="H12" i="12"/>
  <c r="H13" i="12"/>
  <c r="H14" i="12"/>
  <c r="H15"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2" i="12"/>
  <c r="J10" i="12" l="1" a="1"/>
  <c r="J10" i="12" s="1"/>
  <c r="V37" i="12" s="1" a="1"/>
  <c r="V37" i="12" s="1"/>
  <c r="L37" i="12" a="1"/>
  <c r="L37" i="12" s="1"/>
  <c r="H46" i="12"/>
  <c r="F52" i="12" s="1"/>
  <c r="R47" i="12" l="1"/>
  <c r="U40" i="12"/>
  <c r="T40" i="12" s="1"/>
  <c r="R46" i="12"/>
  <c r="Q37" i="12" a="1"/>
  <c r="R42" i="12" s="1"/>
  <c r="O37" i="12" a="1"/>
  <c r="O37" i="12" s="1"/>
  <c r="P37" i="12" s="1"/>
  <c r="R45" i="12"/>
  <c r="R49" i="12"/>
  <c r="S37" i="12" a="1"/>
  <c r="U38" i="12" s="1"/>
  <c r="T38" i="12" s="1"/>
  <c r="R48" i="12"/>
  <c r="R43" i="12"/>
  <c r="R44" i="12"/>
  <c r="R50" i="12"/>
  <c r="U41" i="12"/>
  <c r="T41" i="12" s="1"/>
  <c r="U39" i="12"/>
  <c r="T39" i="12" s="1"/>
  <c r="R41" i="12"/>
  <c r="P39" i="12" l="1"/>
  <c r="R39" i="12"/>
  <c r="Q37" i="12"/>
  <c r="R37" i="12" s="1"/>
  <c r="R40" i="12"/>
  <c r="R38" i="12"/>
  <c r="P38" i="12"/>
  <c r="S37" i="12"/>
  <c r="U37" i="12" s="1"/>
  <c r="T37" i="1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<sst xmlns="http://schemas.openxmlformats.org/spreadsheetml/2006/main" count="238" uniqueCount="66">
  <si>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</si>
  <si>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</si>
  <si>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</si>
  <si>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</si>
  <si>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</si>
  <si>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</si>
  <si>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</si>
  <si>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</si>
  <si>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</si>
  <si>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</si>
  <si>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</si>
  <si>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</si>
  <si>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</si>
  <si>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</si>
  <si>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</si>
  <si>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</si>
  <si>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</si>
  <si>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</si>
  <si>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</si>
  <si>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</si>
  <si>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</si>
  <si>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</si>
  <si>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</si>
  <si>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</si>
  <si>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</si>
  <si>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</si>
  <si>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</si>
  <si>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</si>
  <si>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</si>
  <si>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</si>
  <si>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</si>
  <si>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UNIQUE(array,[by_col],[exactly_once])</t>
  </si>
  <si>
    <t>UNIQUE</t>
  </si>
  <si>
    <t>FORMULA</t>
  </si>
  <si>
    <t>DETAIL</t>
  </si>
  <si>
    <t>DESCRIPTION</t>
  </si>
  <si>
    <t>FILTER</t>
  </si>
  <si>
    <t>FILTER(array,include,[if_empty])</t>
  </si>
  <si>
    <t>To select a specific value from a array of columns</t>
  </si>
  <si>
    <t>Example</t>
  </si>
  <si>
    <t>UNIQUE(C2:C44,FALSE,FALSE)</t>
  </si>
  <si>
    <t>FILTER(C2:E44,(C2:C44=L1)*(D2:D44=L2)*(E2:E44=L3),"None")</t>
  </si>
  <si>
    <t>select the column and get only Unique Values.</t>
  </si>
  <si>
    <t>DATA VALIDATION</t>
  </si>
  <si>
    <t>In Insert Menubar</t>
  </si>
  <si>
    <t>To create a list with option for multiple values.</t>
  </si>
  <si>
    <t>TOTAL UNITS</t>
  </si>
  <si>
    <t>TOTAL SALE</t>
  </si>
  <si>
    <t>UNIT PRICE</t>
  </si>
  <si>
    <t>CELL REFERNCE</t>
  </si>
  <si>
    <t>"TAB_NAME"!CELL_NO</t>
  </si>
  <si>
    <t xml:space="preserve">To use Dynamic refernce of other Tab data </t>
  </si>
  <si>
    <t>SALES'!Q22</t>
  </si>
  <si>
    <t>Unique_sales man</t>
  </si>
  <si>
    <t>Unique_item</t>
  </si>
  <si>
    <t>Item_units</t>
  </si>
  <si>
    <t>SUMIF</t>
  </si>
  <si>
    <t>SUMIF(sum_range,range1,criteria1,[range2],[criteria2],...)</t>
  </si>
  <si>
    <t>To sum horizantal values with criteria</t>
  </si>
  <si>
    <t>SUMIF(M$37:M$48,O37,N$37:N$48)</t>
  </si>
  <si>
    <t>Region_units</t>
  </si>
  <si>
    <t>Date</t>
  </si>
  <si>
    <t>!O10</t>
  </si>
  <si>
    <t>Total</t>
  </si>
  <si>
    <t>Highest SALE PER PURCHASE</t>
  </si>
  <si>
    <t>LowestSALE PER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</si>
</sst>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numFmt numFmtId="165" formatCode="_(* #,##0_);_(* \(#,##0\);_(* &quot;-&quot;??_);_(@_)"/>
  </numFmts>
  <fonts count="13" x14ac:knownFonts="1">
    <font>
      <sz val="11"/>
      <name val="Calibri"/>
      <family val="2"/>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1"/>
      <color theme="1"/>
      <name val="Arial"/>
      <family val="2"/>
    </font>
    <font>
      <sz val="11"/>
      <name val="Arial"/>
      <family val="2"/>
    </font>
    <font>
      <b/>
      <sz val="11"/>
      <color theme="0"/>
      <name val="Calibri"/>
      <family val="2"/>
    </font>
    <font>
      <b/>
      <sz val="11"/>
      <name val="Calibri"/>
      <family val="2"/>
    </font>
    <font>
      <b/>
      <sz val="11"/>
      <color theme="1"/>
      <name val="Calibri"/>
      <family val="2"/>
    </font>
    <font>
      <b/>
      <i/>
      <sz val="11"/>
      <name val="Calibri"/>
      <family val="2"/>
    </font>
    <font>
      <b/>
      <i/>
      <sz val="11"/>
      <color theme="0"/>
      <name val="Calibri"/>
      <family val="2"/>
    </font>
    <font>
      <sz val="8"/>
      <name val="Calibri"/>
      <family val="2"/>
    </font>
  </fonts>
  <fills count="7">
    <fill>
      <patternFill patternType="none"/>
    </fill>
    <fill>
      <patternFill patternType="gray125"/>
    </fill>
    <fill>
      <patternFill patternType="solid">
        <fgColor rgb="FFFFFFFF"/>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3"/>
        <bgColor indexed="64"/>
      </patternFill>
    </fill>
  </fills>
  <borders count="11">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0"/>
      </left>
      <right/>
      <top/>
      <bottom/>
      <diagonal/>
    </border>
    <border>
      <left style="medium">
        <color rgb="FFDDDDDD"/>
      </left>
      <right style="medium">
        <color rgb="FFDDDDDD"/>
      </right>
      <top style="medium">
        <color rgb="FFDDDDDD"/>
      </top>
      <bottom/>
      <diagonal/>
    </border>
  </borders>
  <cellStyleXfs count="5">
    <xf numFmtId="0" fontId="0" fillId="0" borderId="0"/>
    <xf numFmtId="43" fontId="2" fillId="0" borderId="0" applyFont="0" applyFill="0" applyBorder="0" applyAlignment="0" applyProtection="0"/>
    <xf numFmtId="0" fontId="3" fillId="0" borderId="0" applyNumberFormat="0" applyFill="0" applyBorder="0" applyAlignment="0" applyProtection="0">
      <alignment horizontal="left" indent="1"/>
    </xf>
    <xf numFmtId="0" fontId="1" fillId="0" borderId="0"/>
    <xf numFmtId="0" fontId="3" fillId="0" borderId="0" applyNumberFormat="0" applyFill="0" applyBorder="0" applyAlignment="0" applyProtection="0">
      <alignment vertical="top"/>
      <protection locked="0"/>
    </xf>
  </cellStyleXfs>
  <cellXfs count="54">
    <xf numFmtId="0" fontId="0" fillId="0" borderId="0" xfId="0"/>
    <xf numFmtId="164" fontId="4"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43" fontId="4" fillId="0" borderId="0" xfId="1" applyFont="1" applyBorder="1" applyAlignment="1">
      <alignment horizontal="left" vertical="center"/>
    </xf>
    <xf numFmtId="0" fontId="5" fillId="2" borderId="1" xfId="0" applyFont="1" applyFill="1" applyBorder="1" applyAlignment="1">
      <alignment vertical="top" wrapText="1"/>
    </xf>
    <xf numFmtId="0" fontId="5" fillId="0" borderId="0" xfId="0" applyFont="1" applyAlignment="1">
      <alignment vertical="top" wrapText="1"/>
    </xf>
    <xf numFmtId="0" fontId="6" fillId="0" borderId="0" xfId="0" applyFont="1"/>
    <xf numFmtId="0" fontId="6" fillId="2" borderId="1" xfId="0" applyFont="1" applyFill="1" applyBorder="1" applyAlignment="1">
      <alignment vertical="top" wrapText="1"/>
    </xf>
    <xf numFmtId="0" fontId="6" fillId="2" borderId="0" xfId="0" applyFont="1" applyFill="1" applyAlignment="1">
      <alignment vertical="top" wrapText="1"/>
    </xf>
    <xf numFmtId="0" fontId="6" fillId="0" borderId="1" xfId="0" applyFont="1" applyBorder="1"/>
    <xf numFmtId="0" fontId="5" fillId="0" borderId="1" xfId="0" applyFont="1" applyBorder="1" applyAlignment="1">
      <alignment vertical="top" wrapText="1"/>
    </xf>
    <xf numFmtId="43" fontId="0" fillId="0" borderId="0" xfId="0" applyNumberFormat="1"/>
    <xf numFmtId="0" fontId="0" fillId="0" borderId="2" xfId="0" applyBorder="1"/>
    <xf numFmtId="0" fontId="8" fillId="0" borderId="2" xfId="0" applyFont="1" applyBorder="1"/>
    <xf numFmtId="0" fontId="8" fillId="0" borderId="3" xfId="0" applyFont="1" applyBorder="1"/>
    <xf numFmtId="0" fontId="0" fillId="0" borderId="3" xfId="0" applyBorder="1"/>
    <xf numFmtId="0" fontId="7" fillId="3" borderId="4" xfId="0" applyFont="1" applyFill="1" applyBorder="1"/>
    <xf numFmtId="0" fontId="7" fillId="3" borderId="5" xfId="0" applyFont="1" applyFill="1" applyBorder="1"/>
    <xf numFmtId="0" fontId="7" fillId="3" borderId="7" xfId="0" applyFont="1" applyFill="1" applyBorder="1"/>
    <xf numFmtId="0" fontId="10" fillId="0" borderId="0" xfId="0" applyFont="1" applyAlignment="1">
      <alignment horizontal="center"/>
    </xf>
    <xf numFmtId="0" fontId="11" fillId="6" borderId="0" xfId="0" applyFont="1" applyFill="1" applyAlignment="1">
      <alignment horizontal="center"/>
    </xf>
    <xf numFmtId="4" fontId="0" fillId="0" borderId="0" xfId="0" applyNumberFormat="1"/>
    <xf numFmtId="43" fontId="9" fillId="3" borderId="5" xfId="1" applyFont="1" applyFill="1" applyBorder="1" applyAlignment="1">
      <alignment horizontal="left" vertical="center"/>
    </xf>
    <xf numFmtId="0" fontId="9" fillId="3" borderId="0" xfId="0" applyFont="1" applyFill="1"/>
    <xf numFmtId="43" fontId="9" fillId="0" borderId="0" xfId="1" applyFont="1"/>
    <xf numFmtId="165" fontId="9" fillId="0" borderId="0" xfId="1" applyNumberFormat="1" applyFont="1"/>
    <xf numFmtId="0" fontId="0" fillId="0" borderId="0" xfId="0" quotePrefix="1"/>
    <xf numFmtId="0" fontId="4" fillId="4" borderId="6" xfId="0" applyFont="1" applyFill="1" applyBorder="1" applyAlignment="1">
      <alignment vertical="center"/>
    </xf>
    <xf numFmtId="0" fontId="5" fillId="4" borderId="6" xfId="0" applyFont="1" applyFill="1" applyBorder="1"/>
    <xf numFmtId="0" fontId="4" fillId="5" borderId="6" xfId="0" applyFont="1" applyFill="1" applyBorder="1" applyAlignment="1">
      <alignment vertical="center"/>
    </xf>
    <xf numFmtId="0" fontId="5" fillId="5" borderId="6" xfId="0" applyFont="1" applyFill="1" applyBorder="1"/>
    <xf numFmtId="0" fontId="5" fillId="4" borderId="6" xfId="0" applyFont="1" applyFill="1" applyBorder="1" applyAlignment="1">
      <alignment vertical="top" wrapText="1"/>
    </xf>
    <xf numFmtId="0" fontId="5" fillId="2" borderId="6" xfId="0" applyFont="1" applyFill="1" applyBorder="1" applyAlignment="1">
      <alignment vertical="top" wrapText="1"/>
    </xf>
    <xf numFmtId="0" fontId="5" fillId="5" borderId="6" xfId="0" applyFont="1" applyFill="1" applyBorder="1" applyAlignment="1">
      <alignment vertical="top" wrapText="1"/>
    </xf>
    <xf numFmtId="0" fontId="5" fillId="5" borderId="1" xfId="0" applyFont="1" applyFill="1" applyBorder="1"/>
    <xf numFmtId="0" fontId="5" fillId="4" borderId="1" xfId="0" applyFont="1" applyFill="1" applyBorder="1"/>
    <xf numFmtId="0" fontId="5" fillId="5" borderId="1" xfId="0" applyFont="1" applyFill="1" applyBorder="1" applyAlignment="1">
      <alignment vertical="top" wrapText="1"/>
    </xf>
    <xf numFmtId="0" fontId="4" fillId="4" borderId="6" xfId="0" applyFont="1" applyFill="1" applyBorder="1" applyAlignment="1">
      <alignment horizontal="left" vertical="center"/>
    </xf>
    <xf numFmtId="43" fontId="4" fillId="4" borderId="6" xfId="1" applyFont="1" applyFill="1" applyBorder="1" applyAlignment="1">
      <alignment horizontal="left" vertical="center"/>
    </xf>
    <xf numFmtId="43" fontId="4" fillId="4" borderId="8" xfId="0" applyNumberFormat="1" applyFont="1" applyFill="1" applyBorder="1"/>
    <xf numFmtId="0" fontId="4" fillId="5" borderId="6" xfId="0" applyFont="1" applyFill="1" applyBorder="1" applyAlignment="1">
      <alignment horizontal="left" vertical="center"/>
    </xf>
    <xf numFmtId="43" fontId="4" fillId="5" borderId="6" xfId="1" applyFont="1" applyFill="1" applyBorder="1" applyAlignment="1">
      <alignment horizontal="left" vertical="center"/>
    </xf>
    <xf numFmtId="43" fontId="4" fillId="5" borderId="8" xfId="0" applyNumberFormat="1" applyFont="1" applyFill="1" applyBorder="1"/>
    <xf numFmtId="4" fontId="5" fillId="2" borderId="1" xfId="0" applyNumberFormat="1" applyFont="1" applyFill="1" applyBorder="1" applyAlignment="1">
      <alignment vertical="top" wrapText="1"/>
    </xf>
    <xf numFmtId="0" fontId="7" fillId="3" borderId="9" xfId="0" applyFont="1" applyFill="1" applyBorder="1"/>
    <xf numFmtId="14" fontId="0" fillId="0" borderId="0" xfId="0" applyNumberFormat="1"/>
    <xf numFmtId="43" fontId="4" fillId="0" borderId="0" xfId="1" applyFont="1" applyAlignment="1">
      <alignment horizontal="left" vertical="center"/>
    </xf>
    <xf numFmtId="164" fontId="4" fillId="0" borderId="0" xfId="0" applyNumberFormat="1" applyFont="1" applyBorder="1" applyAlignment="1">
      <alignment vertical="center"/>
    </xf>
    <xf numFmtId="0" fontId="4" fillId="0" borderId="0" xfId="0" applyFont="1" applyBorder="1" applyAlignment="1">
      <alignment vertical="center"/>
    </xf>
    <xf numFmtId="0" fontId="0" fillId="0" borderId="0" xfId="0" applyBorder="1"/>
    <xf numFmtId="0" fontId="5" fillId="2" borderId="10" xfId="0" applyFont="1" applyFill="1" applyBorder="1" applyAlignment="1">
      <alignment vertical="top" wrapText="1"/>
    </xf>
    <xf numFmtId="0" fontId="4" fillId="0" borderId="0" xfId="0" applyFont="1" applyBorder="1" applyAlignment="1">
      <alignment horizontal="left" vertical="center"/>
    </xf>
    <xf numFmtId="43" fontId="4" fillId="0" borderId="0" xfId="0" applyNumberFormat="1" applyFont="1" applyBorder="1" applyAlignment="1">
      <alignment vertical="center"/>
    </xf>
  </cellXfs>
  <cellStyles count="5">
    <cellStyle name="Comma" xfId="1" builtinId="3"/>
    <cellStyle name="Ctx_Hyperlink" xfId="2" xr:uid="{00000000-0005-0000-0000-000001000000}"/>
    <cellStyle name="Hyperlink 2" xfId="4" xr:uid="{00000000-0005-0000-0000-000002000000}"/>
    <cellStyle name="Normal" xfId="0" builtinId="0" customBuiltin="1"/>
    <cellStyle name="Normal 4" xfId="3" xr:uid="{00000000-0005-0000-0000-000004000000}"/>
  </cellStyles>
  <dxfs count="7">
    <dxf>
      <numFmt numFmtId="35" formatCode="_(* #,##0.00_);_(* \(#,##0.00\);_(* &quot;-&quot;??_);_(@_)"/>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FFFFF"/>
        </patternFill>
      </fill>
      <alignment horizontal="general" vertical="top" textRotation="0" wrapText="1" indent="0" justifyLastLine="0" shrinkToFit="0" readingOrder="0"/>
      <border diagonalUp="0" diagonalDown="0">
        <left style="medium">
          <color rgb="FFDDDDDD"/>
        </left>
        <right style="medium">
          <color rgb="FFDDDDDD"/>
        </right>
        <top style="medium">
          <color rgb="FFDDDDDD"/>
        </top>
        <bottom style="medium">
          <color rgb="FFDDDDDD"/>
        </bottom>
        <vertical/>
        <horizontal/>
      </border>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m/d/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111111111111109E-2"/>
          <c:y val="2.7777777777777776E-2"/>
          <c:w val="0.93888888888888888"/>
          <c:h val="0.84171296296296294"/>
        </c:manualLayout>
      </c:layout>
      <c:bar3DChart>
        <c:barDir val="col"/>
        <c:grouping val="clustered"/>
        <c:varyColors val="0"/>
        <c:ser>
          <c:idx val="0"/>
          <c:order val="0"/>
          <c:tx>
            <c:strRef>
              <c:f>Sales!$P$36</c:f>
              <c:strCache>
                <c:ptCount val="1"/>
                <c:pt idx="0">
                  <c:v>Sale_amt</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Sales!$O$37:$O$39</c:f>
              <c:strCache>
                <c:ptCount val="1"/>
                <c:pt idx="0">
                  <c:v>Steven</c:v>
                </c:pt>
              </c:strCache>
            </c:strRef>
          </c:cat>
          <c:val>
            <c:numRef>
              <c:f>Sales!$P$37:$P$39</c:f>
              <c:numCache>
                <c:formatCode>_(* #,##0.00_);_(* \(#,##0.00\);_(* "-"??_);_(@_)</c:formatCode>
                <c:ptCount val="1"/>
                <c:pt idx="0">
                  <c:v>168918</c:v>
                </c:pt>
              </c:numCache>
            </c:numRef>
          </c:val>
          <c:extLst>
            <c:ext xmlns:c16="http://schemas.microsoft.com/office/drawing/2014/chart" uri="{C3380CC4-5D6E-409C-BE32-E72D297353CC}">
              <c16:uniqueId val="{00000000-467C-D44C-8191-A6987ABC1736}"/>
            </c:ext>
          </c:extLst>
        </c:ser>
        <c:dLbls>
          <c:showLegendKey val="0"/>
          <c:showVal val="1"/>
          <c:showCatName val="0"/>
          <c:showSerName val="0"/>
          <c:showPercent val="0"/>
          <c:showBubbleSize val="0"/>
        </c:dLbls>
        <c:gapWidth val="84"/>
        <c:gapDepth val="53"/>
        <c:shape val="box"/>
        <c:axId val="988966432"/>
        <c:axId val="989441184"/>
        <c:axId val="0"/>
      </c:bar3DChart>
      <c:catAx>
        <c:axId val="9889664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9441184"/>
        <c:crosses val="autoZero"/>
        <c:auto val="1"/>
        <c:lblAlgn val="ctr"/>
        <c:lblOffset val="100"/>
        <c:noMultiLvlLbl val="0"/>
      </c:catAx>
      <c:valAx>
        <c:axId val="989441184"/>
        <c:scaling>
          <c:orientation val="minMax"/>
        </c:scaling>
        <c:delete val="1"/>
        <c:axPos val="l"/>
        <c:numFmt formatCode="_(* #,##0.00_);_(* \(#,##0.00\);_(* &quot;-&quot;??_);_(@_)" sourceLinked="1"/>
        <c:majorTickMark val="out"/>
        <c:minorTickMark val="none"/>
        <c:tickLblPos val="nextTo"/>
        <c:crossAx val="9889664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0"/>
        <c:dLbls>
          <c:showLegendKey val="0"/>
          <c:showVal val="0"/>
          <c:showCatName val="0"/>
          <c:showSerName val="0"/>
          <c:showPercent val="1"/>
          <c:showBubbleSize val="0"/>
          <c:showLeaderLines val="0"/>
        </c:dLbls>
        <c:firstSliceAng val="0"/>
        <c:holeSize val="50"/>
      </c:doughnutChart>
      <c:spPr>
        <a:noFill/>
        <a:ln w="25400">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78424015009379"/>
          <c:y val="0.11827956989247312"/>
          <c:w val="0.61538461538461542"/>
          <c:h val="0.88172043010752688"/>
        </c:manualLayout>
      </c:layout>
      <c:doughnutChart>
        <c:varyColors val="0"/>
        <c:ser>
          <c:idx val="0"/>
          <c:order val="0"/>
          <c:tx>
            <c:strRef>
              <c:f>Sales!$U$36</c:f>
              <c:strCache>
                <c:ptCount val="1"/>
                <c:pt idx="0">
                  <c:v>Region_units</c:v>
                </c:pt>
              </c:strCache>
            </c:strRef>
          </c:tx>
          <c:spPr>
            <a:solidFill>
              <a:schemeClr val="accent1"/>
            </a:solidFill>
            <a:ln w="19050">
              <a:solidFill>
                <a:schemeClr val="tx2"/>
              </a:solidFill>
            </a:ln>
            <a:effectLst/>
          </c:spPr>
          <c:dLbls>
            <c:delete val="1"/>
          </c:dLbls>
          <c:cat>
            <c:strRef>
              <c:f>Sales!$S$37:$S$40</c:f>
              <c:strCache>
                <c:ptCount val="1"/>
                <c:pt idx="0">
                  <c:v>Central</c:v>
                </c:pt>
              </c:strCache>
            </c:strRef>
          </c:cat>
          <c:val>
            <c:numRef>
              <c:f>Sales!$U$37:$U$40</c:f>
              <c:numCache>
                <c:formatCode>General</c:formatCode>
                <c:ptCount val="1"/>
                <c:pt idx="0">
                  <c:v>183</c:v>
                </c:pt>
              </c:numCache>
            </c:numRef>
          </c:val>
          <c:extLst>
            <c:ext xmlns:c16="http://schemas.microsoft.com/office/drawing/2014/chart" uri="{C3380CC4-5D6E-409C-BE32-E72D297353CC}">
              <c16:uniqueId val="{0000000A-18B4-AF41-922C-45792AE68855}"/>
            </c:ext>
          </c:extLst>
        </c:ser>
        <c:dLbls>
          <c:showLegendKey val="0"/>
          <c:showVal val="0"/>
          <c:showCatName val="0"/>
          <c:showSerName val="0"/>
          <c:showPercent val="1"/>
          <c:showBubbleSize val="0"/>
          <c:showLeaderLines val="0"/>
        </c:dLbls>
        <c:firstSliceAng val="0"/>
        <c:holeSize val="50"/>
      </c:doughnutChart>
      <c:spPr>
        <a:noFill/>
        <a:ln w="25400">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241300</xdr:colOff>
      <xdr:row>0</xdr:row>
      <xdr:rowOff>114300</xdr:rowOff>
    </xdr:from>
    <xdr:to>
      <xdr:col>21</xdr:col>
      <xdr:colOff>698500</xdr:colOff>
      <xdr:row>6</xdr:row>
      <xdr:rowOff>63500</xdr:rowOff>
    </xdr:to>
    <xdr:sp macro="" textlink="">
      <xdr:nvSpPr>
        <xdr:cNvPr id="2" name="Rounded Rectangle 1">
          <a:extLst>
            <a:ext uri="{FF2B5EF4-FFF2-40B4-BE49-F238E27FC236}">
              <a16:creationId xmlns:a16="http://schemas.microsoft.com/office/drawing/2014/main" id="{A31AB665-D0F3-844E-9B59-9E2E976CAC11}"/>
            </a:ext>
          </a:extLst>
        </xdr:cNvPr>
        <xdr:cNvSpPr/>
      </xdr:nvSpPr>
      <xdr:spPr>
        <a:xfrm>
          <a:off x="241300" y="114300"/>
          <a:ext cx="17792700" cy="1092200"/>
        </a:xfrm>
        <a:prstGeom prst="round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4400" b="0" cap="none" spc="0">
              <a:ln w="0"/>
              <a:solidFill>
                <a:schemeClr val="bg1"/>
              </a:solidFill>
              <a:effectLst>
                <a:outerShdw blurRad="38100" dist="25400" dir="5400000" algn="ctr" rotWithShape="0">
                  <a:srgbClr val="6E747A">
                    <a:alpha val="43000"/>
                  </a:srgbClr>
                </a:outerShdw>
              </a:effectLst>
              <a:latin typeface="Chalkduster" panose="03050602040202020205" pitchFamily="66" charset="77"/>
            </a:rPr>
            <a:t>Sale Data</a:t>
          </a:r>
        </a:p>
      </xdr:txBody>
    </xdr:sp>
    <xdr:clientData/>
  </xdr:twoCellAnchor>
  <xdr:twoCellAnchor>
    <xdr:from>
      <xdr:col>0</xdr:col>
      <xdr:colOff>317500</xdr:colOff>
      <xdr:row>7</xdr:row>
      <xdr:rowOff>101600</xdr:rowOff>
    </xdr:from>
    <xdr:to>
      <xdr:col>4</xdr:col>
      <xdr:colOff>685800</xdr:colOff>
      <xdr:row>38</xdr:row>
      <xdr:rowOff>165100</xdr:rowOff>
    </xdr:to>
    <xdr:sp macro="" textlink="">
      <xdr:nvSpPr>
        <xdr:cNvPr id="3" name="Rectangle 2">
          <a:extLst>
            <a:ext uri="{FF2B5EF4-FFF2-40B4-BE49-F238E27FC236}">
              <a16:creationId xmlns:a16="http://schemas.microsoft.com/office/drawing/2014/main" id="{34972752-AD9C-8D4F-9C60-99B10231F4DA}"/>
            </a:ext>
          </a:extLst>
        </xdr:cNvPr>
        <xdr:cNvSpPr/>
      </xdr:nvSpPr>
      <xdr:spPr>
        <a:xfrm>
          <a:off x="317500" y="1435100"/>
          <a:ext cx="3670300" cy="5969000"/>
        </a:xfrm>
        <a:prstGeom prst="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4400">
              <a:solidFill>
                <a:schemeClr val="bg1"/>
              </a:solidFill>
              <a:latin typeface="Chalkduster" panose="03050602040202020205" pitchFamily="66" charset="77"/>
              <a:ea typeface="+mn-ea"/>
              <a:cs typeface="+mn-cs"/>
            </a:rPr>
            <a:t>Filters</a:t>
          </a:r>
        </a:p>
      </xdr:txBody>
    </xdr:sp>
    <xdr:clientData/>
  </xdr:twoCellAnchor>
  <xdr:twoCellAnchor>
    <xdr:from>
      <xdr:col>7</xdr:col>
      <xdr:colOff>774700</xdr:colOff>
      <xdr:row>23</xdr:row>
      <xdr:rowOff>127000</xdr:rowOff>
    </xdr:from>
    <xdr:to>
      <xdr:col>14</xdr:col>
      <xdr:colOff>723900</xdr:colOff>
      <xdr:row>38</xdr:row>
      <xdr:rowOff>114300</xdr:rowOff>
    </xdr:to>
    <xdr:sp macro="" textlink="">
      <xdr:nvSpPr>
        <xdr:cNvPr id="5" name="Rounded Rectangle 4">
          <a:extLst>
            <a:ext uri="{FF2B5EF4-FFF2-40B4-BE49-F238E27FC236}">
              <a16:creationId xmlns:a16="http://schemas.microsoft.com/office/drawing/2014/main" id="{AD3E234D-97EB-3140-9818-6BAC7496C2DE}"/>
            </a:ext>
          </a:extLst>
        </xdr:cNvPr>
        <xdr:cNvSpPr/>
      </xdr:nvSpPr>
      <xdr:spPr>
        <a:xfrm>
          <a:off x="6553200" y="4508500"/>
          <a:ext cx="5727700" cy="2844800"/>
        </a:xfrm>
        <a:prstGeom prst="round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4400">
            <a:solidFill>
              <a:schemeClr val="bg1"/>
            </a:solidFill>
            <a:latin typeface="Chalkduster" panose="03050602040202020205" pitchFamily="66" charset="77"/>
            <a:ea typeface="+mn-ea"/>
            <a:cs typeface="+mn-cs"/>
          </a:endParaRPr>
        </a:p>
      </xdr:txBody>
    </xdr:sp>
    <xdr:clientData/>
  </xdr:twoCellAnchor>
  <xdr:twoCellAnchor>
    <xdr:from>
      <xdr:col>15</xdr:col>
      <xdr:colOff>203200</xdr:colOff>
      <xdr:row>7</xdr:row>
      <xdr:rowOff>12700</xdr:rowOff>
    </xdr:from>
    <xdr:to>
      <xdr:col>21</xdr:col>
      <xdr:colOff>787400</xdr:colOff>
      <xdr:row>22</xdr:row>
      <xdr:rowOff>25400</xdr:rowOff>
    </xdr:to>
    <xdr:sp macro="" textlink="">
      <xdr:nvSpPr>
        <xdr:cNvPr id="6" name="Rounded Rectangle 5">
          <a:extLst>
            <a:ext uri="{FF2B5EF4-FFF2-40B4-BE49-F238E27FC236}">
              <a16:creationId xmlns:a16="http://schemas.microsoft.com/office/drawing/2014/main" id="{9F474E37-7222-584A-ADD5-F628492E45A9}"/>
            </a:ext>
          </a:extLst>
        </xdr:cNvPr>
        <xdr:cNvSpPr/>
      </xdr:nvSpPr>
      <xdr:spPr>
        <a:xfrm>
          <a:off x="12585700" y="1346200"/>
          <a:ext cx="5537200" cy="2870200"/>
        </a:xfrm>
        <a:prstGeom prst="round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4400">
            <a:solidFill>
              <a:schemeClr val="bg1"/>
            </a:solidFill>
            <a:latin typeface="Chalkduster" panose="03050602040202020205" pitchFamily="66" charset="77"/>
            <a:ea typeface="+mn-ea"/>
            <a:cs typeface="+mn-cs"/>
          </a:endParaRPr>
        </a:p>
      </xdr:txBody>
    </xdr:sp>
    <xdr:clientData/>
  </xdr:twoCellAnchor>
  <xdr:twoCellAnchor>
    <xdr:from>
      <xdr:col>15</xdr:col>
      <xdr:colOff>292100</xdr:colOff>
      <xdr:row>23</xdr:row>
      <xdr:rowOff>76200</xdr:rowOff>
    </xdr:from>
    <xdr:to>
      <xdr:col>22</xdr:col>
      <xdr:colOff>12700</xdr:colOff>
      <xdr:row>38</xdr:row>
      <xdr:rowOff>63500</xdr:rowOff>
    </xdr:to>
    <xdr:sp macro="" textlink="">
      <xdr:nvSpPr>
        <xdr:cNvPr id="7" name="Rounded Rectangle 6">
          <a:extLst>
            <a:ext uri="{FF2B5EF4-FFF2-40B4-BE49-F238E27FC236}">
              <a16:creationId xmlns:a16="http://schemas.microsoft.com/office/drawing/2014/main" id="{DD589EEB-E5CA-274D-B37B-B1459A9C942C}"/>
            </a:ext>
          </a:extLst>
        </xdr:cNvPr>
        <xdr:cNvSpPr/>
      </xdr:nvSpPr>
      <xdr:spPr>
        <a:xfrm>
          <a:off x="12674600" y="4457700"/>
          <a:ext cx="5499100" cy="2844800"/>
        </a:xfrm>
        <a:prstGeom prst="round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vert="horz" rtlCol="0" anchor="t"/>
        <a:lstStyle/>
        <a:p>
          <a:pPr algn="l"/>
          <a:endParaRPr lang="en-GB" sz="4400">
            <a:solidFill>
              <a:schemeClr val="bg1"/>
            </a:solidFill>
            <a:latin typeface="Chalkduster" panose="03050602040202020205" pitchFamily="66" charset="77"/>
            <a:ea typeface="+mn-ea"/>
            <a:cs typeface="+mn-cs"/>
          </a:endParaRPr>
        </a:p>
      </xdr:txBody>
    </xdr:sp>
    <xdr:clientData/>
  </xdr:twoCellAnchor>
  <xdr:twoCellAnchor>
    <xdr:from>
      <xdr:col>5</xdr:col>
      <xdr:colOff>152400</xdr:colOff>
      <xdr:row>7</xdr:row>
      <xdr:rowOff>101600</xdr:rowOff>
    </xdr:from>
    <xdr:to>
      <xdr:col>7</xdr:col>
      <xdr:colOff>482600</xdr:colOff>
      <xdr:row>38</xdr:row>
      <xdr:rowOff>165100</xdr:rowOff>
    </xdr:to>
    <xdr:sp macro="" textlink="">
      <xdr:nvSpPr>
        <xdr:cNvPr id="8" name="Rectangle 7">
          <a:extLst>
            <a:ext uri="{FF2B5EF4-FFF2-40B4-BE49-F238E27FC236}">
              <a16:creationId xmlns:a16="http://schemas.microsoft.com/office/drawing/2014/main" id="{C17F2DAE-F87A-164D-90BD-3FC1589317C8}"/>
            </a:ext>
          </a:extLst>
        </xdr:cNvPr>
        <xdr:cNvSpPr/>
      </xdr:nvSpPr>
      <xdr:spPr>
        <a:xfrm>
          <a:off x="4279900" y="1435100"/>
          <a:ext cx="1981200" cy="5969000"/>
        </a:xfrm>
        <a:prstGeom prst="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800" b="0" i="0" u="none" strike="noStrike">
            <a:solidFill>
              <a:schemeClr val="bg1"/>
            </a:solidFill>
            <a:effectLst/>
            <a:latin typeface="Chalkduster" panose="03050602040202020205" pitchFamily="66" charset="77"/>
            <a:ea typeface="+mn-ea"/>
            <a:cs typeface="+mn-cs"/>
          </a:endParaRPr>
        </a:p>
        <a:p>
          <a:pPr algn="l"/>
          <a:r>
            <a:rPr lang="en-GB" sz="1800" b="0" i="0" u="none" strike="noStrike">
              <a:solidFill>
                <a:schemeClr val="bg1"/>
              </a:solidFill>
              <a:effectLst/>
              <a:latin typeface="Chalkduster" panose="03050602040202020205" pitchFamily="66" charset="77"/>
              <a:ea typeface="+mn-ea"/>
              <a:cs typeface="+mn-cs"/>
            </a:rPr>
            <a:t>TOTAL</a:t>
          </a:r>
          <a:r>
            <a:rPr lang="en-GB" sz="1800" b="0" i="0" u="none" strike="noStrike" baseline="0">
              <a:solidFill>
                <a:schemeClr val="bg1"/>
              </a:solidFill>
              <a:effectLst/>
              <a:latin typeface="Chalkduster" panose="03050602040202020205" pitchFamily="66" charset="77"/>
              <a:ea typeface="+mn-ea"/>
              <a:cs typeface="+mn-cs"/>
            </a:rPr>
            <a:t> UNIT SALE</a:t>
          </a:r>
        </a:p>
        <a:p>
          <a:pPr algn="l"/>
          <a:endParaRPr lang="en-GB" sz="1800" b="0" i="0" u="none" strike="noStrike" baseline="0">
            <a:solidFill>
              <a:schemeClr val="bg1"/>
            </a:solidFill>
            <a:effectLst/>
            <a:latin typeface="Chalkduster" panose="03050602040202020205" pitchFamily="66" charset="77"/>
            <a:ea typeface="+mn-ea"/>
            <a:cs typeface="+mn-cs"/>
          </a:endParaRPr>
        </a:p>
        <a:p>
          <a:pPr algn="l"/>
          <a:endParaRPr lang="en-AU" sz="1800" b="1" i="0" u="none" strike="noStrike">
            <a:solidFill>
              <a:schemeClr val="bg1"/>
            </a:solidFill>
            <a:effectLst/>
            <a:latin typeface="Arial Rounded MT Bold" panose="020F0704030504030204" pitchFamily="34" charset="77"/>
            <a:ea typeface="+mn-ea"/>
            <a:cs typeface="+mn-cs"/>
          </a:endParaRPr>
        </a:p>
        <a:p>
          <a:pPr algn="l"/>
          <a:endParaRPr lang="en-AU" sz="1800" b="1" i="0" u="none" strike="noStrike">
            <a:solidFill>
              <a:schemeClr val="bg1"/>
            </a:solidFill>
            <a:effectLst/>
            <a:latin typeface="Chalkduster" panose="03050602040202020205" pitchFamily="66" charset="77"/>
            <a:ea typeface="+mn-ea"/>
            <a:cs typeface="+mn-cs"/>
          </a:endParaRPr>
        </a:p>
        <a:p>
          <a:pPr marL="0" indent="0" algn="l"/>
          <a:r>
            <a:rPr lang="en-AU" sz="1600" b="1" i="0" u="none" strike="noStrike">
              <a:solidFill>
                <a:schemeClr val="bg1"/>
              </a:solidFill>
              <a:effectLst/>
              <a:latin typeface="Chalkduster" panose="03050602040202020205" pitchFamily="66" charset="77"/>
              <a:ea typeface="+mn-ea"/>
              <a:cs typeface="+mn-cs"/>
            </a:rPr>
            <a:t>LOWEST SALE PER PURCHASE</a:t>
          </a:r>
          <a:r>
            <a:rPr lang="en-AU" sz="1600" b="1" i="0" u="none" strike="noStrike" baseline="0">
              <a:solidFill>
                <a:schemeClr val="bg1"/>
              </a:solidFill>
              <a:effectLst/>
              <a:latin typeface="Chalkduster" panose="03050602040202020205" pitchFamily="66" charset="77"/>
              <a:ea typeface="+mn-ea"/>
              <a:cs typeface="+mn-cs"/>
            </a:rPr>
            <a:t> </a:t>
          </a:r>
          <a:r>
            <a:rPr lang="en-AU" sz="1600" b="1" i="0" u="none" strike="noStrike">
              <a:solidFill>
                <a:schemeClr val="bg1"/>
              </a:solidFill>
              <a:effectLst/>
              <a:latin typeface="Chalkduster" panose="03050602040202020205" pitchFamily="66" charset="77"/>
              <a:ea typeface="+mn-ea"/>
              <a:cs typeface="+mn-cs"/>
            </a:rPr>
            <a:t>                     </a:t>
          </a:r>
        </a:p>
        <a:p>
          <a:pPr marL="0" indent="0" algn="l"/>
          <a:endParaRPr lang="en-AU" sz="1600" b="1" i="0" u="none" strike="noStrike">
            <a:solidFill>
              <a:schemeClr val="bg1"/>
            </a:solidFill>
            <a:effectLst/>
            <a:latin typeface="Chalkduster" panose="03050602040202020205" pitchFamily="66" charset="77"/>
            <a:ea typeface="+mn-ea"/>
            <a:cs typeface="+mn-cs"/>
          </a:endParaRPr>
        </a:p>
        <a:p>
          <a:pPr marL="0" indent="0" algn="l"/>
          <a:endParaRPr lang="en-AU" sz="1600" b="1" i="0" u="none" strike="noStrike">
            <a:solidFill>
              <a:schemeClr val="bg1"/>
            </a:solidFill>
            <a:effectLst/>
            <a:latin typeface="Chalkduster" panose="03050602040202020205" pitchFamily="66" charset="77"/>
            <a:ea typeface="+mn-ea"/>
            <a:cs typeface="+mn-cs"/>
          </a:endParaRPr>
        </a:p>
        <a:p>
          <a:pPr marL="0" indent="0" algn="l"/>
          <a:endParaRPr lang="en-AU" sz="1600" b="1" i="0" u="none" strike="noStrike">
            <a:solidFill>
              <a:schemeClr val="bg1"/>
            </a:solidFill>
            <a:effectLst/>
            <a:latin typeface="Chalkduster" panose="03050602040202020205" pitchFamily="66" charset="77"/>
            <a:ea typeface="+mn-ea"/>
            <a:cs typeface="+mn-cs"/>
          </a:endParaRPr>
        </a:p>
        <a:p>
          <a:pPr marL="0" indent="0" algn="l"/>
          <a:r>
            <a:rPr lang="en-AU" sz="1600" b="1" i="0" u="none" strike="noStrike">
              <a:solidFill>
                <a:schemeClr val="bg1"/>
              </a:solidFill>
              <a:effectLst/>
              <a:latin typeface="Chalkduster" panose="03050602040202020205" pitchFamily="66" charset="77"/>
              <a:ea typeface="+mn-ea"/>
              <a:cs typeface="+mn-cs"/>
            </a:rPr>
            <a:t>HIGHEST SALE PER PURCHASE</a:t>
          </a:r>
        </a:p>
        <a:p>
          <a:pPr marL="0" indent="0" algn="l"/>
          <a:r>
            <a:rPr lang="en-AU" sz="1600" b="1" i="0" u="none" strike="noStrike">
              <a:solidFill>
                <a:schemeClr val="bg1"/>
              </a:solidFill>
              <a:effectLst/>
              <a:latin typeface="Chalkduster" panose="03050602040202020205" pitchFamily="66" charset="77"/>
              <a:ea typeface="+mn-ea"/>
              <a:cs typeface="+mn-cs"/>
            </a:rPr>
            <a:t>                     </a:t>
          </a:r>
          <a:endParaRPr lang="en-GB" sz="1600" b="1" i="0" u="none" strike="noStrike">
            <a:solidFill>
              <a:schemeClr val="bg1"/>
            </a:solidFill>
            <a:effectLst/>
            <a:latin typeface="Chalkduster" panose="03050602040202020205" pitchFamily="66" charset="77"/>
            <a:ea typeface="+mn-ea"/>
            <a:cs typeface="+mn-cs"/>
          </a:endParaRPr>
        </a:p>
      </xdr:txBody>
    </xdr:sp>
    <xdr:clientData/>
  </xdr:twoCellAnchor>
  <xdr:twoCellAnchor>
    <xdr:from>
      <xdr:col>7</xdr:col>
      <xdr:colOff>749300</xdr:colOff>
      <xdr:row>7</xdr:row>
      <xdr:rowOff>76200</xdr:rowOff>
    </xdr:from>
    <xdr:to>
      <xdr:col>14</xdr:col>
      <xdr:colOff>673100</xdr:colOff>
      <xdr:row>22</xdr:row>
      <xdr:rowOff>88900</xdr:rowOff>
    </xdr:to>
    <xdr:sp macro="" textlink="">
      <xdr:nvSpPr>
        <xdr:cNvPr id="4" name="Rounded Rectangle 3">
          <a:extLst>
            <a:ext uri="{FF2B5EF4-FFF2-40B4-BE49-F238E27FC236}">
              <a16:creationId xmlns:a16="http://schemas.microsoft.com/office/drawing/2014/main" id="{8F4D24D1-71D9-4E4B-8ACF-65948C828B08}"/>
            </a:ext>
          </a:extLst>
        </xdr:cNvPr>
        <xdr:cNvSpPr/>
      </xdr:nvSpPr>
      <xdr:spPr>
        <a:xfrm>
          <a:off x="6527800" y="1409700"/>
          <a:ext cx="5702300" cy="2870200"/>
        </a:xfrm>
        <a:prstGeom prst="roundRect">
          <a:avLst/>
        </a:prstGeom>
        <a:solidFill>
          <a:schemeClr val="tx2">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marL="0" indent="0" algn="l"/>
          <a:endParaRPr lang="en-GB" sz="1800" b="1" i="0" u="none" strike="noStrike">
            <a:solidFill>
              <a:schemeClr val="bg1"/>
            </a:solidFill>
            <a:latin typeface="Chalkduster" panose="03050602040202020205" pitchFamily="66" charset="77"/>
            <a:ea typeface="+mn-ea"/>
            <a:cs typeface="Calibri"/>
          </a:endParaRPr>
        </a:p>
      </xdr:txBody>
    </xdr:sp>
    <xdr:clientData/>
  </xdr:twoCellAnchor>
  <xdr:twoCellAnchor>
    <xdr:from>
      <xdr:col>8</xdr:col>
      <xdr:colOff>800100</xdr:colOff>
      <xdr:row>10</xdr:row>
      <xdr:rowOff>88900</xdr:rowOff>
    </xdr:from>
    <xdr:to>
      <xdr:col>14</xdr:col>
      <xdr:colOff>88900</xdr:colOff>
      <xdr:row>14</xdr:row>
      <xdr:rowOff>101600</xdr:rowOff>
    </xdr:to>
    <xdr:sp macro="" textlink="">
      <xdr:nvSpPr>
        <xdr:cNvPr id="10" name="TextBox 9">
          <a:extLst>
            <a:ext uri="{FF2B5EF4-FFF2-40B4-BE49-F238E27FC236}">
              <a16:creationId xmlns:a16="http://schemas.microsoft.com/office/drawing/2014/main" id="{233D77BE-2C20-34EC-AA39-74C225D2E84B}"/>
            </a:ext>
          </a:extLst>
        </xdr:cNvPr>
        <xdr:cNvSpPr txBox="1"/>
      </xdr:nvSpPr>
      <xdr:spPr>
        <a:xfrm>
          <a:off x="7404100" y="1993900"/>
          <a:ext cx="4241800" cy="7747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4000">
              <a:solidFill>
                <a:schemeClr val="bg1"/>
              </a:solidFill>
              <a:latin typeface="Chalkduster" panose="03050602040202020205" pitchFamily="66" charset="77"/>
            </a:rPr>
            <a:t>TOTAL SALES</a:t>
          </a:r>
        </a:p>
      </xdr:txBody>
    </xdr:sp>
    <xdr:clientData/>
  </xdr:twoCellAnchor>
  <xdr:oneCellAnchor>
    <xdr:from>
      <xdr:col>1</xdr:col>
      <xdr:colOff>254000</xdr:colOff>
      <xdr:row>14</xdr:row>
      <xdr:rowOff>139700</xdr:rowOff>
    </xdr:from>
    <xdr:ext cx="184731" cy="264431"/>
    <xdr:sp macro="" textlink="">
      <xdr:nvSpPr>
        <xdr:cNvPr id="11" name="TextBox 10">
          <a:extLst>
            <a:ext uri="{FF2B5EF4-FFF2-40B4-BE49-F238E27FC236}">
              <a16:creationId xmlns:a16="http://schemas.microsoft.com/office/drawing/2014/main" id="{7B680BB7-9EC0-8838-2114-2FBC54691075}"/>
            </a:ext>
          </a:extLst>
        </xdr:cNvPr>
        <xdr:cNvSpPr txBox="1"/>
      </xdr:nvSpPr>
      <xdr:spPr>
        <a:xfrm>
          <a:off x="1079500" y="28067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5</xdr:col>
      <xdr:colOff>165100</xdr:colOff>
      <xdr:row>20</xdr:row>
      <xdr:rowOff>0</xdr:rowOff>
    </xdr:from>
    <xdr:to>
      <xdr:col>7</xdr:col>
      <xdr:colOff>12700</xdr:colOff>
      <xdr:row>22</xdr:row>
      <xdr:rowOff>127000</xdr:rowOff>
    </xdr:to>
    <xdr:sp macro="" textlink="Sales!F48">
      <xdr:nvSpPr>
        <xdr:cNvPr id="13" name="TextBox 12">
          <a:extLst>
            <a:ext uri="{FF2B5EF4-FFF2-40B4-BE49-F238E27FC236}">
              <a16:creationId xmlns:a16="http://schemas.microsoft.com/office/drawing/2014/main" id="{D31FD471-28A4-D649-A633-03DC0E66150F}"/>
            </a:ext>
          </a:extLst>
        </xdr:cNvPr>
        <xdr:cNvSpPr txBox="1"/>
      </xdr:nvSpPr>
      <xdr:spPr>
        <a:xfrm>
          <a:off x="4292600" y="3810000"/>
          <a:ext cx="1498600" cy="5080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FAFDFBB-4CAB-F84D-B021-0B53287B1E2D}" type="TxLink">
            <a:rPr lang="en-US" sz="1800" b="1" i="0" u="none" strike="noStrike">
              <a:solidFill>
                <a:schemeClr val="bg1"/>
              </a:solidFill>
              <a:latin typeface="Chalkduster" panose="03050602040202020205" pitchFamily="66" charset="77"/>
              <a:ea typeface="+mn-ea"/>
              <a:cs typeface="Calibri"/>
            </a:rPr>
            <a:pPr marL="0" indent="0"/>
            <a:t> 56 </a:t>
          </a:fld>
          <a:endParaRPr lang="en-GB" sz="1800" b="1" i="0" u="none" strike="noStrike">
            <a:solidFill>
              <a:schemeClr val="bg1"/>
            </a:solidFill>
            <a:latin typeface="Chalkduster" panose="03050602040202020205" pitchFamily="66" charset="77"/>
            <a:ea typeface="+mn-ea"/>
            <a:cs typeface="Calibri"/>
          </a:endParaRPr>
        </a:p>
      </xdr:txBody>
    </xdr:sp>
    <xdr:clientData/>
  </xdr:twoCellAnchor>
  <xdr:twoCellAnchor>
    <xdr:from>
      <xdr:col>5</xdr:col>
      <xdr:colOff>215900</xdr:colOff>
      <xdr:row>27</xdr:row>
      <xdr:rowOff>0</xdr:rowOff>
    </xdr:from>
    <xdr:to>
      <xdr:col>7</xdr:col>
      <xdr:colOff>63500</xdr:colOff>
      <xdr:row>29</xdr:row>
      <xdr:rowOff>127000</xdr:rowOff>
    </xdr:to>
    <xdr:sp macro="" textlink="Sales!F49">
      <xdr:nvSpPr>
        <xdr:cNvPr id="14" name="TextBox 13">
          <a:extLst>
            <a:ext uri="{FF2B5EF4-FFF2-40B4-BE49-F238E27FC236}">
              <a16:creationId xmlns:a16="http://schemas.microsoft.com/office/drawing/2014/main" id="{52ACD933-1CE2-6A45-B560-2ED37CAAE3BA}"/>
            </a:ext>
          </a:extLst>
        </xdr:cNvPr>
        <xdr:cNvSpPr txBox="1"/>
      </xdr:nvSpPr>
      <xdr:spPr>
        <a:xfrm>
          <a:off x="4343400" y="5143500"/>
          <a:ext cx="1498600" cy="5080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572DC19-699B-7C46-B1CA-89F408B5FED4}" type="TxLink">
            <a:rPr lang="en-US" sz="1800" b="1" i="0" u="none" strike="noStrike">
              <a:solidFill>
                <a:schemeClr val="bg1"/>
              </a:solidFill>
              <a:latin typeface="Chalkduster" panose="03050602040202020205" pitchFamily="66" charset="77"/>
              <a:ea typeface="+mn-ea"/>
              <a:cs typeface="Calibri"/>
            </a:rPr>
            <a:pPr marL="0" indent="0"/>
            <a:t> 7 </a:t>
          </a:fld>
          <a:endParaRPr lang="en-GB" sz="1800" b="1" i="0" u="none" strike="noStrike">
            <a:solidFill>
              <a:schemeClr val="bg1"/>
            </a:solidFill>
            <a:latin typeface="Chalkduster" panose="03050602040202020205" pitchFamily="66" charset="77"/>
            <a:ea typeface="+mn-ea"/>
            <a:cs typeface="Calibri"/>
          </a:endParaRPr>
        </a:p>
      </xdr:txBody>
    </xdr:sp>
    <xdr:clientData/>
  </xdr:twoCellAnchor>
  <xdr:twoCellAnchor>
    <xdr:from>
      <xdr:col>5</xdr:col>
      <xdr:colOff>279400</xdr:colOff>
      <xdr:row>12</xdr:row>
      <xdr:rowOff>177800</xdr:rowOff>
    </xdr:from>
    <xdr:to>
      <xdr:col>7</xdr:col>
      <xdr:colOff>241300</xdr:colOff>
      <xdr:row>15</xdr:row>
      <xdr:rowOff>114300</xdr:rowOff>
    </xdr:to>
    <xdr:sp macro="" textlink="Sales!F50">
      <xdr:nvSpPr>
        <xdr:cNvPr id="15" name="TextBox 14">
          <a:extLst>
            <a:ext uri="{FF2B5EF4-FFF2-40B4-BE49-F238E27FC236}">
              <a16:creationId xmlns:a16="http://schemas.microsoft.com/office/drawing/2014/main" id="{4A858B18-B8B6-5B43-8977-7F2533BDDE04}"/>
            </a:ext>
          </a:extLst>
        </xdr:cNvPr>
        <xdr:cNvSpPr txBox="1"/>
      </xdr:nvSpPr>
      <xdr:spPr>
        <a:xfrm>
          <a:off x="4406900" y="2463800"/>
          <a:ext cx="1612900" cy="5080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73F7364-83E0-F54E-BB5C-ED60A44DC6AC}" type="TxLink">
            <a:rPr lang="en-US" sz="1800" b="1" i="0" u="none" strike="noStrike">
              <a:solidFill>
                <a:schemeClr val="bg1"/>
              </a:solidFill>
              <a:latin typeface="Chalkduster" panose="03050602040202020205" pitchFamily="66" charset="77"/>
              <a:ea typeface="+mn-ea"/>
              <a:cs typeface="Calibri"/>
            </a:rPr>
            <a:pPr marL="0" indent="0"/>
            <a:t> 116 </a:t>
          </a:fld>
          <a:endParaRPr lang="en-GB" sz="1800" b="1" i="0" u="none" strike="noStrike">
            <a:solidFill>
              <a:schemeClr val="bg1"/>
            </a:solidFill>
            <a:latin typeface="Chalkduster" panose="03050602040202020205" pitchFamily="66" charset="77"/>
            <a:ea typeface="+mn-ea"/>
            <a:cs typeface="Calibri"/>
          </a:endParaRPr>
        </a:p>
      </xdr:txBody>
    </xdr:sp>
    <xdr:clientData/>
  </xdr:twoCellAnchor>
  <xdr:twoCellAnchor>
    <xdr:from>
      <xdr:col>7</xdr:col>
      <xdr:colOff>711200</xdr:colOff>
      <xdr:row>24</xdr:row>
      <xdr:rowOff>25400</xdr:rowOff>
    </xdr:from>
    <xdr:to>
      <xdr:col>14</xdr:col>
      <xdr:colOff>711200</xdr:colOff>
      <xdr:row>38</xdr:row>
      <xdr:rowOff>88900</xdr:rowOff>
    </xdr:to>
    <xdr:graphicFrame macro="">
      <xdr:nvGraphicFramePr>
        <xdr:cNvPr id="17" name="Chart 16">
          <a:extLst>
            <a:ext uri="{FF2B5EF4-FFF2-40B4-BE49-F238E27FC236}">
              <a16:creationId xmlns:a16="http://schemas.microsoft.com/office/drawing/2014/main" id="{778B45AE-5CAA-AF49-A406-D348A00CF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685800</xdr:colOff>
      <xdr:row>30</xdr:row>
      <xdr:rowOff>101600</xdr:rowOff>
    </xdr:from>
    <xdr:to>
      <xdr:col>17</xdr:col>
      <xdr:colOff>444500</xdr:colOff>
      <xdr:row>31</xdr:row>
      <xdr:rowOff>165100</xdr:rowOff>
    </xdr:to>
    <xdr:sp macro="" textlink="">
      <xdr:nvSpPr>
        <xdr:cNvPr id="19" name="TextBox 18">
          <a:extLst>
            <a:ext uri="{FF2B5EF4-FFF2-40B4-BE49-F238E27FC236}">
              <a16:creationId xmlns:a16="http://schemas.microsoft.com/office/drawing/2014/main" id="{437F2F46-C5B9-0E85-80B9-EBDFCDA4CF55}"/>
            </a:ext>
          </a:extLst>
        </xdr:cNvPr>
        <xdr:cNvSpPr txBox="1"/>
      </xdr:nvSpPr>
      <xdr:spPr>
        <a:xfrm>
          <a:off x="13893800" y="5816600"/>
          <a:ext cx="584200" cy="2540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1">
            <a:solidFill>
              <a:schemeClr val="bg1"/>
            </a:solidFill>
          </a:endParaRPr>
        </a:p>
      </xdr:txBody>
    </xdr:sp>
    <xdr:clientData/>
  </xdr:twoCellAnchor>
  <xdr:twoCellAnchor>
    <xdr:from>
      <xdr:col>18</xdr:col>
      <xdr:colOff>215900</xdr:colOff>
      <xdr:row>24</xdr:row>
      <xdr:rowOff>127000</xdr:rowOff>
    </xdr:from>
    <xdr:to>
      <xdr:col>22</xdr:col>
      <xdr:colOff>88900</xdr:colOff>
      <xdr:row>37</xdr:row>
      <xdr:rowOff>139700</xdr:rowOff>
    </xdr:to>
    <xdr:graphicFrame macro="">
      <xdr:nvGraphicFramePr>
        <xdr:cNvPr id="20" name="Chart 19">
          <a:extLst>
            <a:ext uri="{FF2B5EF4-FFF2-40B4-BE49-F238E27FC236}">
              <a16:creationId xmlns:a16="http://schemas.microsoft.com/office/drawing/2014/main" id="{2508D694-CBDE-B24B-9710-FF7262F8C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596900</xdr:colOff>
      <xdr:row>30</xdr:row>
      <xdr:rowOff>63500</xdr:rowOff>
    </xdr:from>
    <xdr:to>
      <xdr:col>20</xdr:col>
      <xdr:colOff>419100</xdr:colOff>
      <xdr:row>31</xdr:row>
      <xdr:rowOff>152400</xdr:rowOff>
    </xdr:to>
    <xdr:sp macro="" textlink="">
      <xdr:nvSpPr>
        <xdr:cNvPr id="21" name="TextBox 20">
          <a:extLst>
            <a:ext uri="{FF2B5EF4-FFF2-40B4-BE49-F238E27FC236}">
              <a16:creationId xmlns:a16="http://schemas.microsoft.com/office/drawing/2014/main" id="{BA198AF1-8181-489D-C6E8-93B5A908D79D}"/>
            </a:ext>
          </a:extLst>
        </xdr:cNvPr>
        <xdr:cNvSpPr txBox="1"/>
      </xdr:nvSpPr>
      <xdr:spPr>
        <a:xfrm>
          <a:off x="16281400" y="5778500"/>
          <a:ext cx="647700" cy="2794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GB" sz="1100" b="1">
            <a:solidFill>
              <a:schemeClr val="bg1"/>
            </a:solidFill>
            <a:latin typeface="+mn-lt"/>
            <a:ea typeface="+mn-ea"/>
            <a:cs typeface="+mn-cs"/>
          </a:endParaRPr>
        </a:p>
      </xdr:txBody>
    </xdr:sp>
    <xdr:clientData/>
  </xdr:twoCellAnchor>
  <xdr:twoCellAnchor>
    <xdr:from>
      <xdr:col>13</xdr:col>
      <xdr:colOff>139700</xdr:colOff>
      <xdr:row>54</xdr:row>
      <xdr:rowOff>114300</xdr:rowOff>
    </xdr:from>
    <xdr:to>
      <xdr:col>17</xdr:col>
      <xdr:colOff>222250</xdr:colOff>
      <xdr:row>67</xdr:row>
      <xdr:rowOff>0</xdr:rowOff>
    </xdr:to>
    <xdr:graphicFrame macro="">
      <xdr:nvGraphicFramePr>
        <xdr:cNvPr id="23" name="Chart 22">
          <a:extLst>
            <a:ext uri="{FF2B5EF4-FFF2-40B4-BE49-F238E27FC236}">
              <a16:creationId xmlns:a16="http://schemas.microsoft.com/office/drawing/2014/main" id="{6E16955F-8901-8E40-BDE3-1C9482782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457200</xdr:colOff>
      <xdr:row>13</xdr:row>
      <xdr:rowOff>12700</xdr:rowOff>
    </xdr:from>
    <xdr:to>
      <xdr:col>4</xdr:col>
      <xdr:colOff>482600</xdr:colOff>
      <xdr:row>21</xdr:row>
      <xdr:rowOff>165100</xdr:rowOff>
    </xdr:to>
    <mc:AlternateContent xmlns:mc="http://schemas.openxmlformats.org/markup-compatibility/2006">
      <mc:Choice xmlns:sle15="http://schemas.microsoft.com/office/drawing/2012/slicer" Requires="sle15">
        <xdr:graphicFrame macro="">
          <xdr:nvGraphicFramePr>
            <xdr:cNvPr id="25" name="Manager 1">
              <a:extLst>
                <a:ext uri="{FF2B5EF4-FFF2-40B4-BE49-F238E27FC236}">
                  <a16:creationId xmlns:a16="http://schemas.microsoft.com/office/drawing/2014/main" id="{B673B5D1-FBBF-394F-877F-526D86A594B7}"/>
                </a:ext>
              </a:extLst>
            </xdr:cNvPr>
            <xdr:cNvGraphicFramePr/>
          </xdr:nvGraphicFramePr>
          <xdr:xfrm>
            <a:off x="0" y="0"/>
            <a:ext cx="0" cy="0"/>
          </xdr:xfrm>
          <a:graphic>
            <a:graphicData uri="http://schemas.microsoft.com/office/drawing/2010/slicer">
              <sle:slicer xmlns:sle="http://schemas.microsoft.com/office/drawing/2010/slicer" name="Manager 1"/>
            </a:graphicData>
          </a:graphic>
        </xdr:graphicFrame>
      </mc:Choice>
      <mc:Fallback>
        <xdr:sp macro="" textlink="">
          <xdr:nvSpPr>
            <xdr:cNvPr id="0" name=""/>
            <xdr:cNvSpPr>
              <a:spLocks noTextEdit="1"/>
            </xdr:cNvSpPr>
          </xdr:nvSpPr>
          <xdr:spPr>
            <a:xfrm>
              <a:off x="457200" y="2489200"/>
              <a:ext cx="3327400" cy="16764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469900</xdr:colOff>
      <xdr:row>23</xdr:row>
      <xdr:rowOff>12700</xdr:rowOff>
    </xdr:from>
    <xdr:to>
      <xdr:col>4</xdr:col>
      <xdr:colOff>495300</xdr:colOff>
      <xdr:row>33</xdr:row>
      <xdr:rowOff>12700</xdr:rowOff>
    </xdr:to>
    <mc:AlternateContent xmlns:mc="http://schemas.openxmlformats.org/markup-compatibility/2006">
      <mc:Choice xmlns:sle15="http://schemas.microsoft.com/office/drawing/2012/slicer" Requires="sle15">
        <xdr:graphicFrame macro="">
          <xdr:nvGraphicFramePr>
            <xdr:cNvPr id="26" name="Item">
              <a:extLst>
                <a:ext uri="{FF2B5EF4-FFF2-40B4-BE49-F238E27FC236}">
                  <a16:creationId xmlns:a16="http://schemas.microsoft.com/office/drawing/2014/main" id="{664E79DC-DDA6-694B-A291-AD267E039EE3}"/>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469900" y="4394200"/>
              <a:ext cx="3327400" cy="1905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63500</xdr:colOff>
      <xdr:row>15</xdr:row>
      <xdr:rowOff>0</xdr:rowOff>
    </xdr:from>
    <xdr:to>
      <xdr:col>13</xdr:col>
      <xdr:colOff>558800</xdr:colOff>
      <xdr:row>19</xdr:row>
      <xdr:rowOff>101600</xdr:rowOff>
    </xdr:to>
    <xdr:sp macro="" textlink="Sales!H46">
      <xdr:nvSpPr>
        <xdr:cNvPr id="29" name="TextBox 28">
          <a:extLst>
            <a:ext uri="{FF2B5EF4-FFF2-40B4-BE49-F238E27FC236}">
              <a16:creationId xmlns:a16="http://schemas.microsoft.com/office/drawing/2014/main" id="{371D7AF2-0CED-E84B-993C-F228D14821B3}"/>
            </a:ext>
          </a:extLst>
        </xdr:cNvPr>
        <xdr:cNvSpPr txBox="1"/>
      </xdr:nvSpPr>
      <xdr:spPr>
        <a:xfrm>
          <a:off x="7493000" y="2857500"/>
          <a:ext cx="3797300" cy="863600"/>
        </a:xfrm>
        <a:prstGeom prst="rect">
          <a:avLst/>
        </a:prstGeom>
        <a:solidFill>
          <a:schemeClr val="tx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CD4F328-43F2-7C43-9C29-461AA0A59B13}" type="TxLink">
            <a:rPr lang="en-US" sz="3600" b="0" i="0" u="none" strike="noStrike">
              <a:solidFill>
                <a:schemeClr val="bg1"/>
              </a:solidFill>
              <a:latin typeface="Chalkduster" panose="03050602040202020205" pitchFamily="66" charset="77"/>
              <a:ea typeface="+mn-ea"/>
              <a:cs typeface="Calibri"/>
            </a:rPr>
            <a:t> 138,968.00 </a:t>
          </a:fld>
          <a:endParaRPr lang="en-GB" sz="3600" b="1" i="0" u="none" strike="noStrike">
            <a:solidFill>
              <a:schemeClr val="bg1"/>
            </a:solidFill>
            <a:latin typeface="Chalkduster" panose="03050602040202020205" pitchFamily="66" charset="77"/>
            <a:ea typeface="+mn-ea"/>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241300</xdr:colOff>
      <xdr:row>0</xdr:row>
      <xdr:rowOff>114300</xdr:rowOff>
    </xdr:from>
    <xdr:to>
      <xdr:col>21</xdr:col>
      <xdr:colOff>698500</xdr:colOff>
      <xdr:row>6</xdr:row>
      <xdr:rowOff>63500</xdr:rowOff>
    </xdr:to>
    <xdr:sp macro="" textlink="">
      <xdr:nvSpPr>
        <xdr:cNvPr id="2" name="Rounded Rectangle 1">
          <a:extLst>
            <a:ext uri="{FF2B5EF4-FFF2-40B4-BE49-F238E27FC236}">
              <a16:creationId xmlns:a16="http://schemas.microsoft.com/office/drawing/2014/main" id="{BAA3814D-372E-8616-62C4-E8B593F330F5}"/>
            </a:ext>
          </a:extLst>
        </xdr:cNvPr>
        <xdr:cNvSpPr/>
      </xdr:nvSpPr>
      <xdr:spPr>
        <a:xfrm>
          <a:off x="241300" y="114300"/>
          <a:ext cx="17792700" cy="1092200"/>
        </a:xfrm>
        <a:prstGeom prst="round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4400">
              <a:solidFill>
                <a:schemeClr val="bg1"/>
              </a:solidFill>
              <a:latin typeface="Chalkduster" panose="03050602040202020205" pitchFamily="66" charset="77"/>
            </a:rPr>
            <a:t>Sale Data</a:t>
          </a:r>
        </a:p>
      </xdr:txBody>
    </xdr:sp>
    <xdr:clientData/>
  </xdr:twoCellAnchor>
  <xdr:twoCellAnchor>
    <xdr:from>
      <xdr:col>0</xdr:col>
      <xdr:colOff>355600</xdr:colOff>
      <xdr:row>7</xdr:row>
      <xdr:rowOff>101600</xdr:rowOff>
    </xdr:from>
    <xdr:to>
      <xdr:col>4</xdr:col>
      <xdr:colOff>723900</xdr:colOff>
      <xdr:row>38</xdr:row>
      <xdr:rowOff>165100</xdr:rowOff>
    </xdr:to>
    <xdr:sp macro="" textlink="">
      <xdr:nvSpPr>
        <xdr:cNvPr id="3" name="Rectangle 2">
          <a:extLst>
            <a:ext uri="{FF2B5EF4-FFF2-40B4-BE49-F238E27FC236}">
              <a16:creationId xmlns:a16="http://schemas.microsoft.com/office/drawing/2014/main" id="{C469E4D8-6413-3DB0-34F2-6C44B5EEE43E}"/>
            </a:ext>
          </a:extLst>
        </xdr:cNvPr>
        <xdr:cNvSpPr/>
      </xdr:nvSpPr>
      <xdr:spPr>
        <a:xfrm>
          <a:off x="355600" y="1435100"/>
          <a:ext cx="3670300" cy="5969000"/>
        </a:xfrm>
        <a:prstGeom prst="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4400">
              <a:solidFill>
                <a:schemeClr val="bg1"/>
              </a:solidFill>
              <a:latin typeface="Chalkduster" panose="03050602040202020205" pitchFamily="66" charset="77"/>
              <a:ea typeface="+mn-ea"/>
              <a:cs typeface="+mn-cs"/>
            </a:rPr>
            <a:t>Filters</a:t>
          </a:r>
        </a:p>
      </xdr:txBody>
    </xdr:sp>
    <xdr:clientData/>
  </xdr:twoCellAnchor>
  <xdr:twoCellAnchor>
    <xdr:from>
      <xdr:col>8</xdr:col>
      <xdr:colOff>0</xdr:colOff>
      <xdr:row>7</xdr:row>
      <xdr:rowOff>88900</xdr:rowOff>
    </xdr:from>
    <xdr:to>
      <xdr:col>14</xdr:col>
      <xdr:colOff>749300</xdr:colOff>
      <xdr:row>22</xdr:row>
      <xdr:rowOff>101600</xdr:rowOff>
    </xdr:to>
    <xdr:sp macro="" textlink="">
      <xdr:nvSpPr>
        <xdr:cNvPr id="4" name="Round Same-side Corner of Rectangle 3">
          <a:extLst>
            <a:ext uri="{FF2B5EF4-FFF2-40B4-BE49-F238E27FC236}">
              <a16:creationId xmlns:a16="http://schemas.microsoft.com/office/drawing/2014/main" id="{0A81DFD6-F9DE-9010-D2BA-CE7E279C0E20}"/>
            </a:ext>
          </a:extLst>
        </xdr:cNvPr>
        <xdr:cNvSpPr/>
      </xdr:nvSpPr>
      <xdr:spPr>
        <a:xfrm>
          <a:off x="6604000" y="1422400"/>
          <a:ext cx="5702300" cy="2870200"/>
        </a:xfrm>
        <a:prstGeom prst="round2Same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4400">
              <a:solidFill>
                <a:schemeClr val="bg1"/>
              </a:solidFill>
              <a:latin typeface="Chalkduster" panose="03050602040202020205" pitchFamily="66" charset="77"/>
              <a:ea typeface="+mn-ea"/>
              <a:cs typeface="+mn-cs"/>
            </a:rPr>
            <a:t>Overall</a:t>
          </a:r>
          <a:r>
            <a:rPr lang="en-GB" sz="1100" baseline="0"/>
            <a:t> </a:t>
          </a:r>
          <a:r>
            <a:rPr lang="en-GB" sz="4400">
              <a:solidFill>
                <a:schemeClr val="bg1"/>
              </a:solidFill>
              <a:latin typeface="Chalkduster" panose="03050602040202020205" pitchFamily="66" charset="77"/>
              <a:ea typeface="+mn-ea"/>
              <a:cs typeface="+mn-cs"/>
            </a:rPr>
            <a:t>Data</a:t>
          </a:r>
        </a:p>
      </xdr:txBody>
    </xdr:sp>
    <xdr:clientData/>
  </xdr:twoCellAnchor>
  <xdr:twoCellAnchor>
    <xdr:from>
      <xdr:col>7</xdr:col>
      <xdr:colOff>774700</xdr:colOff>
      <xdr:row>23</xdr:row>
      <xdr:rowOff>127000</xdr:rowOff>
    </xdr:from>
    <xdr:to>
      <xdr:col>14</xdr:col>
      <xdr:colOff>723900</xdr:colOff>
      <xdr:row>38</xdr:row>
      <xdr:rowOff>114300</xdr:rowOff>
    </xdr:to>
    <xdr:sp macro="" textlink="">
      <xdr:nvSpPr>
        <xdr:cNvPr id="5" name="Round Same-side Corner of Rectangle 4">
          <a:extLst>
            <a:ext uri="{FF2B5EF4-FFF2-40B4-BE49-F238E27FC236}">
              <a16:creationId xmlns:a16="http://schemas.microsoft.com/office/drawing/2014/main" id="{0EDFAC4F-0E07-A146-9F6F-06DBC06718EC}"/>
            </a:ext>
          </a:extLst>
        </xdr:cNvPr>
        <xdr:cNvSpPr/>
      </xdr:nvSpPr>
      <xdr:spPr>
        <a:xfrm>
          <a:off x="6553200" y="4508500"/>
          <a:ext cx="5727700" cy="2844800"/>
        </a:xfrm>
        <a:prstGeom prst="round2Same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4400">
              <a:solidFill>
                <a:schemeClr val="bg1"/>
              </a:solidFill>
              <a:latin typeface="Chalkduster" panose="03050602040202020205" pitchFamily="66" charset="77"/>
              <a:ea typeface="+mn-ea"/>
              <a:cs typeface="+mn-cs"/>
            </a:rPr>
            <a:t>Circle bar chart</a:t>
          </a:r>
        </a:p>
      </xdr:txBody>
    </xdr:sp>
    <xdr:clientData/>
  </xdr:twoCellAnchor>
  <xdr:twoCellAnchor>
    <xdr:from>
      <xdr:col>15</xdr:col>
      <xdr:colOff>88900</xdr:colOff>
      <xdr:row>7</xdr:row>
      <xdr:rowOff>88900</xdr:rowOff>
    </xdr:from>
    <xdr:to>
      <xdr:col>21</xdr:col>
      <xdr:colOff>673100</xdr:colOff>
      <xdr:row>22</xdr:row>
      <xdr:rowOff>101600</xdr:rowOff>
    </xdr:to>
    <xdr:sp macro="" textlink="">
      <xdr:nvSpPr>
        <xdr:cNvPr id="6" name="Round Same-side Corner of Rectangle 5">
          <a:extLst>
            <a:ext uri="{FF2B5EF4-FFF2-40B4-BE49-F238E27FC236}">
              <a16:creationId xmlns:a16="http://schemas.microsoft.com/office/drawing/2014/main" id="{401A2529-0DDE-5F47-8621-E35F0638E013}"/>
            </a:ext>
          </a:extLst>
        </xdr:cNvPr>
        <xdr:cNvSpPr/>
      </xdr:nvSpPr>
      <xdr:spPr>
        <a:xfrm>
          <a:off x="12471400" y="1422400"/>
          <a:ext cx="5537200" cy="2870200"/>
        </a:xfrm>
        <a:prstGeom prst="round2Same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4400">
              <a:solidFill>
                <a:schemeClr val="bg1"/>
              </a:solidFill>
              <a:latin typeface="Chalkduster" panose="03050602040202020205" pitchFamily="66" charset="77"/>
              <a:ea typeface="+mn-ea"/>
              <a:cs typeface="+mn-cs"/>
            </a:rPr>
            <a:t>Geo-Map</a:t>
          </a:r>
        </a:p>
      </xdr:txBody>
    </xdr:sp>
    <xdr:clientData/>
  </xdr:twoCellAnchor>
  <xdr:twoCellAnchor>
    <xdr:from>
      <xdr:col>15</xdr:col>
      <xdr:colOff>114300</xdr:colOff>
      <xdr:row>23</xdr:row>
      <xdr:rowOff>127000</xdr:rowOff>
    </xdr:from>
    <xdr:to>
      <xdr:col>21</xdr:col>
      <xdr:colOff>660400</xdr:colOff>
      <xdr:row>38</xdr:row>
      <xdr:rowOff>114300</xdr:rowOff>
    </xdr:to>
    <xdr:sp macro="" textlink="">
      <xdr:nvSpPr>
        <xdr:cNvPr id="7" name="Round Same-side Corner of Rectangle 6">
          <a:extLst>
            <a:ext uri="{FF2B5EF4-FFF2-40B4-BE49-F238E27FC236}">
              <a16:creationId xmlns:a16="http://schemas.microsoft.com/office/drawing/2014/main" id="{C81B9E64-7EEF-2344-9593-A0CC3FEF6131}"/>
            </a:ext>
          </a:extLst>
        </xdr:cNvPr>
        <xdr:cNvSpPr/>
      </xdr:nvSpPr>
      <xdr:spPr>
        <a:xfrm>
          <a:off x="12496800" y="4508500"/>
          <a:ext cx="5499100" cy="2844800"/>
        </a:xfrm>
        <a:prstGeom prst="round2Same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vert="horz" rtlCol="0" anchor="t"/>
        <a:lstStyle/>
        <a:p>
          <a:pPr algn="l"/>
          <a:r>
            <a:rPr lang="en-GB" sz="4400">
              <a:solidFill>
                <a:schemeClr val="bg1"/>
              </a:solidFill>
              <a:latin typeface="Chalkduster" panose="03050602040202020205" pitchFamily="66" charset="77"/>
              <a:ea typeface="+mn-ea"/>
              <a:cs typeface="+mn-cs"/>
            </a:rPr>
            <a:t>Line-plot</a:t>
          </a:r>
        </a:p>
      </xdr:txBody>
    </xdr:sp>
    <xdr:clientData/>
  </xdr:twoCellAnchor>
  <xdr:twoCellAnchor>
    <xdr:from>
      <xdr:col>5</xdr:col>
      <xdr:colOff>152400</xdr:colOff>
      <xdr:row>7</xdr:row>
      <xdr:rowOff>101600</xdr:rowOff>
    </xdr:from>
    <xdr:to>
      <xdr:col>7</xdr:col>
      <xdr:colOff>482600</xdr:colOff>
      <xdr:row>38</xdr:row>
      <xdr:rowOff>165100</xdr:rowOff>
    </xdr:to>
    <xdr:sp macro="" textlink="">
      <xdr:nvSpPr>
        <xdr:cNvPr id="8" name="Rectangle 7">
          <a:extLst>
            <a:ext uri="{FF2B5EF4-FFF2-40B4-BE49-F238E27FC236}">
              <a16:creationId xmlns:a16="http://schemas.microsoft.com/office/drawing/2014/main" id="{34F10278-6DC2-7542-A8BE-B8C86F4899DE}"/>
            </a:ext>
          </a:extLst>
        </xdr:cNvPr>
        <xdr:cNvSpPr/>
      </xdr:nvSpPr>
      <xdr:spPr>
        <a:xfrm>
          <a:off x="4279900" y="1435100"/>
          <a:ext cx="1981200" cy="5969000"/>
        </a:xfrm>
        <a:prstGeom prst="rect">
          <a:avLst/>
        </a:prstGeom>
        <a:solidFill>
          <a:schemeClr val="tx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4400">
              <a:solidFill>
                <a:schemeClr val="bg1"/>
              </a:solidFill>
              <a:latin typeface="Chalkduster" panose="03050602040202020205" pitchFamily="66" charset="77"/>
              <a:ea typeface="+mn-ea"/>
              <a:cs typeface="+mn-cs"/>
            </a:rPr>
            <a:t>Small Datas</a:t>
          </a: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 xr10:uid="{0FED1690-1135-D047-A80C-AEE30709AF7E}" sourceName="SalesMan">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D6D291B0-2881-414A-9100-A1D5D81246D6}" sourceName="Manager">
  <extLst>
    <x:ext xmlns:x15="http://schemas.microsoft.com/office/spreadsheetml/2010/11/main" uri="{2F2917AC-EB37-4324-AD4E-5DD8C200BD13}">
      <x15:tableSlicerCache tableId="2"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393BE95F-4A54-104C-A610-959376F987B3}" sourceName="Item">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1" xr10:uid="{E4805592-DF75-DF49-9E77-5D575B09AAAA}" cache="Slicer_Manager" caption="Manager" style="SlicerStyleDark1" rowHeight="230716"/>
  <slicer name="Item" xr10:uid="{FA931C65-F0B3-9846-B9EA-C24BB8E42D30}" cache="Slicer_Item" caption="Item"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1" xr10:uid="{52CCE2BD-D654-C740-AB00-65EE3D0D7FF6}" cache="Slicer_SalesMan" caption="SalesMa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63C25-CEA4-CA49-BF27-1897A26B9E40}" name="Table2" displayName="Table2" ref="A1:H45" totalsRowShown="0">
  <autoFilter ref="A1:H45" xr:uid="{00000000-0009-0000-0000-000000000000}">
    <filterColumn colId="2">
      <filters>
        <filter val="Timothy"/>
      </filters>
    </filterColumn>
    <filterColumn colId="4">
      <filters>
        <filter val="Television"/>
      </filters>
    </filterColumn>
  </autoFilter>
  <tableColumns count="8">
    <tableColumn id="1" xr3:uid="{A827CE47-52E1-EF47-B916-DFFEAE77A150}" name="OrderDate" dataDxfId="6"/>
    <tableColumn id="2" xr3:uid="{BA0AAE40-36FA-2B4F-ACDB-41FFBFC7EC17}" name="Region" dataDxfId="5"/>
    <tableColumn id="3" xr3:uid="{B9FEA0C9-9000-5147-8DE5-D4EFAEC5EB60}" name="Manager"/>
    <tableColumn id="4" xr3:uid="{7E27C74C-2A68-3A4E-B312-3C5618EB232B}" name="SalesMan" dataDxfId="4"/>
    <tableColumn id="5" xr3:uid="{AD028982-0828-8B41-9154-47D91B1B1016}" name="Item" dataDxfId="3"/>
    <tableColumn id="6" xr3:uid="{B0C30E29-1BFA-5145-B683-6BD7CAED3BD3}" name="Units" dataDxfId="2"/>
    <tableColumn id="7" xr3:uid="{86973D34-0DD4-F044-90E3-01D01D402C02}" name="Unit_price" dataDxfId="1" dataCellStyle="Comma"/>
    <tableColumn id="8" xr3:uid="{7B15C5F3-13AE-5C42-8FED-C1C7F2FD3259}" name="Sale_amt"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A0A83-4423-104A-AE10-D061DF4514B1}">
  <dimension ref="A1"/>
  <sheetViews>
    <sheetView showGridLines="0" tabSelected="1" workbookViewId="0">
      <selection activeCell="P24" sqref="P24"/>
    </sheetView>
  </sheetViews>
  <sheetFormatPr baseColWidth="10" defaultRowHeight="15" x14ac:dyDescent="0.2"/>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C730-10E7-F040-9FBF-5D03B412323E}">
  <dimension ref="A1"/>
  <sheetViews>
    <sheetView showGridLines="0" workbookViewId="0">
      <selection activeCell="I40" sqref="A1:XFD1048576"/>
    </sheetView>
  </sheetViews>
  <sheetFormatPr baseColWidth="10"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7"/>
  <sheetViews>
    <sheetView zoomScaleNormal="100" workbookViewId="0">
      <selection activeCell="F64" sqref="F64"/>
    </sheetView>
  </sheetViews>
  <sheetFormatPr baseColWidth="10" defaultColWidth="8.83203125" defaultRowHeight="15" x14ac:dyDescent="0.2"/>
  <cols>
    <col min="1" max="1" width="11.6640625" customWidth="1"/>
    <col min="3" max="4" width="15.33203125" customWidth="1"/>
    <col min="5" max="5" width="16.83203125" customWidth="1"/>
    <col min="6" max="6" width="17.6640625" customWidth="1"/>
    <col min="7" max="7" width="12.6640625" customWidth="1"/>
    <col min="8" max="8" width="17" customWidth="1"/>
    <col min="10" max="10" width="10.5" bestFit="1" customWidth="1"/>
    <col min="12" max="12" width="11.6640625" customWidth="1"/>
    <col min="13" max="13" width="11.83203125" customWidth="1"/>
    <col min="14" max="14" width="12.5" customWidth="1"/>
    <col min="15" max="15" width="30" customWidth="1"/>
    <col min="16" max="16" width="12.1640625" customWidth="1"/>
    <col min="17" max="17" width="11.1640625" bestFit="1" customWidth="1"/>
    <col min="20" max="20" width="17.1640625" customWidth="1"/>
    <col min="21" max="21" width="23.1640625" customWidth="1"/>
    <col min="22" max="22" width="11.33203125" customWidth="1"/>
  </cols>
  <sheetData>
    <row r="1" spans="1:20" ht="16" thickBot="1" x14ac:dyDescent="0.25">
      <c r="A1" t="s">
        <v>4</v>
      </c>
      <c r="B1" t="s">
        <v>0</v>
      </c>
      <c r="C1" t="s">
        <v>25</v>
      </c>
      <c r="D1" t="s">
        <v>8</v>
      </c>
      <c r="E1" t="s">
        <v>1</v>
      </c>
      <c r="F1" t="s">
        <v>2</v>
      </c>
      <c r="G1" s="4" t="s">
        <v>12</v>
      </c>
      <c r="H1" t="s">
        <v>30</v>
      </c>
      <c r="K1" s="14" t="s">
        <v>25</v>
      </c>
      <c r="L1" s="13" t="str">
        <f>C2</f>
        <v>Martha</v>
      </c>
      <c r="R1" s="15" t="s">
        <v>25</v>
      </c>
      <c r="S1" s="14" t="s">
        <v>8</v>
      </c>
      <c r="T1" s="14" t="s">
        <v>1</v>
      </c>
    </row>
    <row r="2" spans="1:20" ht="16" hidden="1" thickBot="1" x14ac:dyDescent="0.25">
      <c r="A2" s="1">
        <v>43106</v>
      </c>
      <c r="B2" s="2" t="s">
        <v>7</v>
      </c>
      <c r="C2" s="7" t="s">
        <v>26</v>
      </c>
      <c r="D2" s="5" t="s">
        <v>18</v>
      </c>
      <c r="E2" s="3" t="s">
        <v>9</v>
      </c>
      <c r="F2" s="2">
        <v>95</v>
      </c>
      <c r="G2" s="4">
        <v>1198</v>
      </c>
      <c r="H2" s="12">
        <f>F2*G2</f>
        <v>113810</v>
      </c>
      <c r="K2" s="14" t="s">
        <v>8</v>
      </c>
      <c r="L2" s="13" t="s">
        <v>18</v>
      </c>
      <c r="R2" s="13" t="str" cm="1">
        <f t="array" ref="R2:R6">_xlfn.UNIQUE(C2:C45,FALSE,)</f>
        <v>Martha</v>
      </c>
      <c r="S2" s="13" t="str" cm="1">
        <f t="array" ref="S2:S13">_xlfn.UNIQUE(D2:D45,FALSE,FALSE)</f>
        <v>Alexander</v>
      </c>
      <c r="T2" s="13" t="str" cm="1">
        <f t="array" ref="T2:T8">_xlfn.UNIQUE(E2:E46,FALSE,FALSE)</f>
        <v>Television</v>
      </c>
    </row>
    <row r="3" spans="1:20" ht="16" hidden="1" thickBot="1" x14ac:dyDescent="0.25">
      <c r="A3" s="1">
        <v>43123</v>
      </c>
      <c r="B3" s="2" t="s">
        <v>5</v>
      </c>
      <c r="C3" s="7" t="s">
        <v>29</v>
      </c>
      <c r="D3" s="5" t="s">
        <v>19</v>
      </c>
      <c r="E3" s="3" t="s">
        <v>13</v>
      </c>
      <c r="F3" s="2">
        <v>50</v>
      </c>
      <c r="G3" s="4">
        <v>500</v>
      </c>
      <c r="H3" s="12">
        <f t="shared" ref="H3:H44" si="0">F3*G3</f>
        <v>25000</v>
      </c>
      <c r="K3" s="14" t="s">
        <v>1</v>
      </c>
      <c r="L3" s="13" t="s">
        <v>11</v>
      </c>
      <c r="R3" s="16" t="str">
        <v>Hermann</v>
      </c>
      <c r="S3" s="13" t="str">
        <v>Shelli</v>
      </c>
      <c r="T3" s="13" t="str">
        <v>Home Theater</v>
      </c>
    </row>
    <row r="4" spans="1:20" ht="16" hidden="1" thickBot="1" x14ac:dyDescent="0.25">
      <c r="A4" s="1">
        <v>43140</v>
      </c>
      <c r="B4" s="2" t="s">
        <v>5</v>
      </c>
      <c r="C4" s="7" t="s">
        <v>29</v>
      </c>
      <c r="D4" s="5" t="s">
        <v>17</v>
      </c>
      <c r="E4" s="3" t="s">
        <v>9</v>
      </c>
      <c r="F4" s="2">
        <v>36</v>
      </c>
      <c r="G4" s="4">
        <v>1198</v>
      </c>
      <c r="H4" s="12">
        <f t="shared" si="0"/>
        <v>43128</v>
      </c>
      <c r="R4" s="16" t="str">
        <v>Timothy</v>
      </c>
      <c r="S4" s="13" t="str">
        <v>Luis</v>
      </c>
      <c r="T4" s="13" t="str">
        <v>Cell Phone</v>
      </c>
    </row>
    <row r="5" spans="1:20" ht="16" hidden="1" thickBot="1" x14ac:dyDescent="0.25">
      <c r="A5" s="1">
        <v>43157</v>
      </c>
      <c r="B5" s="2" t="s">
        <v>5</v>
      </c>
      <c r="C5" s="7" t="s">
        <v>27</v>
      </c>
      <c r="D5" s="5" t="s">
        <v>15</v>
      </c>
      <c r="E5" s="3" t="s">
        <v>10</v>
      </c>
      <c r="F5" s="2">
        <v>27</v>
      </c>
      <c r="G5" s="4">
        <v>225</v>
      </c>
      <c r="H5" s="12">
        <f t="shared" si="0"/>
        <v>6075</v>
      </c>
      <c r="R5" s="16" t="str">
        <v>Douglas</v>
      </c>
      <c r="S5" s="13" t="str">
        <v>David</v>
      </c>
      <c r="T5" s="13" t="str">
        <v>Desk</v>
      </c>
    </row>
    <row r="6" spans="1:20" ht="16" thickBot="1" x14ac:dyDescent="0.25">
      <c r="A6" s="1">
        <v>43174</v>
      </c>
      <c r="B6" s="2" t="s">
        <v>6</v>
      </c>
      <c r="C6" s="7" t="s">
        <v>27</v>
      </c>
      <c r="D6" s="5" t="s">
        <v>23</v>
      </c>
      <c r="E6" s="3" t="s">
        <v>9</v>
      </c>
      <c r="F6" s="2">
        <v>56</v>
      </c>
      <c r="G6" s="4">
        <v>1198</v>
      </c>
      <c r="H6" s="12">
        <f t="shared" si="0"/>
        <v>67088</v>
      </c>
      <c r="R6">
        <v>0</v>
      </c>
      <c r="S6" s="13" t="str">
        <v>Stephen</v>
      </c>
      <c r="T6" s="13" t="str">
        <v>Video Games</v>
      </c>
    </row>
    <row r="7" spans="1:20" ht="16" hidden="1" thickBot="1" x14ac:dyDescent="0.25">
      <c r="A7" s="1">
        <v>43191</v>
      </c>
      <c r="B7" s="2" t="s">
        <v>7</v>
      </c>
      <c r="C7" s="7" t="s">
        <v>26</v>
      </c>
      <c r="D7" s="5" t="s">
        <v>18</v>
      </c>
      <c r="E7" s="3" t="s">
        <v>13</v>
      </c>
      <c r="F7" s="2">
        <v>60</v>
      </c>
      <c r="G7" s="4">
        <v>500</v>
      </c>
      <c r="H7" s="12">
        <f t="shared" si="0"/>
        <v>30000</v>
      </c>
      <c r="S7" s="13" t="str">
        <v>Steven</v>
      </c>
      <c r="T7">
        <v>0</v>
      </c>
    </row>
    <row r="8" spans="1:20" ht="16" hidden="1" thickBot="1" x14ac:dyDescent="0.25">
      <c r="A8" s="1">
        <v>43208</v>
      </c>
      <c r="B8" s="2" t="s">
        <v>5</v>
      </c>
      <c r="C8" s="6" t="s">
        <v>26</v>
      </c>
      <c r="D8" s="5" t="s">
        <v>14</v>
      </c>
      <c r="E8" s="3" t="s">
        <v>9</v>
      </c>
      <c r="F8" s="2">
        <v>75</v>
      </c>
      <c r="G8" s="4">
        <v>1198</v>
      </c>
      <c r="H8" s="12">
        <f t="shared" si="0"/>
        <v>89850</v>
      </c>
      <c r="J8" s="22"/>
      <c r="S8" s="13" t="str">
        <v>Michael</v>
      </c>
      <c r="T8" t="str">
        <v>Total</v>
      </c>
    </row>
    <row r="9" spans="1:20" ht="16" hidden="1" thickBot="1" x14ac:dyDescent="0.25">
      <c r="A9" s="1">
        <v>43225</v>
      </c>
      <c r="B9" s="2" t="s">
        <v>5</v>
      </c>
      <c r="C9" s="7" t="s">
        <v>29</v>
      </c>
      <c r="D9" s="5" t="s">
        <v>17</v>
      </c>
      <c r="E9" s="3" t="s">
        <v>9</v>
      </c>
      <c r="F9" s="2">
        <v>90</v>
      </c>
      <c r="G9" s="4">
        <v>1198</v>
      </c>
      <c r="H9" s="12">
        <f t="shared" si="0"/>
        <v>107820</v>
      </c>
      <c r="J9" s="17" t="s">
        <v>4</v>
      </c>
      <c r="K9" s="18" t="s">
        <v>0</v>
      </c>
      <c r="L9" s="18" t="s">
        <v>25</v>
      </c>
      <c r="M9" s="18" t="s">
        <v>8</v>
      </c>
      <c r="N9" s="18" t="s">
        <v>1</v>
      </c>
      <c r="O9" s="18" t="s">
        <v>2</v>
      </c>
      <c r="P9" s="23" t="s">
        <v>12</v>
      </c>
      <c r="Q9" s="19" t="s">
        <v>30</v>
      </c>
      <c r="S9" s="13" t="str">
        <v>Sigal</v>
      </c>
    </row>
    <row r="10" spans="1:20" ht="16" hidden="1" thickBot="1" x14ac:dyDescent="0.25">
      <c r="A10" s="1">
        <v>43242</v>
      </c>
      <c r="B10" s="2" t="s">
        <v>6</v>
      </c>
      <c r="C10" s="9" t="s">
        <v>28</v>
      </c>
      <c r="D10" s="5" t="s">
        <v>24</v>
      </c>
      <c r="E10" s="3" t="s">
        <v>9</v>
      </c>
      <c r="F10" s="2">
        <v>32</v>
      </c>
      <c r="G10" s="4">
        <v>1198</v>
      </c>
      <c r="H10" s="12">
        <f t="shared" si="0"/>
        <v>38336</v>
      </c>
      <c r="J10" s="46" cm="1">
        <f t="array" ref="J10:Q23">_xlfn._xlws.FILTER(A2:H45,(C2:C45=L1),"NONE")</f>
        <v>43106</v>
      </c>
      <c r="K10" s="28" t="str">
        <v>East</v>
      </c>
      <c r="L10" s="29" t="str">
        <v>Martha</v>
      </c>
      <c r="M10" s="5" t="str">
        <v>Alexander</v>
      </c>
      <c r="N10" s="38" t="str">
        <v>Television</v>
      </c>
      <c r="O10" s="28">
        <v>95</v>
      </c>
      <c r="P10" s="39">
        <v>1198</v>
      </c>
      <c r="Q10" s="40">
        <v>113810</v>
      </c>
      <c r="S10" s="13" t="str">
        <v>Diana</v>
      </c>
    </row>
    <row r="11" spans="1:20" ht="16" hidden="1" thickBot="1" x14ac:dyDescent="0.25">
      <c r="A11" s="1">
        <v>43259</v>
      </c>
      <c r="B11" s="2" t="s">
        <v>7</v>
      </c>
      <c r="C11" s="7" t="s">
        <v>26</v>
      </c>
      <c r="D11" s="5" t="s">
        <v>18</v>
      </c>
      <c r="E11" s="3" t="s">
        <v>13</v>
      </c>
      <c r="F11" s="2">
        <v>60</v>
      </c>
      <c r="G11" s="4">
        <v>500</v>
      </c>
      <c r="H11" s="12">
        <f t="shared" si="0"/>
        <v>30000</v>
      </c>
      <c r="J11" s="46">
        <v>43191</v>
      </c>
      <c r="K11" s="30" t="str">
        <v>East</v>
      </c>
      <c r="L11" s="31" t="str">
        <v>Martha</v>
      </c>
      <c r="M11" s="5" t="str">
        <v>Alexander</v>
      </c>
      <c r="N11" s="41" t="str">
        <v>Home Theater</v>
      </c>
      <c r="O11" s="30">
        <v>60</v>
      </c>
      <c r="P11" s="42">
        <v>500</v>
      </c>
      <c r="Q11" s="43">
        <v>30000</v>
      </c>
      <c r="S11" s="13" t="str">
        <v>Karen</v>
      </c>
    </row>
    <row r="12" spans="1:20" ht="16" hidden="1" thickBot="1" x14ac:dyDescent="0.25">
      <c r="A12" s="1">
        <v>43276</v>
      </c>
      <c r="B12" s="2" t="s">
        <v>5</v>
      </c>
      <c r="C12" s="7" t="s">
        <v>29</v>
      </c>
      <c r="D12" s="5" t="s">
        <v>20</v>
      </c>
      <c r="E12" s="3" t="s">
        <v>9</v>
      </c>
      <c r="F12" s="2">
        <v>90</v>
      </c>
      <c r="G12" s="4">
        <v>1198</v>
      </c>
      <c r="H12" s="12">
        <f t="shared" si="0"/>
        <v>107820</v>
      </c>
      <c r="J12" s="46">
        <v>43208</v>
      </c>
      <c r="K12" s="28" t="str">
        <v>Central</v>
      </c>
      <c r="L12" s="29" t="str">
        <v>Martha</v>
      </c>
      <c r="M12" s="5" t="str">
        <v>Steven</v>
      </c>
      <c r="N12" s="38" t="str">
        <v>Television</v>
      </c>
      <c r="O12" s="28">
        <v>75</v>
      </c>
      <c r="P12" s="39">
        <v>1198</v>
      </c>
      <c r="Q12" s="40">
        <v>89850</v>
      </c>
      <c r="S12" s="13" t="str">
        <v>John</v>
      </c>
    </row>
    <row r="13" spans="1:20" ht="16" hidden="1" thickBot="1" x14ac:dyDescent="0.25">
      <c r="A13" s="1">
        <v>43293</v>
      </c>
      <c r="B13" s="2" t="s">
        <v>7</v>
      </c>
      <c r="C13" s="6" t="s">
        <v>26</v>
      </c>
      <c r="D13" s="5" t="s">
        <v>16</v>
      </c>
      <c r="E13" s="3" t="s">
        <v>13</v>
      </c>
      <c r="F13" s="2">
        <v>29</v>
      </c>
      <c r="G13" s="4">
        <v>500</v>
      </c>
      <c r="H13" s="12">
        <f t="shared" si="0"/>
        <v>14500</v>
      </c>
      <c r="J13" s="46">
        <v>43259</v>
      </c>
      <c r="K13" s="30" t="str">
        <v>East</v>
      </c>
      <c r="L13" s="31" t="str">
        <v>Martha</v>
      </c>
      <c r="M13" s="5" t="str">
        <v>Alexander</v>
      </c>
      <c r="N13" s="41" t="str">
        <v>Home Theater</v>
      </c>
      <c r="O13" s="30">
        <v>60</v>
      </c>
      <c r="P13" s="42">
        <v>500</v>
      </c>
      <c r="Q13" s="43">
        <v>30000</v>
      </c>
      <c r="S13">
        <v>0</v>
      </c>
    </row>
    <row r="14" spans="1:20" ht="16" hidden="1" thickBot="1" x14ac:dyDescent="0.25">
      <c r="A14" s="1">
        <v>43310</v>
      </c>
      <c r="B14" s="2" t="s">
        <v>7</v>
      </c>
      <c r="C14" s="9" t="s">
        <v>28</v>
      </c>
      <c r="D14" s="5" t="s">
        <v>21</v>
      </c>
      <c r="E14" s="3" t="s">
        <v>13</v>
      </c>
      <c r="F14" s="2">
        <v>81</v>
      </c>
      <c r="G14" s="4">
        <v>500</v>
      </c>
      <c r="H14" s="12">
        <f t="shared" si="0"/>
        <v>40500</v>
      </c>
      <c r="J14" s="46">
        <v>43293</v>
      </c>
      <c r="K14" s="28" t="str">
        <v>East</v>
      </c>
      <c r="L14" s="29" t="str">
        <v>Martha</v>
      </c>
      <c r="M14" s="5" t="str">
        <v>Diana</v>
      </c>
      <c r="N14" s="38" t="str">
        <v>Home Theater</v>
      </c>
      <c r="O14" s="28">
        <v>29</v>
      </c>
      <c r="P14" s="39">
        <v>500</v>
      </c>
      <c r="Q14" s="40">
        <v>14500</v>
      </c>
    </row>
    <row r="15" spans="1:20" ht="16" hidden="1" thickBot="1" x14ac:dyDescent="0.25">
      <c r="A15" s="1">
        <v>43327</v>
      </c>
      <c r="B15" s="2" t="s">
        <v>7</v>
      </c>
      <c r="C15" s="7" t="s">
        <v>26</v>
      </c>
      <c r="D15" s="5" t="s">
        <v>18</v>
      </c>
      <c r="E15" s="3" t="s">
        <v>9</v>
      </c>
      <c r="F15" s="2">
        <v>35</v>
      </c>
      <c r="G15" s="4">
        <v>1198</v>
      </c>
      <c r="H15" s="12">
        <f t="shared" si="0"/>
        <v>41930</v>
      </c>
      <c r="J15" s="46">
        <v>43327</v>
      </c>
      <c r="K15" s="30" t="str">
        <v>East</v>
      </c>
      <c r="L15" s="31" t="str">
        <v>Martha</v>
      </c>
      <c r="M15" s="5" t="str">
        <v>Alexander</v>
      </c>
      <c r="N15" s="41" t="str">
        <v>Television</v>
      </c>
      <c r="O15" s="30">
        <v>35</v>
      </c>
      <c r="P15" s="42">
        <v>1198</v>
      </c>
      <c r="Q15" s="43">
        <v>41930</v>
      </c>
    </row>
    <row r="16" spans="1:20" ht="16" hidden="1" thickBot="1" x14ac:dyDescent="0.25">
      <c r="A16" s="1">
        <v>43344</v>
      </c>
      <c r="B16" s="2" t="s">
        <v>5</v>
      </c>
      <c r="C16" s="9" t="s">
        <v>28</v>
      </c>
      <c r="D16" s="5" t="s">
        <v>22</v>
      </c>
      <c r="E16" s="3" t="s">
        <v>3</v>
      </c>
      <c r="F16" s="2">
        <v>2</v>
      </c>
      <c r="G16" s="4">
        <v>125</v>
      </c>
      <c r="H16" s="12">
        <f t="shared" si="0"/>
        <v>250</v>
      </c>
      <c r="J16" s="46">
        <v>43361</v>
      </c>
      <c r="K16" s="28" t="str">
        <v>East</v>
      </c>
      <c r="L16" s="32" t="str">
        <v>Martha</v>
      </c>
      <c r="M16" s="5" t="str">
        <v>Alexander</v>
      </c>
      <c r="N16" s="38" t="str">
        <v>Video Games</v>
      </c>
      <c r="O16" s="28">
        <v>16</v>
      </c>
      <c r="P16" s="39">
        <v>58.5</v>
      </c>
      <c r="Q16" s="40">
        <v>936</v>
      </c>
    </row>
    <row r="17" spans="1:17" ht="16" hidden="1" thickBot="1" x14ac:dyDescent="0.25">
      <c r="A17" s="1">
        <v>43361</v>
      </c>
      <c r="B17" s="2" t="s">
        <v>7</v>
      </c>
      <c r="C17" s="10" t="s">
        <v>26</v>
      </c>
      <c r="D17" s="5" t="s">
        <v>18</v>
      </c>
      <c r="E17" s="3" t="s">
        <v>11</v>
      </c>
      <c r="F17" s="2">
        <v>16</v>
      </c>
      <c r="G17" s="4">
        <v>58.5</v>
      </c>
      <c r="H17" s="12">
        <f t="shared" si="0"/>
        <v>936</v>
      </c>
      <c r="J17" s="46">
        <v>43395</v>
      </c>
      <c r="K17" s="30" t="str">
        <v>East</v>
      </c>
      <c r="L17" s="31" t="str">
        <v>Martha</v>
      </c>
      <c r="M17" s="5" t="str">
        <v>Alexander</v>
      </c>
      <c r="N17" s="41" t="str">
        <v>Cell Phone</v>
      </c>
      <c r="O17" s="30">
        <v>64</v>
      </c>
      <c r="P17" s="42">
        <v>225</v>
      </c>
      <c r="Q17" s="43">
        <v>14400</v>
      </c>
    </row>
    <row r="18" spans="1:17" ht="16" hidden="1" thickBot="1" x14ac:dyDescent="0.25">
      <c r="A18" s="1">
        <v>43378</v>
      </c>
      <c r="B18" s="2" t="s">
        <v>5</v>
      </c>
      <c r="C18" s="10" t="s">
        <v>29</v>
      </c>
      <c r="D18" s="5" t="s">
        <v>20</v>
      </c>
      <c r="E18" s="3" t="s">
        <v>13</v>
      </c>
      <c r="F18" s="2">
        <v>28</v>
      </c>
      <c r="G18" s="4">
        <v>500</v>
      </c>
      <c r="H18" s="12">
        <f t="shared" si="0"/>
        <v>14000</v>
      </c>
      <c r="J18" s="46">
        <v>43514</v>
      </c>
      <c r="K18" s="28" t="str">
        <v>East</v>
      </c>
      <c r="L18" s="33" t="str">
        <v>Martha</v>
      </c>
      <c r="M18" s="5" t="str">
        <v>Alexander</v>
      </c>
      <c r="N18" s="38" t="str">
        <v>Home Theater</v>
      </c>
      <c r="O18" s="28">
        <v>4</v>
      </c>
      <c r="P18" s="39">
        <v>500</v>
      </c>
      <c r="Q18" s="40">
        <v>2000</v>
      </c>
    </row>
    <row r="19" spans="1:17" ht="16" hidden="1" thickBot="1" x14ac:dyDescent="0.25">
      <c r="A19" s="1">
        <v>43395</v>
      </c>
      <c r="B19" s="2" t="s">
        <v>7</v>
      </c>
      <c r="C19" s="10" t="s">
        <v>26</v>
      </c>
      <c r="D19" s="5" t="s">
        <v>18</v>
      </c>
      <c r="E19" s="3" t="s">
        <v>10</v>
      </c>
      <c r="F19" s="2">
        <v>64</v>
      </c>
      <c r="G19" s="4">
        <v>225</v>
      </c>
      <c r="H19" s="12">
        <f t="shared" si="0"/>
        <v>14400</v>
      </c>
      <c r="J19" s="46">
        <v>43565</v>
      </c>
      <c r="K19" s="30" t="str">
        <v>Central</v>
      </c>
      <c r="L19" s="31" t="str">
        <v>Martha</v>
      </c>
      <c r="M19" s="5" t="str">
        <v>Steven</v>
      </c>
      <c r="N19" s="41" t="str">
        <v>Television</v>
      </c>
      <c r="O19" s="30">
        <v>66</v>
      </c>
      <c r="P19" s="42">
        <v>1198</v>
      </c>
      <c r="Q19" s="43">
        <v>79068</v>
      </c>
    </row>
    <row r="20" spans="1:17" ht="16" hidden="1" thickBot="1" x14ac:dyDescent="0.25">
      <c r="A20" s="1">
        <v>43412</v>
      </c>
      <c r="B20" s="2" t="s">
        <v>7</v>
      </c>
      <c r="C20" s="8" t="s">
        <v>28</v>
      </c>
      <c r="D20" s="5" t="s">
        <v>21</v>
      </c>
      <c r="E20" s="3" t="s">
        <v>10</v>
      </c>
      <c r="F20" s="2">
        <v>15</v>
      </c>
      <c r="G20" s="4">
        <v>225</v>
      </c>
      <c r="H20" s="12">
        <f t="shared" si="0"/>
        <v>3375</v>
      </c>
      <c r="J20" s="46">
        <v>43582</v>
      </c>
      <c r="K20" s="28" t="str">
        <v>East</v>
      </c>
      <c r="L20" s="29" t="str">
        <v>Martha</v>
      </c>
      <c r="M20" s="5" t="str">
        <v>Diana</v>
      </c>
      <c r="N20" s="38" t="str">
        <v>Cell Phone</v>
      </c>
      <c r="O20" s="28">
        <v>96</v>
      </c>
      <c r="P20" s="39">
        <v>225</v>
      </c>
      <c r="Q20" s="40">
        <v>21600</v>
      </c>
    </row>
    <row r="21" spans="1:17" ht="16" hidden="1" thickBot="1" x14ac:dyDescent="0.25">
      <c r="A21" s="1">
        <v>43429</v>
      </c>
      <c r="B21" s="2" t="s">
        <v>5</v>
      </c>
      <c r="C21" s="10" t="s">
        <v>29</v>
      </c>
      <c r="D21" s="5" t="s">
        <v>19</v>
      </c>
      <c r="E21" s="3" t="s">
        <v>11</v>
      </c>
      <c r="F21" s="2">
        <v>96</v>
      </c>
      <c r="G21" s="4">
        <v>58.5</v>
      </c>
      <c r="H21" s="12">
        <f t="shared" si="0"/>
        <v>5616</v>
      </c>
      <c r="J21" s="46">
        <v>43650</v>
      </c>
      <c r="K21" s="30" t="str">
        <v>East</v>
      </c>
      <c r="L21" s="34" t="str">
        <v>Martha</v>
      </c>
      <c r="M21" s="5" t="str">
        <v>Alexander</v>
      </c>
      <c r="N21" s="41" t="str">
        <v>Video Games</v>
      </c>
      <c r="O21" s="30">
        <v>62</v>
      </c>
      <c r="P21" s="42">
        <v>58.5</v>
      </c>
      <c r="Q21" s="43">
        <v>3627</v>
      </c>
    </row>
    <row r="22" spans="1:17" ht="16" hidden="1" thickBot="1" x14ac:dyDescent="0.25">
      <c r="A22" s="1">
        <v>43446</v>
      </c>
      <c r="B22" s="2" t="s">
        <v>5</v>
      </c>
      <c r="C22" s="8" t="s">
        <v>28</v>
      </c>
      <c r="D22" s="5" t="s">
        <v>22</v>
      </c>
      <c r="E22" s="3" t="s">
        <v>9</v>
      </c>
      <c r="F22" s="2">
        <v>67</v>
      </c>
      <c r="G22" s="4">
        <v>1198</v>
      </c>
      <c r="H22" s="12">
        <f t="shared" si="0"/>
        <v>80266</v>
      </c>
      <c r="J22" s="46">
        <v>43769</v>
      </c>
      <c r="K22" s="28" t="str">
        <v>Central</v>
      </c>
      <c r="L22" s="33" t="str">
        <v>Martha</v>
      </c>
      <c r="M22" s="5" t="str">
        <v>Steven</v>
      </c>
      <c r="N22" s="38" t="str">
        <v>Television</v>
      </c>
      <c r="O22" s="28">
        <v>14</v>
      </c>
      <c r="P22" s="39">
        <v>1198</v>
      </c>
      <c r="Q22" s="40">
        <v>16772</v>
      </c>
    </row>
    <row r="23" spans="1:17" ht="16" hidden="1" thickBot="1" x14ac:dyDescent="0.25">
      <c r="A23" s="1">
        <v>43463</v>
      </c>
      <c r="B23" s="2" t="s">
        <v>7</v>
      </c>
      <c r="C23" s="9" t="s">
        <v>28</v>
      </c>
      <c r="D23" s="5" t="s">
        <v>21</v>
      </c>
      <c r="E23" s="3" t="s">
        <v>11</v>
      </c>
      <c r="F23" s="2">
        <v>74</v>
      </c>
      <c r="G23" s="4">
        <v>58.5</v>
      </c>
      <c r="H23" s="12">
        <f t="shared" si="0"/>
        <v>4329</v>
      </c>
      <c r="J23" s="46">
        <v>43820</v>
      </c>
      <c r="K23" s="30" t="str">
        <v>Central</v>
      </c>
      <c r="L23" s="31" t="str">
        <v>Martha</v>
      </c>
      <c r="M23" s="5" t="str">
        <v>Steven</v>
      </c>
      <c r="N23" s="41" t="str">
        <v>Home Theater</v>
      </c>
      <c r="O23" s="30">
        <v>28</v>
      </c>
      <c r="P23" s="42">
        <v>500</v>
      </c>
      <c r="Q23" s="43">
        <v>14000</v>
      </c>
    </row>
    <row r="24" spans="1:17" ht="16" hidden="1" thickBot="1" x14ac:dyDescent="0.25">
      <c r="A24" s="1">
        <v>43480</v>
      </c>
      <c r="B24" s="2" t="s">
        <v>5</v>
      </c>
      <c r="C24" s="7" t="s">
        <v>27</v>
      </c>
      <c r="D24" s="5" t="s">
        <v>15</v>
      </c>
      <c r="E24" s="3" t="s">
        <v>13</v>
      </c>
      <c r="F24" s="2">
        <v>46</v>
      </c>
      <c r="G24" s="4">
        <v>500</v>
      </c>
      <c r="H24" s="12">
        <f t="shared" si="0"/>
        <v>23000</v>
      </c>
      <c r="J24" s="46"/>
      <c r="K24" s="28"/>
      <c r="L24" s="33"/>
      <c r="M24" s="5"/>
      <c r="N24" s="38"/>
      <c r="O24" s="28"/>
      <c r="P24" s="39"/>
      <c r="Q24" s="40"/>
    </row>
    <row r="25" spans="1:17" ht="16" hidden="1" thickBot="1" x14ac:dyDescent="0.25">
      <c r="A25" s="1">
        <v>43497</v>
      </c>
      <c r="B25" s="2" t="s">
        <v>5</v>
      </c>
      <c r="C25" s="9" t="s">
        <v>28</v>
      </c>
      <c r="D25" s="5" t="s">
        <v>22</v>
      </c>
      <c r="E25" s="3" t="s">
        <v>13</v>
      </c>
      <c r="F25" s="2">
        <v>87</v>
      </c>
      <c r="G25" s="4">
        <v>500</v>
      </c>
      <c r="H25" s="12">
        <f t="shared" si="0"/>
        <v>43500</v>
      </c>
      <c r="J25" s="46"/>
      <c r="K25" s="30"/>
      <c r="L25" s="35"/>
      <c r="M25" s="5"/>
      <c r="N25" s="41"/>
      <c r="O25" s="30"/>
      <c r="P25" s="42"/>
      <c r="Q25" s="43"/>
    </row>
    <row r="26" spans="1:17" ht="16" hidden="1" thickBot="1" x14ac:dyDescent="0.25">
      <c r="A26" s="1">
        <v>43514</v>
      </c>
      <c r="B26" s="2" t="s">
        <v>7</v>
      </c>
      <c r="C26" s="6" t="s">
        <v>26</v>
      </c>
      <c r="D26" s="5" t="s">
        <v>18</v>
      </c>
      <c r="E26" s="3" t="s">
        <v>13</v>
      </c>
      <c r="F26" s="2">
        <v>4</v>
      </c>
      <c r="G26" s="4">
        <v>500</v>
      </c>
      <c r="H26" s="12">
        <f t="shared" si="0"/>
        <v>2000</v>
      </c>
      <c r="J26" s="46"/>
      <c r="K26" s="28"/>
      <c r="L26" s="36"/>
      <c r="M26" s="5"/>
      <c r="N26" s="38"/>
      <c r="O26" s="28"/>
      <c r="P26" s="39"/>
      <c r="Q26" s="40"/>
    </row>
    <row r="27" spans="1:17" ht="16" hidden="1" thickBot="1" x14ac:dyDescent="0.25">
      <c r="A27" s="1">
        <v>43531</v>
      </c>
      <c r="B27" s="2" t="s">
        <v>6</v>
      </c>
      <c r="C27" s="7" t="s">
        <v>27</v>
      </c>
      <c r="D27" s="5" t="s">
        <v>23</v>
      </c>
      <c r="E27" s="3" t="s">
        <v>13</v>
      </c>
      <c r="F27" s="2">
        <v>7</v>
      </c>
      <c r="G27" s="4">
        <v>500</v>
      </c>
      <c r="H27" s="12">
        <f t="shared" si="0"/>
        <v>3500</v>
      </c>
      <c r="J27" s="46"/>
      <c r="K27" s="30"/>
      <c r="L27" s="35"/>
      <c r="M27" s="5"/>
      <c r="N27" s="41"/>
      <c r="O27" s="30"/>
      <c r="P27" s="42"/>
      <c r="Q27" s="43"/>
    </row>
    <row r="28" spans="1:17" ht="16" hidden="1" thickBot="1" x14ac:dyDescent="0.25">
      <c r="A28" s="1">
        <v>43548</v>
      </c>
      <c r="B28" s="2" t="s">
        <v>5</v>
      </c>
      <c r="C28" s="10" t="s">
        <v>29</v>
      </c>
      <c r="D28" s="5" t="s">
        <v>17</v>
      </c>
      <c r="E28" s="3" t="s">
        <v>11</v>
      </c>
      <c r="F28" s="2">
        <v>50</v>
      </c>
      <c r="G28" s="4">
        <v>58.5</v>
      </c>
      <c r="H28" s="12">
        <f t="shared" si="0"/>
        <v>2925</v>
      </c>
      <c r="J28" s="46"/>
      <c r="K28" s="28"/>
      <c r="L28" s="5"/>
      <c r="M28" s="5"/>
      <c r="N28" s="38"/>
      <c r="O28" s="28"/>
      <c r="P28" s="39"/>
      <c r="Q28" s="40"/>
    </row>
    <row r="29" spans="1:17" ht="16" hidden="1" thickBot="1" x14ac:dyDescent="0.25">
      <c r="A29" s="1">
        <v>43565</v>
      </c>
      <c r="B29" s="2" t="s">
        <v>5</v>
      </c>
      <c r="C29" s="11" t="s">
        <v>26</v>
      </c>
      <c r="D29" s="5" t="s">
        <v>14</v>
      </c>
      <c r="E29" s="3" t="s">
        <v>9</v>
      </c>
      <c r="F29" s="2">
        <v>66</v>
      </c>
      <c r="G29" s="4">
        <v>1198</v>
      </c>
      <c r="H29" s="12">
        <f t="shared" si="0"/>
        <v>79068</v>
      </c>
      <c r="J29" s="46"/>
      <c r="K29" s="30"/>
      <c r="L29" s="35"/>
      <c r="M29" s="5"/>
      <c r="N29" s="41"/>
      <c r="O29" s="30"/>
      <c r="P29" s="42"/>
      <c r="Q29" s="43"/>
    </row>
    <row r="30" spans="1:17" ht="16" hidden="1" thickBot="1" x14ac:dyDescent="0.25">
      <c r="A30" s="1">
        <v>43582</v>
      </c>
      <c r="B30" s="2" t="s">
        <v>7</v>
      </c>
      <c r="C30" s="6" t="s">
        <v>26</v>
      </c>
      <c r="D30" s="5" t="s">
        <v>16</v>
      </c>
      <c r="E30" s="3" t="s">
        <v>10</v>
      </c>
      <c r="F30" s="2">
        <v>96</v>
      </c>
      <c r="G30" s="4">
        <v>225</v>
      </c>
      <c r="H30" s="12">
        <f t="shared" si="0"/>
        <v>21600</v>
      </c>
      <c r="J30" s="46"/>
      <c r="K30" s="28"/>
      <c r="L30" s="5"/>
      <c r="M30" s="5"/>
      <c r="N30" s="38"/>
      <c r="O30" s="28"/>
      <c r="P30" s="39"/>
      <c r="Q30" s="40"/>
    </row>
    <row r="31" spans="1:17" ht="16" thickBot="1" x14ac:dyDescent="0.25">
      <c r="A31" s="1">
        <v>43599</v>
      </c>
      <c r="B31" s="2" t="s">
        <v>5</v>
      </c>
      <c r="C31" s="7" t="s">
        <v>27</v>
      </c>
      <c r="D31" s="5" t="s">
        <v>15</v>
      </c>
      <c r="E31" s="3" t="s">
        <v>9</v>
      </c>
      <c r="F31" s="2">
        <v>53</v>
      </c>
      <c r="G31" s="4">
        <v>1198</v>
      </c>
      <c r="H31" s="12">
        <f t="shared" si="0"/>
        <v>63494</v>
      </c>
      <c r="J31" s="46"/>
      <c r="K31" s="30"/>
      <c r="L31" s="33"/>
      <c r="M31" s="5"/>
      <c r="N31" s="41"/>
      <c r="O31" s="30"/>
      <c r="P31" s="42"/>
      <c r="Q31" s="43"/>
    </row>
    <row r="32" spans="1:17" ht="16" hidden="1" thickBot="1" x14ac:dyDescent="0.25">
      <c r="A32" s="1">
        <v>43616</v>
      </c>
      <c r="B32" s="2" t="s">
        <v>5</v>
      </c>
      <c r="C32" s="7" t="s">
        <v>27</v>
      </c>
      <c r="D32" s="5" t="s">
        <v>15</v>
      </c>
      <c r="E32" s="3" t="s">
        <v>13</v>
      </c>
      <c r="F32" s="2">
        <v>80</v>
      </c>
      <c r="G32" s="4">
        <v>500</v>
      </c>
      <c r="H32" s="12">
        <f t="shared" si="0"/>
        <v>40000</v>
      </c>
      <c r="K32" s="28"/>
      <c r="L32" s="29"/>
      <c r="M32" s="5"/>
      <c r="N32" s="38"/>
      <c r="O32" s="28"/>
      <c r="P32" s="39"/>
      <c r="Q32" s="40"/>
    </row>
    <row r="33" spans="1:23" ht="16" hidden="1" thickBot="1" x14ac:dyDescent="0.25">
      <c r="A33" s="1">
        <v>43633</v>
      </c>
      <c r="B33" s="2" t="s">
        <v>5</v>
      </c>
      <c r="C33" s="7" t="s">
        <v>29</v>
      </c>
      <c r="D33" s="5" t="s">
        <v>19</v>
      </c>
      <c r="E33" s="3" t="s">
        <v>3</v>
      </c>
      <c r="F33" s="2">
        <v>5</v>
      </c>
      <c r="G33" s="4">
        <v>125</v>
      </c>
      <c r="H33" s="12">
        <f t="shared" si="0"/>
        <v>625</v>
      </c>
      <c r="K33" s="30"/>
      <c r="L33" s="33"/>
      <c r="M33" s="5"/>
      <c r="N33" s="41"/>
      <c r="O33" s="30"/>
      <c r="P33" s="42"/>
      <c r="Q33" s="43"/>
    </row>
    <row r="34" spans="1:23" ht="16" hidden="1" thickBot="1" x14ac:dyDescent="0.25">
      <c r="A34" s="1">
        <v>43650</v>
      </c>
      <c r="B34" s="2" t="s">
        <v>7</v>
      </c>
      <c r="C34" s="6" t="s">
        <v>26</v>
      </c>
      <c r="D34" s="5" t="s">
        <v>18</v>
      </c>
      <c r="E34" s="3" t="s">
        <v>11</v>
      </c>
      <c r="F34" s="2">
        <v>62</v>
      </c>
      <c r="G34" s="4">
        <v>58.5</v>
      </c>
      <c r="H34" s="12">
        <f t="shared" si="0"/>
        <v>3627</v>
      </c>
      <c r="K34" s="28"/>
      <c r="L34" s="32"/>
      <c r="M34" s="5"/>
      <c r="N34" s="38"/>
      <c r="O34" s="28"/>
      <c r="P34" s="39"/>
      <c r="Q34" s="40"/>
    </row>
    <row r="35" spans="1:23" ht="16" hidden="1" thickBot="1" x14ac:dyDescent="0.25">
      <c r="A35" s="1">
        <v>43667</v>
      </c>
      <c r="B35" s="2" t="s">
        <v>5</v>
      </c>
      <c r="C35" s="7" t="s">
        <v>29</v>
      </c>
      <c r="D35" s="5" t="s">
        <v>20</v>
      </c>
      <c r="E35" s="3" t="s">
        <v>11</v>
      </c>
      <c r="F35" s="2">
        <v>55</v>
      </c>
      <c r="G35" s="4">
        <v>58.5</v>
      </c>
      <c r="H35" s="12">
        <f t="shared" si="0"/>
        <v>3217.5</v>
      </c>
      <c r="K35" s="30"/>
      <c r="L35" s="31"/>
      <c r="M35" s="5"/>
      <c r="N35" s="41"/>
      <c r="O35" s="30"/>
      <c r="P35" s="42"/>
      <c r="Q35" s="43"/>
    </row>
    <row r="36" spans="1:23" ht="16" hidden="1" thickBot="1" x14ac:dyDescent="0.25">
      <c r="A36" s="1">
        <v>43684</v>
      </c>
      <c r="B36" s="2" t="s">
        <v>5</v>
      </c>
      <c r="C36" s="7" t="s">
        <v>29</v>
      </c>
      <c r="D36" s="5" t="s">
        <v>19</v>
      </c>
      <c r="E36" s="3" t="s">
        <v>11</v>
      </c>
      <c r="F36" s="2">
        <v>42</v>
      </c>
      <c r="G36" s="4">
        <v>58.5</v>
      </c>
      <c r="H36" s="12">
        <f t="shared" si="0"/>
        <v>2457</v>
      </c>
      <c r="K36" s="28"/>
      <c r="L36" s="18" t="s">
        <v>25</v>
      </c>
      <c r="M36" s="18" t="s">
        <v>8</v>
      </c>
      <c r="N36" s="19" t="s">
        <v>30</v>
      </c>
      <c r="O36" s="18" t="s">
        <v>53</v>
      </c>
      <c r="P36" s="19" t="s">
        <v>30</v>
      </c>
      <c r="Q36" s="19" t="s">
        <v>54</v>
      </c>
      <c r="R36" s="45" t="s">
        <v>55</v>
      </c>
      <c r="S36" s="45" t="s">
        <v>0</v>
      </c>
      <c r="T36" s="45" t="s">
        <v>60</v>
      </c>
      <c r="U36" s="45" t="s">
        <v>60</v>
      </c>
      <c r="V36" s="45" t="s">
        <v>61</v>
      </c>
      <c r="W36" s="18" t="s">
        <v>2</v>
      </c>
    </row>
    <row r="37" spans="1:23" ht="16" hidden="1" thickBot="1" x14ac:dyDescent="0.25">
      <c r="A37" s="1">
        <v>43701</v>
      </c>
      <c r="B37" s="2" t="s">
        <v>6</v>
      </c>
      <c r="C37" s="7" t="s">
        <v>27</v>
      </c>
      <c r="D37" s="5" t="s">
        <v>23</v>
      </c>
      <c r="E37" s="3" t="s">
        <v>3</v>
      </c>
      <c r="F37" s="2">
        <v>3</v>
      </c>
      <c r="G37" s="4">
        <v>125</v>
      </c>
      <c r="H37" s="12">
        <f t="shared" si="0"/>
        <v>375</v>
      </c>
      <c r="K37" s="30"/>
      <c r="L37" s="37" t="str" cm="1">
        <f t="array" ref="L37:N50">_xlfn.CHOOSECOLS(_xlfn._xlws.FILTER(B2:H45,C2:C45=L1),2,3,7)</f>
        <v>Martha</v>
      </c>
      <c r="M37" s="44" t="str">
        <v>Alexander</v>
      </c>
      <c r="N37" s="41">
        <v>113810</v>
      </c>
      <c r="O37" s="30" t="str" cm="1">
        <f t="array" ref="O37:O39">_xlfn.UNIQUE(M10:M21)</f>
        <v>Alexander</v>
      </c>
      <c r="P37" s="42">
        <f>SUMIF(M$37:M$48,O37,N$37:N$48)</f>
        <v>236703</v>
      </c>
      <c r="Q37" s="30" t="str" cm="1">
        <f t="array" ref="Q37:Q40">_xlfn.UNIQUE(N10:N21)</f>
        <v>Television</v>
      </c>
      <c r="R37">
        <f>SUMIF(N$10:N$21,Q37,O$10:O$21)</f>
        <v>271</v>
      </c>
      <c r="S37" t="str" cm="1">
        <f t="array" ref="S37:S38">_xlfn.UNIQUE(K10:K21)</f>
        <v>East</v>
      </c>
      <c r="T37">
        <f ca="1">IF(U37=0,NA(),U37)</f>
        <v>521</v>
      </c>
      <c r="U37">
        <f ca="1">SUMIF(K$10:K$33,S37,O$10:O$21)</f>
        <v>521</v>
      </c>
      <c r="V37" s="46" cm="1">
        <f t="array" ref="V37:V48">_xlfn.UNIQUE(J10:J21)</f>
        <v>43106</v>
      </c>
      <c r="W37" t="s">
        <v>62</v>
      </c>
    </row>
    <row r="38" spans="1:23" ht="16" thickBot="1" x14ac:dyDescent="0.25">
      <c r="A38" s="1">
        <v>43718</v>
      </c>
      <c r="B38" s="2" t="s">
        <v>5</v>
      </c>
      <c r="C38" s="7" t="s">
        <v>27</v>
      </c>
      <c r="D38" s="5" t="s">
        <v>15</v>
      </c>
      <c r="E38" s="3" t="s">
        <v>9</v>
      </c>
      <c r="F38" s="2">
        <v>7</v>
      </c>
      <c r="G38" s="4">
        <v>1198</v>
      </c>
      <c r="H38" s="12">
        <f t="shared" si="0"/>
        <v>8386</v>
      </c>
      <c r="K38" s="28"/>
      <c r="L38" s="32" t="str">
        <v>Martha</v>
      </c>
      <c r="M38" s="44" t="str">
        <v>Alexander</v>
      </c>
      <c r="N38" s="38">
        <v>30000</v>
      </c>
      <c r="O38" s="28" t="str">
        <v>Steven</v>
      </c>
      <c r="P38" s="42">
        <f>SUMIF(M$37:M$48,O38,N$37:N$48)</f>
        <v>168918</v>
      </c>
      <c r="Q38" s="28" t="str">
        <v>Home Theater</v>
      </c>
      <c r="R38">
        <f t="shared" ref="R38:R50" si="1">SUMIF(N$10:N$21,Q38,O$10:O$21)</f>
        <v>153</v>
      </c>
      <c r="S38" t="str">
        <v>Central</v>
      </c>
      <c r="T38">
        <f t="shared" ref="T38:T42" ca="1" si="2">IF(U38=0,NA(),U38)</f>
        <v>183</v>
      </c>
      <c r="U38">
        <f t="shared" ref="U38:U41" ca="1" si="3">SUMIF(K$10:K$33,S38,O$10:O$21)</f>
        <v>183</v>
      </c>
      <c r="V38" s="46">
        <v>43191</v>
      </c>
    </row>
    <row r="39" spans="1:23" ht="16" hidden="1" thickBot="1" x14ac:dyDescent="0.25">
      <c r="A39" s="1">
        <v>43735</v>
      </c>
      <c r="B39" s="2" t="s">
        <v>6</v>
      </c>
      <c r="C39" s="7" t="s">
        <v>27</v>
      </c>
      <c r="D39" s="5" t="s">
        <v>23</v>
      </c>
      <c r="E39" s="3" t="s">
        <v>10</v>
      </c>
      <c r="F39" s="2">
        <v>76</v>
      </c>
      <c r="G39" s="4">
        <v>225</v>
      </c>
      <c r="H39" s="12">
        <f t="shared" si="0"/>
        <v>17100</v>
      </c>
      <c r="K39" s="30"/>
      <c r="L39" s="31" t="str">
        <v>Martha</v>
      </c>
      <c r="M39" s="44" t="str">
        <v>Steven</v>
      </c>
      <c r="N39" s="41">
        <v>89850</v>
      </c>
      <c r="O39" s="30" t="str">
        <v>Diana</v>
      </c>
      <c r="P39" s="42">
        <f>SUMIF(M$37:M$48,O39,N$37:N$48)</f>
        <v>36100</v>
      </c>
      <c r="Q39" s="30" t="str">
        <v>Video Games</v>
      </c>
      <c r="R39">
        <f t="shared" si="1"/>
        <v>78</v>
      </c>
      <c r="T39" t="e">
        <f t="shared" ca="1" si="2"/>
        <v>#N/A</v>
      </c>
      <c r="U39">
        <f t="shared" ca="1" si="3"/>
        <v>0</v>
      </c>
      <c r="V39" s="46">
        <v>43208</v>
      </c>
    </row>
    <row r="40" spans="1:23" ht="16" hidden="1" thickBot="1" x14ac:dyDescent="0.25">
      <c r="A40" s="1">
        <v>43752</v>
      </c>
      <c r="B40" s="2" t="s">
        <v>6</v>
      </c>
      <c r="C40" s="9" t="s">
        <v>28</v>
      </c>
      <c r="D40" s="5" t="s">
        <v>24</v>
      </c>
      <c r="E40" s="3" t="s">
        <v>13</v>
      </c>
      <c r="F40" s="2">
        <v>57</v>
      </c>
      <c r="G40" s="4">
        <v>500</v>
      </c>
      <c r="H40" s="12">
        <f t="shared" si="0"/>
        <v>28500</v>
      </c>
      <c r="K40" s="28"/>
      <c r="L40" s="29" t="str">
        <v>Martha</v>
      </c>
      <c r="M40" s="44" t="str">
        <v>Alexander</v>
      </c>
      <c r="N40" s="38">
        <v>30000</v>
      </c>
      <c r="O40" s="28"/>
      <c r="P40" s="42"/>
      <c r="Q40" t="str">
        <v>Cell Phone</v>
      </c>
      <c r="R40">
        <f t="shared" si="1"/>
        <v>160</v>
      </c>
      <c r="T40" t="e">
        <f t="shared" ca="1" si="2"/>
        <v>#N/A</v>
      </c>
      <c r="U40">
        <f t="shared" ca="1" si="3"/>
        <v>0</v>
      </c>
      <c r="V40" s="46">
        <v>43259</v>
      </c>
    </row>
    <row r="41" spans="1:23" ht="16" hidden="1" thickBot="1" x14ac:dyDescent="0.25">
      <c r="A41" s="1">
        <v>43769</v>
      </c>
      <c r="B41" s="2" t="s">
        <v>5</v>
      </c>
      <c r="C41" s="6" t="s">
        <v>26</v>
      </c>
      <c r="D41" s="5" t="s">
        <v>14</v>
      </c>
      <c r="E41" s="3" t="s">
        <v>9</v>
      </c>
      <c r="F41" s="2">
        <v>14</v>
      </c>
      <c r="G41" s="4">
        <v>1198</v>
      </c>
      <c r="H41" s="12">
        <f t="shared" si="0"/>
        <v>16772</v>
      </c>
      <c r="K41" s="30"/>
      <c r="L41" s="31" t="str">
        <v>Martha</v>
      </c>
      <c r="M41" s="44" t="str">
        <v>Diana</v>
      </c>
      <c r="N41" s="41">
        <v>14500</v>
      </c>
      <c r="O41" s="30"/>
      <c r="P41" s="42"/>
      <c r="R41">
        <f t="shared" si="1"/>
        <v>0</v>
      </c>
      <c r="T41" t="e">
        <f t="shared" ca="1" si="2"/>
        <v>#N/A</v>
      </c>
      <c r="U41">
        <f t="shared" ca="1" si="3"/>
        <v>0</v>
      </c>
      <c r="V41" s="46">
        <v>43293</v>
      </c>
    </row>
    <row r="42" spans="1:23" ht="16" hidden="1" thickBot="1" x14ac:dyDescent="0.25">
      <c r="A42" s="1">
        <v>43786</v>
      </c>
      <c r="B42" s="2" t="s">
        <v>5</v>
      </c>
      <c r="C42" s="7" t="s">
        <v>29</v>
      </c>
      <c r="D42" s="5" t="s">
        <v>17</v>
      </c>
      <c r="E42" s="3" t="s">
        <v>13</v>
      </c>
      <c r="F42" s="2">
        <v>11</v>
      </c>
      <c r="G42" s="4">
        <v>500</v>
      </c>
      <c r="H42" s="12">
        <f t="shared" si="0"/>
        <v>5500</v>
      </c>
      <c r="K42" s="28"/>
      <c r="L42" s="32" t="str">
        <v>Martha</v>
      </c>
      <c r="M42" s="44" t="str">
        <v>Alexander</v>
      </c>
      <c r="N42" s="38">
        <v>41930</v>
      </c>
      <c r="O42" s="28"/>
      <c r="P42" s="42"/>
      <c r="R42">
        <f t="shared" si="1"/>
        <v>0</v>
      </c>
      <c r="T42" t="e">
        <f t="shared" si="2"/>
        <v>#N/A</v>
      </c>
      <c r="V42" s="46">
        <v>43327</v>
      </c>
    </row>
    <row r="43" spans="1:23" ht="16" hidden="1" thickBot="1" x14ac:dyDescent="0.25">
      <c r="A43" s="1">
        <v>43803</v>
      </c>
      <c r="B43" s="2" t="s">
        <v>5</v>
      </c>
      <c r="C43" s="7" t="s">
        <v>29</v>
      </c>
      <c r="D43" s="5" t="s">
        <v>17</v>
      </c>
      <c r="E43" s="3" t="s">
        <v>13</v>
      </c>
      <c r="F43" s="2">
        <v>94</v>
      </c>
      <c r="G43" s="4">
        <v>500</v>
      </c>
      <c r="H43" s="12">
        <f t="shared" si="0"/>
        <v>47000</v>
      </c>
      <c r="K43" s="30"/>
      <c r="L43" s="31" t="str">
        <v>Martha</v>
      </c>
      <c r="M43" s="44" t="str">
        <v>Alexander</v>
      </c>
      <c r="N43" s="41">
        <v>936</v>
      </c>
      <c r="O43" s="30"/>
      <c r="P43" s="42"/>
      <c r="R43">
        <f t="shared" si="1"/>
        <v>0</v>
      </c>
      <c r="U43" s="46"/>
      <c r="V43">
        <v>43361</v>
      </c>
    </row>
    <row r="44" spans="1:23" ht="16" hidden="1" thickBot="1" x14ac:dyDescent="0.25">
      <c r="A44" s="1">
        <v>43820</v>
      </c>
      <c r="B44" s="2" t="s">
        <v>5</v>
      </c>
      <c r="C44" s="6" t="s">
        <v>26</v>
      </c>
      <c r="D44" s="5" t="s">
        <v>14</v>
      </c>
      <c r="E44" s="3" t="s">
        <v>13</v>
      </c>
      <c r="F44" s="2">
        <v>28</v>
      </c>
      <c r="G44" s="4">
        <v>500</v>
      </c>
      <c r="H44" s="12">
        <f t="shared" si="0"/>
        <v>14000</v>
      </c>
      <c r="K44" s="28"/>
      <c r="L44" s="29" t="str">
        <v>Martha</v>
      </c>
      <c r="M44" s="44" t="str">
        <v>Alexander</v>
      </c>
      <c r="N44" s="38">
        <v>14400</v>
      </c>
      <c r="O44" s="28"/>
      <c r="P44" s="42"/>
      <c r="R44">
        <f t="shared" si="1"/>
        <v>0</v>
      </c>
      <c r="U44" s="46"/>
      <c r="V44">
        <v>43395</v>
      </c>
    </row>
    <row r="45" spans="1:23" ht="16" hidden="1" thickBot="1" x14ac:dyDescent="0.25">
      <c r="A45" s="48"/>
      <c r="B45" s="49"/>
      <c r="C45" s="50"/>
      <c r="D45" s="51"/>
      <c r="E45" s="3"/>
      <c r="F45" s="2"/>
      <c r="G45" s="47"/>
      <c r="H45" s="12"/>
      <c r="K45" s="30"/>
      <c r="L45" s="31" t="str">
        <v>Martha</v>
      </c>
      <c r="M45" s="44" t="str">
        <v>Alexander</v>
      </c>
      <c r="N45" s="41">
        <v>2000</v>
      </c>
      <c r="O45" s="30"/>
      <c r="P45" s="42"/>
      <c r="R45">
        <f t="shared" si="1"/>
        <v>0</v>
      </c>
      <c r="U45" s="46"/>
      <c r="V45">
        <v>43514</v>
      </c>
    </row>
    <row r="46" spans="1:23" ht="16" thickBot="1" x14ac:dyDescent="0.25">
      <c r="E46" s="52" t="s">
        <v>63</v>
      </c>
      <c r="F46" s="53">
        <f>_xlfn.AGGREGATE(9,5,F2:F44)</f>
        <v>116</v>
      </c>
      <c r="G46" s="53">
        <f>_xlfn.AGGREGATE(9,5,G2:G44)</f>
        <v>3594</v>
      </c>
      <c r="H46" s="53">
        <f>_xlfn.AGGREGATE(9,5,H2:H44)</f>
        <v>138968</v>
      </c>
      <c r="K46" s="28"/>
      <c r="L46" s="29" t="str">
        <v>Martha</v>
      </c>
      <c r="M46" s="44" t="str">
        <v>Steven</v>
      </c>
      <c r="N46" s="38">
        <v>79068</v>
      </c>
      <c r="O46" s="28"/>
      <c r="P46" s="42"/>
      <c r="R46">
        <f t="shared" si="1"/>
        <v>0</v>
      </c>
      <c r="U46" s="46"/>
      <c r="V46">
        <v>43565</v>
      </c>
    </row>
    <row r="47" spans="1:23" ht="16" thickBot="1" x14ac:dyDescent="0.25">
      <c r="K47" s="30"/>
      <c r="L47" s="31" t="str">
        <v>Martha</v>
      </c>
      <c r="M47" s="44" t="str">
        <v>Diana</v>
      </c>
      <c r="N47" s="41">
        <v>21600</v>
      </c>
      <c r="O47" s="30"/>
      <c r="P47" s="42"/>
      <c r="R47">
        <f t="shared" si="1"/>
        <v>0</v>
      </c>
      <c r="U47" s="46"/>
      <c r="V47">
        <v>43582</v>
      </c>
    </row>
    <row r="48" spans="1:23" ht="16" thickBot="1" x14ac:dyDescent="0.25">
      <c r="E48" s="24" t="s">
        <v>64</v>
      </c>
      <c r="F48" s="26">
        <f>_xlfn.AGGREGATE(4,5,F2:F43)</f>
        <v>56</v>
      </c>
      <c r="K48" s="28"/>
      <c r="L48" s="33" t="str">
        <v>Martha</v>
      </c>
      <c r="M48" s="44" t="str">
        <v>Alexander</v>
      </c>
      <c r="N48" s="38">
        <v>3627</v>
      </c>
      <c r="O48" s="28"/>
      <c r="P48" s="42"/>
      <c r="R48">
        <f t="shared" si="1"/>
        <v>0</v>
      </c>
      <c r="U48" s="46"/>
      <c r="V48">
        <v>43650</v>
      </c>
    </row>
    <row r="49" spans="5:21" ht="16" thickBot="1" x14ac:dyDescent="0.25">
      <c r="E49" s="24" t="s">
        <v>65</v>
      </c>
      <c r="F49" s="26">
        <f>_xlfn.AGGREGATE(5,5,F2:F44)</f>
        <v>7</v>
      </c>
      <c r="K49" s="30"/>
      <c r="L49" s="34" t="str">
        <v>Martha</v>
      </c>
      <c r="M49" s="44" t="str">
        <v>Steven</v>
      </c>
      <c r="N49" s="41">
        <v>16772</v>
      </c>
      <c r="O49" s="30"/>
      <c r="P49" s="42"/>
      <c r="R49">
        <f t="shared" si="1"/>
        <v>0</v>
      </c>
      <c r="U49" s="46"/>
    </row>
    <row r="50" spans="5:21" ht="16" thickBot="1" x14ac:dyDescent="0.25">
      <c r="E50" s="24" t="s">
        <v>46</v>
      </c>
      <c r="F50" s="26">
        <f>F46</f>
        <v>116</v>
      </c>
      <c r="K50" s="28"/>
      <c r="L50" s="29" t="str">
        <v>Martha</v>
      </c>
      <c r="M50" s="44" t="str">
        <v>Steven</v>
      </c>
      <c r="N50" s="38">
        <v>14000</v>
      </c>
      <c r="O50" s="28"/>
      <c r="P50" s="42"/>
      <c r="R50">
        <f t="shared" si="1"/>
        <v>0</v>
      </c>
      <c r="U50" s="46"/>
    </row>
    <row r="51" spans="5:21" ht="16" thickBot="1" x14ac:dyDescent="0.25">
      <c r="E51" s="24" t="s">
        <v>48</v>
      </c>
      <c r="F51" s="25">
        <f>_xlfn.AGGREGATE(1,5,G2:G44)</f>
        <v>1198</v>
      </c>
      <c r="K51" s="30"/>
      <c r="L51" s="31"/>
      <c r="M51" s="5"/>
      <c r="N51" s="41"/>
      <c r="O51" s="30"/>
      <c r="P51" s="42"/>
      <c r="U51" s="46"/>
    </row>
    <row r="52" spans="5:21" ht="16" thickBot="1" x14ac:dyDescent="0.25">
      <c r="E52" s="24" t="s">
        <v>47</v>
      </c>
      <c r="F52" s="25">
        <f>H46</f>
        <v>138968</v>
      </c>
      <c r="K52" s="28"/>
      <c r="L52" s="32"/>
      <c r="M52" s="5"/>
      <c r="N52" s="38"/>
      <c r="O52" s="28"/>
      <c r="P52" s="42"/>
      <c r="U52" s="46"/>
    </row>
    <row r="53" spans="5:21" x14ac:dyDescent="0.2">
      <c r="U53" s="46"/>
    </row>
    <row r="54" spans="5:21" x14ac:dyDescent="0.2">
      <c r="U54" s="46"/>
    </row>
    <row r="66" spans="16:16" x14ac:dyDescent="0.2">
      <c r="P66" s="29"/>
    </row>
    <row r="67" spans="16:16" x14ac:dyDescent="0.2">
      <c r="P67" s="29"/>
    </row>
  </sheetData>
  <sortState xmlns:xlrd2="http://schemas.microsoft.com/office/spreadsheetml/2017/richdata2" ref="A2:G44">
    <sortCondition ref="A2:A44"/>
  </sortState>
  <phoneticPr fontId="12" type="noConversion"/>
  <dataValidations count="2">
    <dataValidation type="list" allowBlank="1" showInputMessage="1" showErrorMessage="1" sqref="L2" xr:uid="{4F08E701-B24B-664C-9BBF-AC93C6E82C57}">
      <formula1>$S$2:$S$12</formula1>
    </dataValidation>
    <dataValidation type="list" allowBlank="1" showInputMessage="1" showErrorMessage="1" sqref="L3" xr:uid="{CC25E94D-5158-F04F-8481-62F3A39B08D2}">
      <formula1>$T$2:$T$6</formula1>
    </dataValidation>
  </dataValidations>
  <pageMargins left="0.7" right="0.7" top="0.75" bottom="0.75" header="0.3" footer="0.3"/>
  <pageSetup paperSize="9" orientation="portrait" horizontalDpi="0" verticalDpi="0"/>
  <tableParts count="1">
    <tablePart r:id="rId1"/>
  </tableParts>
  <extLst>
    <ext xmlns:x15="http://schemas.microsoft.com/office/spreadsheetml/2010/11/main" uri="{3A4CF648-6AED-40f4-86FF-DC5316D8AED3}">
      <x14:slicerList xmlns:x14="http://schemas.microsoft.com/office/spreadsheetml/2009/9/main">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3950-2EF0-6C4E-843D-B0FE30E35226}">
  <dimension ref="A1:D6"/>
  <sheetViews>
    <sheetView workbookViewId="0">
      <selection activeCell="D24" sqref="D24"/>
    </sheetView>
  </sheetViews>
  <sheetFormatPr baseColWidth="10" defaultRowHeight="15" x14ac:dyDescent="0.2"/>
  <cols>
    <col min="1" max="1" width="14.6640625" bestFit="1" customWidth="1"/>
    <col min="2" max="2" width="30.33203125" bestFit="1" customWidth="1"/>
    <col min="3" max="3" width="38" bestFit="1" customWidth="1"/>
    <col min="4" max="4" width="49" bestFit="1" customWidth="1"/>
  </cols>
  <sheetData>
    <row r="1" spans="1:4" s="20" customFormat="1" x14ac:dyDescent="0.2">
      <c r="A1" s="21" t="s">
        <v>33</v>
      </c>
      <c r="B1" s="21" t="s">
        <v>34</v>
      </c>
      <c r="C1" s="21" t="s">
        <v>35</v>
      </c>
      <c r="D1" s="21" t="s">
        <v>39</v>
      </c>
    </row>
    <row r="2" spans="1:4" x14ac:dyDescent="0.2">
      <c r="A2" t="s">
        <v>32</v>
      </c>
      <c r="B2" t="s">
        <v>31</v>
      </c>
      <c r="C2" t="s">
        <v>42</v>
      </c>
      <c r="D2" t="s">
        <v>40</v>
      </c>
    </row>
    <row r="3" spans="1:4" x14ac:dyDescent="0.2">
      <c r="A3" t="s">
        <v>36</v>
      </c>
      <c r="B3" t="s">
        <v>37</v>
      </c>
      <c r="C3" t="s">
        <v>38</v>
      </c>
      <c r="D3" t="s">
        <v>41</v>
      </c>
    </row>
    <row r="4" spans="1:4" x14ac:dyDescent="0.2">
      <c r="A4" t="s">
        <v>43</v>
      </c>
      <c r="B4" t="s">
        <v>44</v>
      </c>
      <c r="C4" t="s">
        <v>45</v>
      </c>
    </row>
    <row r="5" spans="1:4" x14ac:dyDescent="0.2">
      <c r="A5" t="s">
        <v>49</v>
      </c>
      <c r="B5" t="s">
        <v>50</v>
      </c>
      <c r="C5" t="s">
        <v>51</v>
      </c>
      <c r="D5" s="27" t="s">
        <v>52</v>
      </c>
    </row>
    <row r="6" spans="1:4" x14ac:dyDescent="0.2">
      <c r="A6" t="s">
        <v>56</v>
      </c>
      <c r="B6" t="s">
        <v>57</v>
      </c>
      <c r="C6" t="s">
        <v>58</v>
      </c>
      <c r="D6"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Dash Design</vt:lpstr>
      <vt:lpstr>Sales</vt:lpstr>
      <vt:lpstr>Formulas Used</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JAWAHARSRIRAAM SATHYA RAJENDRAN</cp:lastModifiedBy>
  <dcterms:created xsi:type="dcterms:W3CDTF">2004-05-01T18:16:56Z</dcterms:created>
  <dcterms:modified xsi:type="dcterms:W3CDTF">2025-05-05T10:07:15Z</dcterms:modified>
  <cp:category>Excel</cp:category>
</cp:coreProperties>
</file>