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hp\Desktop\universty\"/>
    </mc:Choice>
  </mc:AlternateContent>
  <xr:revisionPtr revIDLastSave="0" documentId="13_ncr:1_{9EE056F6-325C-47B9-9128-72AD072C9068}" xr6:coauthVersionLast="47" xr6:coauthVersionMax="47" xr10:uidLastSave="{00000000-0000-0000-0000-000000000000}"/>
  <bookViews>
    <workbookView xWindow="-108" yWindow="-108" windowWidth="23256" windowHeight="12576" firstSheet="1" activeTab="2" xr2:uid="{51C44888-8FB9-4B89-9EC2-C641E142A003}"/>
  </bookViews>
  <sheets>
    <sheet name="ورقة1" sheetId="6" state="hidden" r:id="rId1"/>
    <sheet name="STC data after cleaning " sheetId="1" r:id="rId2"/>
    <sheet name="Dashboard" sheetId="5" r:id="rId3"/>
    <sheet name="Porgram Genre " sheetId="12" r:id="rId4"/>
    <sheet name="pivot1" sheetId="2" r:id="rId5"/>
  </sheets>
  <definedNames>
    <definedName name="مقسم_طريقة_العرض_hd">#N/A</definedName>
    <definedName name="مقسم_طريقة_العرض_Month">#N/A</definedName>
    <definedName name="مقسم_طريقة_العرض_program_class">#N/A</definedName>
    <definedName name="مقسم_طريقة_العرض_program_genre">#N/A</definedName>
    <definedName name="مقسم_طريقة_العرض_Year">#N/A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2"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J13" i="2"/>
  <c r="X13" i="2"/>
  <c r="S18" i="2"/>
  <c r="P18" i="2"/>
  <c r="V18" i="2"/>
  <c r="Q18" i="2"/>
  <c r="X18" i="2"/>
  <c r="O18" i="2"/>
  <c r="W18" i="2"/>
  <c r="U18" i="2"/>
  <c r="T18" i="2"/>
  <c r="N18" i="2"/>
  <c r="R18" i="2"/>
  <c r="I13" i="2"/>
  <c r="K13" i="2"/>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V13" i="2"/>
  <c r="U16" i="2"/>
  <c r="T16" i="2"/>
  <c r="N13" i="2"/>
  <c r="X16" i="2"/>
  <c r="S16" i="2"/>
  <c r="O13" i="2"/>
  <c r="W13" i="2"/>
  <c r="R13" i="2"/>
  <c r="U13" i="2"/>
  <c r="O16" i="2"/>
  <c r="R16" i="2"/>
  <c r="W16" i="2"/>
  <c r="Q16" i="2"/>
  <c r="P16" i="2"/>
  <c r="P13" i="2"/>
  <c r="X11" i="2"/>
  <c r="T13" i="2"/>
  <c r="Q13" i="2"/>
  <c r="S13" i="2"/>
  <c r="N16" i="2"/>
  <c r="V16" i="2"/>
  <c r="X17" i="2" l="1" a="1"/>
  <c r="X17" i="2" s="1"/>
  <c r="X12" i="2" a="1"/>
  <c r="X12" i="2" s="1"/>
  <c r="S11" i="2"/>
  <c r="Q11" i="2"/>
  <c r="N11" i="2"/>
  <c r="V11" i="2"/>
  <c r="U11" i="2"/>
  <c r="P11" i="2"/>
  <c r="R11" i="2"/>
  <c r="W11" i="2"/>
  <c r="O11" i="2"/>
  <c r="T11" i="2"/>
  <c r="P17" i="2" l="1" a="1"/>
  <c r="P17" i="2" s="1"/>
  <c r="O17" i="2" a="1"/>
  <c r="O17" i="2" s="1"/>
  <c r="O12" i="2" a="1"/>
  <c r="O12" i="2" s="1"/>
  <c r="U17" i="2" a="1"/>
  <c r="U17" i="2" s="1"/>
  <c r="U12" i="2" a="1"/>
  <c r="U12" i="2" s="1"/>
  <c r="V17" i="2" a="1"/>
  <c r="V17" i="2" s="1"/>
  <c r="V12" i="2" a="1"/>
  <c r="V12" i="2" s="1"/>
  <c r="N17" i="2" a="1"/>
  <c r="N17" i="2" s="1"/>
  <c r="N12" i="2" a="1"/>
  <c r="N12" i="2" s="1"/>
  <c r="W17" i="2" a="1"/>
  <c r="W17" i="2" s="1"/>
  <c r="W12" i="2" a="1"/>
  <c r="W12" i="2" s="1"/>
  <c r="Q12" i="2" a="1"/>
  <c r="Q12" i="2" s="1"/>
  <c r="Q17" i="2" a="1"/>
  <c r="Q17" i="2" s="1"/>
  <c r="R12" i="2" a="1"/>
  <c r="R12" i="2" s="1"/>
  <c r="R17" i="2" a="1"/>
  <c r="R17" i="2" s="1"/>
  <c r="P12" i="2" a="1"/>
  <c r="P12" i="2" s="1"/>
  <c r="T12" i="2" a="1"/>
  <c r="T12" i="2" s="1"/>
  <c r="T17" i="2" a="1"/>
  <c r="T17" i="2" s="1"/>
  <c r="S17" i="2" a="1"/>
  <c r="S17" i="2" s="1"/>
  <c r="S12" i="2" a="1"/>
  <c r="S1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<sst xmlns="http://schemas.openxmlformats.org/spreadsheetml/2006/main" count="1797" uniqueCount="178">
  <si>
    <t>Day</t>
  </si>
  <si>
    <t>Month</t>
  </si>
  <si>
    <t>Year</t>
  </si>
  <si>
    <t>date</t>
  </si>
  <si>
    <t>watcher</t>
  </si>
  <si>
    <t>duration_seconds</t>
  </si>
  <si>
    <t>program_class</t>
  </si>
  <si>
    <t>season</t>
  </si>
  <si>
    <t>program_genre</t>
  </si>
  <si>
    <t>hd</t>
  </si>
  <si>
    <t>Program_name</t>
  </si>
  <si>
    <t>30</t>
  </si>
  <si>
    <t>04</t>
  </si>
  <si>
    <t>2018</t>
  </si>
  <si>
    <t>MOVIE</t>
  </si>
  <si>
    <t>Animation</t>
  </si>
  <si>
    <t>Ferdinand</t>
  </si>
  <si>
    <t>27</t>
  </si>
  <si>
    <t>Biography</t>
  </si>
  <si>
    <t>Rebel in the Rye</t>
  </si>
  <si>
    <t>24</t>
  </si>
  <si>
    <t>Action</t>
  </si>
  <si>
    <t>Geostorm</t>
  </si>
  <si>
    <t>18</t>
  </si>
  <si>
    <t>Coco</t>
  </si>
  <si>
    <t>15</t>
  </si>
  <si>
    <t>03</t>
  </si>
  <si>
    <t>2017</t>
  </si>
  <si>
    <t>Comedy</t>
  </si>
  <si>
    <t>Daddy Day Camp</t>
  </si>
  <si>
    <t>17</t>
  </si>
  <si>
    <t xml:space="preserve">Police tory </t>
  </si>
  <si>
    <t>Why Did I Get Married Too?</t>
  </si>
  <si>
    <t>21</t>
  </si>
  <si>
    <t>Assassin's Creed</t>
  </si>
  <si>
    <t>23</t>
  </si>
  <si>
    <t>Sully</t>
  </si>
  <si>
    <t>Tom And Jerry: anta's Little Helpers</t>
  </si>
  <si>
    <t>26</t>
  </si>
  <si>
    <t>Surf's Up : WaveMania</t>
  </si>
  <si>
    <t>Roadkill</t>
  </si>
  <si>
    <t>29</t>
  </si>
  <si>
    <t>Horror</t>
  </si>
  <si>
    <t>Underground</t>
  </si>
  <si>
    <t>The Accountant</t>
  </si>
  <si>
    <t>01</t>
  </si>
  <si>
    <t>Trolls</t>
  </si>
  <si>
    <t>14</t>
  </si>
  <si>
    <t>07</t>
  </si>
  <si>
    <t>Puerto Ricans in Paris</t>
  </si>
  <si>
    <t>08</t>
  </si>
  <si>
    <t>10</t>
  </si>
  <si>
    <t>The Birth of a Nation</t>
  </si>
  <si>
    <t>11</t>
  </si>
  <si>
    <t>Drama</t>
  </si>
  <si>
    <t>100 treets</t>
  </si>
  <si>
    <t>12</t>
  </si>
  <si>
    <t>Collateral Beauty</t>
  </si>
  <si>
    <t>16</t>
  </si>
  <si>
    <t>19</t>
  </si>
  <si>
    <t>Thriller</t>
  </si>
  <si>
    <t>Broken Vows</t>
  </si>
  <si>
    <t>20</t>
  </si>
  <si>
    <t>06</t>
  </si>
  <si>
    <t>Zombieland</t>
  </si>
  <si>
    <t>Total Recall</t>
  </si>
  <si>
    <t>22</t>
  </si>
  <si>
    <t>If I tay</t>
  </si>
  <si>
    <t>Surf's Up</t>
  </si>
  <si>
    <t>Family</t>
  </si>
  <si>
    <t>101 Dalmatians</t>
  </si>
  <si>
    <t>Finding Forrester</t>
  </si>
  <si>
    <t>E-Dounia Maqlouba</t>
  </si>
  <si>
    <t>28</t>
  </si>
  <si>
    <t>31</t>
  </si>
  <si>
    <t>02</t>
  </si>
  <si>
    <t>05</t>
  </si>
  <si>
    <t>The Pirates! Band Of Misfits</t>
  </si>
  <si>
    <t>Moana</t>
  </si>
  <si>
    <t>Alvin and the Chipmunks</t>
  </si>
  <si>
    <t>25</t>
  </si>
  <si>
    <t>Extraterrestrial</t>
  </si>
  <si>
    <t>Transfiguration</t>
  </si>
  <si>
    <t>Desert Dancer</t>
  </si>
  <si>
    <t>Free Fire</t>
  </si>
  <si>
    <t>Monsters University</t>
  </si>
  <si>
    <t>The Mermaid Princess</t>
  </si>
  <si>
    <t>Always hine</t>
  </si>
  <si>
    <t>09</t>
  </si>
  <si>
    <t>Rings</t>
  </si>
  <si>
    <t>13</t>
  </si>
  <si>
    <t>Burnt</t>
  </si>
  <si>
    <t>Piranha DD</t>
  </si>
  <si>
    <t>Howard Lovecraft and the Frozen Kingdom</t>
  </si>
  <si>
    <t>The Jetsons &amp; WWE: Robo-WrestleMania!</t>
  </si>
  <si>
    <t>All the Boys Love Mandy Lane</t>
  </si>
  <si>
    <t>Goat</t>
  </si>
  <si>
    <t>Churchill</t>
  </si>
  <si>
    <t>Soul Men</t>
  </si>
  <si>
    <t xml:space="preserve">Paranormal Activity </t>
  </si>
  <si>
    <t>The Boss Baby</t>
  </si>
  <si>
    <t>Morning tar</t>
  </si>
  <si>
    <t>Lego cooby-Doo! Blowout Beach Bash</t>
  </si>
  <si>
    <t>Going in tyle</t>
  </si>
  <si>
    <t>#FollowFriday</t>
  </si>
  <si>
    <t>No Country For Old Men</t>
  </si>
  <si>
    <t>Pitch Perfect</t>
  </si>
  <si>
    <t>Beavis And Butt-Head Do America</t>
  </si>
  <si>
    <t>The Amazing pider-Man</t>
  </si>
  <si>
    <t>Land Of The Dead</t>
  </si>
  <si>
    <t>Lego DC uper Hero Girls: Brain Drain</t>
  </si>
  <si>
    <t>Last Knights</t>
  </si>
  <si>
    <t>Despite the Falling now</t>
  </si>
  <si>
    <t>Paris Can Wait</t>
  </si>
  <si>
    <t>The Girl on the Train</t>
  </si>
  <si>
    <t>Alien: Covenant</t>
  </si>
  <si>
    <t>10 Days in a Madhouse</t>
  </si>
  <si>
    <t>Baby Driver</t>
  </si>
  <si>
    <t>The Founder</t>
  </si>
  <si>
    <t>The Hunter's Prayer</t>
  </si>
  <si>
    <t>Baywatch</t>
  </si>
  <si>
    <t>Gifted</t>
  </si>
  <si>
    <t>No Reservations</t>
  </si>
  <si>
    <t>Snatched</t>
  </si>
  <si>
    <t>Dragon Ball Z: Resurrection F</t>
  </si>
  <si>
    <t>Batman and Harley Quinn</t>
  </si>
  <si>
    <t>War for the Planet of the Apes</t>
  </si>
  <si>
    <t>Crime</t>
  </si>
  <si>
    <t>Inside Man</t>
  </si>
  <si>
    <t>Documentary</t>
  </si>
  <si>
    <t>An Inconvenient equel: Truth to Power</t>
  </si>
  <si>
    <t>Captain Underpants: The First Epic Movie</t>
  </si>
  <si>
    <t>Billy Elliot the Musical Live</t>
  </si>
  <si>
    <t>Slow West</t>
  </si>
  <si>
    <t>Game of Aces</t>
  </si>
  <si>
    <t xml:space="preserve">Shrek </t>
  </si>
  <si>
    <t>The Nice Guys</t>
  </si>
  <si>
    <t>Premium Rush</t>
  </si>
  <si>
    <t>The pongeBob quarePants Movie</t>
  </si>
  <si>
    <t>Big Daddy</t>
  </si>
  <si>
    <t>The Holiday</t>
  </si>
  <si>
    <t>Unforgettable</t>
  </si>
  <si>
    <t>American niper</t>
  </si>
  <si>
    <t>Madagascar: Escape  Africa</t>
  </si>
  <si>
    <t>Kingsman: The Golden Circle</t>
  </si>
  <si>
    <t>NOT_DEFINED_IN_UMS</t>
  </si>
  <si>
    <t>Dunkirk</t>
  </si>
  <si>
    <t>Instant Death</t>
  </si>
  <si>
    <t>My Cousin Rachel</t>
  </si>
  <si>
    <t>The Nut Job : Nutty by Nature</t>
  </si>
  <si>
    <t>Seven Pounds</t>
  </si>
  <si>
    <t>Underworld: Awakening</t>
  </si>
  <si>
    <t>The Adventures of Petey and Friends</t>
  </si>
  <si>
    <t>Inside</t>
  </si>
  <si>
    <t>Kidnap</t>
  </si>
  <si>
    <t>مجموع من duration_seconds</t>
  </si>
  <si>
    <t>تسميات الصفوف</t>
  </si>
  <si>
    <t>مجموع من hd</t>
  </si>
  <si>
    <t>مجموع من watcher</t>
  </si>
  <si>
    <t>مارس</t>
  </si>
  <si>
    <t>أبريل</t>
  </si>
  <si>
    <t>مايو</t>
  </si>
  <si>
    <t>الإجمالي الكلي</t>
  </si>
  <si>
    <t>يونيو</t>
  </si>
  <si>
    <t>يوليو</t>
  </si>
  <si>
    <t>HD</t>
  </si>
  <si>
    <t>SD</t>
  </si>
  <si>
    <t>أغسطس</t>
  </si>
  <si>
    <t>سبتمبر</t>
  </si>
  <si>
    <t>أكتوبر</t>
  </si>
  <si>
    <t>نوفمبر</t>
  </si>
  <si>
    <t>SERIES</t>
  </si>
  <si>
    <t>ديسمبر</t>
  </si>
  <si>
    <t>يناير</t>
  </si>
  <si>
    <t>فبراير</t>
  </si>
  <si>
    <t>Sum of watcher</t>
  </si>
  <si>
    <t>Count of Program_name</t>
  </si>
  <si>
    <t>تسميات الأعمدة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</si>
</sst>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1010000]yyyy/mm/dd;@"/>
    <numFmt numFmtId="165" formatCode="yyyy\-mm\-dd;@"/>
    <numFmt numFmtId="166" formatCode="[$-F800]dddd\,\ mmmm\ dd\,\ yyyy"/>
    <numFmt numFmtId="167" formatCode="[$-409]mmmm\ d\,\ yyyy;@"/>
    <numFmt numFmtId="168" formatCode="_-* #,##0_-;\-* #,##0_-;_-* &quot;-&quot;??_-;_-@_-"/>
    <numFmt numFmtId="169" formatCode="0.000%"/>
  </numFmts>
  <fonts count="8" x14ac:knownFonts="1">
    <font>
      <sz val="11"/>
      <color theme="1"/>
      <name val="Arial"/>
      <family val="2"/>
      <charset val="178"/>
      <scheme val="minor"/>
    </font>
    <font>
      <b/>
      <sz val="11"/>
      <color theme="0"/>
      <name val="Arial"/>
      <family val="2"/>
      <scheme val="minor"/>
    </font>
    <font>
      <b/>
      <sz val="12"/>
      <color theme="0"/>
      <name val="Arial"/>
      <family val="2"/>
      <scheme val="minor"/>
    </font>
    <font>
      <sz val="12"/>
      <color theme="1"/>
      <name val="Arial"/>
      <family val="2"/>
      <scheme val="minor"/>
    </font>
    <font>
      <sz val="8"/>
      <name val="Arial"/>
      <family val="2"/>
      <charset val="178"/>
      <scheme val="minor"/>
    </font>
    <font>
      <b/>
      <sz val="12"/>
      <color theme="1"/>
      <name val="Arial"/>
      <family val="2"/>
      <charset val="178"/>
      <scheme val="minor"/>
    </font>
    <font>
      <b/>
      <sz val="11"/>
      <color theme="1"/>
      <name val="Arial"/>
      <family val="2"/>
      <scheme val="minor"/>
    </font>
    <font>
      <sz val="11"/>
      <color theme="1"/>
      <name val="Arial"/>
      <family val="2"/>
      <charset val="178"/>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style="thin">
        <color theme="4" tint="0.79998168889431442"/>
      </top>
      <bottom style="thin">
        <color theme="4" tint="0.79998168889431442"/>
      </bottom>
      <diagonal/>
    </border>
    <border>
      <left/>
      <right/>
      <top/>
      <bottom style="thin">
        <color theme="4" tint="0.79998168889431442"/>
      </bottom>
      <diagonal/>
    </border>
    <border>
      <left/>
      <right/>
      <top style="thin">
        <color theme="4" tint="0.79998168889431442"/>
      </top>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41">
    <xf numFmtId="0" fontId="0" fillId="0" borderId="0" xfId="0"/>
    <xf numFmtId="0" fontId="2" fillId="2" borderId="2" xfId="0" applyFont="1" applyFill="1" applyBorder="1" applyAlignment="1">
      <alignment horizontal="center"/>
    </xf>
    <xf numFmtId="0" fontId="3" fillId="0" borderId="0" xfId="0" applyFont="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3" fillId="3" borderId="3" xfId="0" applyFont="1" applyFill="1" applyBorder="1" applyAlignment="1">
      <alignment horizontal="center"/>
    </xf>
    <xf numFmtId="165" fontId="2" fillId="2" borderId="2" xfId="0" applyNumberFormat="1" applyFont="1" applyFill="1" applyBorder="1" applyAlignment="1">
      <alignment horizontal="center"/>
    </xf>
    <xf numFmtId="165" fontId="3" fillId="0" borderId="1" xfId="0" applyNumberFormat="1" applyFont="1" applyBorder="1" applyAlignment="1">
      <alignment horizontal="center"/>
    </xf>
    <xf numFmtId="165" fontId="3" fillId="3" borderId="1" xfId="0" applyNumberFormat="1" applyFont="1" applyFill="1" applyBorder="1" applyAlignment="1">
      <alignment horizontal="center"/>
    </xf>
    <xf numFmtId="165" fontId="3" fillId="3" borderId="3" xfId="0" applyNumberFormat="1" applyFont="1" applyFill="1" applyBorder="1" applyAlignment="1">
      <alignment horizontal="center"/>
    </xf>
    <xf numFmtId="165" fontId="3" fillId="0" borderId="0" xfId="0" applyNumberFormat="1" applyFont="1" applyAlignment="1">
      <alignment horizontal="center"/>
    </xf>
    <xf numFmtId="165" fontId="3" fillId="3" borderId="2" xfId="0" applyNumberFormat="1" applyFont="1" applyFill="1" applyBorder="1" applyAlignment="1">
      <alignment horizontal="center"/>
    </xf>
    <xf numFmtId="165" fontId="1" fillId="2" borderId="2" xfId="0" applyNumberFormat="1" applyFont="1" applyFill="1" applyBorder="1" applyAlignment="1">
      <alignment horizontal="center"/>
    </xf>
    <xf numFmtId="166" fontId="3" fillId="3" borderId="2" xfId="0" applyNumberFormat="1" applyFont="1" applyFill="1" applyBorder="1" applyAlignment="1">
      <alignment horizontal="center"/>
    </xf>
    <xf numFmtId="166" fontId="3" fillId="3" borderId="1" xfId="0" applyNumberFormat="1" applyFont="1" applyFill="1" applyBorder="1" applyAlignment="1">
      <alignment horizontal="center"/>
    </xf>
    <xf numFmtId="166" fontId="3" fillId="3" borderId="3" xfId="0" applyNumberFormat="1" applyFont="1" applyFill="1" applyBorder="1" applyAlignment="1">
      <alignment horizontal="center"/>
    </xf>
    <xf numFmtId="166" fontId="3" fillId="0" borderId="0" xfId="0" applyNumberFormat="1" applyFont="1" applyAlignment="1">
      <alignment horizontal="center"/>
    </xf>
    <xf numFmtId="164" fontId="1" fillId="2" borderId="2" xfId="0" applyNumberFormat="1" applyFont="1" applyFill="1" applyBorder="1" applyAlignment="1">
      <alignment horizontal="center"/>
    </xf>
    <xf numFmtId="167" fontId="1" fillId="2" borderId="2" xfId="0" applyNumberFormat="1" applyFont="1" applyFill="1" applyBorder="1" applyAlignment="1">
      <alignment horizontal="center"/>
    </xf>
    <xf numFmtId="167" fontId="3" fillId="3" borderId="2" xfId="0" applyNumberFormat="1" applyFont="1" applyFill="1" applyBorder="1" applyAlignment="1">
      <alignment horizontal="center"/>
    </xf>
    <xf numFmtId="167" fontId="3" fillId="3" borderId="1" xfId="0" applyNumberFormat="1" applyFont="1" applyFill="1" applyBorder="1" applyAlignment="1">
      <alignment horizontal="center"/>
    </xf>
    <xf numFmtId="167" fontId="3" fillId="3" borderId="3" xfId="0" applyNumberFormat="1" applyFont="1" applyFill="1" applyBorder="1" applyAlignment="1">
      <alignment horizontal="center"/>
    </xf>
    <xf numFmtId="167" fontId="3" fillId="0" borderId="0" xfId="0" applyNumberFormat="1" applyFont="1" applyAlignment="1">
      <alignment horizontal="center"/>
    </xf>
    <xf numFmtId="43" fontId="5" fillId="0" borderId="0" xfId="0" pivotButton="1" applyNumberFormat="1" applyFont="1" applyAlignment="1">
      <alignment vertical="center"/>
    </xf>
    <xf numFmtId="43" fontId="5" fillId="0" borderId="0" xfId="0" applyNumberFormat="1" applyFont="1" applyAlignment="1">
      <alignment vertical="center"/>
    </xf>
    <xf numFmtId="43" fontId="5" fillId="0" borderId="0" xfId="0" applyNumberFormat="1" applyFont="1" applyAlignment="1">
      <alignment horizontal="center" vertical="center"/>
    </xf>
    <xf numFmtId="43" fontId="5" fillId="0" borderId="0" xfId="0" applyNumberFormat="1" applyFont="1" applyAlignment="1">
      <alignment vertical="center" indent="1"/>
    </xf>
    <xf numFmtId="0" fontId="6" fillId="0" borderId="0" xfId="0" applyFont="1"/>
    <xf numFmtId="43" fontId="5" fillId="0" borderId="4" xfId="0" applyNumberFormat="1" applyFont="1" applyBorder="1" applyAlignment="1">
      <alignment vertical="center"/>
    </xf>
    <xf numFmtId="43" fontId="5" fillId="0" borderId="5" xfId="0" applyNumberFormat="1" applyFont="1" applyBorder="1" applyAlignment="1">
      <alignment vertical="center"/>
    </xf>
    <xf numFmtId="9" fontId="5" fillId="0" borderId="6" xfId="2" applyFont="1" applyBorder="1" applyAlignment="1">
      <alignment vertical="center"/>
    </xf>
    <xf numFmtId="168" fontId="5" fillId="0" borderId="0" xfId="1" applyNumberFormat="1" applyFont="1" applyAlignment="1">
      <alignment horizontal="center" vertical="center"/>
    </xf>
    <xf numFmtId="168" fontId="5" fillId="0" borderId="4" xfId="1" applyNumberFormat="1" applyFont="1" applyBorder="1" applyAlignment="1">
      <alignment vertical="center"/>
    </xf>
    <xf numFmtId="168" fontId="5" fillId="0" borderId="0" xfId="1" applyNumberFormat="1" applyFont="1" applyBorder="1" applyAlignment="1">
      <alignment vertical="center"/>
    </xf>
    <xf numFmtId="168" fontId="0" fillId="0" borderId="0" xfId="1" applyNumberFormat="1" applyFont="1"/>
    <xf numFmtId="10" fontId="5" fillId="0" borderId="6" xfId="2" applyNumberFormat="1" applyFont="1" applyBorder="1" applyAlignment="1">
      <alignment vertical="center"/>
    </xf>
    <xf numFmtId="169" fontId="5" fillId="0" borderId="6" xfId="2" applyNumberFormat="1" applyFont="1" applyBorder="1" applyAlignment="1">
      <alignment vertical="center"/>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3">
    <cellStyle name="Comma" xfId="1" builtinId="3"/>
    <cellStyle name="Percent" xfId="2" builtinId="5"/>
    <cellStyle name="عادي" xfId="0" builtinId="0"/>
  </cellStyles>
  <dxfs count="3321">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alignment horizontal="center"/>
    </dxf>
    <dxf>
      <alignment horizontal="center"/>
    </dxf>
    <dxf>
      <alignment horizontal="center"/>
    </dxf>
    <dxf>
      <font>
        <b/>
      </font>
    </dxf>
    <dxf>
      <font>
        <b/>
      </font>
    </dxf>
    <dxf>
      <font>
        <b/>
      </font>
    </dxf>
    <dxf>
      <numFmt numFmtId="35" formatCode="_-* #,##0.00_-;\-* #,##0.00_-;_-* &quot;-&quot;??_-;_-@_-"/>
    </dxf>
    <dxf>
      <numFmt numFmtId="35" formatCode="_-* #,##0.00_-;\-* #,##0.00_-;_-* &quot;-&quot;??_-;_-@_-"/>
    </dxf>
    <dxf>
      <numFmt numFmtId="35" formatCode="_-* #,##0.00_-;\-* #,##0.00_-;_-* &quot;-&quot;??_-;_-@_-"/>
    </dxf>
    <dxf>
      <alignment vertical="center"/>
    </dxf>
    <dxf>
      <alignment vertical="center"/>
    </dxf>
    <dxf>
      <alignment vertical="center"/>
    </dxf>
    <dxf>
      <alignment horizontal="general"/>
    </dxf>
    <dxf>
      <alignment horizontal="general"/>
    </dxf>
    <dxf>
      <alignment horizontal="center"/>
    </dxf>
    <dxf>
      <font>
        <sz val="12"/>
      </font>
    </dxf>
    <dxf>
      <font>
        <sz val="12"/>
      </font>
    </dxf>
    <dxf>
      <font>
        <sz val="12"/>
      </font>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numFmt numFmtId="169" formatCode="0.000%"/>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outline="0">
        <left/>
        <right/>
        <top style="thin">
          <color theme="4" tint="0.79998168889431442"/>
        </top>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border diagonalUp="0" diagonalDown="0">
        <left/>
        <right/>
        <top style="thin">
          <color theme="4" tint="0.79998168889431442"/>
        </top>
        <bottom/>
        <vertical/>
        <horizontal/>
      </border>
    </dxf>
    <dxf>
      <border outline="0">
        <top style="thin">
          <color theme="4" tint="0.79998168889431442"/>
        </top>
      </border>
    </dxf>
    <dxf>
      <border outline="0">
        <top style="thin">
          <color theme="4" tint="0.79998168889431442"/>
        </top>
        <bottom style="thin">
          <color theme="4" tint="0.79998168889431442"/>
        </bottom>
      </border>
    </dxf>
    <dxf>
      <font>
        <b/>
        <i val="0"/>
        <strike val="0"/>
        <condense val="0"/>
        <extend val="0"/>
        <outline val="0"/>
        <shadow val="0"/>
        <u val="none"/>
        <vertAlign val="baseline"/>
        <sz val="12"/>
        <color theme="1"/>
        <name val="Arial"/>
        <family val="2"/>
        <charset val="178"/>
        <scheme val="minor"/>
      </font>
      <alignment horizontal="general" vertical="center" textRotation="0" wrapText="0" indent="0" justifyLastLine="0" shrinkToFit="0" readingOrder="0"/>
    </dxf>
    <dxf>
      <border outline="0">
        <bottom style="thin">
          <color theme="4" tint="0.79998168889431442"/>
        </bottom>
      </border>
    </dxf>
    <dxf>
      <font>
        <b/>
        <i val="0"/>
        <strike val="0"/>
        <condense val="0"/>
        <extend val="0"/>
        <outline val="0"/>
        <shadow val="0"/>
        <u val="none"/>
        <vertAlign val="baseline"/>
        <sz val="12"/>
        <color theme="1"/>
        <name val="Arial"/>
        <family val="2"/>
        <charset val="178"/>
        <scheme val="minor"/>
      </font>
      <numFmt numFmtId="35" formatCode="_-* #,##0.00_-;\-* #,##0.00_-;_-* &quot;-&quot;??_-;_-@_-"/>
      <alignment horizontal="general" vertical="center" textRotation="0" wrapText="0" indent="0" justifyLastLine="0" shrinkToFit="0" readingOrder="0"/>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z val="12"/>
      </font>
    </dxf>
    <dxf>
      <font>
        <sz val="12"/>
      </font>
    </dxf>
    <dxf>
      <font>
        <sz val="12"/>
      </font>
    </dxf>
    <dxf>
      <alignment horizontal="center"/>
    </dxf>
    <dxf>
      <alignment horizontal="general"/>
    </dxf>
    <dxf>
      <alignment horizontal="general"/>
    </dxf>
    <dxf>
      <alignment vertical="center"/>
    </dxf>
    <dxf>
      <alignment vertical="center"/>
    </dxf>
    <dxf>
      <alignment vertical="center"/>
    </dxf>
    <dxf>
      <numFmt numFmtId="35" formatCode="_-* #,##0.00_-;\-* #,##0.00_-;_-* &quot;-&quot;??_-;_-@_-"/>
    </dxf>
    <dxf>
      <numFmt numFmtId="35" formatCode="_-* #,##0.00_-;\-* #,##0.00_-;_-* &quot;-&quot;??_-;_-@_-"/>
    </dxf>
    <dxf>
      <numFmt numFmtId="35" formatCode="_-* #,##0.00_-;\-* #,##0.00_-;_-* &quot;-&quot;??_-;_-@_-"/>
    </dxf>
    <dxf>
      <font>
        <b/>
      </font>
    </dxf>
    <dxf>
      <font>
        <b/>
      </font>
    </dxf>
    <dxf>
      <font>
        <b/>
      </font>
    </dxf>
    <dxf>
      <alignment horizontal="center"/>
    </dxf>
    <dxf>
      <alignment horizontal="center"/>
    </dxf>
    <dxf>
      <alignment horizontal="center"/>
    </dxf>
    <dxf>
      <font>
        <strike val="0"/>
        <outline val="0"/>
        <shadow val="0"/>
        <u val="none"/>
        <vertAlign val="baseline"/>
        <sz val="12"/>
        <name val="Arial"/>
        <family val="2"/>
        <scheme val="minor"/>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name val="Arial"/>
        <family val="2"/>
        <scheme val="minor"/>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name val="Arial"/>
        <family val="2"/>
        <scheme val="minor"/>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name val="Arial"/>
        <family val="2"/>
        <scheme val="minor"/>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name val="Arial"/>
        <family val="2"/>
        <scheme val="minor"/>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name val="Arial"/>
        <family val="2"/>
        <scheme val="minor"/>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name val="Arial"/>
        <family val="2"/>
        <scheme val="minor"/>
      </font>
      <numFmt numFmtId="165" formatCode="yyyy\-mm\-dd;@"/>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rial"/>
        <family val="2"/>
        <scheme val="minor"/>
      </font>
      <numFmt numFmtId="165" formatCode="yyyy\-mm\-dd;@"/>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rial"/>
        <family val="2"/>
        <scheme val="minor"/>
      </font>
      <numFmt numFmtId="167" formatCode="[$-409]mmmm\ d\,\ yyyy;@"/>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right/>
        <top style="thin">
          <color theme="9" tint="0.39997558519241921"/>
        </top>
        <bottom style="thin">
          <color theme="9" tint="0.39997558519241921"/>
        </bottom>
      </border>
    </dxf>
    <dxf>
      <font>
        <strike val="0"/>
        <outline val="0"/>
        <shadow val="0"/>
        <u val="none"/>
        <vertAlign val="baseline"/>
        <sz val="12"/>
        <name val="Arial"/>
        <family val="2"/>
        <scheme val="minor"/>
      </font>
      <numFmt numFmtId="166" formatCode="[$-F800]dddd\,\ mmmm\ dd\,\ yyyy"/>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Arial"/>
        <family val="2"/>
        <scheme val="minor"/>
      </font>
      <fill>
        <patternFill patternType="solid">
          <fgColor theme="9"/>
          <bgColor theme="9"/>
        </patternFill>
      </fill>
    </dxf>
    <dxf>
      <numFmt numFmtId="19" formatCode="dd/mm/yy"/>
    </dxf>
    <dxf>
      <font>
        <color theme="0"/>
      </font>
      <fill>
        <patternFill patternType="solid">
          <bgColor rgb="FF7000C4"/>
        </patternFill>
      </fill>
      <border diagonalUp="0" diagonalDown="0">
        <left/>
        <right/>
        <top/>
        <bottom/>
        <vertical/>
        <horizontal/>
      </border>
    </dxf>
    <dxf>
      <font>
        <b/>
        <i val="0"/>
        <sz val="14"/>
        <color theme="0"/>
        <name val="ci"/>
        <charset val="178"/>
        <scheme val="none"/>
      </font>
      <fill>
        <gradientFill degree="90">
          <stop position="0">
            <color rgb="FFFF6A39"/>
          </stop>
          <stop position="1">
            <color theme="7" tint="0.40000610370189521"/>
          </stop>
        </gradientFill>
      </fill>
      <border diagonalUp="0" diagonalDown="0">
        <left/>
        <right/>
        <top/>
        <bottom/>
        <vertical/>
        <horizontal/>
      </border>
    </dxf>
  </dxfs>
  <tableStyles count="1" defaultTableStyle="TableStyleMedium2" defaultPivotStyle="PivotStyleLight16">
    <tableStyle name="stc format" pivot="0" table="0" count="6" xr9:uid="{C00971C5-432F-4DAD-8F4A-C5CE07381082}">
      <tableStyleElement type="wholeTable" dxfId="3320"/>
      <tableStyleElement type="headerRow" dxfId="3319"/>
    </tableStyle>
  </tableStyles>
  <colors>
    <mruColors>
      <color rgb="FFF0F3F6"/>
      <color rgb="FFFFF3EF"/>
      <color rgb="FFFFEBE5"/>
      <color rgb="FFFAF3FF"/>
      <color rgb="FFF8EFFF"/>
      <color rgb="FFD6F8FA"/>
      <color rgb="FFD1FFF2"/>
      <color rgb="FFFFE6CD"/>
      <color rgb="FFFFCC99"/>
      <color rgb="FFFFE7EC"/>
    </mruColors>
  </colors>
  <extLst>
    <ext xmlns:x14="http://schemas.microsoft.com/office/spreadsheetml/2009/9/main" uri="{46F421CA-312F-682f-3DD2-61675219B42D}">
      <x14:dxfs count="4">
        <dxf>
          <font>
            <b/>
            <i val="0"/>
            <sz val="14"/>
            <color theme="7"/>
          </font>
          <fill>
            <patternFill patternType="none">
              <bgColor auto="1"/>
            </patternFill>
          </fill>
          <border diagonalUp="0" diagonalDown="0">
            <left/>
            <right/>
            <top/>
            <bottom/>
            <vertical/>
            <horizontal/>
          </border>
        </dxf>
        <dxf>
          <font>
            <b/>
            <i val="0"/>
            <sz val="14"/>
            <color theme="4"/>
          </font>
          <border diagonalUp="0" diagonalDown="0">
            <left/>
            <right/>
            <top/>
            <bottom/>
            <vertical/>
            <horizontal/>
          </border>
        </dxf>
        <dxf>
          <font>
            <b/>
            <i val="0"/>
            <sz val="14"/>
            <color theme="5"/>
          </font>
          <fill>
            <patternFill>
              <bgColor theme="4"/>
            </patternFill>
          </fill>
          <border diagonalUp="0" diagonalDown="0">
            <left/>
            <right/>
            <top/>
            <bottom/>
            <vertical/>
            <horizontal/>
          </border>
        </dxf>
        <dxf>
          <font>
            <b/>
            <i val="0"/>
            <sz val="14"/>
            <color theme="0"/>
          </font>
          <fill>
            <patternFill>
              <bgColor rgb="FF7000C4"/>
            </patternFill>
          </fill>
          <border diagonalUp="0" diagonalDown="0">
            <left/>
            <right/>
            <top/>
            <bottom/>
            <vertical/>
            <horizontal/>
          </border>
        </dxf>
      </x14:dxfs>
    </ext>
    <ext xmlns:x14="http://schemas.microsoft.com/office/spreadsheetml/2009/9/main" uri="{EB79DEF2-80B8-43e5-95BD-54CBDDF9020C}">
      <x14:slicerStyles defaultSlicerStyle="stc format">
        <x14:slicerStyle name="stc format">
          <x14:slicerStyleElements>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18766404199476"/>
          <c:y val="0.11052697852020833"/>
          <c:w val="0.49579572986069048"/>
          <c:h val="0.64252655333971109"/>
        </c:manualLayout>
      </c:layout>
      <c:doughnutChart>
        <c:varyColors val="1"/>
        <c:dLbls>
          <c:showLegendKey val="0"/>
          <c:showVal val="0"/>
          <c:showCatName val="0"/>
          <c:showSerName val="0"/>
          <c:showPercent val="0"/>
          <c:showBubbleSize val="0"/>
          <c:showLeaderLines val="0"/>
        </c:dLbls>
        <c:firstSliceAng val="0"/>
        <c:holeSize val="8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dashboard.xlsx]pivot1!PivotTable3</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400" b="0">
                <a:solidFill>
                  <a:schemeClr val="tx1"/>
                </a:solidFill>
              </a:rPr>
              <a:t>Total</a:t>
            </a:r>
            <a:r>
              <a:rPr lang="en-US" sz="1400" b="0" baseline="0">
                <a:solidFill>
                  <a:schemeClr val="tx1"/>
                </a:solidFill>
              </a:rPr>
              <a:t> duration in seconds for  class</a:t>
            </a:r>
            <a:endParaRPr lang="ar-SA" sz="1400" b="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00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6A39"/>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pivot1!$B$14</c:f>
              <c:strCache>
                <c:ptCount val="1"/>
                <c:pt idx="0">
                  <c:v>الإجمالي</c:v>
                </c:pt>
              </c:strCache>
            </c:strRef>
          </c:tx>
          <c:spPr>
            <a:solidFill>
              <a:srgbClr val="7000C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6A39"/>
                    </a:solidFill>
                    <a:latin typeface="+mn-lt"/>
                    <a:ea typeface="+mn-ea"/>
                    <a:cs typeface="+mn-cs"/>
                  </a:defRPr>
                </a:pPr>
                <a:endParaRPr lang="ar-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pivot1!$A$15:$A$17</c:f>
              <c:strCache>
                <c:ptCount val="2"/>
                <c:pt idx="0">
                  <c:v>MOVIE</c:v>
                </c:pt>
                <c:pt idx="1">
                  <c:v>SERIES</c:v>
                </c:pt>
              </c:strCache>
            </c:strRef>
          </c:cat>
          <c:val>
            <c:numRef>
              <c:f>pivot1!$B$15:$B$17</c:f>
              <c:numCache>
                <c:formatCode>_(* #,##0.00_);_(* \(#,##0.00\);_(* "-"??_);_(@_)</c:formatCode>
                <c:ptCount val="2"/>
                <c:pt idx="0">
                  <c:v>478830</c:v>
                </c:pt>
                <c:pt idx="1">
                  <c:v>39396</c:v>
                </c:pt>
              </c:numCache>
            </c:numRef>
          </c:val>
          <c:extLst>
            <c:ext xmlns:c16="http://schemas.microsoft.com/office/drawing/2014/chart" uri="{C3380CC4-5D6E-409C-BE32-E72D297353CC}">
              <c16:uniqueId val="{00000000-B76A-4CB4-9745-E5267FFA8666}"/>
            </c:ext>
          </c:extLst>
        </c:ser>
        <c:dLbls>
          <c:showLegendKey val="0"/>
          <c:showVal val="0"/>
          <c:showCatName val="0"/>
          <c:showSerName val="0"/>
          <c:showPercent val="0"/>
          <c:showBubbleSize val="0"/>
        </c:dLbls>
        <c:gapWidth val="150"/>
        <c:overlap val="-27"/>
        <c:axId val="1165191680"/>
        <c:axId val="1165188160"/>
      </c:barChart>
      <c:catAx>
        <c:axId val="1165191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ar-SA"/>
          </a:p>
        </c:txPr>
        <c:crossAx val="1165188160"/>
        <c:crosses val="autoZero"/>
        <c:auto val="1"/>
        <c:lblAlgn val="ctr"/>
        <c:lblOffset val="100"/>
        <c:noMultiLvlLbl val="0"/>
      </c:catAx>
      <c:valAx>
        <c:axId val="1165188160"/>
        <c:scaling>
          <c:orientation val="minMax"/>
        </c:scaling>
        <c:delete val="1"/>
        <c:axPos val="l"/>
        <c:numFmt formatCode="_(* #,##0.00_);_(* \(#,##0.00\);_(* &quot;-&quot;??_);_(@_)" sourceLinked="1"/>
        <c:majorTickMark val="out"/>
        <c:minorTickMark val="none"/>
        <c:tickLblPos val="nextTo"/>
        <c:crossAx val="116519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dashboard.xlsx]pivot1!PivotTable20</c:name>
    <c:fmtId val="3"/>
  </c:pivotSource>
  <c:chart>
    <c:title>
      <c:tx>
        <c:rich>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r>
              <a:rPr lang="en-US" sz="1400" b="0">
                <a:solidFill>
                  <a:schemeClr val="tx1"/>
                </a:solidFill>
              </a:rPr>
              <a:t>Total</a:t>
            </a:r>
            <a:r>
              <a:rPr lang="en-US" sz="1400" b="0" baseline="0">
                <a:solidFill>
                  <a:schemeClr val="tx1"/>
                </a:solidFill>
              </a:rPr>
              <a:t> watchers for class</a:t>
            </a:r>
            <a:endParaRPr lang="ar-SA" sz="1400" b="0">
              <a:solidFill>
                <a:schemeClr val="tx1"/>
              </a:solidFill>
            </a:endParaRP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00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6A39"/>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pivot1!$B$23</c:f>
              <c:strCache>
                <c:ptCount val="1"/>
                <c:pt idx="0">
                  <c:v>الإجمالي</c:v>
                </c:pt>
              </c:strCache>
            </c:strRef>
          </c:tx>
          <c:spPr>
            <a:solidFill>
              <a:srgbClr val="7000C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6A39"/>
                    </a:solidFill>
                    <a:latin typeface="+mn-lt"/>
                    <a:ea typeface="+mn-ea"/>
                    <a:cs typeface="+mn-cs"/>
                  </a:defRPr>
                </a:pPr>
                <a:endParaRPr lang="ar-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pivot1!$A$24:$A$26</c:f>
              <c:strCache>
                <c:ptCount val="2"/>
                <c:pt idx="0">
                  <c:v>MOVIE</c:v>
                </c:pt>
                <c:pt idx="1">
                  <c:v>SERIES</c:v>
                </c:pt>
              </c:strCache>
            </c:strRef>
          </c:cat>
          <c:val>
            <c:numRef>
              <c:f>pivot1!$B$24:$B$26</c:f>
              <c:numCache>
                <c:formatCode>_(* #,##0.00_);_(* \(#,##0.00\);_(* "-"??_);_(@_)</c:formatCode>
                <c:ptCount val="2"/>
                <c:pt idx="0">
                  <c:v>184</c:v>
                </c:pt>
                <c:pt idx="1">
                  <c:v>35</c:v>
                </c:pt>
              </c:numCache>
            </c:numRef>
          </c:val>
          <c:extLst>
            <c:ext xmlns:c16="http://schemas.microsoft.com/office/drawing/2014/chart" uri="{C3380CC4-5D6E-409C-BE32-E72D297353CC}">
              <c16:uniqueId val="{00000000-7175-4995-88D3-CBB60F3662F2}"/>
            </c:ext>
          </c:extLst>
        </c:ser>
        <c:dLbls>
          <c:showLegendKey val="0"/>
          <c:showVal val="0"/>
          <c:showCatName val="0"/>
          <c:showSerName val="0"/>
          <c:showPercent val="0"/>
          <c:showBubbleSize val="0"/>
        </c:dLbls>
        <c:gapWidth val="150"/>
        <c:overlap val="-27"/>
        <c:axId val="1165186400"/>
        <c:axId val="1165186752"/>
      </c:barChart>
      <c:catAx>
        <c:axId val="116518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ar-SA"/>
          </a:p>
        </c:txPr>
        <c:crossAx val="1165186752"/>
        <c:crosses val="autoZero"/>
        <c:auto val="1"/>
        <c:lblAlgn val="ctr"/>
        <c:lblOffset val="100"/>
        <c:noMultiLvlLbl val="0"/>
      </c:catAx>
      <c:valAx>
        <c:axId val="1165186752"/>
        <c:scaling>
          <c:orientation val="minMax"/>
        </c:scaling>
        <c:delete val="1"/>
        <c:axPos val="l"/>
        <c:numFmt formatCode="_(* #,##0.00_);_(* \(#,##0.00\);_(* &quot;-&quot;??_);_(@_)" sourceLinked="1"/>
        <c:majorTickMark val="none"/>
        <c:minorTickMark val="none"/>
        <c:tickLblPos val="nextTo"/>
        <c:crossAx val="116518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dashboard.xlsx]pivot1!PivotTable13</c:name>
    <c:fmtId val="3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0">
                <a:solidFill>
                  <a:schemeClr val="tx1"/>
                </a:solidFill>
              </a:rPr>
              <a:t>Total</a:t>
            </a:r>
            <a:r>
              <a:rPr lang="en-US" b="0" baseline="0">
                <a:solidFill>
                  <a:schemeClr val="tx1"/>
                </a:solidFill>
              </a:rPr>
              <a:t> watcher for genre</a:t>
            </a:r>
            <a:endParaRPr lang="ar-SA" b="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6A39"/>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pivot1!$M$20</c:f>
              <c:strCache>
                <c:ptCount val="1"/>
                <c:pt idx="0">
                  <c:v>الإجمالي</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6A39"/>
                    </a:solidFill>
                    <a:latin typeface="+mn-lt"/>
                    <a:ea typeface="+mn-ea"/>
                    <a:cs typeface="+mn-cs"/>
                  </a:defRPr>
                </a:pPr>
                <a:endParaRPr lang="ar-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pivot1!$L$21:$L$32</c:f>
              <c:strCache>
                <c:ptCount val="11"/>
                <c:pt idx="0">
                  <c:v>Action</c:v>
                </c:pt>
                <c:pt idx="1">
                  <c:v>Animation</c:v>
                </c:pt>
                <c:pt idx="2">
                  <c:v>Biography</c:v>
                </c:pt>
                <c:pt idx="3">
                  <c:v>Comedy</c:v>
                </c:pt>
                <c:pt idx="4">
                  <c:v>Crime</c:v>
                </c:pt>
                <c:pt idx="5">
                  <c:v>Documentary</c:v>
                </c:pt>
                <c:pt idx="6">
                  <c:v>Drama</c:v>
                </c:pt>
                <c:pt idx="7">
                  <c:v>Family</c:v>
                </c:pt>
                <c:pt idx="8">
                  <c:v>Horror</c:v>
                </c:pt>
                <c:pt idx="9">
                  <c:v>NOT_DEFINED_IN_UMS</c:v>
                </c:pt>
                <c:pt idx="10">
                  <c:v>Thriller</c:v>
                </c:pt>
              </c:strCache>
            </c:strRef>
          </c:cat>
          <c:val>
            <c:numRef>
              <c:f>pivot1!$M$21:$M$32</c:f>
              <c:numCache>
                <c:formatCode>_(* #,##0.00_);_(* \(#,##0.00\);_(* "-"??_);_(@_)</c:formatCode>
                <c:ptCount val="11"/>
                <c:pt idx="0">
                  <c:v>41</c:v>
                </c:pt>
                <c:pt idx="1">
                  <c:v>80</c:v>
                </c:pt>
                <c:pt idx="2">
                  <c:v>8</c:v>
                </c:pt>
                <c:pt idx="3">
                  <c:v>34</c:v>
                </c:pt>
                <c:pt idx="4">
                  <c:v>1</c:v>
                </c:pt>
                <c:pt idx="5">
                  <c:v>3</c:v>
                </c:pt>
                <c:pt idx="6">
                  <c:v>26</c:v>
                </c:pt>
                <c:pt idx="7">
                  <c:v>1</c:v>
                </c:pt>
                <c:pt idx="8">
                  <c:v>16</c:v>
                </c:pt>
                <c:pt idx="9">
                  <c:v>1</c:v>
                </c:pt>
                <c:pt idx="10">
                  <c:v>8</c:v>
                </c:pt>
              </c:numCache>
            </c:numRef>
          </c:val>
          <c:smooth val="0"/>
          <c:extLst>
            <c:ext xmlns:c16="http://schemas.microsoft.com/office/drawing/2014/chart" uri="{C3380CC4-5D6E-409C-BE32-E72D297353CC}">
              <c16:uniqueId val="{00000000-9EB5-475E-B84D-1B8B367BAE04}"/>
            </c:ext>
          </c:extLst>
        </c:ser>
        <c:dLbls>
          <c:dLblPos val="ctr"/>
          <c:showLegendKey val="0"/>
          <c:showVal val="1"/>
          <c:showCatName val="0"/>
          <c:showSerName val="0"/>
          <c:showPercent val="0"/>
          <c:showBubbleSize val="0"/>
        </c:dLbls>
        <c:smooth val="0"/>
        <c:axId val="1062309088"/>
        <c:axId val="1062310144"/>
      </c:lineChart>
      <c:catAx>
        <c:axId val="106230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ar-SA"/>
          </a:p>
        </c:txPr>
        <c:crossAx val="1062310144"/>
        <c:crosses val="autoZero"/>
        <c:auto val="1"/>
        <c:lblAlgn val="ctr"/>
        <c:lblOffset val="100"/>
        <c:noMultiLvlLbl val="0"/>
      </c:catAx>
      <c:valAx>
        <c:axId val="1062310144"/>
        <c:scaling>
          <c:orientation val="minMax"/>
        </c:scaling>
        <c:delete val="1"/>
        <c:axPos val="l"/>
        <c:numFmt formatCode="_(* #,##0.00_);_(* \(#,##0.00\);_(* &quot;-&quot;??_);_(@_)" sourceLinked="1"/>
        <c:majorTickMark val="none"/>
        <c:minorTickMark val="none"/>
        <c:tickLblPos val="nextTo"/>
        <c:crossAx val="106230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solidFill>
            </a:ln>
          </c:spPr>
          <c:dPt>
            <c:idx val="0"/>
            <c:bubble3D val="0"/>
            <c:spPr>
              <a:solidFill>
                <a:schemeClr val="accent2"/>
              </a:solidFill>
              <a:ln w="19050">
                <a:solidFill>
                  <a:schemeClr val="bg1"/>
                </a:solidFill>
              </a:ln>
              <a:effectLst/>
            </c:spPr>
            <c:extLst>
              <c:ext xmlns:c16="http://schemas.microsoft.com/office/drawing/2014/chart" uri="{C3380CC4-5D6E-409C-BE32-E72D297353CC}">
                <c16:uniqueId val="{00000001-43BC-4CFB-9005-E80EC28B0E6A}"/>
              </c:ext>
            </c:extLst>
          </c:dPt>
          <c:dPt>
            <c:idx val="1"/>
            <c:bubble3D val="0"/>
            <c:spPr>
              <a:solidFill>
                <a:schemeClr val="accent4"/>
              </a:solidFill>
              <a:ln w="19050">
                <a:solidFill>
                  <a:schemeClr val="bg1"/>
                </a:solidFill>
              </a:ln>
              <a:effectLst/>
            </c:spPr>
            <c:extLst>
              <c:ext xmlns:c16="http://schemas.microsoft.com/office/drawing/2014/chart" uri="{C3380CC4-5D6E-409C-BE32-E72D297353CC}">
                <c16:uniqueId val="{00000003-43BC-4CFB-9005-E80EC28B0E6A}"/>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ar-SA"/>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pivot1!$J$12:$K$12</c:f>
              <c:strCache>
                <c:ptCount val="2"/>
                <c:pt idx="0">
                  <c:v>HD</c:v>
                </c:pt>
                <c:pt idx="1">
                  <c:v>SD</c:v>
                </c:pt>
              </c:strCache>
            </c:strRef>
          </c:cat>
          <c:val>
            <c:numRef>
              <c:f>pivot1!$J$13:$K$13</c:f>
              <c:numCache>
                <c:formatCode>General</c:formatCode>
                <c:ptCount val="2"/>
                <c:pt idx="0">
                  <c:v>148</c:v>
                </c:pt>
                <c:pt idx="1">
                  <c:v>71</c:v>
                </c:pt>
              </c:numCache>
            </c:numRef>
          </c:val>
          <c:extLst>
            <c:ext xmlns:c16="http://schemas.microsoft.com/office/drawing/2014/chart" uri="{C3380CC4-5D6E-409C-BE32-E72D297353CC}">
              <c16:uniqueId val="{00000004-43BC-4CFB-9005-E80EC28B0E6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dashboard.xlsx]pivot1!PivotTable16</c:name>
    <c:fmtId val="5"/>
  </c:pivotSource>
  <c:chart>
    <c:autoTitleDeleted val="1"/>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pivot1!$Z$24:$Z$25</c:f>
              <c:strCache>
                <c:ptCount val="1"/>
                <c:pt idx="0">
                  <c:v>2017</c:v>
                </c:pt>
              </c:strCache>
            </c:strRef>
          </c:tx>
          <c:spPr>
            <a:solidFill>
              <a:schemeClr val="bg1">
                <a:lumMod val="85000"/>
              </a:schemeClr>
            </a:solidFill>
            <a:ln>
              <a:noFill/>
            </a:ln>
            <a:effectLst/>
          </c:spPr>
          <c:invertIfNegative val="0"/>
          <c:cat>
            <c:strRef>
              <c:f>pivot1!$Y$26:$Y$28</c:f>
              <c:strCache>
                <c:ptCount val="2"/>
                <c:pt idx="0">
                  <c:v>MOVIE</c:v>
                </c:pt>
                <c:pt idx="1">
                  <c:v>SERIES</c:v>
                </c:pt>
              </c:strCache>
            </c:strRef>
          </c:cat>
          <c:val>
            <c:numRef>
              <c:f>pivot1!$Z$26:$Z$28</c:f>
              <c:numCache>
                <c:formatCode>General</c:formatCode>
                <c:ptCount val="2"/>
                <c:pt idx="0">
                  <c:v>140</c:v>
                </c:pt>
                <c:pt idx="1">
                  <c:v>27</c:v>
                </c:pt>
              </c:numCache>
            </c:numRef>
          </c:val>
          <c:extLst>
            <c:ext xmlns:c16="http://schemas.microsoft.com/office/drawing/2014/chart" uri="{C3380CC4-5D6E-409C-BE32-E72D297353CC}">
              <c16:uniqueId val="{00000000-0F05-4C91-BB76-78B6F9588392}"/>
            </c:ext>
          </c:extLst>
        </c:ser>
        <c:dLbls>
          <c:showLegendKey val="0"/>
          <c:showVal val="0"/>
          <c:showCatName val="0"/>
          <c:showSerName val="0"/>
          <c:showPercent val="0"/>
          <c:showBubbleSize val="0"/>
        </c:dLbls>
        <c:gapWidth val="107"/>
        <c:overlap val="-27"/>
        <c:axId val="1979686527"/>
        <c:axId val="1979677887"/>
      </c:barChart>
      <c:catAx>
        <c:axId val="19796865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3"/>
                </a:solidFill>
                <a:latin typeface="+mn-lt"/>
                <a:ea typeface="+mn-ea"/>
                <a:cs typeface="+mn-cs"/>
              </a:defRPr>
            </a:pPr>
            <a:endParaRPr lang="ar-SA"/>
          </a:p>
        </c:txPr>
        <c:crossAx val="1979677887"/>
        <c:crosses val="autoZero"/>
        <c:auto val="1"/>
        <c:lblAlgn val="ctr"/>
        <c:lblOffset val="100"/>
        <c:noMultiLvlLbl val="0"/>
      </c:catAx>
      <c:valAx>
        <c:axId val="1979677887"/>
        <c:scaling>
          <c:orientation val="minMax"/>
        </c:scaling>
        <c:delete val="1"/>
        <c:axPos val="l"/>
        <c:numFmt formatCode="General" sourceLinked="1"/>
        <c:majorTickMark val="none"/>
        <c:minorTickMark val="none"/>
        <c:tickLblPos val="nextTo"/>
        <c:crossAx val="197968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dashboard.xlsx]pivot1!PivotTable17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pivot1!$Z$31:$Z$32</c:f>
              <c:strCache>
                <c:ptCount val="1"/>
                <c:pt idx="0">
                  <c:v>2018</c:v>
                </c:pt>
              </c:strCache>
            </c:strRef>
          </c:tx>
          <c:spPr>
            <a:solidFill>
              <a:schemeClr val="bg1">
                <a:lumMod val="85000"/>
              </a:schemeClr>
            </a:solidFill>
            <a:ln>
              <a:noFill/>
            </a:ln>
            <a:effectLst/>
          </c:spPr>
          <c:invertIfNegative val="0"/>
          <c:cat>
            <c:strRef>
              <c:f>pivot1!$Y$33:$Y$35</c:f>
              <c:strCache>
                <c:ptCount val="2"/>
                <c:pt idx="0">
                  <c:v>MOVIE</c:v>
                </c:pt>
                <c:pt idx="1">
                  <c:v>SERIES</c:v>
                </c:pt>
              </c:strCache>
            </c:strRef>
          </c:cat>
          <c:val>
            <c:numRef>
              <c:f>pivot1!$Z$33:$Z$35</c:f>
              <c:numCache>
                <c:formatCode>General</c:formatCode>
                <c:ptCount val="2"/>
                <c:pt idx="0">
                  <c:v>44</c:v>
                </c:pt>
                <c:pt idx="1">
                  <c:v>8</c:v>
                </c:pt>
              </c:numCache>
            </c:numRef>
          </c:val>
          <c:extLst>
            <c:ext xmlns:c16="http://schemas.microsoft.com/office/drawing/2014/chart" uri="{C3380CC4-5D6E-409C-BE32-E72D297353CC}">
              <c16:uniqueId val="{00000000-DF52-4FD8-A1CF-4F4C65DB8A12}"/>
            </c:ext>
          </c:extLst>
        </c:ser>
        <c:dLbls>
          <c:showLegendKey val="0"/>
          <c:showVal val="0"/>
          <c:showCatName val="0"/>
          <c:showSerName val="0"/>
          <c:showPercent val="0"/>
          <c:showBubbleSize val="0"/>
        </c:dLbls>
        <c:gapWidth val="107"/>
        <c:overlap val="-27"/>
        <c:axId val="33788799"/>
        <c:axId val="33777759"/>
      </c:barChart>
      <c:catAx>
        <c:axId val="337887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3"/>
                </a:solidFill>
                <a:latin typeface="+mn-lt"/>
                <a:ea typeface="+mn-ea"/>
                <a:cs typeface="+mn-cs"/>
              </a:defRPr>
            </a:pPr>
            <a:endParaRPr lang="ar-SA"/>
          </a:p>
        </c:txPr>
        <c:crossAx val="33777759"/>
        <c:crosses val="autoZero"/>
        <c:auto val="1"/>
        <c:lblAlgn val="ctr"/>
        <c:lblOffset val="100"/>
        <c:noMultiLvlLbl val="0"/>
      </c:catAx>
      <c:valAx>
        <c:axId val="33777759"/>
        <c:scaling>
          <c:orientation val="minMax"/>
        </c:scaling>
        <c:delete val="1"/>
        <c:axPos val="l"/>
        <c:numFmt formatCode="General" sourceLinked="1"/>
        <c:majorTickMark val="none"/>
        <c:minorTickMark val="none"/>
        <c:tickLblPos val="nextTo"/>
        <c:crossAx val="3378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dashboard.xlsx]pivot1!PivotTable14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watcher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6"/>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4"/>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pivot1!$AE$22:$AE$23</c:f>
              <c:strCache>
                <c:ptCount val="1"/>
                <c:pt idx="0">
                  <c:v>2017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6"/>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pivot1!$AD$24:$AD$44</c:f>
              <c:multiLvlStrCache>
                <c:ptCount val="18"/>
                <c:lvl>
                  <c:pt idx="0">
                    <c:v>Animation</c:v>
                  </c:pt>
                  <c:pt idx="1">
                    <c:v>Action</c:v>
                  </c:pt>
                  <c:pt idx="2">
                    <c:v>Comedy</c:v>
                  </c:pt>
                  <c:pt idx="3">
                    <c:v>Drama</c:v>
                  </c:pt>
                  <c:pt idx="4">
                    <c:v>Horror</c:v>
                  </c:pt>
                  <c:pt idx="5">
                    <c:v>Biography</c:v>
                  </c:pt>
                  <c:pt idx="6">
                    <c:v>Thriller</c:v>
                  </c:pt>
                  <c:pt idx="7">
                    <c:v>Documentary</c:v>
                  </c:pt>
                  <c:pt idx="8">
                    <c:v>Crime</c:v>
                  </c:pt>
                  <c:pt idx="9">
                    <c:v>Family</c:v>
                  </c:pt>
                  <c:pt idx="10">
                    <c:v>NOT_DEFINED_IN_UMS</c:v>
                  </c:pt>
                  <c:pt idx="11">
                    <c:v>Animation</c:v>
                  </c:pt>
                  <c:pt idx="12">
                    <c:v>Action</c:v>
                  </c:pt>
                  <c:pt idx="13">
                    <c:v>Comedy</c:v>
                  </c:pt>
                  <c:pt idx="14">
                    <c:v>Drama</c:v>
                  </c:pt>
                  <c:pt idx="15">
                    <c:v>Horror</c:v>
                  </c:pt>
                  <c:pt idx="16">
                    <c:v>Thriller</c:v>
                  </c:pt>
                  <c:pt idx="17">
                    <c:v>Documentary</c:v>
                  </c:pt>
                </c:lvl>
                <c:lvl>
                  <c:pt idx="0">
                    <c:v>MOVIE</c:v>
                  </c:pt>
                  <c:pt idx="11">
                    <c:v>SERIES</c:v>
                  </c:pt>
                </c:lvl>
              </c:multiLvlStrCache>
            </c:multiLvlStrRef>
          </c:cat>
          <c:val>
            <c:numRef>
              <c:f>pivot1!$AE$24:$AE$44</c:f>
              <c:numCache>
                <c:formatCode>_(* #,##0.00_);_(* \(#,##0.00\);_(* "-"??_);_(@_)</c:formatCode>
                <c:ptCount val="18"/>
                <c:pt idx="0">
                  <c:v>54</c:v>
                </c:pt>
                <c:pt idx="1">
                  <c:v>20</c:v>
                </c:pt>
                <c:pt idx="2">
                  <c:v>21</c:v>
                </c:pt>
                <c:pt idx="3">
                  <c:v>18</c:v>
                </c:pt>
                <c:pt idx="4">
                  <c:v>11</c:v>
                </c:pt>
                <c:pt idx="5">
                  <c:v>7</c:v>
                </c:pt>
                <c:pt idx="6">
                  <c:v>7</c:v>
                </c:pt>
                <c:pt idx="8">
                  <c:v>1</c:v>
                </c:pt>
                <c:pt idx="9">
                  <c:v>1</c:v>
                </c:pt>
                <c:pt idx="11">
                  <c:v>7</c:v>
                </c:pt>
                <c:pt idx="12">
                  <c:v>5</c:v>
                </c:pt>
                <c:pt idx="13">
                  <c:v>5</c:v>
                </c:pt>
                <c:pt idx="14">
                  <c:v>5</c:v>
                </c:pt>
                <c:pt idx="15">
                  <c:v>4</c:v>
                </c:pt>
                <c:pt idx="16">
                  <c:v>1</c:v>
                </c:pt>
              </c:numCache>
            </c:numRef>
          </c:val>
          <c:extLst>
            <c:ext xmlns:c16="http://schemas.microsoft.com/office/drawing/2014/chart" uri="{C3380CC4-5D6E-409C-BE32-E72D297353CC}">
              <c16:uniqueId val="{00000000-EABF-46A5-80B6-BDFAC7F0049F}"/>
            </c:ext>
          </c:extLst>
        </c:ser>
        <c:ser>
          <c:idx val="1"/>
          <c:order val="1"/>
          <c:tx>
            <c:strRef>
              <c:f>pivot1!$AF$22:$AF$23</c:f>
              <c:strCache>
                <c:ptCount val="1"/>
                <c:pt idx="0">
                  <c:v>2018</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4"/>
                    </a:solidFill>
                    <a:latin typeface="Arial" panose="020B0604020202020204" pitchFamily="34" charset="0"/>
                    <a:ea typeface="+mn-ea"/>
                    <a:cs typeface="Arial" panose="020B0604020202020204" pitchFamily="34" charset="0"/>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pivot1!$AD$24:$AD$44</c:f>
              <c:multiLvlStrCache>
                <c:ptCount val="18"/>
                <c:lvl>
                  <c:pt idx="0">
                    <c:v>Animation</c:v>
                  </c:pt>
                  <c:pt idx="1">
                    <c:v>Action</c:v>
                  </c:pt>
                  <c:pt idx="2">
                    <c:v>Comedy</c:v>
                  </c:pt>
                  <c:pt idx="3">
                    <c:v>Drama</c:v>
                  </c:pt>
                  <c:pt idx="4">
                    <c:v>Horror</c:v>
                  </c:pt>
                  <c:pt idx="5">
                    <c:v>Biography</c:v>
                  </c:pt>
                  <c:pt idx="6">
                    <c:v>Thriller</c:v>
                  </c:pt>
                  <c:pt idx="7">
                    <c:v>Documentary</c:v>
                  </c:pt>
                  <c:pt idx="8">
                    <c:v>Crime</c:v>
                  </c:pt>
                  <c:pt idx="9">
                    <c:v>Family</c:v>
                  </c:pt>
                  <c:pt idx="10">
                    <c:v>NOT_DEFINED_IN_UMS</c:v>
                  </c:pt>
                  <c:pt idx="11">
                    <c:v>Animation</c:v>
                  </c:pt>
                  <c:pt idx="12">
                    <c:v>Action</c:v>
                  </c:pt>
                  <c:pt idx="13">
                    <c:v>Comedy</c:v>
                  </c:pt>
                  <c:pt idx="14">
                    <c:v>Drama</c:v>
                  </c:pt>
                  <c:pt idx="15">
                    <c:v>Horror</c:v>
                  </c:pt>
                  <c:pt idx="16">
                    <c:v>Thriller</c:v>
                  </c:pt>
                  <c:pt idx="17">
                    <c:v>Documentary</c:v>
                  </c:pt>
                </c:lvl>
                <c:lvl>
                  <c:pt idx="0">
                    <c:v>MOVIE</c:v>
                  </c:pt>
                  <c:pt idx="11">
                    <c:v>SERIES</c:v>
                  </c:pt>
                </c:lvl>
              </c:multiLvlStrCache>
            </c:multiLvlStrRef>
          </c:cat>
          <c:val>
            <c:numRef>
              <c:f>pivot1!$AF$24:$AF$44</c:f>
              <c:numCache>
                <c:formatCode>_(* #,##0.00_);_(* \(#,##0.00\);_(* "-"??_);_(@_)</c:formatCode>
                <c:ptCount val="18"/>
                <c:pt idx="0">
                  <c:v>15</c:v>
                </c:pt>
                <c:pt idx="1">
                  <c:v>16</c:v>
                </c:pt>
                <c:pt idx="2">
                  <c:v>6</c:v>
                </c:pt>
                <c:pt idx="3">
                  <c:v>2</c:v>
                </c:pt>
                <c:pt idx="4">
                  <c:v>1</c:v>
                </c:pt>
                <c:pt idx="5">
                  <c:v>1</c:v>
                </c:pt>
                <c:pt idx="7">
                  <c:v>2</c:v>
                </c:pt>
                <c:pt idx="10">
                  <c:v>1</c:v>
                </c:pt>
                <c:pt idx="11">
                  <c:v>4</c:v>
                </c:pt>
                <c:pt idx="13">
                  <c:v>2</c:v>
                </c:pt>
                <c:pt idx="14">
                  <c:v>1</c:v>
                </c:pt>
                <c:pt idx="17">
                  <c:v>1</c:v>
                </c:pt>
              </c:numCache>
            </c:numRef>
          </c:val>
          <c:extLst>
            <c:ext xmlns:c16="http://schemas.microsoft.com/office/drawing/2014/chart" uri="{C3380CC4-5D6E-409C-BE32-E72D297353CC}">
              <c16:uniqueId val="{00000001-93C3-4F7F-B203-9F2123B75EBC}"/>
            </c:ext>
          </c:extLst>
        </c:ser>
        <c:dLbls>
          <c:dLblPos val="outEnd"/>
          <c:showLegendKey val="0"/>
          <c:showVal val="1"/>
          <c:showCatName val="0"/>
          <c:showSerName val="0"/>
          <c:showPercent val="0"/>
          <c:showBubbleSize val="0"/>
        </c:dLbls>
        <c:gapWidth val="119"/>
        <c:overlap val="-27"/>
        <c:axId val="131004751"/>
        <c:axId val="33747519"/>
      </c:barChart>
      <c:catAx>
        <c:axId val="1310047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Arial" panose="020B0604020202020204" pitchFamily="34" charset="0"/>
              </a:defRPr>
            </a:pPr>
            <a:endParaRPr lang="ar-SA"/>
          </a:p>
        </c:txPr>
        <c:crossAx val="33747519"/>
        <c:crosses val="autoZero"/>
        <c:auto val="1"/>
        <c:lblAlgn val="ctr"/>
        <c:lblOffset val="100"/>
        <c:noMultiLvlLbl val="0"/>
      </c:catAx>
      <c:valAx>
        <c:axId val="33747519"/>
        <c:scaling>
          <c:orientation val="minMax"/>
        </c:scaling>
        <c:delete val="1"/>
        <c:axPos val="l"/>
        <c:numFmt formatCode="_(* #,##0.00_);_(* \(#,##0.00\);_(* &quot;-&quot;??_);_(@_)" sourceLinked="1"/>
        <c:majorTickMark val="none"/>
        <c:minorTickMark val="none"/>
        <c:tickLblPos val="nextTo"/>
        <c:crossAx val="13100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dashboard.xlsx]pivot1!PivotTable21</c:name>
    <c:fmtId val="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100" b="1">
                <a:solidFill>
                  <a:schemeClr val="tx1"/>
                </a:solidFill>
              </a:rPr>
              <a:t>Count of program for each month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ar-SA"/>
        </a:p>
      </c:txPr>
    </c:title>
    <c:autoTitleDeleted val="0"/>
    <c:pivotFmts>
      <c:pivotFmt>
        <c:idx val="0"/>
        <c:spPr>
          <a:solidFill>
            <a:schemeClr val="accent1">
              <a:alpha val="50196"/>
            </a:schemeClr>
          </a:solidFill>
          <a:ln w="25400" cap="rnd" cmpd="sng" algn="ctr">
            <a:solidFill>
              <a:schemeClr val="accent1"/>
            </a:solidFill>
            <a:prstDash val="sysDot"/>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50196"/>
            </a:schemeClr>
          </a:solidFill>
          <a:ln w="25400" cap="rnd" cmpd="sng" algn="ctr">
            <a:solidFill>
              <a:schemeClr val="accent1"/>
            </a:solidFill>
            <a:prstDash val="sysDot"/>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cmpd="sng" algn="ctr">
            <a:solidFill>
              <a:srgbClr val="FF6A39"/>
            </a:solidFill>
            <a:prstDash val="sysDot"/>
            <a:round/>
          </a:ln>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solidFill>
                  <a:latin typeface="Arial" panose="020B0604020202020204" pitchFamily="34" charset="0"/>
                  <a:ea typeface="+mn-ea"/>
                  <a:cs typeface="Arial" panose="020B060402020202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pivot1!$W$24</c:f>
              <c:strCache>
                <c:ptCount val="1"/>
                <c:pt idx="0">
                  <c:v>الإجمالي</c:v>
                </c:pt>
              </c:strCache>
            </c:strRef>
          </c:tx>
          <c:spPr>
            <a:ln w="25400" cap="rnd" cmpd="sng" algn="ctr">
              <a:solidFill>
                <a:srgbClr val="FF6A39"/>
              </a:solidFill>
              <a:prstDash val="sysDot"/>
              <a:round/>
            </a:ln>
            <a:effectLst/>
          </c:spPr>
          <c:marker>
            <c:symbol val="circle"/>
            <c:size val="6"/>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solidFill>
                    <a:latin typeface="Arial" panose="020B0604020202020204" pitchFamily="34" charset="0"/>
                    <a:ea typeface="+mn-ea"/>
                    <a:cs typeface="Arial" panose="020B0604020202020204" pitchFamily="34" charset="0"/>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pivot1!$V$25:$V$37</c:f>
              <c:strCache>
                <c:ptCount val="12"/>
                <c:pt idx="0">
                  <c:v>01</c:v>
                </c:pt>
                <c:pt idx="1">
                  <c:v>02</c:v>
                </c:pt>
                <c:pt idx="2">
                  <c:v>03</c:v>
                </c:pt>
                <c:pt idx="3">
                  <c:v>04</c:v>
                </c:pt>
                <c:pt idx="4">
                  <c:v>05</c:v>
                </c:pt>
                <c:pt idx="5">
                  <c:v>06</c:v>
                </c:pt>
                <c:pt idx="6">
                  <c:v>07</c:v>
                </c:pt>
                <c:pt idx="7">
                  <c:v>08</c:v>
                </c:pt>
                <c:pt idx="8">
                  <c:v>09</c:v>
                </c:pt>
                <c:pt idx="9">
                  <c:v>10</c:v>
                </c:pt>
                <c:pt idx="10">
                  <c:v>11</c:v>
                </c:pt>
                <c:pt idx="11">
                  <c:v>12</c:v>
                </c:pt>
              </c:strCache>
            </c:strRef>
          </c:cat>
          <c:val>
            <c:numRef>
              <c:f>pivot1!$W$25:$W$37</c:f>
              <c:numCache>
                <c:formatCode>General</c:formatCode>
                <c:ptCount val="12"/>
                <c:pt idx="0">
                  <c:v>23</c:v>
                </c:pt>
                <c:pt idx="1">
                  <c:v>8</c:v>
                </c:pt>
                <c:pt idx="2">
                  <c:v>26</c:v>
                </c:pt>
                <c:pt idx="3">
                  <c:v>37</c:v>
                </c:pt>
                <c:pt idx="4">
                  <c:v>16</c:v>
                </c:pt>
                <c:pt idx="5">
                  <c:v>18</c:v>
                </c:pt>
                <c:pt idx="6">
                  <c:v>18</c:v>
                </c:pt>
                <c:pt idx="7">
                  <c:v>19</c:v>
                </c:pt>
                <c:pt idx="8">
                  <c:v>14</c:v>
                </c:pt>
                <c:pt idx="9">
                  <c:v>20</c:v>
                </c:pt>
                <c:pt idx="10">
                  <c:v>8</c:v>
                </c:pt>
                <c:pt idx="11">
                  <c:v>12</c:v>
                </c:pt>
              </c:numCache>
            </c:numRef>
          </c:val>
          <c:extLst>
            <c:ext xmlns:c16="http://schemas.microsoft.com/office/drawing/2014/chart" uri="{C3380CC4-5D6E-409C-BE32-E72D297353CC}">
              <c16:uniqueId val="{00000000-56D9-486E-9408-432CDB7D6553}"/>
            </c:ext>
          </c:extLst>
        </c:ser>
        <c:dLbls>
          <c:showLegendKey val="0"/>
          <c:showVal val="0"/>
          <c:showCatName val="0"/>
          <c:showSerName val="0"/>
          <c:showPercent val="0"/>
          <c:showBubbleSize val="0"/>
        </c:dLbls>
        <c:axId val="130977391"/>
        <c:axId val="130984591"/>
      </c:radarChart>
      <c:catAx>
        <c:axId val="130977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ar-SA"/>
          </a:p>
        </c:txPr>
        <c:crossAx val="130984591"/>
        <c:crosses val="autoZero"/>
        <c:auto val="1"/>
        <c:lblAlgn val="ctr"/>
        <c:lblOffset val="100"/>
        <c:noMultiLvlLbl val="0"/>
      </c:catAx>
      <c:valAx>
        <c:axId val="13098459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0977391"/>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0038360589544"/>
          <c:y val="1.0838504999959113E-2"/>
          <c:w val="0.74259060165556212"/>
          <c:h val="0.96236040588384386"/>
        </c:manualLayout>
      </c:layout>
      <c:doughnutChart>
        <c:varyColors val="1"/>
        <c:dLbls>
          <c:showLegendKey val="0"/>
          <c:showVal val="0"/>
          <c:showCatName val="0"/>
          <c:showSerName val="0"/>
          <c:showPercent val="0"/>
          <c:showBubbleSize val="0"/>
          <c:showLeaderLines val="0"/>
        </c:dLbls>
        <c:firstSliceAng val="0"/>
        <c:holeSize val="86"/>
      </c:doughnutChart>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c:spPr>
          <c:dPt>
            <c:idx val="0"/>
            <c:bubble3D val="0"/>
            <c:spPr>
              <a:solidFill>
                <a:srgbClr val="7000C4"/>
              </a:solidFill>
              <a:ln w="19050">
                <a:solidFill>
                  <a:schemeClr val="bg1"/>
                </a:solidFill>
              </a:ln>
              <a:effectLst/>
            </c:spPr>
            <c:extLst>
              <c:ext xmlns:c16="http://schemas.microsoft.com/office/drawing/2014/chart" uri="{C3380CC4-5D6E-409C-BE32-E72D297353CC}">
                <c16:uniqueId val="{00000001-C82E-46EB-9E50-270C1AACFEE9}"/>
              </c:ext>
            </c:extLst>
          </c:dPt>
          <c:dPt>
            <c:idx val="1"/>
            <c:bubble3D val="0"/>
            <c:spPr>
              <a:solidFill>
                <a:srgbClr val="FF6A39"/>
              </a:solidFill>
              <a:ln w="19050">
                <a:noFill/>
              </a:ln>
              <a:effectLst/>
            </c:spPr>
            <c:extLst>
              <c:ext xmlns:c16="http://schemas.microsoft.com/office/drawing/2014/chart" uri="{C3380CC4-5D6E-409C-BE32-E72D297353CC}">
                <c16:uniqueId val="{00000003-C82E-46EB-9E50-270C1AACFEE9}"/>
              </c:ext>
            </c:extLst>
          </c:dPt>
          <c:val>
            <c:numRef>
              <c:f>pivot1!$O$16:$O$17</c:f>
              <c:numCache>
                <c:formatCode>0.00%</c:formatCode>
                <c:ptCount val="2"/>
                <c:pt idx="0">
                  <c:v>0.36529680365296802</c:v>
                </c:pt>
                <c:pt idx="1">
                  <c:v>0.63470319634703198</c:v>
                </c:pt>
              </c:numCache>
            </c:numRef>
          </c:val>
          <c:extLst>
            <c:ext xmlns:c16="http://schemas.microsoft.com/office/drawing/2014/chart" uri="{C3380CC4-5D6E-409C-BE32-E72D297353CC}">
              <c16:uniqueId val="{00000004-C82E-46EB-9E50-270C1AACFEE9}"/>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c:spPr>
          <c:dPt>
            <c:idx val="0"/>
            <c:bubble3D val="0"/>
            <c:spPr>
              <a:solidFill>
                <a:srgbClr val="7000C4"/>
              </a:solidFill>
              <a:ln w="19050">
                <a:solidFill>
                  <a:schemeClr val="lt1"/>
                </a:solidFill>
              </a:ln>
              <a:effectLst/>
            </c:spPr>
            <c:extLst>
              <c:ext xmlns:c16="http://schemas.microsoft.com/office/drawing/2014/chart" uri="{C3380CC4-5D6E-409C-BE32-E72D297353CC}">
                <c16:uniqueId val="{00000001-7838-4719-8DAA-DED61CAD3552}"/>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7838-4719-8DAA-DED61CAD3552}"/>
              </c:ext>
            </c:extLst>
          </c:dPt>
          <c:val>
            <c:numRef>
              <c:f>pivot1!$P$16:$P$17</c:f>
              <c:numCache>
                <c:formatCode>0.00%</c:formatCode>
                <c:ptCount val="2"/>
                <c:pt idx="0">
                  <c:v>3.6529680365296802E-2</c:v>
                </c:pt>
                <c:pt idx="1">
                  <c:v>0.9634703196347032</c:v>
                </c:pt>
              </c:numCache>
            </c:numRef>
          </c:val>
          <c:extLst>
            <c:ext xmlns:c16="http://schemas.microsoft.com/office/drawing/2014/chart" uri="{C3380CC4-5D6E-409C-BE32-E72D297353CC}">
              <c16:uniqueId val="{00000004-7838-4719-8DAA-DED61CAD3552}"/>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1-C340-43B5-97FE-F4733A2199AC}"/>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C340-43B5-97FE-F4733A2199AC}"/>
              </c:ext>
            </c:extLst>
          </c:dPt>
          <c:val>
            <c:numRef>
              <c:f>pivot1!$Q$16:$Q$17</c:f>
              <c:numCache>
                <c:formatCode>0.00%</c:formatCode>
                <c:ptCount val="2"/>
                <c:pt idx="0">
                  <c:v>0.15525114155251141</c:v>
                </c:pt>
                <c:pt idx="1">
                  <c:v>0.84474885844748859</c:v>
                </c:pt>
              </c:numCache>
            </c:numRef>
          </c:val>
          <c:extLst>
            <c:ext xmlns:c16="http://schemas.microsoft.com/office/drawing/2014/chart" uri="{C3380CC4-5D6E-409C-BE32-E72D297353CC}">
              <c16:uniqueId val="{00000004-C340-43B5-97FE-F4733A2199AC}"/>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40355054050694"/>
          <c:y val="6.278332830737135E-2"/>
          <c:w val="0.74212925633477489"/>
          <c:h val="0.87443334338525724"/>
        </c:manualLayout>
      </c:layout>
      <c:doughnutChart>
        <c:varyColors val="1"/>
        <c:ser>
          <c:idx val="0"/>
          <c:order val="0"/>
          <c:spPr>
            <a:solidFill>
              <a:srgbClr val="FF6A39"/>
            </a:solidFill>
          </c:spPr>
          <c:dPt>
            <c:idx val="0"/>
            <c:bubble3D val="0"/>
            <c:spPr>
              <a:solidFill>
                <a:srgbClr val="7000C4"/>
              </a:solidFill>
              <a:ln w="19050">
                <a:solidFill>
                  <a:schemeClr val="bg1"/>
                </a:solidFill>
              </a:ln>
              <a:effectLst/>
            </c:spPr>
            <c:extLst>
              <c:ext xmlns:c16="http://schemas.microsoft.com/office/drawing/2014/chart" uri="{C3380CC4-5D6E-409C-BE32-E72D297353CC}">
                <c16:uniqueId val="{00000001-B4A5-495C-AC78-6B642601E82C}"/>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B4A5-495C-AC78-6B642601E82C}"/>
              </c:ext>
            </c:extLst>
          </c:dPt>
          <c:val>
            <c:numRef>
              <c:f>pivot1!$T$16:$T$17</c:f>
              <c:numCache>
                <c:formatCode>0.00%</c:formatCode>
                <c:ptCount val="2"/>
                <c:pt idx="0">
                  <c:v>0.11872146118721461</c:v>
                </c:pt>
                <c:pt idx="1">
                  <c:v>0.88127853881278539</c:v>
                </c:pt>
              </c:numCache>
            </c:numRef>
          </c:val>
          <c:extLst>
            <c:ext xmlns:c16="http://schemas.microsoft.com/office/drawing/2014/chart" uri="{C3380CC4-5D6E-409C-BE32-E72D297353CC}">
              <c16:uniqueId val="{00000004-B4A5-495C-AC78-6B642601E82C}"/>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c:spPr>
          <c:dPt>
            <c:idx val="0"/>
            <c:bubble3D val="0"/>
            <c:spPr>
              <a:solidFill>
                <a:srgbClr val="7000C4"/>
              </a:solidFill>
              <a:ln w="19050">
                <a:solidFill>
                  <a:schemeClr val="lt1"/>
                </a:solidFill>
              </a:ln>
              <a:effectLst/>
            </c:spPr>
            <c:extLst>
              <c:ext xmlns:c16="http://schemas.microsoft.com/office/drawing/2014/chart" uri="{C3380CC4-5D6E-409C-BE32-E72D297353CC}">
                <c16:uniqueId val="{00000001-6F8A-4929-81E4-970509FFA223}"/>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6F8A-4929-81E4-970509FFA223}"/>
              </c:ext>
            </c:extLst>
          </c:dPt>
          <c:val>
            <c:numRef>
              <c:f>pivot1!$V$16:$V$17</c:f>
              <c:numCache>
                <c:formatCode>0.00%</c:formatCode>
                <c:ptCount val="2"/>
                <c:pt idx="0">
                  <c:v>7.3059360730593603E-2</c:v>
                </c:pt>
                <c:pt idx="1">
                  <c:v>0.9269406392694064</c:v>
                </c:pt>
              </c:numCache>
            </c:numRef>
          </c:val>
          <c:extLst>
            <c:ext xmlns:c16="http://schemas.microsoft.com/office/drawing/2014/chart" uri="{C3380CC4-5D6E-409C-BE32-E72D297353CC}">
              <c16:uniqueId val="{00000004-6F8A-4929-81E4-970509FFA223}"/>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90551181102362"/>
          <c:y val="0"/>
          <c:w val="0.74259060165556212"/>
          <c:h val="0.96236040588384386"/>
        </c:manualLayout>
      </c:layout>
      <c:doughnutChart>
        <c:varyColors val="1"/>
        <c:ser>
          <c:idx val="0"/>
          <c:order val="0"/>
          <c:spPr>
            <a:solidFill>
              <a:srgbClr val="7000C4"/>
            </a:solidFill>
            <a:ln>
              <a:solidFill>
                <a:schemeClr val="bg1"/>
              </a:solidFill>
            </a:ln>
          </c:spPr>
          <c:dPt>
            <c:idx val="0"/>
            <c:bubble3D val="0"/>
            <c:spPr>
              <a:solidFill>
                <a:srgbClr val="7000C4"/>
              </a:solidFill>
              <a:ln>
                <a:solidFill>
                  <a:schemeClr val="bg1"/>
                </a:solidFill>
              </a:ln>
              <a:effectLst/>
            </c:spPr>
            <c:extLst>
              <c:ext xmlns:c16="http://schemas.microsoft.com/office/drawing/2014/chart" uri="{C3380CC4-5D6E-409C-BE32-E72D297353CC}">
                <c16:uniqueId val="{00000001-2426-4093-9C01-E83EAED8E235}"/>
              </c:ext>
            </c:extLst>
          </c:dPt>
          <c:dPt>
            <c:idx val="1"/>
            <c:bubble3D val="0"/>
            <c:spPr>
              <a:solidFill>
                <a:srgbClr val="FF6A39"/>
              </a:solidFill>
              <a:ln>
                <a:solidFill>
                  <a:schemeClr val="bg1"/>
                </a:solidFill>
              </a:ln>
              <a:effectLst/>
            </c:spPr>
            <c:extLst>
              <c:ext xmlns:c16="http://schemas.microsoft.com/office/drawing/2014/chart" uri="{C3380CC4-5D6E-409C-BE32-E72D297353CC}">
                <c16:uniqueId val="{00000003-2426-4093-9C01-E83EAED8E235}"/>
              </c:ext>
            </c:extLst>
          </c:dPt>
          <c:val>
            <c:numRef>
              <c:f>pivot1!$N$16:$N$17</c:f>
              <c:numCache>
                <c:formatCode>0%</c:formatCode>
                <c:ptCount val="2"/>
                <c:pt idx="0" formatCode="0.00%">
                  <c:v>0.18721461187214611</c:v>
                </c:pt>
                <c:pt idx="1">
                  <c:v>0.81278538812785395</c:v>
                </c:pt>
              </c:numCache>
            </c:numRef>
          </c:val>
          <c:extLst>
            <c:ext xmlns:c16="http://schemas.microsoft.com/office/drawing/2014/chart" uri="{C3380CC4-5D6E-409C-BE32-E72D297353CC}">
              <c16:uniqueId val="{00000004-2426-4093-9C01-E83EAED8E235}"/>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c:spPr>
          <c:dPt>
            <c:idx val="0"/>
            <c:bubble3D val="0"/>
            <c:spPr>
              <a:solidFill>
                <a:srgbClr val="7000C4"/>
              </a:solidFill>
              <a:ln w="19050">
                <a:solidFill>
                  <a:schemeClr val="lt1"/>
                </a:solidFill>
              </a:ln>
              <a:effectLst/>
            </c:spPr>
            <c:extLst>
              <c:ext xmlns:c16="http://schemas.microsoft.com/office/drawing/2014/chart" uri="{C3380CC4-5D6E-409C-BE32-E72D297353CC}">
                <c16:uniqueId val="{00000001-73B4-4F4C-84E6-FC9FEAE32426}"/>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73B4-4F4C-84E6-FC9FEAE32426}"/>
              </c:ext>
            </c:extLst>
          </c:dPt>
          <c:val>
            <c:numRef>
              <c:f>pivot1!$X$16:$X$17</c:f>
              <c:numCache>
                <c:formatCode>0.00%</c:formatCode>
                <c:ptCount val="2"/>
                <c:pt idx="0">
                  <c:v>3.6529680365296802E-2</c:v>
                </c:pt>
                <c:pt idx="1">
                  <c:v>0.9634703196347032</c:v>
                </c:pt>
              </c:numCache>
            </c:numRef>
          </c:val>
          <c:extLst>
            <c:ext xmlns:c16="http://schemas.microsoft.com/office/drawing/2014/chart" uri="{C3380CC4-5D6E-409C-BE32-E72D297353CC}">
              <c16:uniqueId val="{00000004-73B4-4F4C-84E6-FC9FEAE32426}"/>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a:ln>
              <a:solidFill>
                <a:schemeClr val="bg1"/>
              </a:solidFill>
            </a:ln>
          </c:spPr>
          <c:dPt>
            <c:idx val="0"/>
            <c:bubble3D val="0"/>
            <c:spPr>
              <a:solidFill>
                <a:srgbClr val="7000C4"/>
              </a:solidFill>
              <a:ln w="19050">
                <a:solidFill>
                  <a:schemeClr val="bg1"/>
                </a:solidFill>
              </a:ln>
              <a:effectLst/>
            </c:spPr>
            <c:extLst>
              <c:ext xmlns:c16="http://schemas.microsoft.com/office/drawing/2014/chart" uri="{C3380CC4-5D6E-409C-BE32-E72D297353CC}">
                <c16:uniqueId val="{00000001-18A1-4930-B5D7-457A59DE5D73}"/>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18A1-4930-B5D7-457A59DE5D73}"/>
              </c:ext>
            </c:extLst>
          </c:dPt>
          <c:val>
            <c:numRef>
              <c:f>pivot1!$S$16:$S$17</c:f>
              <c:numCache>
                <c:formatCode>0.00%</c:formatCode>
                <c:ptCount val="2"/>
                <c:pt idx="0">
                  <c:v>1.3698630136986301E-2</c:v>
                </c:pt>
                <c:pt idx="1">
                  <c:v>0.98630136986301364</c:v>
                </c:pt>
              </c:numCache>
            </c:numRef>
          </c:val>
          <c:extLst>
            <c:ext xmlns:c16="http://schemas.microsoft.com/office/drawing/2014/chart" uri="{C3380CC4-5D6E-409C-BE32-E72D297353CC}">
              <c16:uniqueId val="{00000004-18A1-4930-B5D7-457A59DE5D73}"/>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a:ln>
              <a:solidFill>
                <a:schemeClr val="bg1"/>
              </a:solidFill>
            </a:ln>
          </c:spPr>
          <c:dPt>
            <c:idx val="0"/>
            <c:bubble3D val="0"/>
            <c:spPr>
              <a:solidFill>
                <a:srgbClr val="7000C4"/>
              </a:solidFill>
              <a:ln w="19050">
                <a:solidFill>
                  <a:schemeClr val="bg1"/>
                </a:solidFill>
              </a:ln>
              <a:effectLst/>
            </c:spPr>
            <c:extLst>
              <c:ext xmlns:c16="http://schemas.microsoft.com/office/drawing/2014/chart" uri="{C3380CC4-5D6E-409C-BE32-E72D297353CC}">
                <c16:uniqueId val="{00000001-380F-4506-830A-C31FA9ECE1C8}"/>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380F-4506-830A-C31FA9ECE1C8}"/>
              </c:ext>
            </c:extLst>
          </c:dPt>
          <c:val>
            <c:numRef>
              <c:f>pivot1!$R$16:$R$17</c:f>
              <c:numCache>
                <c:formatCode>0.00%</c:formatCode>
                <c:ptCount val="2"/>
                <c:pt idx="0">
                  <c:v>4.5662100456621002E-3</c:v>
                </c:pt>
                <c:pt idx="1">
                  <c:v>0.99543378995433796</c:v>
                </c:pt>
              </c:numCache>
            </c:numRef>
          </c:val>
          <c:extLst>
            <c:ext xmlns:c16="http://schemas.microsoft.com/office/drawing/2014/chart" uri="{C3380CC4-5D6E-409C-BE32-E72D297353CC}">
              <c16:uniqueId val="{00000004-380F-4506-830A-C31FA9ECE1C8}"/>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a:ln>
              <a:solidFill>
                <a:schemeClr val="bg1"/>
              </a:solidFill>
            </a:ln>
          </c:spPr>
          <c:dPt>
            <c:idx val="0"/>
            <c:bubble3D val="0"/>
            <c:spPr>
              <a:solidFill>
                <a:srgbClr val="7000C4"/>
              </a:solidFill>
              <a:ln w="19050">
                <a:solidFill>
                  <a:schemeClr val="bg1"/>
                </a:solidFill>
              </a:ln>
              <a:effectLst/>
            </c:spPr>
            <c:extLst>
              <c:ext xmlns:c16="http://schemas.microsoft.com/office/drawing/2014/chart" uri="{C3380CC4-5D6E-409C-BE32-E72D297353CC}">
                <c16:uniqueId val="{00000001-13ED-4868-A23F-6EF1C6F7BADA}"/>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13ED-4868-A23F-6EF1C6F7BADA}"/>
              </c:ext>
            </c:extLst>
          </c:dPt>
          <c:val>
            <c:numRef>
              <c:f>pivot1!$R$16:$R$17</c:f>
              <c:numCache>
                <c:formatCode>0.00%</c:formatCode>
                <c:ptCount val="2"/>
                <c:pt idx="0">
                  <c:v>4.5662100456621002E-3</c:v>
                </c:pt>
                <c:pt idx="1">
                  <c:v>0.99543378995433796</c:v>
                </c:pt>
              </c:numCache>
            </c:numRef>
          </c:val>
          <c:extLst>
            <c:ext xmlns:c16="http://schemas.microsoft.com/office/drawing/2014/chart" uri="{C3380CC4-5D6E-409C-BE32-E72D297353CC}">
              <c16:uniqueId val="{00000004-13ED-4868-A23F-6EF1C6F7BADA}"/>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6A39"/>
            </a:solidFill>
            <a:ln>
              <a:solidFill>
                <a:schemeClr val="bg1"/>
              </a:solidFill>
            </a:ln>
          </c:spPr>
          <c:dPt>
            <c:idx val="0"/>
            <c:bubble3D val="0"/>
            <c:spPr>
              <a:solidFill>
                <a:srgbClr val="7000C4"/>
              </a:solidFill>
              <a:ln w="19050">
                <a:solidFill>
                  <a:schemeClr val="bg1"/>
                </a:solidFill>
              </a:ln>
              <a:effectLst/>
            </c:spPr>
            <c:extLst>
              <c:ext xmlns:c16="http://schemas.microsoft.com/office/drawing/2014/chart" uri="{C3380CC4-5D6E-409C-BE32-E72D297353CC}">
                <c16:uniqueId val="{00000001-BB15-4D22-B24E-9F3A667BCC08}"/>
              </c:ext>
            </c:extLst>
          </c:dPt>
          <c:dPt>
            <c:idx val="1"/>
            <c:bubble3D val="0"/>
            <c:spPr>
              <a:solidFill>
                <a:srgbClr val="FF6A39"/>
              </a:solidFill>
              <a:ln w="19050">
                <a:solidFill>
                  <a:schemeClr val="bg1"/>
                </a:solidFill>
              </a:ln>
              <a:effectLst/>
            </c:spPr>
            <c:extLst>
              <c:ext xmlns:c16="http://schemas.microsoft.com/office/drawing/2014/chart" uri="{C3380CC4-5D6E-409C-BE32-E72D297353CC}">
                <c16:uniqueId val="{00000003-BB15-4D22-B24E-9F3A667BCC08}"/>
              </c:ext>
            </c:extLst>
          </c:dPt>
          <c:val>
            <c:numRef>
              <c:f>pivot1!$R$16:$R$17</c:f>
              <c:numCache>
                <c:formatCode>0.00%</c:formatCode>
                <c:ptCount val="2"/>
                <c:pt idx="0">
                  <c:v>4.5662100456621002E-3</c:v>
                </c:pt>
                <c:pt idx="1">
                  <c:v>0.99543378995433796</c:v>
                </c:pt>
              </c:numCache>
            </c:numRef>
          </c:val>
          <c:extLst>
            <c:ext xmlns:c16="http://schemas.microsoft.com/office/drawing/2014/chart" uri="{C3380CC4-5D6E-409C-BE32-E72D297353CC}">
              <c16:uniqueId val="{00000004-BB15-4D22-B24E-9F3A667BCC08}"/>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[STC TV final dashboard.xlsx]pivot1!PivotTable13</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pivot1!$M$20</c:f>
              <c:strCache>
                <c:ptCount val="1"/>
                <c:pt idx="0">
                  <c:v>الإجمالي</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12-4B9E-AD40-0779850AB88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1212-4B9E-AD40-0779850AB88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1212-4B9E-AD40-0779850AB88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1212-4B9E-AD40-0779850AB88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1212-4B9E-AD40-0779850AB88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1212-4B9E-AD40-0779850AB88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1212-4B9E-AD40-0779850AB88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1212-4B9E-AD40-0779850AB88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1212-4B9E-AD40-0779850AB88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1212-4B9E-AD40-0779850AB883}"/>
              </c:ext>
            </c:extLst>
          </c:dPt>
          <c:dPt>
            <c:idx val="1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15-1212-4B9E-AD40-0779850AB883}"/>
              </c:ext>
            </c:extLst>
          </c:dPt>
          <c:cat>
            <c:strRef>
              <c:f>pivot1!$L$21:$L$32</c:f>
              <c:strCache>
                <c:ptCount val="11"/>
                <c:pt idx="0">
                  <c:v>Action</c:v>
                </c:pt>
                <c:pt idx="1">
                  <c:v>Animation</c:v>
                </c:pt>
                <c:pt idx="2">
                  <c:v>Biography</c:v>
                </c:pt>
                <c:pt idx="3">
                  <c:v>Comedy</c:v>
                </c:pt>
                <c:pt idx="4">
                  <c:v>Crime</c:v>
                </c:pt>
                <c:pt idx="5">
                  <c:v>Documentary</c:v>
                </c:pt>
                <c:pt idx="6">
                  <c:v>Drama</c:v>
                </c:pt>
                <c:pt idx="7">
                  <c:v>Family</c:v>
                </c:pt>
                <c:pt idx="8">
                  <c:v>Horror</c:v>
                </c:pt>
                <c:pt idx="9">
                  <c:v>NOT_DEFINED_IN_UMS</c:v>
                </c:pt>
                <c:pt idx="10">
                  <c:v>Thriller</c:v>
                </c:pt>
              </c:strCache>
            </c:strRef>
          </c:cat>
          <c:val>
            <c:numRef>
              <c:f>pivot1!$M$21:$M$32</c:f>
              <c:numCache>
                <c:formatCode>_(* #,##0.00_);_(* \(#,##0.00\);_(* "-"??_);_(@_)</c:formatCode>
                <c:ptCount val="11"/>
                <c:pt idx="0">
                  <c:v>41</c:v>
                </c:pt>
                <c:pt idx="1">
                  <c:v>80</c:v>
                </c:pt>
                <c:pt idx="2">
                  <c:v>8</c:v>
                </c:pt>
                <c:pt idx="3">
                  <c:v>34</c:v>
                </c:pt>
                <c:pt idx="4">
                  <c:v>1</c:v>
                </c:pt>
                <c:pt idx="5">
                  <c:v>3</c:v>
                </c:pt>
                <c:pt idx="6">
                  <c:v>26</c:v>
                </c:pt>
                <c:pt idx="7">
                  <c:v>1</c:v>
                </c:pt>
                <c:pt idx="8">
                  <c:v>16</c:v>
                </c:pt>
                <c:pt idx="9">
                  <c:v>1</c:v>
                </c:pt>
                <c:pt idx="10">
                  <c:v>8</c:v>
                </c:pt>
              </c:numCache>
            </c:numRef>
          </c:val>
          <c:extLst>
            <c:ext xmlns:c16="http://schemas.microsoft.com/office/drawing/2014/chart" uri="{C3380CC4-5D6E-409C-BE32-E72D297353CC}">
              <c16:uniqueId val="{00000000-933F-4672-8321-5DCBBB4EDB70}"/>
            </c:ext>
          </c:extLst>
        </c:ser>
        <c:dLbls>
          <c:showLegendKey val="0"/>
          <c:showVal val="0"/>
          <c:showCatName val="0"/>
          <c:showSerName val="0"/>
          <c:showPercent val="0"/>
          <c:showBubbleSize val="0"/>
          <c:showLeaderLines val="1"/>
        </c:dLbls>
        <c:firstSliceAng val="0"/>
        <c:holeSize val="77"/>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solidFill>
            </a:ln>
          </c:spPr>
          <c:dPt>
            <c:idx val="0"/>
            <c:bubble3D val="0"/>
            <c:spPr>
              <a:solidFill>
                <a:schemeClr val="accent2"/>
              </a:solidFill>
              <a:ln w="19050">
                <a:solidFill>
                  <a:schemeClr val="bg1"/>
                </a:solidFill>
              </a:ln>
              <a:effectLst/>
            </c:spPr>
            <c:extLst>
              <c:ext xmlns:c16="http://schemas.microsoft.com/office/drawing/2014/chart" uri="{C3380CC4-5D6E-409C-BE32-E72D297353CC}">
                <c16:uniqueId val="{00000001-AB3B-454F-9DD5-B78148503577}"/>
              </c:ext>
            </c:extLst>
          </c:dPt>
          <c:dPt>
            <c:idx val="1"/>
            <c:bubble3D val="0"/>
            <c:spPr>
              <a:solidFill>
                <a:schemeClr val="accent4"/>
              </a:solidFill>
              <a:ln w="19050">
                <a:solidFill>
                  <a:schemeClr val="bg1"/>
                </a:solidFill>
              </a:ln>
              <a:effectLst/>
            </c:spPr>
            <c:extLst>
              <c:ext xmlns:c16="http://schemas.microsoft.com/office/drawing/2014/chart" uri="{C3380CC4-5D6E-409C-BE32-E72D297353CC}">
                <c16:uniqueId val="{00000003-AB3B-454F-9DD5-B78148503577}"/>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ar-SA"/>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pivot1!$J$12:$K$12</c:f>
              <c:strCache>
                <c:ptCount val="2"/>
                <c:pt idx="0">
                  <c:v>HD</c:v>
                </c:pt>
                <c:pt idx="1">
                  <c:v>SD</c:v>
                </c:pt>
              </c:strCache>
            </c:strRef>
          </c:cat>
          <c:val>
            <c:numRef>
              <c:f>pivot1!$J$13:$K$13</c:f>
              <c:numCache>
                <c:formatCode>General</c:formatCode>
                <c:ptCount val="2"/>
                <c:pt idx="0">
                  <c:v>148</c:v>
                </c:pt>
                <c:pt idx="1">
                  <c:v>71</c:v>
                </c:pt>
              </c:numCache>
            </c:numRef>
          </c:val>
          <c:extLst>
            <c:ext xmlns:c16="http://schemas.microsoft.com/office/drawing/2014/chart" uri="{C3380CC4-5D6E-409C-BE32-E72D297353CC}">
              <c16:uniqueId val="{00000000-AC8E-42AF-B34C-D5C565CA8ED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3" Type="http://schemas.openxmlformats.org/officeDocument/2006/relationships/image" Target="../media/image2.sv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STC data after cleaning '!A1"/><Relationship Id="rId6" Type="http://schemas.openxmlformats.org/officeDocument/2006/relationships/hyperlink" Target="#'Porgram Genre '!A1"/><Relationship Id="rId5" Type="http://schemas.openxmlformats.org/officeDocument/2006/relationships/hyperlink" Target="#Dashboard!A1"/><Relationship Id="rId10" Type="http://schemas.openxmlformats.org/officeDocument/2006/relationships/image" Target="../media/image7.svg"/><Relationship Id="rId4" Type="http://schemas.openxmlformats.org/officeDocument/2006/relationships/image" Target="../media/image3.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9.xml"/><Relationship Id="rId18" Type="http://schemas.openxmlformats.org/officeDocument/2006/relationships/image" Target="../media/image4.png"/><Relationship Id="rId3" Type="http://schemas.openxmlformats.org/officeDocument/2006/relationships/image" Target="../media/image9.png"/><Relationship Id="rId21" Type="http://schemas.openxmlformats.org/officeDocument/2006/relationships/image" Target="../media/image7.svg"/><Relationship Id="rId7" Type="http://schemas.openxmlformats.org/officeDocument/2006/relationships/chart" Target="../charts/chart3.xml"/><Relationship Id="rId12" Type="http://schemas.openxmlformats.org/officeDocument/2006/relationships/chart" Target="../charts/chart8.xml"/><Relationship Id="rId17" Type="http://schemas.openxmlformats.org/officeDocument/2006/relationships/hyperlink" Target="#'STC data after cleaning '!A1"/><Relationship Id="rId2" Type="http://schemas.microsoft.com/office/2007/relationships/hdphoto" Target="../media/hdphoto1.wdp"/><Relationship Id="rId16" Type="http://schemas.openxmlformats.org/officeDocument/2006/relationships/hyperlink" Target="#'Porgram Genre '!A1"/><Relationship Id="rId20" Type="http://schemas.openxmlformats.org/officeDocument/2006/relationships/image" Target="../media/image6.png"/><Relationship Id="rId1" Type="http://schemas.openxmlformats.org/officeDocument/2006/relationships/image" Target="../media/image8.pn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chart" Target="../charts/chart1.xml"/><Relationship Id="rId15" Type="http://schemas.openxmlformats.org/officeDocument/2006/relationships/hyperlink" Target="#Dashboard!A1"/><Relationship Id="rId23" Type="http://schemas.openxmlformats.org/officeDocument/2006/relationships/image" Target="../media/image2.svg"/><Relationship Id="rId10" Type="http://schemas.openxmlformats.org/officeDocument/2006/relationships/chart" Target="../charts/chart6.xml"/><Relationship Id="rId19" Type="http://schemas.openxmlformats.org/officeDocument/2006/relationships/image" Target="../media/image5.svg"/><Relationship Id="rId4" Type="http://schemas.openxmlformats.org/officeDocument/2006/relationships/image" Target="../media/image10.svg"/><Relationship Id="rId9" Type="http://schemas.openxmlformats.org/officeDocument/2006/relationships/chart" Target="../charts/chart5.xml"/><Relationship Id="rId14" Type="http://schemas.openxmlformats.org/officeDocument/2006/relationships/image" Target="../media/image3.png"/><Relationship Id="rId22"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hyperlink" Target="#'STC data after cleaning '!A1"/><Relationship Id="rId18" Type="http://schemas.openxmlformats.org/officeDocument/2006/relationships/image" Target="../media/image1.png"/><Relationship Id="rId26" Type="http://schemas.openxmlformats.org/officeDocument/2006/relationships/chart" Target="../charts/chart21.xml"/><Relationship Id="rId3" Type="http://schemas.openxmlformats.org/officeDocument/2006/relationships/chart" Target="../charts/chart10.xml"/><Relationship Id="rId21" Type="http://schemas.openxmlformats.org/officeDocument/2006/relationships/image" Target="../media/image10.svg"/><Relationship Id="rId7" Type="http://schemas.openxmlformats.org/officeDocument/2006/relationships/chart" Target="../charts/chart14.xml"/><Relationship Id="rId12" Type="http://schemas.openxmlformats.org/officeDocument/2006/relationships/hyperlink" Target="#'Porgram Genre '!A1"/><Relationship Id="rId17" Type="http://schemas.openxmlformats.org/officeDocument/2006/relationships/image" Target="../media/image7.svg"/><Relationship Id="rId25" Type="http://schemas.openxmlformats.org/officeDocument/2006/relationships/chart" Target="../charts/chart20.xml"/><Relationship Id="rId2" Type="http://schemas.microsoft.com/office/2007/relationships/hdphoto" Target="../media/hdphoto1.wdp"/><Relationship Id="rId16" Type="http://schemas.openxmlformats.org/officeDocument/2006/relationships/image" Target="../media/image6.png"/><Relationship Id="rId20"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chart" Target="../charts/chart13.xml"/><Relationship Id="rId11" Type="http://schemas.openxmlformats.org/officeDocument/2006/relationships/hyperlink" Target="#Dashboard!A1"/><Relationship Id="rId24" Type="http://schemas.openxmlformats.org/officeDocument/2006/relationships/chart" Target="../charts/chart19.xml"/><Relationship Id="rId5" Type="http://schemas.openxmlformats.org/officeDocument/2006/relationships/chart" Target="../charts/chart12.xml"/><Relationship Id="rId15" Type="http://schemas.openxmlformats.org/officeDocument/2006/relationships/image" Target="../media/image5.svg"/><Relationship Id="rId23" Type="http://schemas.openxmlformats.org/officeDocument/2006/relationships/chart" Target="../charts/chart18.xml"/><Relationship Id="rId10" Type="http://schemas.openxmlformats.org/officeDocument/2006/relationships/image" Target="../media/image3.png"/><Relationship Id="rId19" Type="http://schemas.openxmlformats.org/officeDocument/2006/relationships/image" Target="../media/image2.svg"/><Relationship Id="rId4" Type="http://schemas.openxmlformats.org/officeDocument/2006/relationships/chart" Target="../charts/chart11.xml"/><Relationship Id="rId9" Type="http://schemas.openxmlformats.org/officeDocument/2006/relationships/chart" Target="../charts/chart16.xml"/><Relationship Id="rId14" Type="http://schemas.openxmlformats.org/officeDocument/2006/relationships/image" Target="../media/image4.png"/><Relationship Id="rId22"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editAs="oneCell">
    <xdr:from>
      <xdr:col>11</xdr:col>
      <xdr:colOff>275898</xdr:colOff>
      <xdr:row>9</xdr:row>
      <xdr:rowOff>35515</xdr:rowOff>
    </xdr:from>
    <xdr:to>
      <xdr:col>11</xdr:col>
      <xdr:colOff>648792</xdr:colOff>
      <xdr:row>11</xdr:row>
      <xdr:rowOff>13191</xdr:rowOff>
    </xdr:to>
    <xdr:pic>
      <xdr:nvPicPr>
        <xdr:cNvPr id="11" name="رسم 10" descr="جدول مع تعبئة خالصة">
          <a:hlinkClick xmlns:r="http://schemas.openxmlformats.org/officeDocument/2006/relationships" r:id="rId1"/>
          <a:extLst>
            <a:ext uri="{FF2B5EF4-FFF2-40B4-BE49-F238E27FC236}">
              <a16:creationId xmlns:a16="http://schemas.microsoft.com/office/drawing/2014/main" id="{E3AA000C-870D-4BE6-A558-69986476FC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028277" y="1809136"/>
          <a:ext cx="372894" cy="371814"/>
        </a:xfrm>
        <a:prstGeom prst="rect">
          <a:avLst/>
        </a:prstGeom>
      </xdr:spPr>
    </xdr:pic>
    <xdr:clientData/>
  </xdr:twoCellAnchor>
  <xdr:twoCellAnchor>
    <xdr:from>
      <xdr:col>0</xdr:col>
      <xdr:colOff>52552</xdr:colOff>
      <xdr:row>2</xdr:row>
      <xdr:rowOff>183931</xdr:rowOff>
    </xdr:from>
    <xdr:to>
      <xdr:col>1</xdr:col>
      <xdr:colOff>36722</xdr:colOff>
      <xdr:row>13</xdr:row>
      <xdr:rowOff>115906</xdr:rowOff>
    </xdr:to>
    <xdr:grpSp>
      <xdr:nvGrpSpPr>
        <xdr:cNvPr id="2" name="مجموعة 1">
          <a:extLst>
            <a:ext uri="{FF2B5EF4-FFF2-40B4-BE49-F238E27FC236}">
              <a16:creationId xmlns:a16="http://schemas.microsoft.com/office/drawing/2014/main" id="{045E666F-C5A5-4275-A03B-0B96C7DB1A4B}"/>
            </a:ext>
          </a:extLst>
        </xdr:cNvPr>
        <xdr:cNvGrpSpPr/>
      </xdr:nvGrpSpPr>
      <xdr:grpSpPr>
        <a:xfrm>
          <a:off x="52552" y="580171"/>
          <a:ext cx="2285410" cy="2111295"/>
          <a:chOff x="0" y="931332"/>
          <a:chExt cx="2283308" cy="2099734"/>
        </a:xfrm>
      </xdr:grpSpPr>
      <xdr:pic>
        <xdr:nvPicPr>
          <xdr:cNvPr id="3" name="صورة 2">
            <a:extLst>
              <a:ext uri="{FF2B5EF4-FFF2-40B4-BE49-F238E27FC236}">
                <a16:creationId xmlns:a16="http://schemas.microsoft.com/office/drawing/2014/main" id="{8C933D37-2532-CA60-8258-17F29DDA88E4}"/>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2335" r="19475" b="6616"/>
          <a:stretch/>
        </xdr:blipFill>
        <xdr:spPr>
          <a:xfrm>
            <a:off x="0" y="931332"/>
            <a:ext cx="2203483" cy="2099734"/>
          </a:xfrm>
          <a:prstGeom prst="roundRect">
            <a:avLst>
              <a:gd name="adj" fmla="val 10537"/>
            </a:avLst>
          </a:prstGeom>
        </xdr:spPr>
      </xdr:pic>
      <xdr:sp macro="" textlink="">
        <xdr:nvSpPr>
          <xdr:cNvPr id="4" name="مربع نص 3">
            <a:hlinkClick xmlns:r="http://schemas.openxmlformats.org/officeDocument/2006/relationships" r:id="rId5"/>
            <a:extLst>
              <a:ext uri="{FF2B5EF4-FFF2-40B4-BE49-F238E27FC236}">
                <a16:creationId xmlns:a16="http://schemas.microsoft.com/office/drawing/2014/main" id="{E1CA1C51-FD41-F07A-3215-74B97425CB04}"/>
              </a:ext>
            </a:extLst>
          </xdr:cNvPr>
          <xdr:cNvSpPr txBox="1"/>
        </xdr:nvSpPr>
        <xdr:spPr>
          <a:xfrm>
            <a:off x="187460" y="1265991"/>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Main</a:t>
            </a:r>
            <a:r>
              <a:rPr lang="en-US" sz="1800" baseline="0">
                <a:solidFill>
                  <a:schemeClr val="bg1"/>
                </a:solidFill>
                <a:latin typeface="+mn-lt"/>
                <a:cs typeface="+mj-cs"/>
              </a:rPr>
              <a:t> Dashboard</a:t>
            </a:r>
          </a:p>
        </xdr:txBody>
      </xdr:sp>
      <xdr:sp macro="" textlink="">
        <xdr:nvSpPr>
          <xdr:cNvPr id="5" name="مربع نص 4">
            <a:hlinkClick xmlns:r="http://schemas.openxmlformats.org/officeDocument/2006/relationships" r:id="rId6"/>
            <a:extLst>
              <a:ext uri="{FF2B5EF4-FFF2-40B4-BE49-F238E27FC236}">
                <a16:creationId xmlns:a16="http://schemas.microsoft.com/office/drawing/2014/main" id="{52F54E40-274A-46D7-5F59-0E21B1C56B8D}"/>
              </a:ext>
            </a:extLst>
          </xdr:cNvPr>
          <xdr:cNvSpPr txBox="1"/>
        </xdr:nvSpPr>
        <xdr:spPr>
          <a:xfrm>
            <a:off x="127814" y="1799388"/>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Porgram</a:t>
            </a:r>
            <a:r>
              <a:rPr lang="en-US" sz="1800" baseline="0">
                <a:solidFill>
                  <a:schemeClr val="bg1"/>
                </a:solidFill>
                <a:latin typeface="+mn-lt"/>
                <a:cs typeface="+mj-cs"/>
              </a:rPr>
              <a:t> Genre </a:t>
            </a:r>
          </a:p>
        </xdr:txBody>
      </xdr:sp>
      <xdr:sp macro="" textlink="">
        <xdr:nvSpPr>
          <xdr:cNvPr id="6" name="مربع نص 5">
            <a:hlinkClick xmlns:r="http://schemas.openxmlformats.org/officeDocument/2006/relationships" r:id="rId1"/>
            <a:extLst>
              <a:ext uri="{FF2B5EF4-FFF2-40B4-BE49-F238E27FC236}">
                <a16:creationId xmlns:a16="http://schemas.microsoft.com/office/drawing/2014/main" id="{A7C97858-037D-7D92-2A45-1B011EEB5653}"/>
              </a:ext>
            </a:extLst>
          </xdr:cNvPr>
          <xdr:cNvSpPr txBox="1"/>
        </xdr:nvSpPr>
        <xdr:spPr>
          <a:xfrm>
            <a:off x="297945" y="2361430"/>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Data after cleaning</a:t>
            </a:r>
            <a:endParaRPr lang="en-US" sz="1800" baseline="0">
              <a:solidFill>
                <a:schemeClr val="bg1"/>
              </a:solidFill>
              <a:latin typeface="+mn-lt"/>
              <a:cs typeface="+mj-cs"/>
            </a:endParaRPr>
          </a:p>
        </xdr:txBody>
      </xdr:sp>
      <xdr:pic>
        <xdr:nvPicPr>
          <xdr:cNvPr id="7" name="رسم 6" descr="مخطط دائري مع تعبئة خالصة">
            <a:hlinkClick xmlns:r="http://schemas.openxmlformats.org/officeDocument/2006/relationships" r:id="rId5"/>
            <a:extLst>
              <a:ext uri="{FF2B5EF4-FFF2-40B4-BE49-F238E27FC236}">
                <a16:creationId xmlns:a16="http://schemas.microsoft.com/office/drawing/2014/main" id="{647B7470-28AD-9098-0AB0-D1823A61F1E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126" y="1329267"/>
            <a:ext cx="281189" cy="279400"/>
          </a:xfrm>
          <a:prstGeom prst="rect">
            <a:avLst/>
          </a:prstGeom>
        </xdr:spPr>
      </xdr:pic>
      <xdr:pic>
        <xdr:nvPicPr>
          <xdr:cNvPr id="8" name="رسم 7" descr="دراما مع تعبئة خالصة">
            <a:hlinkClick xmlns:r="http://schemas.openxmlformats.org/officeDocument/2006/relationships" r:id="rId6"/>
            <a:extLst>
              <a:ext uri="{FF2B5EF4-FFF2-40B4-BE49-F238E27FC236}">
                <a16:creationId xmlns:a16="http://schemas.microsoft.com/office/drawing/2014/main" id="{EB72E72D-250A-E808-2660-B1F566D82D8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043" y="1837265"/>
            <a:ext cx="332314" cy="330200"/>
          </a:xfrm>
          <a:prstGeom prst="rect">
            <a:avLst/>
          </a:prstGeom>
        </xdr:spPr>
      </xdr:pic>
      <xdr:pic>
        <xdr:nvPicPr>
          <xdr:cNvPr id="9" name="رسم 8" descr="جدول مع تعبئة خالصة">
            <a:hlinkClick xmlns:r="http://schemas.openxmlformats.org/officeDocument/2006/relationships" r:id="rId1"/>
            <a:extLst>
              <a:ext uri="{FF2B5EF4-FFF2-40B4-BE49-F238E27FC236}">
                <a16:creationId xmlns:a16="http://schemas.microsoft.com/office/drawing/2014/main" id="{12BBC1A7-332C-0455-1850-D814500C452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 y="2359468"/>
            <a:ext cx="372894" cy="371814"/>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46653</xdr:colOff>
      <xdr:row>69</xdr:row>
      <xdr:rowOff>62205</xdr:rowOff>
    </xdr:to>
    <xdr:sp macro="" textlink="">
      <xdr:nvSpPr>
        <xdr:cNvPr id="17" name="مستطيل 16">
          <a:extLst>
            <a:ext uri="{FF2B5EF4-FFF2-40B4-BE49-F238E27FC236}">
              <a16:creationId xmlns:a16="http://schemas.microsoft.com/office/drawing/2014/main" id="{46F31390-5768-4778-6115-529BD7EFB3BD}"/>
            </a:ext>
          </a:extLst>
        </xdr:cNvPr>
        <xdr:cNvSpPr/>
      </xdr:nvSpPr>
      <xdr:spPr>
        <a:xfrm>
          <a:off x="0" y="0"/>
          <a:ext cx="18085837" cy="11865429"/>
        </a:xfrm>
        <a:prstGeom prst="rect">
          <a:avLst/>
        </a:prstGeom>
        <a:solidFill>
          <a:srgbClr val="F0F3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3</xdr:col>
      <xdr:colOff>549057</xdr:colOff>
      <xdr:row>48</xdr:row>
      <xdr:rowOff>162837</xdr:rowOff>
    </xdr:from>
    <xdr:to>
      <xdr:col>25</xdr:col>
      <xdr:colOff>448849</xdr:colOff>
      <xdr:row>67</xdr:row>
      <xdr:rowOff>27139</xdr:rowOff>
    </xdr:to>
    <xdr:sp macro="" textlink="">
      <xdr:nvSpPr>
        <xdr:cNvPr id="48" name="مستطيل: زوايا مستديرة 47">
          <a:extLst>
            <a:ext uri="{FF2B5EF4-FFF2-40B4-BE49-F238E27FC236}">
              <a16:creationId xmlns:a16="http://schemas.microsoft.com/office/drawing/2014/main" id="{B4597C3B-A0F5-4681-93E3-04E6B321F765}"/>
            </a:ext>
          </a:extLst>
        </xdr:cNvPr>
        <xdr:cNvSpPr/>
      </xdr:nvSpPr>
      <xdr:spPr>
        <a:xfrm>
          <a:off x="2542783" y="8680536"/>
          <a:ext cx="14596998" cy="3235891"/>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18</xdr:col>
      <xdr:colOff>541301</xdr:colOff>
      <xdr:row>29</xdr:row>
      <xdr:rowOff>16697</xdr:rowOff>
    </xdr:from>
    <xdr:to>
      <xdr:col>25</xdr:col>
      <xdr:colOff>368024</xdr:colOff>
      <xdr:row>47</xdr:row>
      <xdr:rowOff>58451</xdr:rowOff>
    </xdr:to>
    <xdr:sp macro="" textlink="">
      <xdr:nvSpPr>
        <xdr:cNvPr id="46" name="مستطيل: زوايا مستديرة 45">
          <a:extLst>
            <a:ext uri="{FF2B5EF4-FFF2-40B4-BE49-F238E27FC236}">
              <a16:creationId xmlns:a16="http://schemas.microsoft.com/office/drawing/2014/main" id="{7EC87E90-4AAD-463B-9625-780451F0FFA5}"/>
            </a:ext>
          </a:extLst>
        </xdr:cNvPr>
        <xdr:cNvSpPr/>
      </xdr:nvSpPr>
      <xdr:spPr>
        <a:xfrm>
          <a:off x="12644696" y="5155767"/>
          <a:ext cx="4540491" cy="3231521"/>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4</xdr:col>
      <xdr:colOff>248094</xdr:colOff>
      <xdr:row>29</xdr:row>
      <xdr:rowOff>20875</xdr:rowOff>
    </xdr:from>
    <xdr:to>
      <xdr:col>18</xdr:col>
      <xdr:colOff>248094</xdr:colOff>
      <xdr:row>47</xdr:row>
      <xdr:rowOff>62629</xdr:rowOff>
    </xdr:to>
    <xdr:sp macro="" textlink="">
      <xdr:nvSpPr>
        <xdr:cNvPr id="44" name="مستطيل: زوايا مستديرة 43">
          <a:extLst>
            <a:ext uri="{FF2B5EF4-FFF2-40B4-BE49-F238E27FC236}">
              <a16:creationId xmlns:a16="http://schemas.microsoft.com/office/drawing/2014/main" id="{E05C7808-D0A2-4EEA-9F0C-C592FF8E394D}"/>
            </a:ext>
          </a:extLst>
        </xdr:cNvPr>
        <xdr:cNvSpPr/>
      </xdr:nvSpPr>
      <xdr:spPr>
        <a:xfrm>
          <a:off x="2923954" y="5159945"/>
          <a:ext cx="9427535" cy="3231521"/>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14</xdr:col>
      <xdr:colOff>516333</xdr:colOff>
      <xdr:row>6</xdr:row>
      <xdr:rowOff>27187</xdr:rowOff>
    </xdr:from>
    <xdr:to>
      <xdr:col>26</xdr:col>
      <xdr:colOff>218720</xdr:colOff>
      <xdr:row>28</xdr:row>
      <xdr:rowOff>31364</xdr:rowOff>
    </xdr:to>
    <xdr:sp macro="" textlink="">
      <xdr:nvSpPr>
        <xdr:cNvPr id="42" name="مستطيل: زوايا مستديرة 41">
          <a:extLst>
            <a:ext uri="{FF2B5EF4-FFF2-40B4-BE49-F238E27FC236}">
              <a16:creationId xmlns:a16="http://schemas.microsoft.com/office/drawing/2014/main" id="{C537D05F-CF8F-477A-98B4-8283490C831D}"/>
            </a:ext>
          </a:extLst>
        </xdr:cNvPr>
        <xdr:cNvSpPr/>
      </xdr:nvSpPr>
      <xdr:spPr>
        <a:xfrm>
          <a:off x="9926147" y="1090443"/>
          <a:ext cx="7783131" cy="3902781"/>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3</xdr:col>
      <xdr:colOff>655675</xdr:colOff>
      <xdr:row>6</xdr:row>
      <xdr:rowOff>23013</xdr:rowOff>
    </xdr:from>
    <xdr:to>
      <xdr:col>14</xdr:col>
      <xdr:colOff>276349</xdr:colOff>
      <xdr:row>28</xdr:row>
      <xdr:rowOff>27190</xdr:rowOff>
    </xdr:to>
    <xdr:sp macro="" textlink="">
      <xdr:nvSpPr>
        <xdr:cNvPr id="9" name="مستطيل: زوايا مستديرة 8">
          <a:extLst>
            <a:ext uri="{FF2B5EF4-FFF2-40B4-BE49-F238E27FC236}">
              <a16:creationId xmlns:a16="http://schemas.microsoft.com/office/drawing/2014/main" id="{AD9C8D97-A94A-449A-A005-3A675B638362}"/>
            </a:ext>
          </a:extLst>
        </xdr:cNvPr>
        <xdr:cNvSpPr/>
      </xdr:nvSpPr>
      <xdr:spPr>
        <a:xfrm>
          <a:off x="2658140" y="1086269"/>
          <a:ext cx="7028023" cy="3902781"/>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0</xdr:col>
      <xdr:colOff>0</xdr:colOff>
      <xdr:row>0</xdr:row>
      <xdr:rowOff>0</xdr:rowOff>
    </xdr:from>
    <xdr:to>
      <xdr:col>2</xdr:col>
      <xdr:colOff>7620</xdr:colOff>
      <xdr:row>5</xdr:row>
      <xdr:rowOff>7620</xdr:rowOff>
    </xdr:to>
    <xdr:sp macro="" textlink="">
      <xdr:nvSpPr>
        <xdr:cNvPr id="2" name="مستطيل 1">
          <a:extLst>
            <a:ext uri="{FF2B5EF4-FFF2-40B4-BE49-F238E27FC236}">
              <a16:creationId xmlns:a16="http://schemas.microsoft.com/office/drawing/2014/main" id="{157FA919-1CD5-6836-F658-22C7116B3F74}"/>
            </a:ext>
          </a:extLst>
        </xdr:cNvPr>
        <xdr:cNvSpPr/>
      </xdr:nvSpPr>
      <xdr:spPr>
        <a:xfrm>
          <a:off x="0" y="0"/>
          <a:ext cx="1333500" cy="8839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xdr:col>
      <xdr:colOff>624840</xdr:colOff>
      <xdr:row>0</xdr:row>
      <xdr:rowOff>0</xdr:rowOff>
    </xdr:from>
    <xdr:to>
      <xdr:col>27</xdr:col>
      <xdr:colOff>69273</xdr:colOff>
      <xdr:row>5</xdr:row>
      <xdr:rowOff>7620</xdr:rowOff>
    </xdr:to>
    <xdr:sp macro="" textlink="">
      <xdr:nvSpPr>
        <xdr:cNvPr id="3" name="مستطيل 2">
          <a:extLst>
            <a:ext uri="{FF2B5EF4-FFF2-40B4-BE49-F238E27FC236}">
              <a16:creationId xmlns:a16="http://schemas.microsoft.com/office/drawing/2014/main" id="{A5C3961B-8C52-48D5-A03E-1D798AAF7D1F}"/>
            </a:ext>
          </a:extLst>
        </xdr:cNvPr>
        <xdr:cNvSpPr/>
      </xdr:nvSpPr>
      <xdr:spPr>
        <a:xfrm>
          <a:off x="1282931" y="0"/>
          <a:ext cx="17005069" cy="873529"/>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editAs="oneCell">
    <xdr:from>
      <xdr:col>0</xdr:col>
      <xdr:colOff>0</xdr:colOff>
      <xdr:row>1</xdr:row>
      <xdr:rowOff>16041</xdr:rowOff>
    </xdr:from>
    <xdr:to>
      <xdr:col>2</xdr:col>
      <xdr:colOff>8467</xdr:colOff>
      <xdr:row>3</xdr:row>
      <xdr:rowOff>151894</xdr:rowOff>
    </xdr:to>
    <xdr:pic>
      <xdr:nvPicPr>
        <xdr:cNvPr id="7" name="صورة 6">
          <a:extLst>
            <a:ext uri="{FF2B5EF4-FFF2-40B4-BE49-F238E27FC236}">
              <a16:creationId xmlns:a16="http://schemas.microsoft.com/office/drawing/2014/main" id="{7A2FC401-99A6-8858-D153-E372BA099D93}"/>
            </a:ext>
          </a:extLst>
        </xdr:cNvPr>
        <xdr:cNvPicPr>
          <a:picLocks noChangeAspect="1"/>
        </xdr:cNvPicPr>
      </xdr:nvPicPr>
      <xdr:blipFill rotWithShape="1">
        <a:blip xmlns:r="http://schemas.openxmlformats.org/officeDocument/2006/relationships" r:embed="rId1" cstate="print">
          <a:clrChange>
            <a:clrFrom>
              <a:srgbClr val="FFFFFF"/>
            </a:clrFrom>
            <a:clrTo>
              <a:srgbClr val="FFFFFF">
                <a:alpha val="0"/>
              </a:srgbClr>
            </a:clrTo>
          </a:clrChange>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t="31707" b="33477"/>
        <a:stretch/>
      </xdr:blipFill>
      <xdr:spPr>
        <a:xfrm>
          <a:off x="0" y="193841"/>
          <a:ext cx="1329267" cy="491453"/>
        </a:xfrm>
        <a:prstGeom prst="rect">
          <a:avLst/>
        </a:prstGeom>
      </xdr:spPr>
    </xdr:pic>
    <xdr:clientData/>
  </xdr:twoCellAnchor>
  <xdr:twoCellAnchor>
    <xdr:from>
      <xdr:col>0</xdr:col>
      <xdr:colOff>473243</xdr:colOff>
      <xdr:row>0</xdr:row>
      <xdr:rowOff>72189</xdr:rowOff>
    </xdr:from>
    <xdr:to>
      <xdr:col>11</xdr:col>
      <xdr:colOff>216568</xdr:colOff>
      <xdr:row>4</xdr:row>
      <xdr:rowOff>128336</xdr:rowOff>
    </xdr:to>
    <xdr:sp macro="" textlink="">
      <xdr:nvSpPr>
        <xdr:cNvPr id="8" name="مربع نص 7">
          <a:extLst>
            <a:ext uri="{FF2B5EF4-FFF2-40B4-BE49-F238E27FC236}">
              <a16:creationId xmlns:a16="http://schemas.microsoft.com/office/drawing/2014/main" id="{E138C928-B6C6-09B2-AF26-4B41E023FBD8}"/>
            </a:ext>
          </a:extLst>
        </xdr:cNvPr>
        <xdr:cNvSpPr txBox="1"/>
      </xdr:nvSpPr>
      <xdr:spPr>
        <a:xfrm>
          <a:off x="473243" y="72189"/>
          <a:ext cx="7138736"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3600">
              <a:solidFill>
                <a:schemeClr val="bg1"/>
              </a:solidFill>
              <a:cs typeface="+mj-cs"/>
            </a:rPr>
            <a:t>STC TV </a:t>
          </a:r>
          <a:r>
            <a:rPr lang="en-US" sz="4000">
              <a:solidFill>
                <a:schemeClr val="bg1"/>
              </a:solidFill>
              <a:latin typeface="+mn-lt"/>
              <a:cs typeface="+mj-cs"/>
            </a:rPr>
            <a:t>DASHBOARD</a:t>
          </a:r>
          <a:r>
            <a:rPr lang="en-US" sz="3600">
              <a:solidFill>
                <a:schemeClr val="bg1"/>
              </a:solidFill>
              <a:latin typeface="+mn-lt"/>
              <a:cs typeface="+mj-cs"/>
            </a:rPr>
            <a:t> </a:t>
          </a:r>
          <a:r>
            <a:rPr lang="en-US" sz="1600">
              <a:solidFill>
                <a:schemeClr val="bg1"/>
              </a:solidFill>
              <a:latin typeface="+mn-lt"/>
              <a:cs typeface="+mj-cs"/>
            </a:rPr>
            <a:t>2017-2018</a:t>
          </a:r>
          <a:endParaRPr lang="ar-SA" sz="3600">
            <a:solidFill>
              <a:schemeClr val="bg1"/>
            </a:solidFill>
            <a:latin typeface="+mn-lt"/>
            <a:cs typeface="+mj-cs"/>
          </a:endParaRPr>
        </a:p>
      </xdr:txBody>
    </xdr:sp>
    <xdr:clientData/>
  </xdr:twoCellAnchor>
  <xdr:twoCellAnchor>
    <xdr:from>
      <xdr:col>14</xdr:col>
      <xdr:colOff>48126</xdr:colOff>
      <xdr:row>2</xdr:row>
      <xdr:rowOff>16042</xdr:rowOff>
    </xdr:from>
    <xdr:to>
      <xdr:col>14</xdr:col>
      <xdr:colOff>336884</xdr:colOff>
      <xdr:row>3</xdr:row>
      <xdr:rowOff>72189</xdr:rowOff>
    </xdr:to>
    <xdr:sp macro="" textlink="">
      <xdr:nvSpPr>
        <xdr:cNvPr id="12" name="مستطيل 11">
          <a:extLst>
            <a:ext uri="{FF2B5EF4-FFF2-40B4-BE49-F238E27FC236}">
              <a16:creationId xmlns:a16="http://schemas.microsoft.com/office/drawing/2014/main" id="{D1146BE7-138B-4A57-8D50-2007614197AB}"/>
            </a:ext>
          </a:extLst>
        </xdr:cNvPr>
        <xdr:cNvSpPr/>
      </xdr:nvSpPr>
      <xdr:spPr>
        <a:xfrm>
          <a:off x="9464842" y="368968"/>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14</xdr:col>
      <xdr:colOff>529389</xdr:colOff>
      <xdr:row>3</xdr:row>
      <xdr:rowOff>128337</xdr:rowOff>
    </xdr:from>
    <xdr:to>
      <xdr:col>15</xdr:col>
      <xdr:colOff>144379</xdr:colOff>
      <xdr:row>5</xdr:row>
      <xdr:rowOff>8020</xdr:rowOff>
    </xdr:to>
    <xdr:sp macro="" textlink="">
      <xdr:nvSpPr>
        <xdr:cNvPr id="18" name="مستطيل 17">
          <a:extLst>
            <a:ext uri="{FF2B5EF4-FFF2-40B4-BE49-F238E27FC236}">
              <a16:creationId xmlns:a16="http://schemas.microsoft.com/office/drawing/2014/main" id="{0A42CD0E-53A6-43D2-A34F-4353988AF815}"/>
            </a:ext>
          </a:extLst>
        </xdr:cNvPr>
        <xdr:cNvSpPr/>
      </xdr:nvSpPr>
      <xdr:spPr>
        <a:xfrm>
          <a:off x="9946105" y="657726"/>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15</xdr:col>
      <xdr:colOff>336885</xdr:colOff>
      <xdr:row>1</xdr:row>
      <xdr:rowOff>168442</xdr:rowOff>
    </xdr:from>
    <xdr:to>
      <xdr:col>15</xdr:col>
      <xdr:colOff>625643</xdr:colOff>
      <xdr:row>3</xdr:row>
      <xdr:rowOff>48126</xdr:rowOff>
    </xdr:to>
    <xdr:sp macro="" textlink="">
      <xdr:nvSpPr>
        <xdr:cNvPr id="19" name="مستطيل 18">
          <a:extLst>
            <a:ext uri="{FF2B5EF4-FFF2-40B4-BE49-F238E27FC236}">
              <a16:creationId xmlns:a16="http://schemas.microsoft.com/office/drawing/2014/main" id="{3CFA4E1E-19FA-4929-AB0D-0A9671FACED3}"/>
            </a:ext>
          </a:extLst>
        </xdr:cNvPr>
        <xdr:cNvSpPr/>
      </xdr:nvSpPr>
      <xdr:spPr>
        <a:xfrm>
          <a:off x="10427369" y="344905"/>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9</xdr:col>
      <xdr:colOff>665747</xdr:colOff>
      <xdr:row>3</xdr:row>
      <xdr:rowOff>128337</xdr:rowOff>
    </xdr:from>
    <xdr:to>
      <xdr:col>10</xdr:col>
      <xdr:colOff>280737</xdr:colOff>
      <xdr:row>5</xdr:row>
      <xdr:rowOff>8020</xdr:rowOff>
    </xdr:to>
    <xdr:sp macro="" textlink="">
      <xdr:nvSpPr>
        <xdr:cNvPr id="20" name="مستطيل 19">
          <a:extLst>
            <a:ext uri="{FF2B5EF4-FFF2-40B4-BE49-F238E27FC236}">
              <a16:creationId xmlns:a16="http://schemas.microsoft.com/office/drawing/2014/main" id="{0F648409-666A-40DA-BA8D-57131FC1D593}"/>
            </a:ext>
          </a:extLst>
        </xdr:cNvPr>
        <xdr:cNvSpPr/>
      </xdr:nvSpPr>
      <xdr:spPr>
        <a:xfrm>
          <a:off x="6713621" y="657726"/>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10</xdr:col>
      <xdr:colOff>457200</xdr:colOff>
      <xdr:row>1</xdr:row>
      <xdr:rowOff>128337</xdr:rowOff>
    </xdr:from>
    <xdr:to>
      <xdr:col>11</xdr:col>
      <xdr:colOff>72189</xdr:colOff>
      <xdr:row>3</xdr:row>
      <xdr:rowOff>8021</xdr:rowOff>
    </xdr:to>
    <xdr:sp macro="" textlink="">
      <xdr:nvSpPr>
        <xdr:cNvPr id="21" name="مستطيل 20">
          <a:extLst>
            <a:ext uri="{FF2B5EF4-FFF2-40B4-BE49-F238E27FC236}">
              <a16:creationId xmlns:a16="http://schemas.microsoft.com/office/drawing/2014/main" id="{A2AF3109-8FA0-42F8-9A89-643C41984AEB}"/>
            </a:ext>
          </a:extLst>
        </xdr:cNvPr>
        <xdr:cNvSpPr/>
      </xdr:nvSpPr>
      <xdr:spPr>
        <a:xfrm>
          <a:off x="7178842" y="304800"/>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10</xdr:col>
      <xdr:colOff>473242</xdr:colOff>
      <xdr:row>5</xdr:row>
      <xdr:rowOff>64168</xdr:rowOff>
    </xdr:from>
    <xdr:to>
      <xdr:col>11</xdr:col>
      <xdr:colOff>88231</xdr:colOff>
      <xdr:row>6</xdr:row>
      <xdr:rowOff>120315</xdr:rowOff>
    </xdr:to>
    <xdr:sp macro="" textlink="">
      <xdr:nvSpPr>
        <xdr:cNvPr id="22" name="مستطيل 21">
          <a:extLst>
            <a:ext uri="{FF2B5EF4-FFF2-40B4-BE49-F238E27FC236}">
              <a16:creationId xmlns:a16="http://schemas.microsoft.com/office/drawing/2014/main" id="{D7350CB8-E9F0-4B80-A83E-25FE2D1EE1C2}"/>
            </a:ext>
          </a:extLst>
        </xdr:cNvPr>
        <xdr:cNvSpPr/>
      </xdr:nvSpPr>
      <xdr:spPr>
        <a:xfrm>
          <a:off x="7176259" y="968236"/>
          <a:ext cx="286582" cy="23696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11</xdr:col>
      <xdr:colOff>280737</xdr:colOff>
      <xdr:row>3</xdr:row>
      <xdr:rowOff>104274</xdr:rowOff>
    </xdr:from>
    <xdr:to>
      <xdr:col>11</xdr:col>
      <xdr:colOff>569495</xdr:colOff>
      <xdr:row>4</xdr:row>
      <xdr:rowOff>160420</xdr:rowOff>
    </xdr:to>
    <xdr:sp macro="" textlink="">
      <xdr:nvSpPr>
        <xdr:cNvPr id="23" name="مستطيل 22">
          <a:extLst>
            <a:ext uri="{FF2B5EF4-FFF2-40B4-BE49-F238E27FC236}">
              <a16:creationId xmlns:a16="http://schemas.microsoft.com/office/drawing/2014/main" id="{BE95EB9B-5EAB-45CF-8488-D5A092DCA720}"/>
            </a:ext>
          </a:extLst>
        </xdr:cNvPr>
        <xdr:cNvSpPr/>
      </xdr:nvSpPr>
      <xdr:spPr>
        <a:xfrm>
          <a:off x="7676148" y="633663"/>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12</xdr:col>
      <xdr:colOff>64167</xdr:colOff>
      <xdr:row>0</xdr:row>
      <xdr:rowOff>48130</xdr:rowOff>
    </xdr:from>
    <xdr:to>
      <xdr:col>12</xdr:col>
      <xdr:colOff>352925</xdr:colOff>
      <xdr:row>1</xdr:row>
      <xdr:rowOff>104277</xdr:rowOff>
    </xdr:to>
    <xdr:sp macro="" textlink="">
      <xdr:nvSpPr>
        <xdr:cNvPr id="24" name="مستطيل 23">
          <a:extLst>
            <a:ext uri="{FF2B5EF4-FFF2-40B4-BE49-F238E27FC236}">
              <a16:creationId xmlns:a16="http://schemas.microsoft.com/office/drawing/2014/main" id="{63F7317D-9FBD-4754-B4E0-7794A47CB61E}"/>
            </a:ext>
          </a:extLst>
        </xdr:cNvPr>
        <xdr:cNvSpPr/>
      </xdr:nvSpPr>
      <xdr:spPr>
        <a:xfrm>
          <a:off x="8133346" y="48130"/>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12</xdr:col>
      <xdr:colOff>545430</xdr:colOff>
      <xdr:row>1</xdr:row>
      <xdr:rowOff>160425</xdr:rowOff>
    </xdr:from>
    <xdr:to>
      <xdr:col>13</xdr:col>
      <xdr:colOff>160420</xdr:colOff>
      <xdr:row>3</xdr:row>
      <xdr:rowOff>40109</xdr:rowOff>
    </xdr:to>
    <xdr:sp macro="" textlink="">
      <xdr:nvSpPr>
        <xdr:cNvPr id="26" name="مستطيل 25">
          <a:extLst>
            <a:ext uri="{FF2B5EF4-FFF2-40B4-BE49-F238E27FC236}">
              <a16:creationId xmlns:a16="http://schemas.microsoft.com/office/drawing/2014/main" id="{483ADFC3-776A-4BD4-A453-44853E5AC761}"/>
            </a:ext>
          </a:extLst>
        </xdr:cNvPr>
        <xdr:cNvSpPr/>
      </xdr:nvSpPr>
      <xdr:spPr>
        <a:xfrm>
          <a:off x="8614609" y="336888"/>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13</xdr:col>
      <xdr:colOff>352926</xdr:colOff>
      <xdr:row>0</xdr:row>
      <xdr:rowOff>24067</xdr:rowOff>
    </xdr:from>
    <xdr:to>
      <xdr:col>13</xdr:col>
      <xdr:colOff>641684</xdr:colOff>
      <xdr:row>1</xdr:row>
      <xdr:rowOff>80214</xdr:rowOff>
    </xdr:to>
    <xdr:sp macro="" textlink="">
      <xdr:nvSpPr>
        <xdr:cNvPr id="27" name="مستطيل 26">
          <a:extLst>
            <a:ext uri="{FF2B5EF4-FFF2-40B4-BE49-F238E27FC236}">
              <a16:creationId xmlns:a16="http://schemas.microsoft.com/office/drawing/2014/main" id="{F95271ED-7578-4C72-9047-A42E40991984}"/>
            </a:ext>
          </a:extLst>
        </xdr:cNvPr>
        <xdr:cNvSpPr/>
      </xdr:nvSpPr>
      <xdr:spPr>
        <a:xfrm>
          <a:off x="9095873" y="24067"/>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16</xdr:col>
      <xdr:colOff>288758</xdr:colOff>
      <xdr:row>0</xdr:row>
      <xdr:rowOff>40105</xdr:rowOff>
    </xdr:from>
    <xdr:to>
      <xdr:col>16</xdr:col>
      <xdr:colOff>577516</xdr:colOff>
      <xdr:row>1</xdr:row>
      <xdr:rowOff>96252</xdr:rowOff>
    </xdr:to>
    <xdr:sp macro="" textlink="">
      <xdr:nvSpPr>
        <xdr:cNvPr id="28" name="مستطيل 27">
          <a:extLst>
            <a:ext uri="{FF2B5EF4-FFF2-40B4-BE49-F238E27FC236}">
              <a16:creationId xmlns:a16="http://schemas.microsoft.com/office/drawing/2014/main" id="{75C61172-0C04-456A-B368-A4A0823F5BCC}"/>
            </a:ext>
          </a:extLst>
        </xdr:cNvPr>
        <xdr:cNvSpPr/>
      </xdr:nvSpPr>
      <xdr:spPr>
        <a:xfrm>
          <a:off x="11053011" y="40105"/>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16</xdr:col>
      <xdr:colOff>385010</xdr:colOff>
      <xdr:row>3</xdr:row>
      <xdr:rowOff>72189</xdr:rowOff>
    </xdr:from>
    <xdr:to>
      <xdr:col>17</xdr:col>
      <xdr:colOff>0</xdr:colOff>
      <xdr:row>4</xdr:row>
      <xdr:rowOff>128335</xdr:rowOff>
    </xdr:to>
    <xdr:sp macro="" textlink="">
      <xdr:nvSpPr>
        <xdr:cNvPr id="29" name="مستطيل 28">
          <a:extLst>
            <a:ext uri="{FF2B5EF4-FFF2-40B4-BE49-F238E27FC236}">
              <a16:creationId xmlns:a16="http://schemas.microsoft.com/office/drawing/2014/main" id="{6F9EBC41-41F2-4E37-91F6-47859B1C6EB8}"/>
            </a:ext>
          </a:extLst>
        </xdr:cNvPr>
        <xdr:cNvSpPr/>
      </xdr:nvSpPr>
      <xdr:spPr>
        <a:xfrm>
          <a:off x="11149263" y="601578"/>
          <a:ext cx="288758" cy="23261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18</xdr:col>
      <xdr:colOff>333544</xdr:colOff>
      <xdr:row>0</xdr:row>
      <xdr:rowOff>0</xdr:rowOff>
    </xdr:from>
    <xdr:to>
      <xdr:col>20</xdr:col>
      <xdr:colOff>485944</xdr:colOff>
      <xdr:row>6</xdr:row>
      <xdr:rowOff>0</xdr:rowOff>
    </xdr:to>
    <xdr:sp macro="" textlink="">
      <xdr:nvSpPr>
        <xdr:cNvPr id="30" name="مربع نص 29">
          <a:extLst>
            <a:ext uri="{FF2B5EF4-FFF2-40B4-BE49-F238E27FC236}">
              <a16:creationId xmlns:a16="http://schemas.microsoft.com/office/drawing/2014/main" id="{38CEADE9-C1EF-7BDB-790F-A8EC2E8BF4DB}"/>
            </a:ext>
          </a:extLst>
        </xdr:cNvPr>
        <xdr:cNvSpPr txBox="1"/>
      </xdr:nvSpPr>
      <xdr:spPr>
        <a:xfrm>
          <a:off x="12436644" y="0"/>
          <a:ext cx="1498600" cy="1066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endParaRPr lang="en-US" sz="1400">
            <a:solidFill>
              <a:schemeClr val="bg1"/>
            </a:solidFill>
          </a:endParaRPr>
        </a:p>
        <a:p>
          <a:endParaRPr lang="en-US" sz="1400">
            <a:solidFill>
              <a:schemeClr val="bg1"/>
            </a:solidFill>
          </a:endParaRPr>
        </a:p>
        <a:p>
          <a:r>
            <a:rPr lang="en-US" sz="1400" b="1">
              <a:solidFill>
                <a:schemeClr val="bg1"/>
              </a:solidFill>
            </a:rPr>
            <a:t>Last</a:t>
          </a:r>
          <a:r>
            <a:rPr lang="en-US" sz="1400" b="1" baseline="0">
              <a:solidFill>
                <a:schemeClr val="bg1"/>
              </a:solidFill>
            </a:rPr>
            <a:t> Update</a:t>
          </a:r>
          <a:endParaRPr lang="ar-SA" sz="1400" b="1">
            <a:solidFill>
              <a:schemeClr val="bg1"/>
            </a:solidFill>
          </a:endParaRPr>
        </a:p>
      </xdr:txBody>
    </xdr:sp>
    <xdr:clientData/>
  </xdr:twoCellAnchor>
  <xdr:twoCellAnchor>
    <xdr:from>
      <xdr:col>20</xdr:col>
      <xdr:colOff>76870</xdr:colOff>
      <xdr:row>0</xdr:row>
      <xdr:rowOff>0</xdr:rowOff>
    </xdr:from>
    <xdr:to>
      <xdr:col>23</xdr:col>
      <xdr:colOff>542090</xdr:colOff>
      <xdr:row>6</xdr:row>
      <xdr:rowOff>0</xdr:rowOff>
    </xdr:to>
    <xdr:sp macro="" textlink="">
      <xdr:nvSpPr>
        <xdr:cNvPr id="32" name="مربع نص 31">
          <a:extLst>
            <a:ext uri="{FF2B5EF4-FFF2-40B4-BE49-F238E27FC236}">
              <a16:creationId xmlns:a16="http://schemas.microsoft.com/office/drawing/2014/main" id="{FC29395F-7547-426C-9ED8-73A4A7298BB0}"/>
            </a:ext>
          </a:extLst>
        </xdr:cNvPr>
        <xdr:cNvSpPr txBox="1"/>
      </xdr:nvSpPr>
      <xdr:spPr>
        <a:xfrm>
          <a:off x="13526170" y="0"/>
          <a:ext cx="2484520" cy="1066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endParaRPr lang="en-US" sz="1400">
            <a:solidFill>
              <a:schemeClr val="bg1"/>
            </a:solidFill>
          </a:endParaRPr>
        </a:p>
        <a:p>
          <a:endParaRPr lang="en-US" sz="1400">
            <a:solidFill>
              <a:schemeClr val="bg1"/>
            </a:solidFill>
          </a:endParaRPr>
        </a:p>
        <a:p>
          <a:r>
            <a:rPr lang="en-US" sz="1400" b="0">
              <a:solidFill>
                <a:schemeClr val="bg1"/>
              </a:solidFill>
            </a:rPr>
            <a:t>Monday, 30/4/2018</a:t>
          </a:r>
          <a:r>
            <a:rPr lang="en-US" sz="1400" b="0" baseline="0">
              <a:solidFill>
                <a:schemeClr val="bg1"/>
              </a:solidFill>
            </a:rPr>
            <a:t> </a:t>
          </a:r>
          <a:endParaRPr lang="ar-SA" sz="1400" b="0">
            <a:solidFill>
              <a:schemeClr val="bg1"/>
            </a:solidFill>
          </a:endParaRPr>
        </a:p>
      </xdr:txBody>
    </xdr:sp>
    <xdr:clientData/>
  </xdr:twoCellAnchor>
  <xdr:twoCellAnchor>
    <xdr:from>
      <xdr:col>19</xdr:col>
      <xdr:colOff>268705</xdr:colOff>
      <xdr:row>4</xdr:row>
      <xdr:rowOff>86895</xdr:rowOff>
    </xdr:from>
    <xdr:to>
      <xdr:col>19</xdr:col>
      <xdr:colOff>556795</xdr:colOff>
      <xdr:row>5</xdr:row>
      <xdr:rowOff>144378</xdr:rowOff>
    </xdr:to>
    <xdr:sp macro="" textlink="">
      <xdr:nvSpPr>
        <xdr:cNvPr id="33" name="مستطيل 32">
          <a:extLst>
            <a:ext uri="{FF2B5EF4-FFF2-40B4-BE49-F238E27FC236}">
              <a16:creationId xmlns:a16="http://schemas.microsoft.com/office/drawing/2014/main" id="{C55A25F5-92FC-4A4D-8481-F57ED62600D1}"/>
            </a:ext>
          </a:extLst>
        </xdr:cNvPr>
        <xdr:cNvSpPr/>
      </xdr:nvSpPr>
      <xdr:spPr>
        <a:xfrm>
          <a:off x="13044905" y="798095"/>
          <a:ext cx="288090" cy="23528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18</xdr:col>
      <xdr:colOff>660400</xdr:colOff>
      <xdr:row>0</xdr:row>
      <xdr:rowOff>0</xdr:rowOff>
    </xdr:from>
    <xdr:to>
      <xdr:col>19</xdr:col>
      <xdr:colOff>276059</xdr:colOff>
      <xdr:row>0</xdr:row>
      <xdr:rowOff>139700</xdr:rowOff>
    </xdr:to>
    <xdr:sp macro="" textlink="">
      <xdr:nvSpPr>
        <xdr:cNvPr id="34" name="مستطيل 33">
          <a:extLst>
            <a:ext uri="{FF2B5EF4-FFF2-40B4-BE49-F238E27FC236}">
              <a16:creationId xmlns:a16="http://schemas.microsoft.com/office/drawing/2014/main" id="{6FA25133-96C4-47FB-A630-BADB7B33B170}"/>
            </a:ext>
          </a:extLst>
        </xdr:cNvPr>
        <xdr:cNvSpPr/>
      </xdr:nvSpPr>
      <xdr:spPr>
        <a:xfrm>
          <a:off x="12763500" y="0"/>
          <a:ext cx="288759" cy="13970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18</xdr:col>
      <xdr:colOff>86226</xdr:colOff>
      <xdr:row>1</xdr:row>
      <xdr:rowOff>177799</xdr:rowOff>
    </xdr:from>
    <xdr:to>
      <xdr:col>18</xdr:col>
      <xdr:colOff>330200</xdr:colOff>
      <xdr:row>2</xdr:row>
      <xdr:rowOff>175792</xdr:rowOff>
    </xdr:to>
    <xdr:sp macro="" textlink="">
      <xdr:nvSpPr>
        <xdr:cNvPr id="35" name="مستطيل 34">
          <a:extLst>
            <a:ext uri="{FF2B5EF4-FFF2-40B4-BE49-F238E27FC236}">
              <a16:creationId xmlns:a16="http://schemas.microsoft.com/office/drawing/2014/main" id="{6986F9D0-199D-493F-81D4-5FAD47C15BBC}"/>
            </a:ext>
          </a:extLst>
        </xdr:cNvPr>
        <xdr:cNvSpPr/>
      </xdr:nvSpPr>
      <xdr:spPr>
        <a:xfrm>
          <a:off x="12189326" y="355599"/>
          <a:ext cx="243974" cy="17579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17</xdr:col>
      <xdr:colOff>558800</xdr:colOff>
      <xdr:row>4</xdr:row>
      <xdr:rowOff>48795</xdr:rowOff>
    </xdr:from>
    <xdr:to>
      <xdr:col>18</xdr:col>
      <xdr:colOff>173790</xdr:colOff>
      <xdr:row>5</xdr:row>
      <xdr:rowOff>106278</xdr:rowOff>
    </xdr:to>
    <xdr:sp macro="" textlink="">
      <xdr:nvSpPr>
        <xdr:cNvPr id="36" name="مستطيل 35">
          <a:extLst>
            <a:ext uri="{FF2B5EF4-FFF2-40B4-BE49-F238E27FC236}">
              <a16:creationId xmlns:a16="http://schemas.microsoft.com/office/drawing/2014/main" id="{5D23EB23-B9C2-43D4-B078-6A90C20F03DC}"/>
            </a:ext>
          </a:extLst>
        </xdr:cNvPr>
        <xdr:cNvSpPr/>
      </xdr:nvSpPr>
      <xdr:spPr>
        <a:xfrm>
          <a:off x="11988800" y="759995"/>
          <a:ext cx="288090" cy="23528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21</xdr:col>
      <xdr:colOff>112296</xdr:colOff>
      <xdr:row>0</xdr:row>
      <xdr:rowOff>0</xdr:rowOff>
    </xdr:from>
    <xdr:to>
      <xdr:col>21</xdr:col>
      <xdr:colOff>401054</xdr:colOff>
      <xdr:row>1</xdr:row>
      <xdr:rowOff>57484</xdr:rowOff>
    </xdr:to>
    <xdr:sp macro="" textlink="">
      <xdr:nvSpPr>
        <xdr:cNvPr id="37" name="مستطيل 36">
          <a:extLst>
            <a:ext uri="{FF2B5EF4-FFF2-40B4-BE49-F238E27FC236}">
              <a16:creationId xmlns:a16="http://schemas.microsoft.com/office/drawing/2014/main" id="{EB55E742-9FCC-4A2B-A530-7ED159652776}"/>
            </a:ext>
          </a:extLst>
        </xdr:cNvPr>
        <xdr:cNvSpPr/>
      </xdr:nvSpPr>
      <xdr:spPr>
        <a:xfrm>
          <a:off x="14234696" y="0"/>
          <a:ext cx="288758" cy="235284"/>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22</xdr:col>
      <xdr:colOff>554121</xdr:colOff>
      <xdr:row>2</xdr:row>
      <xdr:rowOff>106947</xdr:rowOff>
    </xdr:from>
    <xdr:to>
      <xdr:col>23</xdr:col>
      <xdr:colOff>169111</xdr:colOff>
      <xdr:row>3</xdr:row>
      <xdr:rowOff>163093</xdr:rowOff>
    </xdr:to>
    <xdr:sp macro="" textlink="">
      <xdr:nvSpPr>
        <xdr:cNvPr id="38" name="مستطيل 37">
          <a:extLst>
            <a:ext uri="{FF2B5EF4-FFF2-40B4-BE49-F238E27FC236}">
              <a16:creationId xmlns:a16="http://schemas.microsoft.com/office/drawing/2014/main" id="{61E1FE1A-0FEB-42C9-86AF-8C1BEA121171}"/>
            </a:ext>
          </a:extLst>
        </xdr:cNvPr>
        <xdr:cNvSpPr/>
      </xdr:nvSpPr>
      <xdr:spPr>
        <a:xfrm>
          <a:off x="15349621" y="462547"/>
          <a:ext cx="288090" cy="233946"/>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editAs="oneCell">
    <xdr:from>
      <xdr:col>18</xdr:col>
      <xdr:colOff>160868</xdr:colOff>
      <xdr:row>2</xdr:row>
      <xdr:rowOff>168783</xdr:rowOff>
    </xdr:from>
    <xdr:to>
      <xdr:col>18</xdr:col>
      <xdr:colOff>355600</xdr:colOff>
      <xdr:row>4</xdr:row>
      <xdr:rowOff>11780</xdr:rowOff>
    </xdr:to>
    <xdr:pic>
      <xdr:nvPicPr>
        <xdr:cNvPr id="43" name="رسم 42" descr="تكرار مع تعبئة خالصة">
          <a:extLst>
            <a:ext uri="{FF2B5EF4-FFF2-40B4-BE49-F238E27FC236}">
              <a16:creationId xmlns:a16="http://schemas.microsoft.com/office/drawing/2014/main" id="{FB874C12-7714-C377-57E9-D4C8A05DA4D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220346" y="516653"/>
          <a:ext cx="194732" cy="190866"/>
        </a:xfrm>
        <a:prstGeom prst="rect">
          <a:avLst/>
        </a:prstGeom>
      </xdr:spPr>
    </xdr:pic>
    <xdr:clientData/>
  </xdr:twoCellAnchor>
  <xdr:twoCellAnchor editAs="oneCell">
    <xdr:from>
      <xdr:col>0</xdr:col>
      <xdr:colOff>0</xdr:colOff>
      <xdr:row>37</xdr:row>
      <xdr:rowOff>13546</xdr:rowOff>
    </xdr:from>
    <xdr:to>
      <xdr:col>3</xdr:col>
      <xdr:colOff>170333</xdr:colOff>
      <xdr:row>48</xdr:row>
      <xdr:rowOff>144335</xdr:rowOff>
    </xdr:to>
    <mc:AlternateContent xmlns:mc="http://schemas.openxmlformats.org/markup-compatibility/2006" xmlns:a14="http://schemas.microsoft.com/office/drawing/2010/main">
      <mc:Choice Requires="a14">
        <xdr:graphicFrame macro="">
          <xdr:nvGraphicFramePr>
            <xdr:cNvPr id="6" name="Month 1">
              <a:extLst>
                <a:ext uri="{FF2B5EF4-FFF2-40B4-BE49-F238E27FC236}">
                  <a16:creationId xmlns:a16="http://schemas.microsoft.com/office/drawing/2014/main" id="{165742C9-E926-4763-97AA-D2B26D4A923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0" y="6726403"/>
              <a:ext cx="2166047" cy="2126503"/>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0</xdr:col>
      <xdr:colOff>0</xdr:colOff>
      <xdr:row>25</xdr:row>
      <xdr:rowOff>11854</xdr:rowOff>
    </xdr:from>
    <xdr:to>
      <xdr:col>3</xdr:col>
      <xdr:colOff>170333</xdr:colOff>
      <xdr:row>36</xdr:row>
      <xdr:rowOff>142643</xdr:rowOff>
    </xdr:to>
    <mc:AlternateContent xmlns:mc="http://schemas.openxmlformats.org/markup-compatibility/2006" xmlns:a14="http://schemas.microsoft.com/office/drawing/2010/main">
      <mc:Choice Requires="a14">
        <xdr:graphicFrame macro="">
          <xdr:nvGraphicFramePr>
            <xdr:cNvPr id="10" name="program_genre 1">
              <a:extLst>
                <a:ext uri="{FF2B5EF4-FFF2-40B4-BE49-F238E27FC236}">
                  <a16:creationId xmlns:a16="http://schemas.microsoft.com/office/drawing/2014/main" id="{5E2097EE-AFFA-43CC-907F-5D444EF7EF84}"/>
                </a:ext>
              </a:extLst>
            </xdr:cNvPr>
            <xdr:cNvGraphicFramePr/>
          </xdr:nvGraphicFramePr>
          <xdr:xfrm>
            <a:off x="0" y="0"/>
            <a:ext cx="0" cy="0"/>
          </xdr:xfrm>
          <a:graphic>
            <a:graphicData uri="http://schemas.microsoft.com/office/drawing/2010/slicer">
              <sle:slicer xmlns:sle="http://schemas.microsoft.com/office/drawing/2010/slicer" name="program_genre 1"/>
            </a:graphicData>
          </a:graphic>
        </xdr:graphicFrame>
      </mc:Choice>
      <mc:Fallback xmlns="">
        <xdr:sp macro="" textlink="">
          <xdr:nvSpPr>
            <xdr:cNvPr id="0" name=""/>
            <xdr:cNvSpPr>
              <a:spLocks noTextEdit="1"/>
            </xdr:cNvSpPr>
          </xdr:nvSpPr>
          <xdr:spPr>
            <a:xfrm>
              <a:off x="0" y="4547568"/>
              <a:ext cx="2166047" cy="2126504"/>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2</xdr:col>
      <xdr:colOff>220132</xdr:colOff>
      <xdr:row>25</xdr:row>
      <xdr:rowOff>46567</xdr:rowOff>
    </xdr:from>
    <xdr:to>
      <xdr:col>2</xdr:col>
      <xdr:colOff>457199</xdr:colOff>
      <xdr:row>26</xdr:row>
      <xdr:rowOff>95110</xdr:rowOff>
    </xdr:to>
    <xdr:sp macro="" textlink="">
      <xdr:nvSpPr>
        <xdr:cNvPr id="15" name="مستطيل 14">
          <a:extLst>
            <a:ext uri="{FF2B5EF4-FFF2-40B4-BE49-F238E27FC236}">
              <a16:creationId xmlns:a16="http://schemas.microsoft.com/office/drawing/2014/main" id="{D9242AFF-D6B1-137C-2C81-8C17358DFAD6}"/>
            </a:ext>
          </a:extLst>
        </xdr:cNvPr>
        <xdr:cNvSpPr/>
      </xdr:nvSpPr>
      <xdr:spPr>
        <a:xfrm>
          <a:off x="1546576" y="4456289"/>
          <a:ext cx="237067" cy="224932"/>
        </a:xfrm>
        <a:prstGeom prst="rect">
          <a:avLst/>
        </a:prstGeom>
        <a:solidFill>
          <a:srgbClr val="7000C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2</xdr:col>
      <xdr:colOff>220133</xdr:colOff>
      <xdr:row>37</xdr:row>
      <xdr:rowOff>49953</xdr:rowOff>
    </xdr:from>
    <xdr:to>
      <xdr:col>2</xdr:col>
      <xdr:colOff>457200</xdr:colOff>
      <xdr:row>38</xdr:row>
      <xdr:rowOff>85796</xdr:rowOff>
    </xdr:to>
    <xdr:sp macro="" textlink="">
      <xdr:nvSpPr>
        <xdr:cNvPr id="16" name="مستطيل 15">
          <a:extLst>
            <a:ext uri="{FF2B5EF4-FFF2-40B4-BE49-F238E27FC236}">
              <a16:creationId xmlns:a16="http://schemas.microsoft.com/office/drawing/2014/main" id="{247FF3FA-02D7-4884-AFB1-420DFBBBAAF9}"/>
            </a:ext>
          </a:extLst>
        </xdr:cNvPr>
        <xdr:cNvSpPr/>
      </xdr:nvSpPr>
      <xdr:spPr>
        <a:xfrm>
          <a:off x="1546577" y="6576342"/>
          <a:ext cx="237067" cy="212232"/>
        </a:xfrm>
        <a:prstGeom prst="rect">
          <a:avLst/>
        </a:prstGeom>
        <a:solidFill>
          <a:srgbClr val="7000C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editAs="oneCell">
    <xdr:from>
      <xdr:col>0</xdr:col>
      <xdr:colOff>0</xdr:colOff>
      <xdr:row>18</xdr:row>
      <xdr:rowOff>76200</xdr:rowOff>
    </xdr:from>
    <xdr:to>
      <xdr:col>3</xdr:col>
      <xdr:colOff>176107</xdr:colOff>
      <xdr:row>24</xdr:row>
      <xdr:rowOff>127000</xdr:rowOff>
    </xdr:to>
    <mc:AlternateContent xmlns:mc="http://schemas.openxmlformats.org/markup-compatibility/2006" xmlns:a14="http://schemas.microsoft.com/office/drawing/2010/main">
      <mc:Choice Requires="a14">
        <xdr:graphicFrame macro="">
          <xdr:nvGraphicFramePr>
            <xdr:cNvPr id="25" name="program_class">
              <a:extLst>
                <a:ext uri="{FF2B5EF4-FFF2-40B4-BE49-F238E27FC236}">
                  <a16:creationId xmlns:a16="http://schemas.microsoft.com/office/drawing/2014/main" id="{0F822F1A-2B4A-4B35-BF0B-3D5C7C99014A}"/>
                </a:ext>
              </a:extLst>
            </xdr:cNvPr>
            <xdr:cNvGraphicFramePr/>
          </xdr:nvGraphicFramePr>
          <xdr:xfrm>
            <a:off x="0" y="0"/>
            <a:ext cx="0" cy="0"/>
          </xdr:xfrm>
          <a:graphic>
            <a:graphicData uri="http://schemas.microsoft.com/office/drawing/2010/slicer">
              <sle:slicer xmlns:sle="http://schemas.microsoft.com/office/drawing/2010/slicer" name="program_class"/>
            </a:graphicData>
          </a:graphic>
        </xdr:graphicFrame>
      </mc:Choice>
      <mc:Fallback xmlns="">
        <xdr:sp macro="" textlink="">
          <xdr:nvSpPr>
            <xdr:cNvPr id="0" name=""/>
            <xdr:cNvSpPr>
              <a:spLocks noTextEdit="1"/>
            </xdr:cNvSpPr>
          </xdr:nvSpPr>
          <xdr:spPr>
            <a:xfrm>
              <a:off x="0" y="3341914"/>
              <a:ext cx="2171821" cy="1139372"/>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3</xdr:col>
      <xdr:colOff>296332</xdr:colOff>
      <xdr:row>41</xdr:row>
      <xdr:rowOff>76200</xdr:rowOff>
    </xdr:from>
    <xdr:to>
      <xdr:col>9</xdr:col>
      <xdr:colOff>245532</xdr:colOff>
      <xdr:row>58</xdr:row>
      <xdr:rowOff>111125</xdr:rowOff>
    </xdr:to>
    <xdr:graphicFrame macro="">
      <xdr:nvGraphicFramePr>
        <xdr:cNvPr id="31" name="مخطط 30">
          <a:extLst>
            <a:ext uri="{FF2B5EF4-FFF2-40B4-BE49-F238E27FC236}">
              <a16:creationId xmlns:a16="http://schemas.microsoft.com/office/drawing/2014/main" id="{6CCB371B-B10D-4542-86BB-4173998E6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251253</xdr:colOff>
      <xdr:row>18</xdr:row>
      <xdr:rowOff>123050</xdr:rowOff>
    </xdr:from>
    <xdr:to>
      <xdr:col>2</xdr:col>
      <xdr:colOff>488320</xdr:colOff>
      <xdr:row>20</xdr:row>
      <xdr:rowOff>2824</xdr:rowOff>
    </xdr:to>
    <xdr:sp macro="" textlink="">
      <xdr:nvSpPr>
        <xdr:cNvPr id="125" name="مستطيل 124">
          <a:extLst>
            <a:ext uri="{FF2B5EF4-FFF2-40B4-BE49-F238E27FC236}">
              <a16:creationId xmlns:a16="http://schemas.microsoft.com/office/drawing/2014/main" id="{CC6B1E02-5A3A-4FBC-ABCD-BC87EE38966A}"/>
            </a:ext>
          </a:extLst>
        </xdr:cNvPr>
        <xdr:cNvSpPr/>
      </xdr:nvSpPr>
      <xdr:spPr>
        <a:xfrm>
          <a:off x="1584753" y="3323450"/>
          <a:ext cx="237067" cy="235374"/>
        </a:xfrm>
        <a:prstGeom prst="rect">
          <a:avLst/>
        </a:prstGeom>
        <a:solidFill>
          <a:srgbClr val="7000C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11</xdr:col>
      <xdr:colOff>424389</xdr:colOff>
      <xdr:row>30</xdr:row>
      <xdr:rowOff>93578</xdr:rowOff>
    </xdr:from>
    <xdr:to>
      <xdr:col>18</xdr:col>
      <xdr:colOff>317441</xdr:colOff>
      <xdr:row>46</xdr:row>
      <xdr:rowOff>56146</xdr:rowOff>
    </xdr:to>
    <xdr:graphicFrame macro="">
      <xdr:nvGraphicFramePr>
        <xdr:cNvPr id="128" name="مخطط 127">
          <a:extLst>
            <a:ext uri="{FF2B5EF4-FFF2-40B4-BE49-F238E27FC236}">
              <a16:creationId xmlns:a16="http://schemas.microsoft.com/office/drawing/2014/main" id="{2B081A45-B3D1-4E95-8EFB-3452873DA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328305</xdr:colOff>
      <xdr:row>30</xdr:row>
      <xdr:rowOff>107365</xdr:rowOff>
    </xdr:from>
    <xdr:to>
      <xdr:col>11</xdr:col>
      <xdr:colOff>216384</xdr:colOff>
      <xdr:row>46</xdr:row>
      <xdr:rowOff>69933</xdr:rowOff>
    </xdr:to>
    <xdr:graphicFrame macro="">
      <xdr:nvGraphicFramePr>
        <xdr:cNvPr id="129" name="مخطط 128">
          <a:extLst>
            <a:ext uri="{FF2B5EF4-FFF2-40B4-BE49-F238E27FC236}">
              <a16:creationId xmlns:a16="http://schemas.microsoft.com/office/drawing/2014/main" id="{AB92DFD7-EDD1-49B8-AD6C-773A36125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590699</xdr:colOff>
      <xdr:row>30</xdr:row>
      <xdr:rowOff>160421</xdr:rowOff>
    </xdr:from>
    <xdr:to>
      <xdr:col>25</xdr:col>
      <xdr:colOff>483752</xdr:colOff>
      <xdr:row>46</xdr:row>
      <xdr:rowOff>122989</xdr:rowOff>
    </xdr:to>
    <xdr:graphicFrame macro="">
      <xdr:nvGraphicFramePr>
        <xdr:cNvPr id="131" name="مخطط 130">
          <a:extLst>
            <a:ext uri="{FF2B5EF4-FFF2-40B4-BE49-F238E27FC236}">
              <a16:creationId xmlns:a16="http://schemas.microsoft.com/office/drawing/2014/main" id="{67DC1F9B-9A7C-4826-800C-756F5E821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486437</xdr:colOff>
      <xdr:row>6</xdr:row>
      <xdr:rowOff>104260</xdr:rowOff>
    </xdr:from>
    <xdr:to>
      <xdr:col>10</xdr:col>
      <xdr:colOff>600737</xdr:colOff>
      <xdr:row>28</xdr:row>
      <xdr:rowOff>128506</xdr:rowOff>
    </xdr:to>
    <xdr:graphicFrame macro="">
      <xdr:nvGraphicFramePr>
        <xdr:cNvPr id="132" name="مخطط 131">
          <a:extLst>
            <a:ext uri="{FF2B5EF4-FFF2-40B4-BE49-F238E27FC236}">
              <a16:creationId xmlns:a16="http://schemas.microsoft.com/office/drawing/2014/main" id="{B3C1C9C6-77C4-4B91-BADF-383CE505D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559894</xdr:colOff>
      <xdr:row>0</xdr:row>
      <xdr:rowOff>64228</xdr:rowOff>
    </xdr:from>
    <xdr:to>
      <xdr:col>24</xdr:col>
      <xdr:colOff>174884</xdr:colOff>
      <xdr:row>1</xdr:row>
      <xdr:rowOff>120373</xdr:rowOff>
    </xdr:to>
    <xdr:sp macro="" textlink="">
      <xdr:nvSpPr>
        <xdr:cNvPr id="133" name="مستطيل 132">
          <a:extLst>
            <a:ext uri="{FF2B5EF4-FFF2-40B4-BE49-F238E27FC236}">
              <a16:creationId xmlns:a16="http://schemas.microsoft.com/office/drawing/2014/main" id="{34362C4D-3346-4FD5-88AA-07C3D538A607}"/>
            </a:ext>
          </a:extLst>
        </xdr:cNvPr>
        <xdr:cNvSpPr/>
      </xdr:nvSpPr>
      <xdr:spPr>
        <a:xfrm>
          <a:off x="16076985" y="64228"/>
          <a:ext cx="290399" cy="22932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24</xdr:col>
      <xdr:colOff>414787</xdr:colOff>
      <xdr:row>3</xdr:row>
      <xdr:rowOff>103910</xdr:rowOff>
    </xdr:from>
    <xdr:to>
      <xdr:col>25</xdr:col>
      <xdr:colOff>28136</xdr:colOff>
      <xdr:row>4</xdr:row>
      <xdr:rowOff>161394</xdr:rowOff>
    </xdr:to>
    <xdr:sp macro="" textlink="">
      <xdr:nvSpPr>
        <xdr:cNvPr id="134" name="مستطيل 133">
          <a:extLst>
            <a:ext uri="{FF2B5EF4-FFF2-40B4-BE49-F238E27FC236}">
              <a16:creationId xmlns:a16="http://schemas.microsoft.com/office/drawing/2014/main" id="{45A1A471-CB61-449A-97FB-B42FE6EC85EF}"/>
            </a:ext>
          </a:extLst>
        </xdr:cNvPr>
        <xdr:cNvSpPr/>
      </xdr:nvSpPr>
      <xdr:spPr>
        <a:xfrm>
          <a:off x="16607287" y="623455"/>
          <a:ext cx="288758" cy="230666"/>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25</xdr:col>
      <xdr:colOff>111930</xdr:colOff>
      <xdr:row>1</xdr:row>
      <xdr:rowOff>3038</xdr:rowOff>
    </xdr:from>
    <xdr:to>
      <xdr:col>25</xdr:col>
      <xdr:colOff>402329</xdr:colOff>
      <xdr:row>2</xdr:row>
      <xdr:rowOff>59183</xdr:rowOff>
    </xdr:to>
    <xdr:sp macro="" textlink="">
      <xdr:nvSpPr>
        <xdr:cNvPr id="135" name="مستطيل 134">
          <a:extLst>
            <a:ext uri="{FF2B5EF4-FFF2-40B4-BE49-F238E27FC236}">
              <a16:creationId xmlns:a16="http://schemas.microsoft.com/office/drawing/2014/main" id="{98E23D94-02D6-4723-9A17-2D316899F6DA}"/>
            </a:ext>
          </a:extLst>
        </xdr:cNvPr>
        <xdr:cNvSpPr/>
      </xdr:nvSpPr>
      <xdr:spPr>
        <a:xfrm>
          <a:off x="16979839" y="176220"/>
          <a:ext cx="290399" cy="22932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26</xdr:col>
      <xdr:colOff>308203</xdr:colOff>
      <xdr:row>3</xdr:row>
      <xdr:rowOff>64229</xdr:rowOff>
    </xdr:from>
    <xdr:to>
      <xdr:col>26</xdr:col>
      <xdr:colOff>598602</xdr:colOff>
      <xdr:row>4</xdr:row>
      <xdr:rowOff>120374</xdr:rowOff>
    </xdr:to>
    <xdr:sp macro="" textlink="">
      <xdr:nvSpPr>
        <xdr:cNvPr id="136" name="مستطيل 135">
          <a:extLst>
            <a:ext uri="{FF2B5EF4-FFF2-40B4-BE49-F238E27FC236}">
              <a16:creationId xmlns:a16="http://schemas.microsoft.com/office/drawing/2014/main" id="{AF791F65-5F50-45C9-8420-3D749117BF2A}"/>
            </a:ext>
          </a:extLst>
        </xdr:cNvPr>
        <xdr:cNvSpPr/>
      </xdr:nvSpPr>
      <xdr:spPr>
        <a:xfrm>
          <a:off x="17851521" y="583774"/>
          <a:ext cx="290399" cy="22932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14</xdr:col>
      <xdr:colOff>534887</xdr:colOff>
      <xdr:row>10</xdr:row>
      <xdr:rowOff>111125</xdr:rowOff>
    </xdr:from>
    <xdr:to>
      <xdr:col>20</xdr:col>
      <xdr:colOff>507673</xdr:colOff>
      <xdr:row>23</xdr:row>
      <xdr:rowOff>86482</xdr:rowOff>
    </xdr:to>
    <xdr:graphicFrame macro="">
      <xdr:nvGraphicFramePr>
        <xdr:cNvPr id="11" name="Chart 10">
          <a:extLst>
            <a:ext uri="{FF2B5EF4-FFF2-40B4-BE49-F238E27FC236}">
              <a16:creationId xmlns:a16="http://schemas.microsoft.com/office/drawing/2014/main" id="{429C1A6E-54BE-4489-B82B-ABA74E45A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640720</xdr:colOff>
      <xdr:row>12</xdr:row>
      <xdr:rowOff>158749</xdr:rowOff>
    </xdr:from>
    <xdr:to>
      <xdr:col>20</xdr:col>
      <xdr:colOff>481971</xdr:colOff>
      <xdr:row>19</xdr:row>
      <xdr:rowOff>158748</xdr:rowOff>
    </xdr:to>
    <xdr:sp macro="" textlink="">
      <xdr:nvSpPr>
        <xdr:cNvPr id="13" name="TextBox 12">
          <a:extLst>
            <a:ext uri="{FF2B5EF4-FFF2-40B4-BE49-F238E27FC236}">
              <a16:creationId xmlns:a16="http://schemas.microsoft.com/office/drawing/2014/main" id="{F178B28C-BCAA-33E4-B774-9ADC21DFE42B}"/>
            </a:ext>
          </a:extLst>
        </xdr:cNvPr>
        <xdr:cNvSpPr txBox="1"/>
      </xdr:nvSpPr>
      <xdr:spPr>
        <a:xfrm>
          <a:off x="10050534" y="2285261"/>
          <a:ext cx="3881623" cy="124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solidFill>
                <a:schemeClr val="accent6"/>
              </a:solidFill>
            </a:rPr>
            <a:t>2017 </a:t>
          </a:r>
        </a:p>
        <a:p>
          <a:pPr algn="ctr"/>
          <a:r>
            <a:rPr lang="en-US" sz="1800">
              <a:solidFill>
                <a:schemeClr val="accent6"/>
              </a:solidFill>
            </a:rPr>
            <a:t>Total</a:t>
          </a:r>
          <a:r>
            <a:rPr lang="en-US" sz="1800" baseline="0">
              <a:solidFill>
                <a:schemeClr val="accent6"/>
              </a:solidFill>
            </a:rPr>
            <a:t> Watchers</a:t>
          </a:r>
          <a:endParaRPr lang="en-US" sz="1800">
            <a:solidFill>
              <a:schemeClr val="accent6"/>
            </a:solidFill>
          </a:endParaRPr>
        </a:p>
      </xdr:txBody>
    </xdr:sp>
    <xdr:clientData/>
  </xdr:twoCellAnchor>
  <xdr:twoCellAnchor>
    <xdr:from>
      <xdr:col>16</xdr:col>
      <xdr:colOff>165370</xdr:colOff>
      <xdr:row>17</xdr:row>
      <xdr:rowOff>141818</xdr:rowOff>
    </xdr:from>
    <xdr:to>
      <xdr:col>19</xdr:col>
      <xdr:colOff>165370</xdr:colOff>
      <xdr:row>20</xdr:row>
      <xdr:rowOff>84668</xdr:rowOff>
    </xdr:to>
    <xdr:sp macro="" textlink="">
      <xdr:nvSpPr>
        <xdr:cNvPr id="14" name="TextBox 13">
          <a:extLst>
            <a:ext uri="{FF2B5EF4-FFF2-40B4-BE49-F238E27FC236}">
              <a16:creationId xmlns:a16="http://schemas.microsoft.com/office/drawing/2014/main" id="{C35CF66C-2B64-4C49-A709-1F6FDDAC50BE}"/>
            </a:ext>
          </a:extLst>
        </xdr:cNvPr>
        <xdr:cNvSpPr txBox="1"/>
      </xdr:nvSpPr>
      <xdr:spPr>
        <a:xfrm>
          <a:off x="10921975" y="3154376"/>
          <a:ext cx="2020186" cy="474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accent4"/>
              </a:solidFill>
            </a:rPr>
            <a:t>167.00</a:t>
          </a:r>
          <a:endParaRPr lang="en-US" sz="1050">
            <a:solidFill>
              <a:schemeClr val="accent4"/>
            </a:solidFill>
          </a:endParaRPr>
        </a:p>
      </xdr:txBody>
    </xdr:sp>
    <xdr:clientData/>
  </xdr:twoCellAnchor>
  <xdr:twoCellAnchor>
    <xdr:from>
      <xdr:col>21</xdr:col>
      <xdr:colOff>134013</xdr:colOff>
      <xdr:row>10</xdr:row>
      <xdr:rowOff>174625</xdr:rowOff>
    </xdr:from>
    <xdr:to>
      <xdr:col>27</xdr:col>
      <xdr:colOff>70513</xdr:colOff>
      <xdr:row>23</xdr:row>
      <xdr:rowOff>142876</xdr:rowOff>
    </xdr:to>
    <xdr:graphicFrame macro="">
      <xdr:nvGraphicFramePr>
        <xdr:cNvPr id="39" name="Chart 38">
          <a:extLst>
            <a:ext uri="{FF2B5EF4-FFF2-40B4-BE49-F238E27FC236}">
              <a16:creationId xmlns:a16="http://schemas.microsoft.com/office/drawing/2014/main" id="{0528F030-2454-4A24-876E-33DF381FC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218973</xdr:colOff>
      <xdr:row>13</xdr:row>
      <xdr:rowOff>50173</xdr:rowOff>
    </xdr:from>
    <xdr:to>
      <xdr:col>27</xdr:col>
      <xdr:colOff>60224</xdr:colOff>
      <xdr:row>20</xdr:row>
      <xdr:rowOff>50173</xdr:rowOff>
    </xdr:to>
    <xdr:sp macro="" textlink="">
      <xdr:nvSpPr>
        <xdr:cNvPr id="41" name="TextBox 40">
          <a:extLst>
            <a:ext uri="{FF2B5EF4-FFF2-40B4-BE49-F238E27FC236}">
              <a16:creationId xmlns:a16="http://schemas.microsoft.com/office/drawing/2014/main" id="{12D239FF-41FE-4B14-8448-BC49F1E3D6AD}"/>
            </a:ext>
          </a:extLst>
        </xdr:cNvPr>
        <xdr:cNvSpPr txBox="1"/>
      </xdr:nvSpPr>
      <xdr:spPr>
        <a:xfrm>
          <a:off x="14342554" y="2353894"/>
          <a:ext cx="3881623" cy="1240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solidFill>
                <a:schemeClr val="accent4"/>
              </a:solidFill>
            </a:rPr>
            <a:t>2018 </a:t>
          </a:r>
        </a:p>
        <a:p>
          <a:pPr algn="ctr"/>
          <a:r>
            <a:rPr lang="en-US" sz="1800">
              <a:solidFill>
                <a:schemeClr val="accent4"/>
              </a:solidFill>
            </a:rPr>
            <a:t>Total</a:t>
          </a:r>
          <a:r>
            <a:rPr lang="en-US" sz="1800" baseline="0">
              <a:solidFill>
                <a:schemeClr val="accent4"/>
              </a:solidFill>
            </a:rPr>
            <a:t> Watchers</a:t>
          </a:r>
          <a:endParaRPr lang="en-US" sz="1800">
            <a:solidFill>
              <a:schemeClr val="accent4"/>
            </a:solidFill>
          </a:endParaRPr>
        </a:p>
      </xdr:txBody>
    </xdr:sp>
    <xdr:clientData/>
  </xdr:twoCellAnchor>
  <xdr:twoCellAnchor>
    <xdr:from>
      <xdr:col>22</xdr:col>
      <xdr:colOff>452278</xdr:colOff>
      <xdr:row>18</xdr:row>
      <xdr:rowOff>29321</xdr:rowOff>
    </xdr:from>
    <xdr:to>
      <xdr:col>25</xdr:col>
      <xdr:colOff>452278</xdr:colOff>
      <xdr:row>20</xdr:row>
      <xdr:rowOff>152088</xdr:rowOff>
    </xdr:to>
    <xdr:sp macro="" textlink="">
      <xdr:nvSpPr>
        <xdr:cNvPr id="47" name="TextBox 46">
          <a:extLst>
            <a:ext uri="{FF2B5EF4-FFF2-40B4-BE49-F238E27FC236}">
              <a16:creationId xmlns:a16="http://schemas.microsoft.com/office/drawing/2014/main" id="{066AA679-71AB-4760-9E4E-AFA4BDD732CD}"/>
            </a:ext>
          </a:extLst>
        </xdr:cNvPr>
        <xdr:cNvSpPr txBox="1"/>
      </xdr:nvSpPr>
      <xdr:spPr>
        <a:xfrm>
          <a:off x="15249255" y="3219088"/>
          <a:ext cx="2020186" cy="477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accent6"/>
              </a:solidFill>
            </a:rPr>
            <a:t>52.00</a:t>
          </a:r>
          <a:endParaRPr lang="en-US" sz="1050">
            <a:solidFill>
              <a:schemeClr val="accent6"/>
            </a:solidFill>
          </a:endParaRPr>
        </a:p>
      </xdr:txBody>
    </xdr:sp>
    <xdr:clientData/>
  </xdr:twoCellAnchor>
  <xdr:twoCellAnchor>
    <xdr:from>
      <xdr:col>4</xdr:col>
      <xdr:colOff>65615</xdr:colOff>
      <xdr:row>49</xdr:row>
      <xdr:rowOff>138668</xdr:rowOff>
    </xdr:from>
    <xdr:to>
      <xdr:col>25</xdr:col>
      <xdr:colOff>165100</xdr:colOff>
      <xdr:row>66</xdr:row>
      <xdr:rowOff>1430</xdr:rowOff>
    </xdr:to>
    <xdr:graphicFrame macro="">
      <xdr:nvGraphicFramePr>
        <xdr:cNvPr id="50" name="Chart 49">
          <a:extLst>
            <a:ext uri="{FF2B5EF4-FFF2-40B4-BE49-F238E27FC236}">
              <a16:creationId xmlns:a16="http://schemas.microsoft.com/office/drawing/2014/main" id="{C3DBF287-0184-4EED-8785-3214AEEC1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438459</xdr:colOff>
      <xdr:row>5</xdr:row>
      <xdr:rowOff>162935</xdr:rowOff>
    </xdr:from>
    <xdr:to>
      <xdr:col>15</xdr:col>
      <xdr:colOff>33175</xdr:colOff>
      <xdr:row>27</xdr:row>
      <xdr:rowOff>135606</xdr:rowOff>
    </xdr:to>
    <xdr:graphicFrame macro="">
      <xdr:nvGraphicFramePr>
        <xdr:cNvPr id="51" name="Chart 50">
          <a:extLst>
            <a:ext uri="{FF2B5EF4-FFF2-40B4-BE49-F238E27FC236}">
              <a16:creationId xmlns:a16="http://schemas.microsoft.com/office/drawing/2014/main" id="{EE4A11C9-C9A2-4EA4-99F4-338467836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5</xdr:row>
      <xdr:rowOff>42332</xdr:rowOff>
    </xdr:from>
    <xdr:to>
      <xdr:col>3</xdr:col>
      <xdr:colOff>276708</xdr:colOff>
      <xdr:row>17</xdr:row>
      <xdr:rowOff>8466</xdr:rowOff>
    </xdr:to>
    <xdr:grpSp>
      <xdr:nvGrpSpPr>
        <xdr:cNvPr id="53" name="مجموعة 52">
          <a:extLst>
            <a:ext uri="{FF2B5EF4-FFF2-40B4-BE49-F238E27FC236}">
              <a16:creationId xmlns:a16="http://schemas.microsoft.com/office/drawing/2014/main" id="{2ABF5F7C-F3B7-9466-1DE2-85B35DAFCAFE}"/>
            </a:ext>
          </a:extLst>
        </xdr:cNvPr>
        <xdr:cNvGrpSpPr/>
      </xdr:nvGrpSpPr>
      <xdr:grpSpPr>
        <a:xfrm>
          <a:off x="0" y="928379"/>
          <a:ext cx="2279173" cy="2092645"/>
          <a:chOff x="0" y="931332"/>
          <a:chExt cx="2283308" cy="2099734"/>
        </a:xfrm>
      </xdr:grpSpPr>
      <xdr:pic>
        <xdr:nvPicPr>
          <xdr:cNvPr id="55" name="صورة 54">
            <a:extLst>
              <a:ext uri="{FF2B5EF4-FFF2-40B4-BE49-F238E27FC236}">
                <a16:creationId xmlns:a16="http://schemas.microsoft.com/office/drawing/2014/main" id="{FA7787E8-A7EE-8694-DE08-54276907C24D}"/>
              </a:ext>
            </a:extLst>
          </xdr:cNvPr>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2335" r="19475" b="6616"/>
          <a:stretch/>
        </xdr:blipFill>
        <xdr:spPr>
          <a:xfrm>
            <a:off x="0" y="931332"/>
            <a:ext cx="2203483" cy="2099734"/>
          </a:xfrm>
          <a:prstGeom prst="roundRect">
            <a:avLst>
              <a:gd name="adj" fmla="val 10537"/>
            </a:avLst>
          </a:prstGeom>
        </xdr:spPr>
      </xdr:pic>
      <xdr:sp macro="" textlink="">
        <xdr:nvSpPr>
          <xdr:cNvPr id="56" name="مربع نص 55">
            <a:hlinkClick xmlns:r="http://schemas.openxmlformats.org/officeDocument/2006/relationships" r:id="rId15"/>
            <a:extLst>
              <a:ext uri="{FF2B5EF4-FFF2-40B4-BE49-F238E27FC236}">
                <a16:creationId xmlns:a16="http://schemas.microsoft.com/office/drawing/2014/main" id="{EF4CBF07-9D92-4EA7-B864-92F0C58CE05D}"/>
              </a:ext>
            </a:extLst>
          </xdr:cNvPr>
          <xdr:cNvSpPr txBox="1"/>
        </xdr:nvSpPr>
        <xdr:spPr>
          <a:xfrm>
            <a:off x="187460" y="1265991"/>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Main</a:t>
            </a:r>
            <a:r>
              <a:rPr lang="en-US" sz="1800" baseline="0">
                <a:solidFill>
                  <a:schemeClr val="bg1"/>
                </a:solidFill>
                <a:latin typeface="+mn-lt"/>
                <a:cs typeface="+mj-cs"/>
              </a:rPr>
              <a:t> Dashboard</a:t>
            </a:r>
          </a:p>
        </xdr:txBody>
      </xdr:sp>
      <xdr:sp macro="" textlink="">
        <xdr:nvSpPr>
          <xdr:cNvPr id="63" name="مربع نص 62">
            <a:hlinkClick xmlns:r="http://schemas.openxmlformats.org/officeDocument/2006/relationships" r:id="rId16"/>
            <a:extLst>
              <a:ext uri="{FF2B5EF4-FFF2-40B4-BE49-F238E27FC236}">
                <a16:creationId xmlns:a16="http://schemas.microsoft.com/office/drawing/2014/main" id="{4E4B1CAF-6633-4F20-AC39-0A94D7B815C5}"/>
              </a:ext>
            </a:extLst>
          </xdr:cNvPr>
          <xdr:cNvSpPr txBox="1"/>
        </xdr:nvSpPr>
        <xdr:spPr>
          <a:xfrm>
            <a:off x="127814" y="1799388"/>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Porgram</a:t>
            </a:r>
            <a:r>
              <a:rPr lang="en-US" sz="1800" baseline="0">
                <a:solidFill>
                  <a:schemeClr val="bg1"/>
                </a:solidFill>
                <a:latin typeface="+mn-lt"/>
                <a:cs typeface="+mj-cs"/>
              </a:rPr>
              <a:t> Genre </a:t>
            </a:r>
          </a:p>
        </xdr:txBody>
      </xdr:sp>
      <xdr:sp macro="" textlink="">
        <xdr:nvSpPr>
          <xdr:cNvPr id="64" name="مربع نص 63">
            <a:hlinkClick xmlns:r="http://schemas.openxmlformats.org/officeDocument/2006/relationships" r:id="rId17"/>
            <a:extLst>
              <a:ext uri="{FF2B5EF4-FFF2-40B4-BE49-F238E27FC236}">
                <a16:creationId xmlns:a16="http://schemas.microsoft.com/office/drawing/2014/main" id="{2ED89641-9285-4E68-91D4-004DF18CA008}"/>
              </a:ext>
            </a:extLst>
          </xdr:cNvPr>
          <xdr:cNvSpPr txBox="1"/>
        </xdr:nvSpPr>
        <xdr:spPr>
          <a:xfrm>
            <a:off x="297945" y="2361430"/>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Data after cleaning</a:t>
            </a:r>
            <a:endParaRPr lang="en-US" sz="1800" baseline="0">
              <a:solidFill>
                <a:schemeClr val="bg1"/>
              </a:solidFill>
              <a:latin typeface="+mn-lt"/>
              <a:cs typeface="+mj-cs"/>
            </a:endParaRPr>
          </a:p>
        </xdr:txBody>
      </xdr:sp>
      <xdr:pic>
        <xdr:nvPicPr>
          <xdr:cNvPr id="66" name="رسم 65" descr="مخطط دائري مع تعبئة خالصة">
            <a:hlinkClick xmlns:r="http://schemas.openxmlformats.org/officeDocument/2006/relationships" r:id="rId15"/>
            <a:extLst>
              <a:ext uri="{FF2B5EF4-FFF2-40B4-BE49-F238E27FC236}">
                <a16:creationId xmlns:a16="http://schemas.microsoft.com/office/drawing/2014/main" id="{C054BF89-6D6F-2BA5-98E7-2D9B96ED1557}"/>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51126" y="1329267"/>
            <a:ext cx="281189" cy="279400"/>
          </a:xfrm>
          <a:prstGeom prst="rect">
            <a:avLst/>
          </a:prstGeom>
        </xdr:spPr>
      </xdr:pic>
      <xdr:pic>
        <xdr:nvPicPr>
          <xdr:cNvPr id="70" name="رسم 69" descr="دراما مع تعبئة خالصة">
            <a:hlinkClick xmlns:r="http://schemas.openxmlformats.org/officeDocument/2006/relationships" r:id="rId16"/>
            <a:extLst>
              <a:ext uri="{FF2B5EF4-FFF2-40B4-BE49-F238E27FC236}">
                <a16:creationId xmlns:a16="http://schemas.microsoft.com/office/drawing/2014/main" id="{5F749F46-FDF9-10F3-3041-0EFE11DC531A}"/>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7043" y="1837265"/>
            <a:ext cx="332314" cy="330200"/>
          </a:xfrm>
          <a:prstGeom prst="rect">
            <a:avLst/>
          </a:prstGeom>
        </xdr:spPr>
      </xdr:pic>
      <xdr:pic>
        <xdr:nvPicPr>
          <xdr:cNvPr id="52" name="رسم 51" descr="جدول مع تعبئة خالصة">
            <a:hlinkClick xmlns:r="http://schemas.openxmlformats.org/officeDocument/2006/relationships" r:id="rId17"/>
            <a:extLst>
              <a:ext uri="{FF2B5EF4-FFF2-40B4-BE49-F238E27FC236}">
                <a16:creationId xmlns:a16="http://schemas.microsoft.com/office/drawing/2014/main" id="{7A1F3456-7E59-BE6F-16DC-E30364209D1C}"/>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 y="2359468"/>
            <a:ext cx="372894" cy="371814"/>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45720</xdr:colOff>
      <xdr:row>67</xdr:row>
      <xdr:rowOff>36687</xdr:rowOff>
    </xdr:to>
    <xdr:sp macro="" textlink="">
      <xdr:nvSpPr>
        <xdr:cNvPr id="40" name="مستطيل 39">
          <a:extLst>
            <a:ext uri="{FF2B5EF4-FFF2-40B4-BE49-F238E27FC236}">
              <a16:creationId xmlns:a16="http://schemas.microsoft.com/office/drawing/2014/main" id="{B3927E22-F0B3-4DE5-9E2E-77C5B34A5641}"/>
            </a:ext>
          </a:extLst>
        </xdr:cNvPr>
        <xdr:cNvSpPr/>
      </xdr:nvSpPr>
      <xdr:spPr>
        <a:xfrm>
          <a:off x="0" y="0"/>
          <a:ext cx="18806160" cy="12289647"/>
        </a:xfrm>
        <a:prstGeom prst="rect">
          <a:avLst/>
        </a:prstGeom>
        <a:solidFill>
          <a:srgbClr val="F0F3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4</xdr:col>
      <xdr:colOff>167640</xdr:colOff>
      <xdr:row>26</xdr:row>
      <xdr:rowOff>60960</xdr:rowOff>
    </xdr:from>
    <xdr:to>
      <xdr:col>14</xdr:col>
      <xdr:colOff>294183</xdr:colOff>
      <xdr:row>44</xdr:row>
      <xdr:rowOff>47061</xdr:rowOff>
    </xdr:to>
    <xdr:sp macro="" textlink="">
      <xdr:nvSpPr>
        <xdr:cNvPr id="43" name="مستطيل: زوايا مستديرة 42">
          <a:extLst>
            <a:ext uri="{FF2B5EF4-FFF2-40B4-BE49-F238E27FC236}">
              <a16:creationId xmlns:a16="http://schemas.microsoft.com/office/drawing/2014/main" id="{2B0F055F-324C-48B8-89D0-BECD2EF57454}"/>
            </a:ext>
          </a:extLst>
        </xdr:cNvPr>
        <xdr:cNvSpPr/>
      </xdr:nvSpPr>
      <xdr:spPr>
        <a:xfrm>
          <a:off x="2834640" y="4815840"/>
          <a:ext cx="6832143" cy="3277941"/>
        </a:xfrm>
        <a:prstGeom prst="roundRect">
          <a:avLst/>
        </a:prstGeom>
        <a:solidFill>
          <a:schemeClr val="bg1"/>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15</xdr:col>
      <xdr:colOff>498297</xdr:colOff>
      <xdr:row>6</xdr:row>
      <xdr:rowOff>0</xdr:rowOff>
    </xdr:from>
    <xdr:to>
      <xdr:col>25</xdr:col>
      <xdr:colOff>624840</xdr:colOff>
      <xdr:row>23</xdr:row>
      <xdr:rowOff>168981</xdr:rowOff>
    </xdr:to>
    <xdr:sp macro="" textlink="">
      <xdr:nvSpPr>
        <xdr:cNvPr id="42" name="مستطيل: زوايا مستديرة 41">
          <a:extLst>
            <a:ext uri="{FF2B5EF4-FFF2-40B4-BE49-F238E27FC236}">
              <a16:creationId xmlns:a16="http://schemas.microsoft.com/office/drawing/2014/main" id="{B0180739-A1AA-43E6-930C-FD60C3CDD23C}"/>
            </a:ext>
          </a:extLst>
        </xdr:cNvPr>
        <xdr:cNvSpPr/>
      </xdr:nvSpPr>
      <xdr:spPr>
        <a:xfrm>
          <a:off x="10541457" y="1097280"/>
          <a:ext cx="6832143" cy="3277941"/>
        </a:xfrm>
        <a:prstGeom prst="roundRect">
          <a:avLst/>
        </a:prstGeom>
        <a:solidFill>
          <a:schemeClr val="bg1"/>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4</xdr:col>
      <xdr:colOff>193497</xdr:colOff>
      <xdr:row>5</xdr:row>
      <xdr:rowOff>152400</xdr:rowOff>
    </xdr:from>
    <xdr:to>
      <xdr:col>14</xdr:col>
      <xdr:colOff>320040</xdr:colOff>
      <xdr:row>23</xdr:row>
      <xdr:rowOff>138501</xdr:rowOff>
    </xdr:to>
    <xdr:sp macro="" textlink="">
      <xdr:nvSpPr>
        <xdr:cNvPr id="41" name="مستطيل: زوايا مستديرة 40">
          <a:extLst>
            <a:ext uri="{FF2B5EF4-FFF2-40B4-BE49-F238E27FC236}">
              <a16:creationId xmlns:a16="http://schemas.microsoft.com/office/drawing/2014/main" id="{57188383-2067-4F2E-A217-ADBC29725A16}"/>
            </a:ext>
          </a:extLst>
        </xdr:cNvPr>
        <xdr:cNvSpPr/>
      </xdr:nvSpPr>
      <xdr:spPr>
        <a:xfrm>
          <a:off x="2860497" y="1066800"/>
          <a:ext cx="6832143" cy="3277941"/>
        </a:xfrm>
        <a:prstGeom prst="roundRect">
          <a:avLst/>
        </a:prstGeom>
        <a:solidFill>
          <a:schemeClr val="bg1"/>
        </a:solidFill>
        <a:ln>
          <a:noFill/>
        </a:ln>
        <a:effectLst>
          <a:glow rad="139700">
            <a:schemeClr val="accent3">
              <a:satMod val="175000"/>
              <a:alpha val="40000"/>
            </a:schemeClr>
          </a:glow>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0</xdr:col>
      <xdr:colOff>0</xdr:colOff>
      <xdr:row>0</xdr:row>
      <xdr:rowOff>0</xdr:rowOff>
    </xdr:from>
    <xdr:to>
      <xdr:col>2</xdr:col>
      <xdr:colOff>7620</xdr:colOff>
      <xdr:row>5</xdr:row>
      <xdr:rowOff>7620</xdr:rowOff>
    </xdr:to>
    <xdr:sp macro="" textlink="">
      <xdr:nvSpPr>
        <xdr:cNvPr id="2" name="مستطيل 1">
          <a:extLst>
            <a:ext uri="{FF2B5EF4-FFF2-40B4-BE49-F238E27FC236}">
              <a16:creationId xmlns:a16="http://schemas.microsoft.com/office/drawing/2014/main" id="{888D0247-5B03-4539-93D1-02366E3245B9}"/>
            </a:ext>
          </a:extLst>
        </xdr:cNvPr>
        <xdr:cNvSpPr/>
      </xdr:nvSpPr>
      <xdr:spPr>
        <a:xfrm>
          <a:off x="0" y="0"/>
          <a:ext cx="1333500" cy="8839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xdr:col>
      <xdr:colOff>624840</xdr:colOff>
      <xdr:row>0</xdr:row>
      <xdr:rowOff>0</xdr:rowOff>
    </xdr:from>
    <xdr:to>
      <xdr:col>28</xdr:col>
      <xdr:colOff>45720</xdr:colOff>
      <xdr:row>5</xdr:row>
      <xdr:rowOff>7620</xdr:rowOff>
    </xdr:to>
    <xdr:sp macro="" textlink="">
      <xdr:nvSpPr>
        <xdr:cNvPr id="3" name="مستطيل 2">
          <a:extLst>
            <a:ext uri="{FF2B5EF4-FFF2-40B4-BE49-F238E27FC236}">
              <a16:creationId xmlns:a16="http://schemas.microsoft.com/office/drawing/2014/main" id="{A2B45057-9BBF-42DB-AC0B-5931291072D0}"/>
            </a:ext>
          </a:extLst>
        </xdr:cNvPr>
        <xdr:cNvSpPr/>
      </xdr:nvSpPr>
      <xdr:spPr>
        <a:xfrm>
          <a:off x="1280160" y="0"/>
          <a:ext cx="17526000" cy="92202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editAs="oneCell">
    <xdr:from>
      <xdr:col>0</xdr:col>
      <xdr:colOff>0</xdr:colOff>
      <xdr:row>1</xdr:row>
      <xdr:rowOff>16041</xdr:rowOff>
    </xdr:from>
    <xdr:to>
      <xdr:col>2</xdr:col>
      <xdr:colOff>8467</xdr:colOff>
      <xdr:row>3</xdr:row>
      <xdr:rowOff>151894</xdr:rowOff>
    </xdr:to>
    <xdr:pic>
      <xdr:nvPicPr>
        <xdr:cNvPr id="4" name="صورة 3">
          <a:extLst>
            <a:ext uri="{FF2B5EF4-FFF2-40B4-BE49-F238E27FC236}">
              <a16:creationId xmlns:a16="http://schemas.microsoft.com/office/drawing/2014/main" id="{14027DA3-8C57-42D7-A66C-3B456C0373B8}"/>
            </a:ext>
          </a:extLst>
        </xdr:cNvPr>
        <xdr:cNvPicPr>
          <a:picLocks noChangeAspect="1"/>
        </xdr:cNvPicPr>
      </xdr:nvPicPr>
      <xdr:blipFill rotWithShape="1">
        <a:blip xmlns:r="http://schemas.openxmlformats.org/officeDocument/2006/relationships" r:embed="rId1" cstate="print">
          <a:clrChange>
            <a:clrFrom>
              <a:srgbClr val="FFFFFF"/>
            </a:clrFrom>
            <a:clrTo>
              <a:srgbClr val="FFFFFF">
                <a:alpha val="0"/>
              </a:srgbClr>
            </a:clrTo>
          </a:clrChange>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t="31707" b="33477"/>
        <a:stretch/>
      </xdr:blipFill>
      <xdr:spPr>
        <a:xfrm>
          <a:off x="0" y="191301"/>
          <a:ext cx="1334347" cy="486373"/>
        </a:xfrm>
        <a:prstGeom prst="rect">
          <a:avLst/>
        </a:prstGeom>
      </xdr:spPr>
    </xdr:pic>
    <xdr:clientData/>
  </xdr:twoCellAnchor>
  <xdr:twoCellAnchor>
    <xdr:from>
      <xdr:col>0</xdr:col>
      <xdr:colOff>0</xdr:colOff>
      <xdr:row>0</xdr:row>
      <xdr:rowOff>84889</xdr:rowOff>
    </xdr:from>
    <xdr:to>
      <xdr:col>10</xdr:col>
      <xdr:colOff>416425</xdr:colOff>
      <xdr:row>4</xdr:row>
      <xdr:rowOff>141036</xdr:rowOff>
    </xdr:to>
    <xdr:sp macro="" textlink="">
      <xdr:nvSpPr>
        <xdr:cNvPr id="5" name="مربع نص 4">
          <a:extLst>
            <a:ext uri="{FF2B5EF4-FFF2-40B4-BE49-F238E27FC236}">
              <a16:creationId xmlns:a16="http://schemas.microsoft.com/office/drawing/2014/main" id="{46882968-EBF2-4770-BB11-D7BC319FA6AC}"/>
            </a:ext>
          </a:extLst>
        </xdr:cNvPr>
        <xdr:cNvSpPr txBox="1"/>
      </xdr:nvSpPr>
      <xdr:spPr>
        <a:xfrm>
          <a:off x="0" y="84889"/>
          <a:ext cx="7134725" cy="767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4000">
              <a:solidFill>
                <a:schemeClr val="bg1"/>
              </a:solidFill>
              <a:latin typeface="+mn-lt"/>
              <a:cs typeface="+mj-cs"/>
            </a:rPr>
            <a:t>PROGRAM</a:t>
          </a:r>
          <a:r>
            <a:rPr lang="en-US" sz="4000" baseline="0">
              <a:solidFill>
                <a:schemeClr val="bg1"/>
              </a:solidFill>
              <a:latin typeface="+mn-lt"/>
              <a:cs typeface="+mj-cs"/>
            </a:rPr>
            <a:t> GENRE </a:t>
          </a:r>
          <a:endParaRPr lang="ar-SA" sz="4000">
            <a:solidFill>
              <a:schemeClr val="bg1"/>
            </a:solidFill>
            <a:latin typeface="+mn-lt"/>
            <a:cs typeface="+mj-cs"/>
          </a:endParaRPr>
        </a:p>
      </xdr:txBody>
    </xdr:sp>
    <xdr:clientData/>
  </xdr:twoCellAnchor>
  <xdr:twoCellAnchor>
    <xdr:from>
      <xdr:col>14</xdr:col>
      <xdr:colOff>48126</xdr:colOff>
      <xdr:row>2</xdr:row>
      <xdr:rowOff>16042</xdr:rowOff>
    </xdr:from>
    <xdr:to>
      <xdr:col>14</xdr:col>
      <xdr:colOff>336884</xdr:colOff>
      <xdr:row>3</xdr:row>
      <xdr:rowOff>72189</xdr:rowOff>
    </xdr:to>
    <xdr:sp macro="" textlink="">
      <xdr:nvSpPr>
        <xdr:cNvPr id="6" name="مستطيل 5">
          <a:extLst>
            <a:ext uri="{FF2B5EF4-FFF2-40B4-BE49-F238E27FC236}">
              <a16:creationId xmlns:a16="http://schemas.microsoft.com/office/drawing/2014/main" id="{F82805FD-DC22-4F77-A106-88F6205DF773}"/>
            </a:ext>
          </a:extLst>
        </xdr:cNvPr>
        <xdr:cNvSpPr/>
      </xdr:nvSpPr>
      <xdr:spPr>
        <a:xfrm>
          <a:off x="9420726" y="366562"/>
          <a:ext cx="288758" cy="23140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14</xdr:col>
      <xdr:colOff>529389</xdr:colOff>
      <xdr:row>3</xdr:row>
      <xdr:rowOff>128337</xdr:rowOff>
    </xdr:from>
    <xdr:to>
      <xdr:col>15</xdr:col>
      <xdr:colOff>144379</xdr:colOff>
      <xdr:row>5</xdr:row>
      <xdr:rowOff>8020</xdr:rowOff>
    </xdr:to>
    <xdr:sp macro="" textlink="">
      <xdr:nvSpPr>
        <xdr:cNvPr id="7" name="مستطيل 6">
          <a:extLst>
            <a:ext uri="{FF2B5EF4-FFF2-40B4-BE49-F238E27FC236}">
              <a16:creationId xmlns:a16="http://schemas.microsoft.com/office/drawing/2014/main" id="{86F184B6-D508-4082-8434-26E168490F00}"/>
            </a:ext>
          </a:extLst>
        </xdr:cNvPr>
        <xdr:cNvSpPr/>
      </xdr:nvSpPr>
      <xdr:spPr>
        <a:xfrm>
          <a:off x="9889632" y="653499"/>
          <a:ext cx="284315" cy="229791"/>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15</xdr:col>
      <xdr:colOff>336885</xdr:colOff>
      <xdr:row>1</xdr:row>
      <xdr:rowOff>168442</xdr:rowOff>
    </xdr:from>
    <xdr:to>
      <xdr:col>15</xdr:col>
      <xdr:colOff>625643</xdr:colOff>
      <xdr:row>3</xdr:row>
      <xdr:rowOff>48126</xdr:rowOff>
    </xdr:to>
    <xdr:sp macro="" textlink="">
      <xdr:nvSpPr>
        <xdr:cNvPr id="8" name="مستطيل 7">
          <a:extLst>
            <a:ext uri="{FF2B5EF4-FFF2-40B4-BE49-F238E27FC236}">
              <a16:creationId xmlns:a16="http://schemas.microsoft.com/office/drawing/2014/main" id="{EB74571B-9E81-48D6-BE9E-84D5BA23E366}"/>
            </a:ext>
          </a:extLst>
        </xdr:cNvPr>
        <xdr:cNvSpPr/>
      </xdr:nvSpPr>
      <xdr:spPr>
        <a:xfrm>
          <a:off x="10380045" y="343702"/>
          <a:ext cx="288758" cy="230204"/>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9</xdr:col>
      <xdr:colOff>665747</xdr:colOff>
      <xdr:row>3</xdr:row>
      <xdr:rowOff>128337</xdr:rowOff>
    </xdr:from>
    <xdr:to>
      <xdr:col>10</xdr:col>
      <xdr:colOff>280737</xdr:colOff>
      <xdr:row>5</xdr:row>
      <xdr:rowOff>8020</xdr:rowOff>
    </xdr:to>
    <xdr:sp macro="" textlink="">
      <xdr:nvSpPr>
        <xdr:cNvPr id="9" name="مستطيل 8">
          <a:extLst>
            <a:ext uri="{FF2B5EF4-FFF2-40B4-BE49-F238E27FC236}">
              <a16:creationId xmlns:a16="http://schemas.microsoft.com/office/drawing/2014/main" id="{04FB69B9-CC13-4CDE-AF7A-DA3EFF48F4F2}"/>
            </a:ext>
          </a:extLst>
        </xdr:cNvPr>
        <xdr:cNvSpPr/>
      </xdr:nvSpPr>
      <xdr:spPr>
        <a:xfrm>
          <a:off x="6685547" y="654117"/>
          <a:ext cx="285550" cy="23020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10</xdr:col>
      <xdr:colOff>457200</xdr:colOff>
      <xdr:row>1</xdr:row>
      <xdr:rowOff>128337</xdr:rowOff>
    </xdr:from>
    <xdr:to>
      <xdr:col>11</xdr:col>
      <xdr:colOff>72189</xdr:colOff>
      <xdr:row>3</xdr:row>
      <xdr:rowOff>8021</xdr:rowOff>
    </xdr:to>
    <xdr:sp macro="" textlink="">
      <xdr:nvSpPr>
        <xdr:cNvPr id="10" name="مستطيل 9">
          <a:extLst>
            <a:ext uri="{FF2B5EF4-FFF2-40B4-BE49-F238E27FC236}">
              <a16:creationId xmlns:a16="http://schemas.microsoft.com/office/drawing/2014/main" id="{4E0582BC-2222-4759-B0BA-D0F27031BCA9}"/>
            </a:ext>
          </a:extLst>
        </xdr:cNvPr>
        <xdr:cNvSpPr/>
      </xdr:nvSpPr>
      <xdr:spPr>
        <a:xfrm>
          <a:off x="7147560" y="303597"/>
          <a:ext cx="285549" cy="230204"/>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10</xdr:col>
      <xdr:colOff>473242</xdr:colOff>
      <xdr:row>5</xdr:row>
      <xdr:rowOff>64168</xdr:rowOff>
    </xdr:from>
    <xdr:to>
      <xdr:col>11</xdr:col>
      <xdr:colOff>88231</xdr:colOff>
      <xdr:row>6</xdr:row>
      <xdr:rowOff>120315</xdr:rowOff>
    </xdr:to>
    <xdr:sp macro="" textlink="">
      <xdr:nvSpPr>
        <xdr:cNvPr id="11" name="مستطيل 10">
          <a:extLst>
            <a:ext uri="{FF2B5EF4-FFF2-40B4-BE49-F238E27FC236}">
              <a16:creationId xmlns:a16="http://schemas.microsoft.com/office/drawing/2014/main" id="{C24832C2-B37D-489A-9A35-0D1644B4E7F0}"/>
            </a:ext>
          </a:extLst>
        </xdr:cNvPr>
        <xdr:cNvSpPr/>
      </xdr:nvSpPr>
      <xdr:spPr>
        <a:xfrm>
          <a:off x="7163602" y="940468"/>
          <a:ext cx="285549" cy="23140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11</xdr:col>
      <xdr:colOff>280737</xdr:colOff>
      <xdr:row>3</xdr:row>
      <xdr:rowOff>104274</xdr:rowOff>
    </xdr:from>
    <xdr:to>
      <xdr:col>11</xdr:col>
      <xdr:colOff>569495</xdr:colOff>
      <xdr:row>4</xdr:row>
      <xdr:rowOff>160420</xdr:rowOff>
    </xdr:to>
    <xdr:sp macro="" textlink="">
      <xdr:nvSpPr>
        <xdr:cNvPr id="12" name="مستطيل 11">
          <a:extLst>
            <a:ext uri="{FF2B5EF4-FFF2-40B4-BE49-F238E27FC236}">
              <a16:creationId xmlns:a16="http://schemas.microsoft.com/office/drawing/2014/main" id="{53D95C3B-EC6D-4225-B8F5-8A071B1DBD73}"/>
            </a:ext>
          </a:extLst>
        </xdr:cNvPr>
        <xdr:cNvSpPr/>
      </xdr:nvSpPr>
      <xdr:spPr>
        <a:xfrm>
          <a:off x="7641657" y="630054"/>
          <a:ext cx="288758" cy="231406"/>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12</xdr:col>
      <xdr:colOff>64167</xdr:colOff>
      <xdr:row>0</xdr:row>
      <xdr:rowOff>48130</xdr:rowOff>
    </xdr:from>
    <xdr:to>
      <xdr:col>12</xdr:col>
      <xdr:colOff>352925</xdr:colOff>
      <xdr:row>1</xdr:row>
      <xdr:rowOff>104277</xdr:rowOff>
    </xdr:to>
    <xdr:sp macro="" textlink="">
      <xdr:nvSpPr>
        <xdr:cNvPr id="13" name="مستطيل 12">
          <a:extLst>
            <a:ext uri="{FF2B5EF4-FFF2-40B4-BE49-F238E27FC236}">
              <a16:creationId xmlns:a16="http://schemas.microsoft.com/office/drawing/2014/main" id="{B8FFFDA7-6BE0-4342-9A34-069E1DE89796}"/>
            </a:ext>
          </a:extLst>
        </xdr:cNvPr>
        <xdr:cNvSpPr/>
      </xdr:nvSpPr>
      <xdr:spPr>
        <a:xfrm>
          <a:off x="8095647" y="48130"/>
          <a:ext cx="288758" cy="23140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12</xdr:col>
      <xdr:colOff>545430</xdr:colOff>
      <xdr:row>1</xdr:row>
      <xdr:rowOff>160425</xdr:rowOff>
    </xdr:from>
    <xdr:to>
      <xdr:col>13</xdr:col>
      <xdr:colOff>160420</xdr:colOff>
      <xdr:row>3</xdr:row>
      <xdr:rowOff>40109</xdr:rowOff>
    </xdr:to>
    <xdr:sp macro="" textlink="">
      <xdr:nvSpPr>
        <xdr:cNvPr id="14" name="مستطيل 13">
          <a:extLst>
            <a:ext uri="{FF2B5EF4-FFF2-40B4-BE49-F238E27FC236}">
              <a16:creationId xmlns:a16="http://schemas.microsoft.com/office/drawing/2014/main" id="{EC6BEBD3-69EF-4E5B-A555-359D177A7D59}"/>
            </a:ext>
          </a:extLst>
        </xdr:cNvPr>
        <xdr:cNvSpPr/>
      </xdr:nvSpPr>
      <xdr:spPr>
        <a:xfrm>
          <a:off x="8576910" y="335685"/>
          <a:ext cx="285550" cy="230204"/>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13</xdr:col>
      <xdr:colOff>352926</xdr:colOff>
      <xdr:row>0</xdr:row>
      <xdr:rowOff>24067</xdr:rowOff>
    </xdr:from>
    <xdr:to>
      <xdr:col>13</xdr:col>
      <xdr:colOff>641684</xdr:colOff>
      <xdr:row>1</xdr:row>
      <xdr:rowOff>80214</xdr:rowOff>
    </xdr:to>
    <xdr:sp macro="" textlink="">
      <xdr:nvSpPr>
        <xdr:cNvPr id="15" name="مستطيل 14">
          <a:extLst>
            <a:ext uri="{FF2B5EF4-FFF2-40B4-BE49-F238E27FC236}">
              <a16:creationId xmlns:a16="http://schemas.microsoft.com/office/drawing/2014/main" id="{E86FA9F2-43FA-432E-9FFF-4E7DBC23E3C7}"/>
            </a:ext>
          </a:extLst>
        </xdr:cNvPr>
        <xdr:cNvSpPr/>
      </xdr:nvSpPr>
      <xdr:spPr>
        <a:xfrm>
          <a:off x="9054966" y="24067"/>
          <a:ext cx="288758" cy="23140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16</xdr:col>
      <xdr:colOff>288758</xdr:colOff>
      <xdr:row>0</xdr:row>
      <xdr:rowOff>40105</xdr:rowOff>
    </xdr:from>
    <xdr:to>
      <xdr:col>16</xdr:col>
      <xdr:colOff>577516</xdr:colOff>
      <xdr:row>1</xdr:row>
      <xdr:rowOff>96252</xdr:rowOff>
    </xdr:to>
    <xdr:sp macro="" textlink="">
      <xdr:nvSpPr>
        <xdr:cNvPr id="16" name="مستطيل 15">
          <a:extLst>
            <a:ext uri="{FF2B5EF4-FFF2-40B4-BE49-F238E27FC236}">
              <a16:creationId xmlns:a16="http://schemas.microsoft.com/office/drawing/2014/main" id="{A2D7404F-3141-4579-9467-C5E49640599F}"/>
            </a:ext>
          </a:extLst>
        </xdr:cNvPr>
        <xdr:cNvSpPr/>
      </xdr:nvSpPr>
      <xdr:spPr>
        <a:xfrm>
          <a:off x="11002478" y="40105"/>
          <a:ext cx="288758" cy="231407"/>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16</xdr:col>
      <xdr:colOff>385010</xdr:colOff>
      <xdr:row>3</xdr:row>
      <xdr:rowOff>72189</xdr:rowOff>
    </xdr:from>
    <xdr:to>
      <xdr:col>17</xdr:col>
      <xdr:colOff>0</xdr:colOff>
      <xdr:row>4</xdr:row>
      <xdr:rowOff>128335</xdr:rowOff>
    </xdr:to>
    <xdr:sp macro="" textlink="">
      <xdr:nvSpPr>
        <xdr:cNvPr id="17" name="مستطيل 16">
          <a:extLst>
            <a:ext uri="{FF2B5EF4-FFF2-40B4-BE49-F238E27FC236}">
              <a16:creationId xmlns:a16="http://schemas.microsoft.com/office/drawing/2014/main" id="{A1B44951-B709-45A2-8E29-0312D8421846}"/>
            </a:ext>
          </a:extLst>
        </xdr:cNvPr>
        <xdr:cNvSpPr/>
      </xdr:nvSpPr>
      <xdr:spPr>
        <a:xfrm>
          <a:off x="11098730" y="597969"/>
          <a:ext cx="285550" cy="231406"/>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19</xdr:col>
      <xdr:colOff>268705</xdr:colOff>
      <xdr:row>4</xdr:row>
      <xdr:rowOff>86895</xdr:rowOff>
    </xdr:from>
    <xdr:to>
      <xdr:col>19</xdr:col>
      <xdr:colOff>556795</xdr:colOff>
      <xdr:row>5</xdr:row>
      <xdr:rowOff>144378</xdr:rowOff>
    </xdr:to>
    <xdr:sp macro="" textlink="">
      <xdr:nvSpPr>
        <xdr:cNvPr id="20" name="مستطيل 19">
          <a:extLst>
            <a:ext uri="{FF2B5EF4-FFF2-40B4-BE49-F238E27FC236}">
              <a16:creationId xmlns:a16="http://schemas.microsoft.com/office/drawing/2014/main" id="{32D02560-2BE5-4576-B9AE-C85FD8F4C662}"/>
            </a:ext>
          </a:extLst>
        </xdr:cNvPr>
        <xdr:cNvSpPr/>
      </xdr:nvSpPr>
      <xdr:spPr>
        <a:xfrm>
          <a:off x="12994105" y="787935"/>
          <a:ext cx="288090" cy="23274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18</xdr:col>
      <xdr:colOff>660400</xdr:colOff>
      <xdr:row>0</xdr:row>
      <xdr:rowOff>0</xdr:rowOff>
    </xdr:from>
    <xdr:to>
      <xdr:col>19</xdr:col>
      <xdr:colOff>276059</xdr:colOff>
      <xdr:row>0</xdr:row>
      <xdr:rowOff>139700</xdr:rowOff>
    </xdr:to>
    <xdr:sp macro="" textlink="">
      <xdr:nvSpPr>
        <xdr:cNvPr id="21" name="مستطيل 20">
          <a:extLst>
            <a:ext uri="{FF2B5EF4-FFF2-40B4-BE49-F238E27FC236}">
              <a16:creationId xmlns:a16="http://schemas.microsoft.com/office/drawing/2014/main" id="{789E739C-1E3E-4398-A308-80A0024483E3}"/>
            </a:ext>
          </a:extLst>
        </xdr:cNvPr>
        <xdr:cNvSpPr/>
      </xdr:nvSpPr>
      <xdr:spPr>
        <a:xfrm>
          <a:off x="12715240" y="0"/>
          <a:ext cx="286219" cy="139700"/>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18</xdr:col>
      <xdr:colOff>86226</xdr:colOff>
      <xdr:row>1</xdr:row>
      <xdr:rowOff>177799</xdr:rowOff>
    </xdr:from>
    <xdr:to>
      <xdr:col>18</xdr:col>
      <xdr:colOff>330200</xdr:colOff>
      <xdr:row>2</xdr:row>
      <xdr:rowOff>175792</xdr:rowOff>
    </xdr:to>
    <xdr:sp macro="" textlink="">
      <xdr:nvSpPr>
        <xdr:cNvPr id="22" name="مستطيل 21">
          <a:extLst>
            <a:ext uri="{FF2B5EF4-FFF2-40B4-BE49-F238E27FC236}">
              <a16:creationId xmlns:a16="http://schemas.microsoft.com/office/drawing/2014/main" id="{05C58291-1291-47EB-BF1B-2BA7EE3FE040}"/>
            </a:ext>
          </a:extLst>
        </xdr:cNvPr>
        <xdr:cNvSpPr/>
      </xdr:nvSpPr>
      <xdr:spPr>
        <a:xfrm>
          <a:off x="12141066" y="353059"/>
          <a:ext cx="243974" cy="17325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17</xdr:col>
      <xdr:colOff>558800</xdr:colOff>
      <xdr:row>4</xdr:row>
      <xdr:rowOff>48795</xdr:rowOff>
    </xdr:from>
    <xdr:to>
      <xdr:col>18</xdr:col>
      <xdr:colOff>173790</xdr:colOff>
      <xdr:row>5</xdr:row>
      <xdr:rowOff>106278</xdr:rowOff>
    </xdr:to>
    <xdr:sp macro="" textlink="">
      <xdr:nvSpPr>
        <xdr:cNvPr id="23" name="مستطيل 22">
          <a:extLst>
            <a:ext uri="{FF2B5EF4-FFF2-40B4-BE49-F238E27FC236}">
              <a16:creationId xmlns:a16="http://schemas.microsoft.com/office/drawing/2014/main" id="{6F5D54AC-78E0-4181-A604-5FF18C95509D}"/>
            </a:ext>
          </a:extLst>
        </xdr:cNvPr>
        <xdr:cNvSpPr/>
      </xdr:nvSpPr>
      <xdr:spPr>
        <a:xfrm>
          <a:off x="11943080" y="749835"/>
          <a:ext cx="285550" cy="232743"/>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21</xdr:col>
      <xdr:colOff>112296</xdr:colOff>
      <xdr:row>0</xdr:row>
      <xdr:rowOff>0</xdr:rowOff>
    </xdr:from>
    <xdr:to>
      <xdr:col>21</xdr:col>
      <xdr:colOff>401054</xdr:colOff>
      <xdr:row>1</xdr:row>
      <xdr:rowOff>57484</xdr:rowOff>
    </xdr:to>
    <xdr:sp macro="" textlink="">
      <xdr:nvSpPr>
        <xdr:cNvPr id="24" name="مستطيل 23">
          <a:extLst>
            <a:ext uri="{FF2B5EF4-FFF2-40B4-BE49-F238E27FC236}">
              <a16:creationId xmlns:a16="http://schemas.microsoft.com/office/drawing/2014/main" id="{AA119527-3A2B-4CD8-B5E3-370792E4640C}"/>
            </a:ext>
          </a:extLst>
        </xdr:cNvPr>
        <xdr:cNvSpPr/>
      </xdr:nvSpPr>
      <xdr:spPr>
        <a:xfrm>
          <a:off x="14178816" y="0"/>
          <a:ext cx="288758" cy="232744"/>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22</xdr:col>
      <xdr:colOff>554121</xdr:colOff>
      <xdr:row>2</xdr:row>
      <xdr:rowOff>106947</xdr:rowOff>
    </xdr:from>
    <xdr:to>
      <xdr:col>23</xdr:col>
      <xdr:colOff>169111</xdr:colOff>
      <xdr:row>3</xdr:row>
      <xdr:rowOff>163093</xdr:rowOff>
    </xdr:to>
    <xdr:sp macro="" textlink="">
      <xdr:nvSpPr>
        <xdr:cNvPr id="25" name="مستطيل 24">
          <a:extLst>
            <a:ext uri="{FF2B5EF4-FFF2-40B4-BE49-F238E27FC236}">
              <a16:creationId xmlns:a16="http://schemas.microsoft.com/office/drawing/2014/main" id="{2F7417BE-F386-4082-962F-468C18787891}"/>
            </a:ext>
          </a:extLst>
        </xdr:cNvPr>
        <xdr:cNvSpPr/>
      </xdr:nvSpPr>
      <xdr:spPr>
        <a:xfrm>
          <a:off x="15291201" y="457467"/>
          <a:ext cx="285550" cy="231406"/>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23</xdr:col>
      <xdr:colOff>559894</xdr:colOff>
      <xdr:row>0</xdr:row>
      <xdr:rowOff>64228</xdr:rowOff>
    </xdr:from>
    <xdr:to>
      <xdr:col>24</xdr:col>
      <xdr:colOff>174884</xdr:colOff>
      <xdr:row>1</xdr:row>
      <xdr:rowOff>120373</xdr:rowOff>
    </xdr:to>
    <xdr:sp macro="" textlink="">
      <xdr:nvSpPr>
        <xdr:cNvPr id="90" name="مستطيل 89">
          <a:extLst>
            <a:ext uri="{FF2B5EF4-FFF2-40B4-BE49-F238E27FC236}">
              <a16:creationId xmlns:a16="http://schemas.microsoft.com/office/drawing/2014/main" id="{1A63E846-F8CD-412F-9BEA-E919B282F6F2}"/>
            </a:ext>
          </a:extLst>
        </xdr:cNvPr>
        <xdr:cNvSpPr/>
      </xdr:nvSpPr>
      <xdr:spPr>
        <a:xfrm>
          <a:off x="15967534" y="64228"/>
          <a:ext cx="285550" cy="231405"/>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24</xdr:col>
      <xdr:colOff>414787</xdr:colOff>
      <xdr:row>3</xdr:row>
      <xdr:rowOff>103910</xdr:rowOff>
    </xdr:from>
    <xdr:to>
      <xdr:col>25</xdr:col>
      <xdr:colOff>28136</xdr:colOff>
      <xdr:row>4</xdr:row>
      <xdr:rowOff>161394</xdr:rowOff>
    </xdr:to>
    <xdr:sp macro="" textlink="">
      <xdr:nvSpPr>
        <xdr:cNvPr id="91" name="مستطيل 90">
          <a:extLst>
            <a:ext uri="{FF2B5EF4-FFF2-40B4-BE49-F238E27FC236}">
              <a16:creationId xmlns:a16="http://schemas.microsoft.com/office/drawing/2014/main" id="{013DF18D-02C2-4F54-8ABB-BCB461CD2A3C}"/>
            </a:ext>
          </a:extLst>
        </xdr:cNvPr>
        <xdr:cNvSpPr/>
      </xdr:nvSpPr>
      <xdr:spPr>
        <a:xfrm>
          <a:off x="16492987" y="629690"/>
          <a:ext cx="283909" cy="232744"/>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25</xdr:col>
      <xdr:colOff>111930</xdr:colOff>
      <xdr:row>1</xdr:row>
      <xdr:rowOff>3038</xdr:rowOff>
    </xdr:from>
    <xdr:to>
      <xdr:col>25</xdr:col>
      <xdr:colOff>402329</xdr:colOff>
      <xdr:row>2</xdr:row>
      <xdr:rowOff>59183</xdr:rowOff>
    </xdr:to>
    <xdr:sp macro="" textlink="">
      <xdr:nvSpPr>
        <xdr:cNvPr id="92" name="مستطيل 91">
          <a:extLst>
            <a:ext uri="{FF2B5EF4-FFF2-40B4-BE49-F238E27FC236}">
              <a16:creationId xmlns:a16="http://schemas.microsoft.com/office/drawing/2014/main" id="{0E16CA3C-8170-419D-8CFA-76C348A41DCB}"/>
            </a:ext>
          </a:extLst>
        </xdr:cNvPr>
        <xdr:cNvSpPr/>
      </xdr:nvSpPr>
      <xdr:spPr>
        <a:xfrm>
          <a:off x="16860690" y="178298"/>
          <a:ext cx="290399" cy="231405"/>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26</xdr:col>
      <xdr:colOff>308203</xdr:colOff>
      <xdr:row>3</xdr:row>
      <xdr:rowOff>64229</xdr:rowOff>
    </xdr:from>
    <xdr:to>
      <xdr:col>26</xdr:col>
      <xdr:colOff>598602</xdr:colOff>
      <xdr:row>4</xdr:row>
      <xdr:rowOff>120374</xdr:rowOff>
    </xdr:to>
    <xdr:sp macro="" textlink="">
      <xdr:nvSpPr>
        <xdr:cNvPr id="93" name="مستطيل 92">
          <a:extLst>
            <a:ext uri="{FF2B5EF4-FFF2-40B4-BE49-F238E27FC236}">
              <a16:creationId xmlns:a16="http://schemas.microsoft.com/office/drawing/2014/main" id="{32178AB6-59DE-43F2-AEF5-75EE28D6429A}"/>
            </a:ext>
          </a:extLst>
        </xdr:cNvPr>
        <xdr:cNvSpPr/>
      </xdr:nvSpPr>
      <xdr:spPr>
        <a:xfrm>
          <a:off x="17727523" y="590009"/>
          <a:ext cx="290399" cy="231405"/>
        </a:xfrm>
        <a:prstGeom prst="rect">
          <a:avLst/>
        </a:prstGeom>
        <a:solidFill>
          <a:sysClr val="window" lastClr="FFFFFF">
            <a:alpha val="19000"/>
          </a:sys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solidFill>
              <a:schemeClr val="bg1"/>
            </a:solidFill>
          </a:endParaRPr>
        </a:p>
      </xdr:txBody>
    </xdr:sp>
    <xdr:clientData/>
  </xdr:twoCellAnchor>
  <xdr:twoCellAnchor>
    <xdr:from>
      <xdr:col>2</xdr:col>
      <xdr:colOff>448545</xdr:colOff>
      <xdr:row>6</xdr:row>
      <xdr:rowOff>30892</xdr:rowOff>
    </xdr:from>
    <xdr:to>
      <xdr:col>13</xdr:col>
      <xdr:colOff>123567</xdr:colOff>
      <xdr:row>37</xdr:row>
      <xdr:rowOff>165280</xdr:rowOff>
    </xdr:to>
    <xdr:graphicFrame macro="">
      <xdr:nvGraphicFramePr>
        <xdr:cNvPr id="44" name="مخطط 43" hidden="1">
          <a:extLst>
            <a:ext uri="{FF2B5EF4-FFF2-40B4-BE49-F238E27FC236}">
              <a16:creationId xmlns:a16="http://schemas.microsoft.com/office/drawing/2014/main" id="{45E79E56-DFAB-4A76-99EA-11EBD19C8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121606</xdr:colOff>
      <xdr:row>5</xdr:row>
      <xdr:rowOff>129463</xdr:rowOff>
    </xdr:from>
    <xdr:to>
      <xdr:col>10</xdr:col>
      <xdr:colOff>551727</xdr:colOff>
      <xdr:row>23</xdr:row>
      <xdr:rowOff>92361</xdr:rowOff>
    </xdr:to>
    <xdr:grpSp>
      <xdr:nvGrpSpPr>
        <xdr:cNvPr id="124" name="مجموعة 123">
          <a:extLst>
            <a:ext uri="{FF2B5EF4-FFF2-40B4-BE49-F238E27FC236}">
              <a16:creationId xmlns:a16="http://schemas.microsoft.com/office/drawing/2014/main" id="{FF9D9A4A-8AC0-63C3-5D22-DACD9FED323E}"/>
            </a:ext>
          </a:extLst>
        </xdr:cNvPr>
        <xdr:cNvGrpSpPr/>
      </xdr:nvGrpSpPr>
      <xdr:grpSpPr>
        <a:xfrm>
          <a:off x="2118046" y="1043863"/>
          <a:ext cx="5124041" cy="3254738"/>
          <a:chOff x="4134984" y="1096882"/>
          <a:chExt cx="4024415" cy="2234481"/>
        </a:xfrm>
      </xdr:grpSpPr>
      <xdr:sp macro="" textlink="pivot1!O18">
        <xdr:nvSpPr>
          <xdr:cNvPr id="47" name="مربع نص 46">
            <a:extLst>
              <a:ext uri="{FF2B5EF4-FFF2-40B4-BE49-F238E27FC236}">
                <a16:creationId xmlns:a16="http://schemas.microsoft.com/office/drawing/2014/main" id="{DE3F0E78-C618-4595-BA70-5D4ED996D6C5}"/>
              </a:ext>
            </a:extLst>
          </xdr:cNvPr>
          <xdr:cNvSpPr txBox="1"/>
        </xdr:nvSpPr>
        <xdr:spPr>
          <a:xfrm>
            <a:off x="5720868" y="1987797"/>
            <a:ext cx="841385" cy="690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83FD534D-AA04-4180-B42A-5FDE3EB922E3}" type="TxLink">
              <a:rPr lang="en-US" sz="4000" b="1" i="0" u="none" strike="noStrike">
                <a:solidFill>
                  <a:schemeClr val="tx1"/>
                </a:solidFill>
                <a:latin typeface="Arial"/>
                <a:cs typeface="Arial"/>
              </a:rPr>
              <a:pPr/>
              <a:t> 80 </a:t>
            </a:fld>
            <a:endParaRPr lang="ar-SA" sz="3600">
              <a:solidFill>
                <a:schemeClr val="tx1"/>
              </a:solidFill>
            </a:endParaRPr>
          </a:p>
        </xdr:txBody>
      </xdr:sp>
      <xdr:sp macro="" textlink="">
        <xdr:nvSpPr>
          <xdr:cNvPr id="35" name="مربع نص 34">
            <a:extLst>
              <a:ext uri="{FF2B5EF4-FFF2-40B4-BE49-F238E27FC236}">
                <a16:creationId xmlns:a16="http://schemas.microsoft.com/office/drawing/2014/main" id="{867A4916-2369-B704-93A3-73EB1DA74772}"/>
              </a:ext>
            </a:extLst>
          </xdr:cNvPr>
          <xdr:cNvSpPr txBox="1"/>
        </xdr:nvSpPr>
        <xdr:spPr>
          <a:xfrm>
            <a:off x="5165175" y="1642645"/>
            <a:ext cx="1974036" cy="362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aseline="0">
                <a:solidFill>
                  <a:schemeClr val="tx1"/>
                </a:solidFill>
                <a:latin typeface="+mn-lt"/>
                <a:cs typeface="+mj-cs"/>
              </a:rPr>
              <a:t>Animation</a:t>
            </a:r>
            <a:r>
              <a:rPr lang="en-US" sz="1600" b="1" i="0" u="none" strike="noStrike">
                <a:solidFill>
                  <a:schemeClr val="tx1"/>
                </a:solidFill>
                <a:effectLst/>
                <a:latin typeface="+mn-lt"/>
                <a:ea typeface="+mn-ea"/>
                <a:cs typeface="+mn-cs"/>
              </a:rPr>
              <a:t> </a:t>
            </a:r>
            <a:r>
              <a:rPr lang="en-US" sz="2800">
                <a:solidFill>
                  <a:schemeClr val="tx1"/>
                </a:solidFill>
              </a:rPr>
              <a:t> </a:t>
            </a:r>
            <a:endParaRPr lang="en-US" sz="2800" baseline="0">
              <a:solidFill>
                <a:schemeClr val="tx1"/>
              </a:solidFill>
              <a:latin typeface="+mn-lt"/>
              <a:cs typeface="+mj-cs"/>
            </a:endParaRPr>
          </a:p>
        </xdr:txBody>
      </xdr:sp>
      <xdr:graphicFrame macro="">
        <xdr:nvGraphicFramePr>
          <xdr:cNvPr id="46" name="مخطط 45">
            <a:extLst>
              <a:ext uri="{FF2B5EF4-FFF2-40B4-BE49-F238E27FC236}">
                <a16:creationId xmlns:a16="http://schemas.microsoft.com/office/drawing/2014/main" id="{0CBE56D7-11DE-4F7E-8C47-011C59146A44}"/>
              </a:ext>
            </a:extLst>
          </xdr:cNvPr>
          <xdr:cNvGraphicFramePr>
            <a:graphicFrameLocks/>
          </xdr:cNvGraphicFramePr>
        </xdr:nvGraphicFramePr>
        <xdr:xfrm>
          <a:off x="4134984" y="1096882"/>
          <a:ext cx="4024415" cy="2234481"/>
        </xdr:xfrm>
        <a:graphic>
          <a:graphicData uri="http://schemas.openxmlformats.org/drawingml/2006/chart">
            <c:chart xmlns:c="http://schemas.openxmlformats.org/drawingml/2006/chart" xmlns:r="http://schemas.openxmlformats.org/officeDocument/2006/relationships" r:id="rId4"/>
          </a:graphicData>
        </a:graphic>
      </xdr:graphicFrame>
      <xdr:sp macro="" textlink="pivot1!O16">
        <xdr:nvSpPr>
          <xdr:cNvPr id="48" name="مربع نص 47">
            <a:extLst>
              <a:ext uri="{FF2B5EF4-FFF2-40B4-BE49-F238E27FC236}">
                <a16:creationId xmlns:a16="http://schemas.microsoft.com/office/drawing/2014/main" id="{B1E215B7-8FA6-4518-9A2D-A73F2BF88A47}"/>
              </a:ext>
            </a:extLst>
          </xdr:cNvPr>
          <xdr:cNvSpPr txBox="1"/>
        </xdr:nvSpPr>
        <xdr:spPr>
          <a:xfrm>
            <a:off x="5642955" y="2448797"/>
            <a:ext cx="1107890" cy="27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8AB6E0E8-32AB-4B28-B961-04856E69841C}" type="TxLink">
              <a:rPr lang="en-US" sz="2000" b="1" i="0" u="none" strike="noStrike">
                <a:solidFill>
                  <a:schemeClr val="tx1"/>
                </a:solidFill>
                <a:latin typeface="Arial"/>
                <a:cs typeface="Arial"/>
              </a:rPr>
              <a:pPr algn="ctr"/>
              <a:t>36.53%</a:t>
            </a:fld>
            <a:endParaRPr lang="ar-SA" sz="1800">
              <a:solidFill>
                <a:schemeClr val="tx1"/>
              </a:solidFill>
            </a:endParaRPr>
          </a:p>
        </xdr:txBody>
      </xdr:sp>
    </xdr:grpSp>
    <xdr:clientData/>
  </xdr:twoCellAnchor>
  <xdr:twoCellAnchor>
    <xdr:from>
      <xdr:col>8</xdr:col>
      <xdr:colOff>427820</xdr:colOff>
      <xdr:row>26</xdr:row>
      <xdr:rowOff>84049</xdr:rowOff>
    </xdr:from>
    <xdr:to>
      <xdr:col>15</xdr:col>
      <xdr:colOff>129946</xdr:colOff>
      <xdr:row>44</xdr:row>
      <xdr:rowOff>24994</xdr:rowOff>
    </xdr:to>
    <xdr:grpSp>
      <xdr:nvGrpSpPr>
        <xdr:cNvPr id="115" name="مجموعة 114">
          <a:extLst>
            <a:ext uri="{FF2B5EF4-FFF2-40B4-BE49-F238E27FC236}">
              <a16:creationId xmlns:a16="http://schemas.microsoft.com/office/drawing/2014/main" id="{DF91E147-656F-5F75-2C39-D7878F381561}"/>
            </a:ext>
          </a:extLst>
        </xdr:cNvPr>
        <xdr:cNvGrpSpPr/>
      </xdr:nvGrpSpPr>
      <xdr:grpSpPr>
        <a:xfrm>
          <a:off x="5777060" y="4838929"/>
          <a:ext cx="4396046" cy="3232785"/>
          <a:chOff x="6528034" y="1118757"/>
          <a:chExt cx="3653288" cy="2271844"/>
        </a:xfrm>
      </xdr:grpSpPr>
      <xdr:sp macro="" textlink="pivot1!P18">
        <xdr:nvSpPr>
          <xdr:cNvPr id="49" name="مربع نص 48">
            <a:extLst>
              <a:ext uri="{FF2B5EF4-FFF2-40B4-BE49-F238E27FC236}">
                <a16:creationId xmlns:a16="http://schemas.microsoft.com/office/drawing/2014/main" id="{48FA21DD-2574-4A1A-8840-783BA2A293DC}"/>
              </a:ext>
            </a:extLst>
          </xdr:cNvPr>
          <xdr:cNvSpPr txBox="1"/>
        </xdr:nvSpPr>
        <xdr:spPr>
          <a:xfrm>
            <a:off x="8042989" y="2041320"/>
            <a:ext cx="844582" cy="707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A9D31CF0-EB02-40B3-B80D-D4D09333C237}" type="TxLink">
              <a:rPr lang="en-US" sz="4000" b="1" i="0" u="none" strike="noStrike">
                <a:solidFill>
                  <a:srgbClr val="1D252D"/>
                </a:solidFill>
                <a:latin typeface="Arial"/>
                <a:cs typeface="Arial"/>
              </a:rPr>
              <a:pPr/>
              <a:t> 8 </a:t>
            </a:fld>
            <a:endParaRPr lang="ar-SA" sz="6600">
              <a:solidFill>
                <a:schemeClr val="tx1"/>
              </a:solidFill>
            </a:endParaRPr>
          </a:p>
        </xdr:txBody>
      </xdr:sp>
      <xdr:sp macro="" textlink="pivot1!P16">
        <xdr:nvSpPr>
          <xdr:cNvPr id="50" name="مربع نص 49">
            <a:extLst>
              <a:ext uri="{FF2B5EF4-FFF2-40B4-BE49-F238E27FC236}">
                <a16:creationId xmlns:a16="http://schemas.microsoft.com/office/drawing/2014/main" id="{E3C9D691-6074-4486-8181-372C038647CA}"/>
              </a:ext>
            </a:extLst>
          </xdr:cNvPr>
          <xdr:cNvSpPr txBox="1"/>
        </xdr:nvSpPr>
        <xdr:spPr>
          <a:xfrm>
            <a:off x="8009750" y="2498723"/>
            <a:ext cx="788266" cy="255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77B6AE9B-0B02-48BE-91B6-C9323F26EE9C}" type="TxLink">
              <a:rPr lang="en-US" sz="2000" b="1" i="0" u="none" strike="noStrike">
                <a:solidFill>
                  <a:srgbClr val="1D252D"/>
                </a:solidFill>
                <a:latin typeface="Arial"/>
                <a:cs typeface="Arial"/>
              </a:rPr>
              <a:pPr algn="ctr"/>
              <a:t>3.65%</a:t>
            </a:fld>
            <a:endParaRPr lang="ar-SA" sz="2000">
              <a:solidFill>
                <a:schemeClr val="tx1"/>
              </a:solidFill>
            </a:endParaRPr>
          </a:p>
        </xdr:txBody>
      </xdr:sp>
      <xdr:sp macro="" textlink="">
        <xdr:nvSpPr>
          <xdr:cNvPr id="51" name="مربع نص 50">
            <a:extLst>
              <a:ext uri="{FF2B5EF4-FFF2-40B4-BE49-F238E27FC236}">
                <a16:creationId xmlns:a16="http://schemas.microsoft.com/office/drawing/2014/main" id="{ACE0CCDB-89D0-4CBE-BC1C-D6204BE399B5}"/>
              </a:ext>
            </a:extLst>
          </xdr:cNvPr>
          <xdr:cNvSpPr txBox="1"/>
        </xdr:nvSpPr>
        <xdr:spPr>
          <a:xfrm>
            <a:off x="6701900" y="1716799"/>
            <a:ext cx="3317331" cy="371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i="0" u="none" strike="noStrike">
                <a:solidFill>
                  <a:schemeClr val="tx1"/>
                </a:solidFill>
                <a:effectLst/>
                <a:latin typeface="+mn-lt"/>
                <a:ea typeface="+mn-ea"/>
                <a:cs typeface="+mn-cs"/>
              </a:rPr>
              <a:t>Biography </a:t>
            </a:r>
            <a:r>
              <a:rPr lang="en-US" sz="2800" b="0">
                <a:solidFill>
                  <a:schemeClr val="tx1"/>
                </a:solidFill>
              </a:rPr>
              <a:t> </a:t>
            </a:r>
            <a:endParaRPr lang="en-US" sz="2800" b="0" baseline="0">
              <a:solidFill>
                <a:schemeClr val="tx1"/>
              </a:solidFill>
              <a:latin typeface="+mn-lt"/>
              <a:cs typeface="+mj-cs"/>
            </a:endParaRPr>
          </a:p>
        </xdr:txBody>
      </xdr:sp>
      <xdr:graphicFrame macro="">
        <xdr:nvGraphicFramePr>
          <xdr:cNvPr id="52" name="مخطط 51">
            <a:extLst>
              <a:ext uri="{FF2B5EF4-FFF2-40B4-BE49-F238E27FC236}">
                <a16:creationId xmlns:a16="http://schemas.microsoft.com/office/drawing/2014/main" id="{CBED0234-9261-4135-8A92-0396DABEEBFC}"/>
              </a:ext>
            </a:extLst>
          </xdr:cNvPr>
          <xdr:cNvGraphicFramePr>
            <a:graphicFrameLocks/>
          </xdr:cNvGraphicFramePr>
        </xdr:nvGraphicFramePr>
        <xdr:xfrm>
          <a:off x="6528034" y="1118757"/>
          <a:ext cx="3653288" cy="2271844"/>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15</xdr:col>
      <xdr:colOff>310785</xdr:colOff>
      <xdr:row>6</xdr:row>
      <xdr:rowOff>8772</xdr:rowOff>
    </xdr:from>
    <xdr:to>
      <xdr:col>21</xdr:col>
      <xdr:colOff>84244</xdr:colOff>
      <xdr:row>23</xdr:row>
      <xdr:rowOff>100550</xdr:rowOff>
    </xdr:to>
    <xdr:grpSp>
      <xdr:nvGrpSpPr>
        <xdr:cNvPr id="114" name="مجموعة 113">
          <a:extLst>
            <a:ext uri="{FF2B5EF4-FFF2-40B4-BE49-F238E27FC236}">
              <a16:creationId xmlns:a16="http://schemas.microsoft.com/office/drawing/2014/main" id="{E74850D9-9B63-CBAD-826E-0A1267AF00EB}"/>
            </a:ext>
          </a:extLst>
        </xdr:cNvPr>
        <xdr:cNvGrpSpPr/>
      </xdr:nvGrpSpPr>
      <xdr:grpSpPr>
        <a:xfrm>
          <a:off x="10353945" y="1106052"/>
          <a:ext cx="3796819" cy="3200738"/>
          <a:chOff x="8790223" y="1034553"/>
          <a:chExt cx="3452172" cy="2288314"/>
        </a:xfrm>
      </xdr:grpSpPr>
      <xdr:sp macro="" textlink="pivot1!Q16">
        <xdr:nvSpPr>
          <xdr:cNvPr id="56" name="مربع نص 55">
            <a:extLst>
              <a:ext uri="{FF2B5EF4-FFF2-40B4-BE49-F238E27FC236}">
                <a16:creationId xmlns:a16="http://schemas.microsoft.com/office/drawing/2014/main" id="{425BD269-A772-4F57-8A39-3D894B67AD95}"/>
              </a:ext>
            </a:extLst>
          </xdr:cNvPr>
          <xdr:cNvSpPr txBox="1"/>
        </xdr:nvSpPr>
        <xdr:spPr>
          <a:xfrm>
            <a:off x="10104494" y="2485809"/>
            <a:ext cx="1303596" cy="48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8ADC9B32-930E-42F6-A5BF-1C56270E07C0}" type="TxLink">
              <a:rPr lang="en-US" sz="2000" b="1" i="0" u="none" strike="noStrike">
                <a:solidFill>
                  <a:srgbClr val="1D252D"/>
                </a:solidFill>
                <a:latin typeface="Arial"/>
                <a:cs typeface="Arial"/>
              </a:rPr>
              <a:pPr/>
              <a:t>15.53%</a:t>
            </a:fld>
            <a:endParaRPr lang="ar-SA" sz="2000">
              <a:solidFill>
                <a:schemeClr val="tx1"/>
              </a:solidFill>
            </a:endParaRPr>
          </a:p>
        </xdr:txBody>
      </xdr:sp>
      <xdr:graphicFrame macro="">
        <xdr:nvGraphicFramePr>
          <xdr:cNvPr id="53" name="مخطط 52">
            <a:extLst>
              <a:ext uri="{FF2B5EF4-FFF2-40B4-BE49-F238E27FC236}">
                <a16:creationId xmlns:a16="http://schemas.microsoft.com/office/drawing/2014/main" id="{50039BE2-5674-4A46-B1A7-0E4042029527}"/>
              </a:ext>
            </a:extLst>
          </xdr:cNvPr>
          <xdr:cNvGraphicFramePr>
            <a:graphicFrameLocks/>
          </xdr:cNvGraphicFramePr>
        </xdr:nvGraphicFramePr>
        <xdr:xfrm>
          <a:off x="8790223" y="1034553"/>
          <a:ext cx="3452172" cy="2288314"/>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54" name="مربع نص 53">
            <a:extLst>
              <a:ext uri="{FF2B5EF4-FFF2-40B4-BE49-F238E27FC236}">
                <a16:creationId xmlns:a16="http://schemas.microsoft.com/office/drawing/2014/main" id="{42745DCA-CE4E-46F3-AD4F-0F6DF1EC827F}"/>
              </a:ext>
            </a:extLst>
          </xdr:cNvPr>
          <xdr:cNvSpPr txBox="1"/>
        </xdr:nvSpPr>
        <xdr:spPr>
          <a:xfrm>
            <a:off x="9539654" y="1628530"/>
            <a:ext cx="1983407" cy="371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a:solidFill>
                  <a:schemeClr val="tx1"/>
                </a:solidFill>
                <a:latin typeface="+mn-lt"/>
                <a:cs typeface="+mj-cs"/>
              </a:rPr>
              <a:t>Comedy</a:t>
            </a:r>
            <a:endParaRPr lang="en-US" sz="2800" baseline="0">
              <a:solidFill>
                <a:schemeClr val="tx1"/>
              </a:solidFill>
              <a:latin typeface="+mn-lt"/>
              <a:cs typeface="+mj-cs"/>
            </a:endParaRPr>
          </a:p>
        </xdr:txBody>
      </xdr:sp>
      <xdr:sp macro="" textlink="pivot1!Q18">
        <xdr:nvSpPr>
          <xdr:cNvPr id="55" name="مربع نص 54">
            <a:extLst>
              <a:ext uri="{FF2B5EF4-FFF2-40B4-BE49-F238E27FC236}">
                <a16:creationId xmlns:a16="http://schemas.microsoft.com/office/drawing/2014/main" id="{E1933D2F-EEC7-4675-8159-9B64BCB5FB30}"/>
              </a:ext>
            </a:extLst>
          </xdr:cNvPr>
          <xdr:cNvSpPr txBox="1"/>
        </xdr:nvSpPr>
        <xdr:spPr>
          <a:xfrm>
            <a:off x="10053524" y="1997409"/>
            <a:ext cx="844583" cy="707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6F613513-3E19-4464-BD18-09B3DFC8449F}" type="TxLink">
              <a:rPr lang="en-US" sz="4000" b="1" i="0" u="none" strike="noStrike">
                <a:solidFill>
                  <a:srgbClr val="1D252D"/>
                </a:solidFill>
                <a:latin typeface="Arial"/>
                <a:cs typeface="Arial"/>
              </a:rPr>
              <a:pPr/>
              <a:t> 34 </a:t>
            </a:fld>
            <a:endParaRPr lang="ar-SA" sz="6600">
              <a:solidFill>
                <a:schemeClr val="tx1"/>
              </a:solidFill>
            </a:endParaRPr>
          </a:p>
        </xdr:txBody>
      </xdr:sp>
    </xdr:grpSp>
    <xdr:clientData/>
  </xdr:twoCellAnchor>
  <xdr:twoCellAnchor>
    <xdr:from>
      <xdr:col>20</xdr:col>
      <xdr:colOff>102414</xdr:colOff>
      <xdr:row>5</xdr:row>
      <xdr:rowOff>119680</xdr:rowOff>
    </xdr:from>
    <xdr:to>
      <xdr:col>26</xdr:col>
      <xdr:colOff>524282</xdr:colOff>
      <xdr:row>23</xdr:row>
      <xdr:rowOff>136578</xdr:rowOff>
    </xdr:to>
    <xdr:grpSp>
      <xdr:nvGrpSpPr>
        <xdr:cNvPr id="110" name="مجموعة 109">
          <a:extLst>
            <a:ext uri="{FF2B5EF4-FFF2-40B4-BE49-F238E27FC236}">
              <a16:creationId xmlns:a16="http://schemas.microsoft.com/office/drawing/2014/main" id="{81035F0A-9B39-7C53-D27C-C525597B9042}"/>
            </a:ext>
          </a:extLst>
        </xdr:cNvPr>
        <xdr:cNvGrpSpPr/>
      </xdr:nvGrpSpPr>
      <xdr:grpSpPr>
        <a:xfrm>
          <a:off x="13498374" y="1034080"/>
          <a:ext cx="4445228" cy="3308738"/>
          <a:chOff x="3837604" y="3266040"/>
          <a:chExt cx="2624836" cy="2206880"/>
        </a:xfrm>
      </xdr:grpSpPr>
      <xdr:graphicFrame macro="">
        <xdr:nvGraphicFramePr>
          <xdr:cNvPr id="69" name="مخطط 68">
            <a:extLst>
              <a:ext uri="{FF2B5EF4-FFF2-40B4-BE49-F238E27FC236}">
                <a16:creationId xmlns:a16="http://schemas.microsoft.com/office/drawing/2014/main" id="{9B556321-8211-4B10-9D21-A8B1BE8AAA7A}"/>
              </a:ext>
            </a:extLst>
          </xdr:cNvPr>
          <xdr:cNvGraphicFramePr>
            <a:graphicFrameLocks/>
          </xdr:cNvGraphicFramePr>
        </xdr:nvGraphicFramePr>
        <xdr:xfrm>
          <a:off x="3837604" y="3266040"/>
          <a:ext cx="2624836" cy="2206880"/>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70" name="مربع نص 69">
            <a:extLst>
              <a:ext uri="{FF2B5EF4-FFF2-40B4-BE49-F238E27FC236}">
                <a16:creationId xmlns:a16="http://schemas.microsoft.com/office/drawing/2014/main" id="{B8189318-22F4-491D-B84F-E037AB0753A1}"/>
              </a:ext>
            </a:extLst>
          </xdr:cNvPr>
          <xdr:cNvSpPr txBox="1"/>
        </xdr:nvSpPr>
        <xdr:spPr>
          <a:xfrm>
            <a:off x="4127664" y="3832450"/>
            <a:ext cx="1983406" cy="371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a:solidFill>
                  <a:schemeClr val="tx1"/>
                </a:solidFill>
                <a:latin typeface="+mn-lt"/>
                <a:cs typeface="+mj-cs"/>
              </a:rPr>
              <a:t>Drama</a:t>
            </a:r>
            <a:endParaRPr lang="en-US" sz="2800" baseline="0">
              <a:solidFill>
                <a:schemeClr val="tx1"/>
              </a:solidFill>
              <a:latin typeface="+mn-lt"/>
              <a:cs typeface="+mj-cs"/>
            </a:endParaRPr>
          </a:p>
        </xdr:txBody>
      </xdr:sp>
      <xdr:sp macro="" textlink="pivot1!T18">
        <xdr:nvSpPr>
          <xdr:cNvPr id="71" name="مربع نص 70">
            <a:extLst>
              <a:ext uri="{FF2B5EF4-FFF2-40B4-BE49-F238E27FC236}">
                <a16:creationId xmlns:a16="http://schemas.microsoft.com/office/drawing/2014/main" id="{6DB211CC-AB66-4B52-8350-F8E2AEEFE063}"/>
              </a:ext>
            </a:extLst>
          </xdr:cNvPr>
          <xdr:cNvSpPr txBox="1"/>
        </xdr:nvSpPr>
        <xdr:spPr>
          <a:xfrm>
            <a:off x="4798892" y="4167277"/>
            <a:ext cx="844582" cy="722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AA598ACC-706B-4CDE-AB77-0C660E477279}" type="TxLink">
              <a:rPr lang="en-US" sz="4000" b="1" i="0" u="none" strike="noStrike">
                <a:solidFill>
                  <a:srgbClr val="1D252D"/>
                </a:solidFill>
                <a:latin typeface="Arial"/>
                <a:cs typeface="Arial"/>
              </a:rPr>
              <a:pPr/>
              <a:t> 26 </a:t>
            </a:fld>
            <a:endParaRPr lang="ar-SA" sz="13800">
              <a:solidFill>
                <a:schemeClr val="tx1"/>
              </a:solidFill>
            </a:endParaRPr>
          </a:p>
        </xdr:txBody>
      </xdr:sp>
      <xdr:sp macro="" textlink="pivot1!T16">
        <xdr:nvSpPr>
          <xdr:cNvPr id="72" name="مربع نص 71">
            <a:extLst>
              <a:ext uri="{FF2B5EF4-FFF2-40B4-BE49-F238E27FC236}">
                <a16:creationId xmlns:a16="http://schemas.microsoft.com/office/drawing/2014/main" id="{90AEA77C-32C0-49A9-9C20-7580F3691C3B}"/>
              </a:ext>
            </a:extLst>
          </xdr:cNvPr>
          <xdr:cNvSpPr txBox="1"/>
        </xdr:nvSpPr>
        <xdr:spPr>
          <a:xfrm>
            <a:off x="4847790" y="4621838"/>
            <a:ext cx="862595" cy="300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A0FAA83C-F532-419F-A4B6-52A4070517A5}" type="TxLink">
              <a:rPr lang="en-US" sz="2000" b="1" i="0" u="none" strike="noStrike">
                <a:solidFill>
                  <a:srgbClr val="1D252D"/>
                </a:solidFill>
                <a:latin typeface="Arial"/>
                <a:cs typeface="Arial"/>
              </a:rPr>
              <a:pPr/>
              <a:t>11.87%</a:t>
            </a:fld>
            <a:endParaRPr lang="ar-SA" sz="2400">
              <a:solidFill>
                <a:schemeClr val="tx1"/>
              </a:solidFill>
            </a:endParaRPr>
          </a:p>
        </xdr:txBody>
      </xdr:sp>
    </xdr:grpSp>
    <xdr:clientData/>
  </xdr:twoCellAnchor>
  <xdr:twoCellAnchor>
    <xdr:from>
      <xdr:col>3</xdr:col>
      <xdr:colOff>303090</xdr:colOff>
      <xdr:row>26</xdr:row>
      <xdr:rowOff>80600</xdr:rowOff>
    </xdr:from>
    <xdr:to>
      <xdr:col>10</xdr:col>
      <xdr:colOff>190637</xdr:colOff>
      <xdr:row>44</xdr:row>
      <xdr:rowOff>52931</xdr:rowOff>
    </xdr:to>
    <xdr:grpSp>
      <xdr:nvGrpSpPr>
        <xdr:cNvPr id="109" name="مجموعة 108">
          <a:extLst>
            <a:ext uri="{FF2B5EF4-FFF2-40B4-BE49-F238E27FC236}">
              <a16:creationId xmlns:a16="http://schemas.microsoft.com/office/drawing/2014/main" id="{A6B0B016-49CF-6942-BFA0-DD80535360AC}"/>
            </a:ext>
          </a:extLst>
        </xdr:cNvPr>
        <xdr:cNvGrpSpPr/>
      </xdr:nvGrpSpPr>
      <xdr:grpSpPr>
        <a:xfrm>
          <a:off x="2299530" y="4835480"/>
          <a:ext cx="4581467" cy="3264171"/>
          <a:chOff x="7716749" y="3177152"/>
          <a:chExt cx="3620069" cy="2214588"/>
        </a:xfrm>
      </xdr:grpSpPr>
      <xdr:graphicFrame macro="">
        <xdr:nvGraphicFramePr>
          <xdr:cNvPr id="73" name="مخطط 72">
            <a:extLst>
              <a:ext uri="{FF2B5EF4-FFF2-40B4-BE49-F238E27FC236}">
                <a16:creationId xmlns:a16="http://schemas.microsoft.com/office/drawing/2014/main" id="{DD9474A8-581D-4BF4-A7D6-2CD2C106D47E}"/>
              </a:ext>
            </a:extLst>
          </xdr:cNvPr>
          <xdr:cNvGraphicFramePr>
            <a:graphicFrameLocks/>
          </xdr:cNvGraphicFramePr>
        </xdr:nvGraphicFramePr>
        <xdr:xfrm>
          <a:off x="7716749" y="3177152"/>
          <a:ext cx="3620069" cy="2214588"/>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74" name="مربع نص 73">
            <a:extLst>
              <a:ext uri="{FF2B5EF4-FFF2-40B4-BE49-F238E27FC236}">
                <a16:creationId xmlns:a16="http://schemas.microsoft.com/office/drawing/2014/main" id="{DE4D16D0-6D33-47F9-A39A-A7C0F534CED6}"/>
              </a:ext>
            </a:extLst>
          </xdr:cNvPr>
          <xdr:cNvSpPr txBox="1"/>
        </xdr:nvSpPr>
        <xdr:spPr>
          <a:xfrm>
            <a:off x="8536325" y="3736700"/>
            <a:ext cx="1983406" cy="371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a:solidFill>
                  <a:schemeClr val="tx1"/>
                </a:solidFill>
                <a:latin typeface="+mn-lt"/>
                <a:cs typeface="+mj-cs"/>
              </a:rPr>
              <a:t>Horror</a:t>
            </a:r>
            <a:endParaRPr lang="en-US" sz="2800" baseline="0">
              <a:solidFill>
                <a:schemeClr val="tx1"/>
              </a:solidFill>
              <a:latin typeface="+mn-lt"/>
              <a:cs typeface="+mj-cs"/>
            </a:endParaRPr>
          </a:p>
        </xdr:txBody>
      </xdr:sp>
      <xdr:sp macro="" textlink="pivot1!V18">
        <xdr:nvSpPr>
          <xdr:cNvPr id="75" name="مربع نص 74">
            <a:extLst>
              <a:ext uri="{FF2B5EF4-FFF2-40B4-BE49-F238E27FC236}">
                <a16:creationId xmlns:a16="http://schemas.microsoft.com/office/drawing/2014/main" id="{C111D54A-5785-43A9-9B90-263407096F16}"/>
              </a:ext>
            </a:extLst>
          </xdr:cNvPr>
          <xdr:cNvSpPr txBox="1"/>
        </xdr:nvSpPr>
        <xdr:spPr>
          <a:xfrm>
            <a:off x="9093631" y="4141446"/>
            <a:ext cx="844583" cy="722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61D49F98-E3C6-4DD2-B93C-2CAEE93890A5}" type="TxLink">
              <a:rPr lang="en-US" sz="4000" b="1" i="0" u="none" strike="noStrike">
                <a:solidFill>
                  <a:srgbClr val="1D252D"/>
                </a:solidFill>
                <a:latin typeface="Arial"/>
                <a:cs typeface="Arial"/>
              </a:rPr>
              <a:pPr/>
              <a:t> 16 </a:t>
            </a:fld>
            <a:endParaRPr lang="ar-SA" sz="13800">
              <a:solidFill>
                <a:schemeClr val="tx1"/>
              </a:solidFill>
            </a:endParaRPr>
          </a:p>
        </xdr:txBody>
      </xdr:sp>
      <xdr:sp macro="" textlink="pivot1!V16">
        <xdr:nvSpPr>
          <xdr:cNvPr id="76" name="مربع نص 75">
            <a:extLst>
              <a:ext uri="{FF2B5EF4-FFF2-40B4-BE49-F238E27FC236}">
                <a16:creationId xmlns:a16="http://schemas.microsoft.com/office/drawing/2014/main" id="{E9839EFD-2EF1-46FA-AA91-A685618E5B9A}"/>
              </a:ext>
            </a:extLst>
          </xdr:cNvPr>
          <xdr:cNvSpPr txBox="1"/>
        </xdr:nvSpPr>
        <xdr:spPr>
          <a:xfrm>
            <a:off x="9232127" y="4586461"/>
            <a:ext cx="863356" cy="300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93DA773F-A6C2-4369-AD42-0ADF2C3093AD}" type="TxLink">
              <a:rPr lang="en-US" sz="2000" b="1" i="0" u="none" strike="noStrike">
                <a:solidFill>
                  <a:srgbClr val="1D252D"/>
                </a:solidFill>
                <a:latin typeface="Arial"/>
                <a:cs typeface="Arial"/>
              </a:rPr>
              <a:pPr/>
              <a:t>7.31%</a:t>
            </a:fld>
            <a:endParaRPr lang="ar-SA" sz="2400">
              <a:solidFill>
                <a:schemeClr val="tx1"/>
              </a:solidFill>
            </a:endParaRPr>
          </a:p>
        </xdr:txBody>
      </xdr:sp>
    </xdr:grpSp>
    <xdr:clientData/>
  </xdr:twoCellAnchor>
  <xdr:twoCellAnchor>
    <xdr:from>
      <xdr:col>8</xdr:col>
      <xdr:colOff>609600</xdr:colOff>
      <xdr:row>5</xdr:row>
      <xdr:rowOff>60960</xdr:rowOff>
    </xdr:from>
    <xdr:to>
      <xdr:col>14</xdr:col>
      <xdr:colOff>571454</xdr:colOff>
      <xdr:row>24</xdr:row>
      <xdr:rowOff>150798</xdr:rowOff>
    </xdr:to>
    <xdr:grpSp>
      <xdr:nvGrpSpPr>
        <xdr:cNvPr id="123" name="مجموعة 122">
          <a:extLst>
            <a:ext uri="{FF2B5EF4-FFF2-40B4-BE49-F238E27FC236}">
              <a16:creationId xmlns:a16="http://schemas.microsoft.com/office/drawing/2014/main" id="{B0A5E9DB-F1FF-7594-3328-C2634A086B2B}"/>
            </a:ext>
          </a:extLst>
        </xdr:cNvPr>
        <xdr:cNvGrpSpPr/>
      </xdr:nvGrpSpPr>
      <xdr:grpSpPr>
        <a:xfrm>
          <a:off x="5958840" y="975360"/>
          <a:ext cx="3985214" cy="3564558"/>
          <a:chOff x="2893858" y="1179866"/>
          <a:chExt cx="3008243" cy="2077590"/>
        </a:xfrm>
      </xdr:grpSpPr>
      <xdr:sp macro="" textlink="">
        <xdr:nvSpPr>
          <xdr:cNvPr id="34" name="مربع نص 33">
            <a:extLst>
              <a:ext uri="{FF2B5EF4-FFF2-40B4-BE49-F238E27FC236}">
                <a16:creationId xmlns:a16="http://schemas.microsoft.com/office/drawing/2014/main" id="{A8A3281F-461C-2D8C-03ED-355FCB04A035}"/>
              </a:ext>
            </a:extLst>
          </xdr:cNvPr>
          <xdr:cNvSpPr txBox="1"/>
        </xdr:nvSpPr>
        <xdr:spPr>
          <a:xfrm>
            <a:off x="3407706" y="1608156"/>
            <a:ext cx="2013433" cy="366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a:solidFill>
                  <a:schemeClr val="tx1"/>
                </a:solidFill>
                <a:latin typeface="+mn-lt"/>
                <a:cs typeface="+mj-cs"/>
              </a:rPr>
              <a:t>Action</a:t>
            </a:r>
            <a:endParaRPr lang="en-US" sz="2800" baseline="0">
              <a:solidFill>
                <a:schemeClr val="tx1"/>
              </a:solidFill>
              <a:latin typeface="+mn-lt"/>
              <a:cs typeface="+mj-cs"/>
            </a:endParaRPr>
          </a:p>
        </xdr:txBody>
      </xdr:sp>
      <xdr:graphicFrame macro="">
        <xdr:nvGraphicFramePr>
          <xdr:cNvPr id="45" name="مخطط 44">
            <a:extLst>
              <a:ext uri="{FF2B5EF4-FFF2-40B4-BE49-F238E27FC236}">
                <a16:creationId xmlns:a16="http://schemas.microsoft.com/office/drawing/2014/main" id="{2B0BD174-5BB4-452F-9DA1-8F48A79D25C9}"/>
              </a:ext>
            </a:extLst>
          </xdr:cNvPr>
          <xdr:cNvGraphicFramePr>
            <a:graphicFrameLocks/>
          </xdr:cNvGraphicFramePr>
        </xdr:nvGraphicFramePr>
        <xdr:xfrm>
          <a:off x="2966433" y="1179866"/>
          <a:ext cx="2935668" cy="207759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21" name="مربع نص 1">
            <a:extLst>
              <a:ext uri="{FF2B5EF4-FFF2-40B4-BE49-F238E27FC236}">
                <a16:creationId xmlns:a16="http://schemas.microsoft.com/office/drawing/2014/main" id="{FFB2D1AB-AD6E-7AD2-A14F-F2E6C97084A4}"/>
              </a:ext>
            </a:extLst>
          </xdr:cNvPr>
          <xdr:cNvSpPr txBox="1"/>
        </xdr:nvSpPr>
        <xdr:spPr>
          <a:xfrm>
            <a:off x="3150659" y="2400821"/>
            <a:ext cx="2679915" cy="724161"/>
          </a:xfrm>
          <a:prstGeom prst="rect">
            <a:avLst/>
          </a:prstGeom>
          <a:noFill/>
        </xdr:spPr>
        <xdr:txBody>
          <a:bodyPr wrap="square" rtlCol="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2000" b="1" i="0" u="none" strike="noStrike">
                <a:solidFill>
                  <a:schemeClr val="tx1"/>
                </a:solidFill>
                <a:latin typeface="Arial"/>
                <a:cs typeface="Arial"/>
              </a:rPr>
              <a:t>18.72%</a:t>
            </a:r>
            <a:endParaRPr lang="ar-SA" sz="1800">
              <a:solidFill>
                <a:schemeClr val="tx1"/>
              </a:solidFill>
            </a:endParaRPr>
          </a:p>
        </xdr:txBody>
      </xdr:sp>
      <xdr:sp macro="" textlink="">
        <xdr:nvSpPr>
          <xdr:cNvPr id="122" name="مربع نص 1">
            <a:extLst>
              <a:ext uri="{FF2B5EF4-FFF2-40B4-BE49-F238E27FC236}">
                <a16:creationId xmlns:a16="http://schemas.microsoft.com/office/drawing/2014/main" id="{55A9D6C9-BDE3-1398-51FC-A31271EC3620}"/>
              </a:ext>
            </a:extLst>
          </xdr:cNvPr>
          <xdr:cNvSpPr txBox="1"/>
        </xdr:nvSpPr>
        <xdr:spPr>
          <a:xfrm>
            <a:off x="2893858" y="1958040"/>
            <a:ext cx="2912928" cy="1154811"/>
          </a:xfrm>
          <a:prstGeom prst="rect">
            <a:avLst/>
          </a:prstGeom>
          <a:noFill/>
        </xdr:spPr>
        <xdr:txBody>
          <a:bodyPr wrap="square" rtlCol="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4000" b="1" i="0" u="none" strike="noStrike">
                <a:solidFill>
                  <a:schemeClr val="tx1"/>
                </a:solidFill>
                <a:latin typeface="Arial"/>
                <a:cs typeface="Arial"/>
              </a:rPr>
              <a:t> 41 </a:t>
            </a:r>
            <a:endParaRPr lang="ar-SA" sz="3600">
              <a:solidFill>
                <a:schemeClr val="tx1"/>
              </a:solidFill>
            </a:endParaRPr>
          </a:p>
        </xdr:txBody>
      </xdr:sp>
    </xdr:grpSp>
    <xdr:clientData/>
  </xdr:twoCellAnchor>
  <xdr:twoCellAnchor>
    <xdr:from>
      <xdr:col>0</xdr:col>
      <xdr:colOff>0</xdr:colOff>
      <xdr:row>5</xdr:row>
      <xdr:rowOff>133685</xdr:rowOff>
    </xdr:from>
    <xdr:to>
      <xdr:col>3</xdr:col>
      <xdr:colOff>291413</xdr:colOff>
      <xdr:row>17</xdr:row>
      <xdr:rowOff>147945</xdr:rowOff>
    </xdr:to>
    <xdr:grpSp>
      <xdr:nvGrpSpPr>
        <xdr:cNvPr id="18" name="مجموعة 17">
          <a:extLst>
            <a:ext uri="{FF2B5EF4-FFF2-40B4-BE49-F238E27FC236}">
              <a16:creationId xmlns:a16="http://schemas.microsoft.com/office/drawing/2014/main" id="{1EB60788-1B34-4900-A7BA-D83EC0BE6706}"/>
            </a:ext>
          </a:extLst>
        </xdr:cNvPr>
        <xdr:cNvGrpSpPr/>
      </xdr:nvGrpSpPr>
      <xdr:grpSpPr>
        <a:xfrm>
          <a:off x="0" y="1048085"/>
          <a:ext cx="2287853" cy="2208820"/>
          <a:chOff x="0" y="931332"/>
          <a:chExt cx="2283308" cy="2099734"/>
        </a:xfrm>
      </xdr:grpSpPr>
      <xdr:pic>
        <xdr:nvPicPr>
          <xdr:cNvPr id="19" name="صورة 18">
            <a:extLst>
              <a:ext uri="{FF2B5EF4-FFF2-40B4-BE49-F238E27FC236}">
                <a16:creationId xmlns:a16="http://schemas.microsoft.com/office/drawing/2014/main" id="{982A27F7-0E0E-3CC0-E3D9-829D48E231B2}"/>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t="2335" r="19475" b="6616"/>
          <a:stretch/>
        </xdr:blipFill>
        <xdr:spPr>
          <a:xfrm>
            <a:off x="0" y="931332"/>
            <a:ext cx="2203483" cy="2099734"/>
          </a:xfrm>
          <a:prstGeom prst="roundRect">
            <a:avLst>
              <a:gd name="adj" fmla="val 10537"/>
            </a:avLst>
          </a:prstGeom>
        </xdr:spPr>
      </xdr:pic>
      <xdr:sp macro="" textlink="">
        <xdr:nvSpPr>
          <xdr:cNvPr id="26" name="مربع نص 25">
            <a:hlinkClick xmlns:r="http://schemas.openxmlformats.org/officeDocument/2006/relationships" r:id="rId11"/>
            <a:extLst>
              <a:ext uri="{FF2B5EF4-FFF2-40B4-BE49-F238E27FC236}">
                <a16:creationId xmlns:a16="http://schemas.microsoft.com/office/drawing/2014/main" id="{43CB6A9E-9762-FEDE-9555-FB07248F559E}"/>
              </a:ext>
            </a:extLst>
          </xdr:cNvPr>
          <xdr:cNvSpPr txBox="1"/>
        </xdr:nvSpPr>
        <xdr:spPr>
          <a:xfrm>
            <a:off x="187460" y="1265991"/>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Main</a:t>
            </a:r>
            <a:r>
              <a:rPr lang="en-US" sz="1800" baseline="0">
                <a:solidFill>
                  <a:schemeClr val="bg1"/>
                </a:solidFill>
                <a:latin typeface="+mn-lt"/>
                <a:cs typeface="+mj-cs"/>
              </a:rPr>
              <a:t> Dashboard</a:t>
            </a:r>
          </a:p>
        </xdr:txBody>
      </xdr:sp>
      <xdr:sp macro="" textlink="">
        <xdr:nvSpPr>
          <xdr:cNvPr id="27" name="مربع نص 26">
            <a:hlinkClick xmlns:r="http://schemas.openxmlformats.org/officeDocument/2006/relationships" r:id="rId12"/>
            <a:extLst>
              <a:ext uri="{FF2B5EF4-FFF2-40B4-BE49-F238E27FC236}">
                <a16:creationId xmlns:a16="http://schemas.microsoft.com/office/drawing/2014/main" id="{533DE2F4-500C-6FDD-B603-248A5684C231}"/>
              </a:ext>
            </a:extLst>
          </xdr:cNvPr>
          <xdr:cNvSpPr txBox="1"/>
        </xdr:nvSpPr>
        <xdr:spPr>
          <a:xfrm>
            <a:off x="127814" y="1799388"/>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Porgram</a:t>
            </a:r>
            <a:r>
              <a:rPr lang="en-US" sz="1800" baseline="0">
                <a:solidFill>
                  <a:schemeClr val="bg1"/>
                </a:solidFill>
                <a:latin typeface="+mn-lt"/>
                <a:cs typeface="+mj-cs"/>
              </a:rPr>
              <a:t> Genre </a:t>
            </a:r>
          </a:p>
        </xdr:txBody>
      </xdr:sp>
      <xdr:sp macro="" textlink="">
        <xdr:nvSpPr>
          <xdr:cNvPr id="36" name="مربع نص 35">
            <a:hlinkClick xmlns:r="http://schemas.openxmlformats.org/officeDocument/2006/relationships" r:id="rId13"/>
            <a:extLst>
              <a:ext uri="{FF2B5EF4-FFF2-40B4-BE49-F238E27FC236}">
                <a16:creationId xmlns:a16="http://schemas.microsoft.com/office/drawing/2014/main" id="{DA6F9D64-BFF5-5835-E1D1-D4BAB749B44F}"/>
              </a:ext>
            </a:extLst>
          </xdr:cNvPr>
          <xdr:cNvSpPr txBox="1"/>
        </xdr:nvSpPr>
        <xdr:spPr>
          <a:xfrm>
            <a:off x="297945" y="2361430"/>
            <a:ext cx="1985363" cy="36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a:solidFill>
                  <a:schemeClr val="bg1"/>
                </a:solidFill>
                <a:latin typeface="+mn-lt"/>
                <a:cs typeface="+mj-cs"/>
              </a:rPr>
              <a:t>Data after cleaning</a:t>
            </a:r>
            <a:endParaRPr lang="en-US" sz="1800" baseline="0">
              <a:solidFill>
                <a:schemeClr val="bg1"/>
              </a:solidFill>
              <a:latin typeface="+mn-lt"/>
              <a:cs typeface="+mj-cs"/>
            </a:endParaRPr>
          </a:p>
        </xdr:txBody>
      </xdr:sp>
      <xdr:pic>
        <xdr:nvPicPr>
          <xdr:cNvPr id="37" name="رسم 36" descr="مخطط دائري مع تعبئة خالصة">
            <a:hlinkClick xmlns:r="http://schemas.openxmlformats.org/officeDocument/2006/relationships" r:id="rId11"/>
            <a:extLst>
              <a:ext uri="{FF2B5EF4-FFF2-40B4-BE49-F238E27FC236}">
                <a16:creationId xmlns:a16="http://schemas.microsoft.com/office/drawing/2014/main" id="{34B3511C-F64D-7EB2-05DF-C0BA61BD3B6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1126" y="1329267"/>
            <a:ext cx="281189" cy="279400"/>
          </a:xfrm>
          <a:prstGeom prst="rect">
            <a:avLst/>
          </a:prstGeom>
        </xdr:spPr>
      </xdr:pic>
      <xdr:pic>
        <xdr:nvPicPr>
          <xdr:cNvPr id="38" name="رسم 37" descr="دراما مع تعبئة خالصة">
            <a:hlinkClick xmlns:r="http://schemas.openxmlformats.org/officeDocument/2006/relationships" r:id="rId12"/>
            <a:extLst>
              <a:ext uri="{FF2B5EF4-FFF2-40B4-BE49-F238E27FC236}">
                <a16:creationId xmlns:a16="http://schemas.microsoft.com/office/drawing/2014/main" id="{EFAB0BC5-3548-D57E-8E77-F8412AFC2F9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043" y="1837265"/>
            <a:ext cx="332314" cy="330200"/>
          </a:xfrm>
          <a:prstGeom prst="rect">
            <a:avLst/>
          </a:prstGeom>
        </xdr:spPr>
      </xdr:pic>
      <xdr:pic>
        <xdr:nvPicPr>
          <xdr:cNvPr id="39" name="رسم 38" descr="جدول مع تعبئة خالصة">
            <a:hlinkClick xmlns:r="http://schemas.openxmlformats.org/officeDocument/2006/relationships" r:id="rId13"/>
            <a:extLst>
              <a:ext uri="{FF2B5EF4-FFF2-40B4-BE49-F238E27FC236}">
                <a16:creationId xmlns:a16="http://schemas.microsoft.com/office/drawing/2014/main" id="{05557F79-D315-806D-6898-98933E31B9D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 y="2359468"/>
            <a:ext cx="372894" cy="371814"/>
          </a:xfrm>
          <a:prstGeom prst="rect">
            <a:avLst/>
          </a:prstGeom>
        </xdr:spPr>
      </xdr:pic>
    </xdr:grpSp>
    <xdr:clientData/>
  </xdr:twoCellAnchor>
  <xdr:twoCellAnchor editAs="oneCell">
    <xdr:from>
      <xdr:col>0</xdr:col>
      <xdr:colOff>0</xdr:colOff>
      <xdr:row>32</xdr:row>
      <xdr:rowOff>97944</xdr:rowOff>
    </xdr:from>
    <xdr:to>
      <xdr:col>3</xdr:col>
      <xdr:colOff>42511</xdr:colOff>
      <xdr:row>38</xdr:row>
      <xdr:rowOff>86982</xdr:rowOff>
    </xdr:to>
    <mc:AlternateContent xmlns:mc="http://schemas.openxmlformats.org/markup-compatibility/2006" xmlns:a14="http://schemas.microsoft.com/office/drawing/2010/main">
      <mc:Choice Requires="a14">
        <xdr:graphicFrame macro="">
          <xdr:nvGraphicFramePr>
            <xdr:cNvPr id="94" name="Year">
              <a:extLst>
                <a:ext uri="{FF2B5EF4-FFF2-40B4-BE49-F238E27FC236}">
                  <a16:creationId xmlns:a16="http://schemas.microsoft.com/office/drawing/2014/main" id="{398A68F4-51D9-4A0C-9111-5D82F7A1FD6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5571903"/>
              <a:ext cx="2033042" cy="1015406"/>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0</xdr:col>
      <xdr:colOff>0</xdr:colOff>
      <xdr:row>19</xdr:row>
      <xdr:rowOff>85554</xdr:rowOff>
    </xdr:from>
    <xdr:to>
      <xdr:col>3</xdr:col>
      <xdr:colOff>42511</xdr:colOff>
      <xdr:row>25</xdr:row>
      <xdr:rowOff>74593</xdr:rowOff>
    </xdr:to>
    <mc:AlternateContent xmlns:mc="http://schemas.openxmlformats.org/markup-compatibility/2006" xmlns:a14="http://schemas.microsoft.com/office/drawing/2010/main">
      <mc:Choice Requires="a14">
        <xdr:graphicFrame macro="">
          <xdr:nvGraphicFramePr>
            <xdr:cNvPr id="95" name="program_class 1">
              <a:extLst>
                <a:ext uri="{FF2B5EF4-FFF2-40B4-BE49-F238E27FC236}">
                  <a16:creationId xmlns:a16="http://schemas.microsoft.com/office/drawing/2014/main" id="{68B181EF-43B9-433F-A0E6-AFD3F1AA28E9}"/>
                </a:ext>
              </a:extLst>
            </xdr:cNvPr>
            <xdr:cNvGraphicFramePr/>
          </xdr:nvGraphicFramePr>
          <xdr:xfrm>
            <a:off x="0" y="0"/>
            <a:ext cx="0" cy="0"/>
          </xdr:xfrm>
          <a:graphic>
            <a:graphicData uri="http://schemas.microsoft.com/office/drawing/2010/slicer">
              <sle:slicer xmlns:sle="http://schemas.microsoft.com/office/drawing/2010/slicer" name="program_class 1"/>
            </a:graphicData>
          </a:graphic>
        </xdr:graphicFrame>
      </mc:Choice>
      <mc:Fallback xmlns="">
        <xdr:sp macro="" textlink="">
          <xdr:nvSpPr>
            <xdr:cNvPr id="0" name=""/>
            <xdr:cNvSpPr>
              <a:spLocks noTextEdit="1"/>
            </xdr:cNvSpPr>
          </xdr:nvSpPr>
          <xdr:spPr>
            <a:xfrm>
              <a:off x="0" y="3335717"/>
              <a:ext cx="2033042" cy="1015407"/>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0</xdr:col>
      <xdr:colOff>0</xdr:colOff>
      <xdr:row>26</xdr:row>
      <xdr:rowOff>37699</xdr:rowOff>
    </xdr:from>
    <xdr:to>
      <xdr:col>3</xdr:col>
      <xdr:colOff>42511</xdr:colOff>
      <xdr:row>32</xdr:row>
      <xdr:rowOff>26737</xdr:rowOff>
    </xdr:to>
    <mc:AlternateContent xmlns:mc="http://schemas.openxmlformats.org/markup-compatibility/2006" xmlns:a14="http://schemas.microsoft.com/office/drawing/2010/main">
      <mc:Choice Requires="a14">
        <xdr:graphicFrame macro="">
          <xdr:nvGraphicFramePr>
            <xdr:cNvPr id="96" name="hd">
              <a:extLst>
                <a:ext uri="{FF2B5EF4-FFF2-40B4-BE49-F238E27FC236}">
                  <a16:creationId xmlns:a16="http://schemas.microsoft.com/office/drawing/2014/main" id="{C6D49ED4-1E5D-4582-B9A6-DD56110F287D}"/>
                </a:ext>
              </a:extLst>
            </xdr:cNvPr>
            <xdr:cNvGraphicFramePr/>
          </xdr:nvGraphicFramePr>
          <xdr:xfrm>
            <a:off x="0" y="0"/>
            <a:ext cx="0" cy="0"/>
          </xdr:xfrm>
          <a:graphic>
            <a:graphicData uri="http://schemas.microsoft.com/office/drawing/2010/slicer">
              <sle:slicer xmlns:sle="http://schemas.microsoft.com/office/drawing/2010/slicer" name="hd"/>
            </a:graphicData>
          </a:graphic>
        </xdr:graphicFrame>
      </mc:Choice>
      <mc:Fallback xmlns="">
        <xdr:sp macro="" textlink="">
          <xdr:nvSpPr>
            <xdr:cNvPr id="0" name=""/>
            <xdr:cNvSpPr>
              <a:spLocks noTextEdit="1"/>
            </xdr:cNvSpPr>
          </xdr:nvSpPr>
          <xdr:spPr>
            <a:xfrm>
              <a:off x="0" y="4485291"/>
              <a:ext cx="2033042" cy="1015405"/>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2</xdr:col>
      <xdr:colOff>108857</xdr:colOff>
      <xdr:row>32</xdr:row>
      <xdr:rowOff>154473</xdr:rowOff>
    </xdr:from>
    <xdr:to>
      <xdr:col>2</xdr:col>
      <xdr:colOff>345924</xdr:colOff>
      <xdr:row>34</xdr:row>
      <xdr:rowOff>41887</xdr:rowOff>
    </xdr:to>
    <xdr:sp macro="" textlink="">
      <xdr:nvSpPr>
        <xdr:cNvPr id="97" name="مستطيل 96">
          <a:extLst>
            <a:ext uri="{FF2B5EF4-FFF2-40B4-BE49-F238E27FC236}">
              <a16:creationId xmlns:a16="http://schemas.microsoft.com/office/drawing/2014/main" id="{481AB1DB-A1DF-4012-B4B9-1CB31EECE230}"/>
            </a:ext>
          </a:extLst>
        </xdr:cNvPr>
        <xdr:cNvSpPr/>
      </xdr:nvSpPr>
      <xdr:spPr>
        <a:xfrm>
          <a:off x="1430694" y="5628432"/>
          <a:ext cx="237067" cy="229537"/>
        </a:xfrm>
        <a:prstGeom prst="rect">
          <a:avLst/>
        </a:prstGeom>
        <a:solidFill>
          <a:srgbClr val="7000C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2</xdr:col>
      <xdr:colOff>108857</xdr:colOff>
      <xdr:row>26</xdr:row>
      <xdr:rowOff>123371</xdr:rowOff>
    </xdr:from>
    <xdr:to>
      <xdr:col>2</xdr:col>
      <xdr:colOff>345924</xdr:colOff>
      <xdr:row>28</xdr:row>
      <xdr:rowOff>10785</xdr:rowOff>
    </xdr:to>
    <xdr:sp macro="" textlink="">
      <xdr:nvSpPr>
        <xdr:cNvPr id="98" name="مستطيل 97">
          <a:extLst>
            <a:ext uri="{FF2B5EF4-FFF2-40B4-BE49-F238E27FC236}">
              <a16:creationId xmlns:a16="http://schemas.microsoft.com/office/drawing/2014/main" id="{519321C9-BA73-4919-94D2-4BAB4466C19A}"/>
            </a:ext>
          </a:extLst>
        </xdr:cNvPr>
        <xdr:cNvSpPr/>
      </xdr:nvSpPr>
      <xdr:spPr>
        <a:xfrm>
          <a:off x="1429657" y="4651828"/>
          <a:ext cx="237067" cy="235757"/>
        </a:xfrm>
        <a:prstGeom prst="rect">
          <a:avLst/>
        </a:prstGeom>
        <a:solidFill>
          <a:srgbClr val="7000C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2</xdr:col>
      <xdr:colOff>116114</xdr:colOff>
      <xdr:row>19</xdr:row>
      <xdr:rowOff>126480</xdr:rowOff>
    </xdr:from>
    <xdr:to>
      <xdr:col>2</xdr:col>
      <xdr:colOff>353181</xdr:colOff>
      <xdr:row>21</xdr:row>
      <xdr:rowOff>17004</xdr:rowOff>
    </xdr:to>
    <xdr:sp macro="" textlink="">
      <xdr:nvSpPr>
        <xdr:cNvPr id="99" name="مستطيل 98">
          <a:extLst>
            <a:ext uri="{FF2B5EF4-FFF2-40B4-BE49-F238E27FC236}">
              <a16:creationId xmlns:a16="http://schemas.microsoft.com/office/drawing/2014/main" id="{C297C13B-DEBA-4EE9-8EAC-3EB014F8874E}"/>
            </a:ext>
          </a:extLst>
        </xdr:cNvPr>
        <xdr:cNvSpPr/>
      </xdr:nvSpPr>
      <xdr:spPr>
        <a:xfrm>
          <a:off x="1437951" y="3376643"/>
          <a:ext cx="237067" cy="232647"/>
        </a:xfrm>
        <a:prstGeom prst="rect">
          <a:avLst/>
        </a:prstGeom>
        <a:solidFill>
          <a:srgbClr val="7000C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20</xdr:col>
      <xdr:colOff>48250</xdr:colOff>
      <xdr:row>0</xdr:row>
      <xdr:rowOff>0</xdr:rowOff>
    </xdr:from>
    <xdr:to>
      <xdr:col>22</xdr:col>
      <xdr:colOff>205046</xdr:colOff>
      <xdr:row>6</xdr:row>
      <xdr:rowOff>17242</xdr:rowOff>
    </xdr:to>
    <xdr:sp macro="" textlink="">
      <xdr:nvSpPr>
        <xdr:cNvPr id="28" name="مربع نص 27">
          <a:extLst>
            <a:ext uri="{FF2B5EF4-FFF2-40B4-BE49-F238E27FC236}">
              <a16:creationId xmlns:a16="http://schemas.microsoft.com/office/drawing/2014/main" id="{61650D61-E355-45E1-A1E9-7F885CF1A65D}"/>
            </a:ext>
          </a:extLst>
        </xdr:cNvPr>
        <xdr:cNvSpPr txBox="1"/>
      </xdr:nvSpPr>
      <xdr:spPr>
        <a:xfrm>
          <a:off x="13406577" y="0"/>
          <a:ext cx="1494183" cy="1043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endParaRPr lang="en-US" sz="1400">
            <a:solidFill>
              <a:schemeClr val="bg1"/>
            </a:solidFill>
          </a:endParaRPr>
        </a:p>
        <a:p>
          <a:endParaRPr lang="en-US" sz="1400">
            <a:solidFill>
              <a:schemeClr val="bg1"/>
            </a:solidFill>
          </a:endParaRPr>
        </a:p>
        <a:p>
          <a:r>
            <a:rPr lang="en-US" sz="1400" b="1">
              <a:solidFill>
                <a:schemeClr val="bg1"/>
              </a:solidFill>
            </a:rPr>
            <a:t>Last</a:t>
          </a:r>
          <a:r>
            <a:rPr lang="en-US" sz="1400" b="1" baseline="0">
              <a:solidFill>
                <a:schemeClr val="bg1"/>
              </a:solidFill>
            </a:rPr>
            <a:t> Update</a:t>
          </a:r>
          <a:endParaRPr lang="ar-SA" sz="1400" b="1">
            <a:solidFill>
              <a:schemeClr val="bg1"/>
            </a:solidFill>
          </a:endParaRPr>
        </a:p>
      </xdr:txBody>
    </xdr:sp>
    <xdr:clientData/>
  </xdr:twoCellAnchor>
  <xdr:twoCellAnchor>
    <xdr:from>
      <xdr:col>21</xdr:col>
      <xdr:colOff>464666</xdr:colOff>
      <xdr:row>0</xdr:row>
      <xdr:rowOff>0</xdr:rowOff>
    </xdr:from>
    <xdr:to>
      <xdr:col>25</xdr:col>
      <xdr:colOff>267784</xdr:colOff>
      <xdr:row>6</xdr:row>
      <xdr:rowOff>17242</xdr:rowOff>
    </xdr:to>
    <xdr:sp macro="" textlink="">
      <xdr:nvSpPr>
        <xdr:cNvPr id="29" name="مربع نص 28">
          <a:extLst>
            <a:ext uri="{FF2B5EF4-FFF2-40B4-BE49-F238E27FC236}">
              <a16:creationId xmlns:a16="http://schemas.microsoft.com/office/drawing/2014/main" id="{78918D3F-9EA9-439D-BD57-66A3A44E6535}"/>
            </a:ext>
          </a:extLst>
        </xdr:cNvPr>
        <xdr:cNvSpPr txBox="1"/>
      </xdr:nvSpPr>
      <xdr:spPr>
        <a:xfrm>
          <a:off x="14491686" y="0"/>
          <a:ext cx="2477894" cy="1043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endParaRPr lang="en-US" sz="1400">
            <a:solidFill>
              <a:schemeClr val="bg1"/>
            </a:solidFill>
          </a:endParaRPr>
        </a:p>
        <a:p>
          <a:endParaRPr lang="en-US" sz="1400">
            <a:solidFill>
              <a:schemeClr val="bg1"/>
            </a:solidFill>
          </a:endParaRPr>
        </a:p>
        <a:p>
          <a:r>
            <a:rPr lang="en-US" sz="1400" b="0">
              <a:solidFill>
                <a:schemeClr val="bg1"/>
              </a:solidFill>
            </a:rPr>
            <a:t>Monday, 30/4/2018</a:t>
          </a:r>
          <a:r>
            <a:rPr lang="en-US" sz="1400" b="0" baseline="0">
              <a:solidFill>
                <a:schemeClr val="bg1"/>
              </a:solidFill>
            </a:rPr>
            <a:t> </a:t>
          </a:r>
          <a:endParaRPr lang="ar-SA" sz="1400" b="0">
            <a:solidFill>
              <a:schemeClr val="bg1"/>
            </a:solidFill>
          </a:endParaRPr>
        </a:p>
      </xdr:txBody>
    </xdr:sp>
    <xdr:clientData/>
  </xdr:twoCellAnchor>
  <xdr:twoCellAnchor editAs="oneCell">
    <xdr:from>
      <xdr:col>19</xdr:col>
      <xdr:colOff>544268</xdr:colOff>
      <xdr:row>2</xdr:row>
      <xdr:rowOff>125389</xdr:rowOff>
    </xdr:from>
    <xdr:to>
      <xdr:col>20</xdr:col>
      <xdr:colOff>70306</xdr:colOff>
      <xdr:row>3</xdr:row>
      <xdr:rowOff>145194</xdr:rowOff>
    </xdr:to>
    <xdr:pic>
      <xdr:nvPicPr>
        <xdr:cNvPr id="30" name="رسم 29" descr="تكرار مع تعبئة خالصة">
          <a:extLst>
            <a:ext uri="{FF2B5EF4-FFF2-40B4-BE49-F238E27FC236}">
              <a16:creationId xmlns:a16="http://schemas.microsoft.com/office/drawing/2014/main" id="{2391542F-4E76-400F-998B-B7F46BE9833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3269668" y="491149"/>
          <a:ext cx="196598" cy="202685"/>
        </a:xfrm>
        <a:prstGeom prst="rect">
          <a:avLst/>
        </a:prstGeom>
      </xdr:spPr>
    </xdr:pic>
    <xdr:clientData/>
  </xdr:twoCellAnchor>
  <xdr:twoCellAnchor>
    <xdr:from>
      <xdr:col>15</xdr:col>
      <xdr:colOff>533400</xdr:colOff>
      <xdr:row>26</xdr:row>
      <xdr:rowOff>60960</xdr:rowOff>
    </xdr:from>
    <xdr:to>
      <xdr:col>25</xdr:col>
      <xdr:colOff>659943</xdr:colOff>
      <xdr:row>44</xdr:row>
      <xdr:rowOff>47061</xdr:rowOff>
    </xdr:to>
    <xdr:sp macro="" textlink="">
      <xdr:nvSpPr>
        <xdr:cNvPr id="85" name="مستطيل: زوايا مستديرة 84">
          <a:extLst>
            <a:ext uri="{FF2B5EF4-FFF2-40B4-BE49-F238E27FC236}">
              <a16:creationId xmlns:a16="http://schemas.microsoft.com/office/drawing/2014/main" id="{CD5C6E80-9724-48F6-824E-9B011A7F0412}"/>
            </a:ext>
          </a:extLst>
        </xdr:cNvPr>
        <xdr:cNvSpPr/>
      </xdr:nvSpPr>
      <xdr:spPr>
        <a:xfrm>
          <a:off x="10576560" y="4815840"/>
          <a:ext cx="6832143" cy="3277941"/>
        </a:xfrm>
        <a:prstGeom prst="roundRect">
          <a:avLst/>
        </a:prstGeom>
        <a:solidFill>
          <a:schemeClr val="bg1"/>
        </a:solidFill>
        <a:ln>
          <a:noFill/>
        </a:ln>
        <a:effectLst/>
        <a:scene3d>
          <a:camera prst="orthographicFront">
            <a:rot lat="0" lon="0" rev="0"/>
          </a:camera>
          <a:lightRig rig="glow" dir="t">
            <a:rot lat="0" lon="0" rev="14100000"/>
          </a:lightRig>
        </a:scene3d>
        <a:sp3d prstMaterial="softEdge">
          <a:bevelT w="1270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15</xdr:col>
      <xdr:colOff>202739</xdr:colOff>
      <xdr:row>26</xdr:row>
      <xdr:rowOff>137754</xdr:rowOff>
    </xdr:from>
    <xdr:to>
      <xdr:col>21</xdr:col>
      <xdr:colOff>258156</xdr:colOff>
      <xdr:row>44</xdr:row>
      <xdr:rowOff>74373</xdr:rowOff>
    </xdr:to>
    <xdr:grpSp>
      <xdr:nvGrpSpPr>
        <xdr:cNvPr id="107" name="مجموعة 106">
          <a:extLst>
            <a:ext uri="{FF2B5EF4-FFF2-40B4-BE49-F238E27FC236}">
              <a16:creationId xmlns:a16="http://schemas.microsoft.com/office/drawing/2014/main" id="{A00E4113-C34A-2205-3606-0B6AA8EDA4B0}"/>
            </a:ext>
          </a:extLst>
        </xdr:cNvPr>
        <xdr:cNvGrpSpPr/>
      </xdr:nvGrpSpPr>
      <xdr:grpSpPr>
        <a:xfrm>
          <a:off x="10245899" y="4892634"/>
          <a:ext cx="4078777" cy="3228459"/>
          <a:chOff x="12552357" y="3099660"/>
          <a:chExt cx="2586090" cy="2284329"/>
        </a:xfrm>
      </xdr:grpSpPr>
      <xdr:graphicFrame macro="">
        <xdr:nvGraphicFramePr>
          <xdr:cNvPr id="81" name="مخطط 80">
            <a:extLst>
              <a:ext uri="{FF2B5EF4-FFF2-40B4-BE49-F238E27FC236}">
                <a16:creationId xmlns:a16="http://schemas.microsoft.com/office/drawing/2014/main" id="{83EA1F48-2712-47B4-9FDD-0CD187507380}"/>
              </a:ext>
            </a:extLst>
          </xdr:cNvPr>
          <xdr:cNvGraphicFramePr>
            <a:graphicFrameLocks/>
          </xdr:cNvGraphicFramePr>
        </xdr:nvGraphicFramePr>
        <xdr:xfrm>
          <a:off x="12552357" y="3099660"/>
          <a:ext cx="2586090" cy="2284329"/>
        </xdr:xfrm>
        <a:graphic>
          <a:graphicData uri="http://schemas.openxmlformats.org/drawingml/2006/chart">
            <c:chart xmlns:c="http://schemas.openxmlformats.org/drawingml/2006/chart" xmlns:r="http://schemas.openxmlformats.org/officeDocument/2006/relationships" r:id="rId22"/>
          </a:graphicData>
        </a:graphic>
      </xdr:graphicFrame>
      <xdr:sp macro="" textlink="">
        <xdr:nvSpPr>
          <xdr:cNvPr id="82" name="مربع نص 81">
            <a:extLst>
              <a:ext uri="{FF2B5EF4-FFF2-40B4-BE49-F238E27FC236}">
                <a16:creationId xmlns:a16="http://schemas.microsoft.com/office/drawing/2014/main" id="{D46FEADC-E150-4604-8C6E-AD3940925B47}"/>
              </a:ext>
            </a:extLst>
          </xdr:cNvPr>
          <xdr:cNvSpPr txBox="1"/>
        </xdr:nvSpPr>
        <xdr:spPr>
          <a:xfrm>
            <a:off x="12855338" y="3685038"/>
            <a:ext cx="1983406" cy="371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a:solidFill>
                  <a:schemeClr val="tx1"/>
                </a:solidFill>
                <a:latin typeface="+mn-lt"/>
                <a:cs typeface="+mj-cs"/>
              </a:rPr>
              <a:t>Thriller</a:t>
            </a:r>
            <a:endParaRPr lang="en-US" sz="2800" baseline="0">
              <a:solidFill>
                <a:schemeClr val="tx1"/>
              </a:solidFill>
              <a:latin typeface="+mn-lt"/>
              <a:cs typeface="+mj-cs"/>
            </a:endParaRPr>
          </a:p>
        </xdr:txBody>
      </xdr:sp>
      <xdr:sp macro="" textlink="pivot1!X18">
        <xdr:nvSpPr>
          <xdr:cNvPr id="83" name="مربع نص 82">
            <a:extLst>
              <a:ext uri="{FF2B5EF4-FFF2-40B4-BE49-F238E27FC236}">
                <a16:creationId xmlns:a16="http://schemas.microsoft.com/office/drawing/2014/main" id="{E3B3080E-20DD-4106-8313-EEF47C7B9BCD}"/>
              </a:ext>
            </a:extLst>
          </xdr:cNvPr>
          <xdr:cNvSpPr txBox="1"/>
        </xdr:nvSpPr>
        <xdr:spPr>
          <a:xfrm>
            <a:off x="13621809" y="4042244"/>
            <a:ext cx="844583" cy="722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8F1887A8-E60D-42FD-9372-63FC26084309}" type="TxLink">
              <a:rPr lang="en-US" sz="4000" b="1" i="0" u="none" strike="noStrike">
                <a:solidFill>
                  <a:srgbClr val="1D252D"/>
                </a:solidFill>
                <a:latin typeface="Arial"/>
                <a:cs typeface="Arial"/>
              </a:rPr>
              <a:pPr/>
              <a:t> 8 </a:t>
            </a:fld>
            <a:endParaRPr lang="ar-SA" sz="49600" b="1">
              <a:solidFill>
                <a:schemeClr val="tx1"/>
              </a:solidFill>
            </a:endParaRPr>
          </a:p>
        </xdr:txBody>
      </xdr:sp>
      <xdr:sp macro="" textlink="pivot1!X16">
        <xdr:nvSpPr>
          <xdr:cNvPr id="84" name="مربع نص 83">
            <a:extLst>
              <a:ext uri="{FF2B5EF4-FFF2-40B4-BE49-F238E27FC236}">
                <a16:creationId xmlns:a16="http://schemas.microsoft.com/office/drawing/2014/main" id="{344773C7-359B-488C-80D4-62DE7D8794D9}"/>
              </a:ext>
            </a:extLst>
          </xdr:cNvPr>
          <xdr:cNvSpPr txBox="1"/>
        </xdr:nvSpPr>
        <xdr:spPr>
          <a:xfrm>
            <a:off x="13615312" y="4479962"/>
            <a:ext cx="862596" cy="300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C4C239A9-A272-4B48-80F5-9C6E5FE82C52}" type="TxLink">
              <a:rPr lang="en-US" sz="2000" b="1" i="0" u="none" strike="noStrike">
                <a:solidFill>
                  <a:srgbClr val="1D252D"/>
                </a:solidFill>
                <a:latin typeface="Arial"/>
                <a:cs typeface="Arial"/>
              </a:rPr>
              <a:pPr/>
              <a:t>3.65%</a:t>
            </a:fld>
            <a:endParaRPr lang="ar-SA" sz="2800">
              <a:solidFill>
                <a:schemeClr val="tx1"/>
              </a:solidFill>
            </a:endParaRPr>
          </a:p>
        </xdr:txBody>
      </xdr:sp>
    </xdr:grpSp>
    <xdr:clientData/>
  </xdr:twoCellAnchor>
  <xdr:twoCellAnchor>
    <xdr:from>
      <xdr:col>20</xdr:col>
      <xdr:colOff>577736</xdr:colOff>
      <xdr:row>26</xdr:row>
      <xdr:rowOff>137110</xdr:rowOff>
    </xdr:from>
    <xdr:to>
      <xdr:col>26</xdr:col>
      <xdr:colOff>114238</xdr:colOff>
      <xdr:row>44</xdr:row>
      <xdr:rowOff>58452</xdr:rowOff>
    </xdr:to>
    <xdr:grpSp>
      <xdr:nvGrpSpPr>
        <xdr:cNvPr id="111" name="مجموعة 110">
          <a:extLst>
            <a:ext uri="{FF2B5EF4-FFF2-40B4-BE49-F238E27FC236}">
              <a16:creationId xmlns:a16="http://schemas.microsoft.com/office/drawing/2014/main" id="{B7A1EC5A-0F5F-091F-3E43-CE2C461EDEB8}"/>
            </a:ext>
          </a:extLst>
        </xdr:cNvPr>
        <xdr:cNvGrpSpPr/>
      </xdr:nvGrpSpPr>
      <xdr:grpSpPr>
        <a:xfrm>
          <a:off x="13973696" y="4891990"/>
          <a:ext cx="3559862" cy="3213182"/>
          <a:chOff x="13002573" y="1012708"/>
          <a:chExt cx="3570992" cy="2230083"/>
        </a:xfrm>
      </xdr:grpSpPr>
      <xdr:graphicFrame macro="">
        <xdr:nvGraphicFramePr>
          <xdr:cNvPr id="65" name="مخطط 64">
            <a:extLst>
              <a:ext uri="{FF2B5EF4-FFF2-40B4-BE49-F238E27FC236}">
                <a16:creationId xmlns:a16="http://schemas.microsoft.com/office/drawing/2014/main" id="{65DF7825-DB8D-452F-83D1-01C38B99D710}"/>
              </a:ext>
            </a:extLst>
          </xdr:cNvPr>
          <xdr:cNvGraphicFramePr>
            <a:graphicFrameLocks/>
          </xdr:cNvGraphicFramePr>
        </xdr:nvGraphicFramePr>
        <xdr:xfrm>
          <a:off x="13002573" y="1012708"/>
          <a:ext cx="3570992" cy="2230083"/>
        </xdr:xfrm>
        <a:graphic>
          <a:graphicData uri="http://schemas.openxmlformats.org/drawingml/2006/chart">
            <c:chart xmlns:c="http://schemas.openxmlformats.org/drawingml/2006/chart" xmlns:r="http://schemas.openxmlformats.org/officeDocument/2006/relationships" r:id="rId23"/>
          </a:graphicData>
        </a:graphic>
      </xdr:graphicFrame>
      <xdr:sp macro="" textlink="">
        <xdr:nvSpPr>
          <xdr:cNvPr id="66" name="مربع نص 65">
            <a:extLst>
              <a:ext uri="{FF2B5EF4-FFF2-40B4-BE49-F238E27FC236}">
                <a16:creationId xmlns:a16="http://schemas.microsoft.com/office/drawing/2014/main" id="{5ADE798F-B384-4F39-802B-EE5610DB0A46}"/>
              </a:ext>
            </a:extLst>
          </xdr:cNvPr>
          <xdr:cNvSpPr txBox="1"/>
        </xdr:nvSpPr>
        <xdr:spPr>
          <a:xfrm>
            <a:off x="13575062" y="1570203"/>
            <a:ext cx="2364725" cy="62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i="0" u="none" strike="noStrike">
                <a:solidFill>
                  <a:schemeClr val="dk1"/>
                </a:solidFill>
                <a:effectLst/>
                <a:latin typeface="+mn-lt"/>
                <a:ea typeface="+mn-ea"/>
                <a:cs typeface="+mn-cs"/>
              </a:rPr>
              <a:t> Documentary </a:t>
            </a:r>
            <a:r>
              <a:rPr lang="en-US" sz="2800" b="0"/>
              <a:t> </a:t>
            </a:r>
            <a:endParaRPr lang="en-US" sz="2800" b="0" baseline="0">
              <a:solidFill>
                <a:schemeClr val="tx1"/>
              </a:solidFill>
              <a:latin typeface="+mn-lt"/>
              <a:cs typeface="+mj-cs"/>
            </a:endParaRPr>
          </a:p>
        </xdr:txBody>
      </xdr:sp>
      <xdr:sp macro="" textlink="pivot1!S18">
        <xdr:nvSpPr>
          <xdr:cNvPr id="67" name="مربع نص 66">
            <a:extLst>
              <a:ext uri="{FF2B5EF4-FFF2-40B4-BE49-F238E27FC236}">
                <a16:creationId xmlns:a16="http://schemas.microsoft.com/office/drawing/2014/main" id="{01C4B522-7630-475B-9146-4143F1C82553}"/>
              </a:ext>
            </a:extLst>
          </xdr:cNvPr>
          <xdr:cNvSpPr txBox="1"/>
        </xdr:nvSpPr>
        <xdr:spPr>
          <a:xfrm>
            <a:off x="14414833" y="1960311"/>
            <a:ext cx="844582" cy="715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BC110B53-C062-4EBB-9350-FD7C92A81159}" type="TxLink">
              <a:rPr lang="en-US" sz="4000" b="1" i="0" u="none" strike="noStrike">
                <a:solidFill>
                  <a:srgbClr val="1D252D"/>
                </a:solidFill>
                <a:latin typeface="Arial"/>
                <a:cs typeface="Arial"/>
              </a:rPr>
              <a:pPr/>
              <a:t> 3 </a:t>
            </a:fld>
            <a:endParaRPr lang="ar-SA" sz="4000">
              <a:solidFill>
                <a:schemeClr val="tx1"/>
              </a:solidFill>
            </a:endParaRPr>
          </a:p>
        </xdr:txBody>
      </xdr:sp>
      <xdr:sp macro="" textlink="pivot1!S16">
        <xdr:nvSpPr>
          <xdr:cNvPr id="68" name="مربع نص 67">
            <a:extLst>
              <a:ext uri="{FF2B5EF4-FFF2-40B4-BE49-F238E27FC236}">
                <a16:creationId xmlns:a16="http://schemas.microsoft.com/office/drawing/2014/main" id="{CF51C476-E439-48ED-8A36-F20F1417602F}"/>
              </a:ext>
            </a:extLst>
          </xdr:cNvPr>
          <xdr:cNvSpPr txBox="1"/>
        </xdr:nvSpPr>
        <xdr:spPr>
          <a:xfrm>
            <a:off x="14409841" y="2385314"/>
            <a:ext cx="1673973" cy="28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9CF3B954-7806-43D4-AB7E-57D34F7685D8}" type="TxLink">
              <a:rPr lang="en-US" sz="2000" b="1" i="0" u="none" strike="noStrike">
                <a:solidFill>
                  <a:srgbClr val="1D252D"/>
                </a:solidFill>
                <a:latin typeface="Arial"/>
                <a:cs typeface="Arial"/>
              </a:rPr>
              <a:pPr/>
              <a:t>1.37%</a:t>
            </a:fld>
            <a:endParaRPr lang="ar-SA" sz="2000">
              <a:solidFill>
                <a:schemeClr val="tx1"/>
              </a:solidFill>
            </a:endParaRPr>
          </a:p>
        </xdr:txBody>
      </xdr:sp>
    </xdr:grpSp>
    <xdr:clientData/>
  </xdr:twoCellAnchor>
  <xdr:twoCellAnchor>
    <xdr:from>
      <xdr:col>10</xdr:col>
      <xdr:colOff>350521</xdr:colOff>
      <xdr:row>45</xdr:row>
      <xdr:rowOff>30480</xdr:rowOff>
    </xdr:from>
    <xdr:to>
      <xdr:col>19</xdr:col>
      <xdr:colOff>441961</xdr:colOff>
      <xdr:row>59</xdr:row>
      <xdr:rowOff>108021</xdr:rowOff>
    </xdr:to>
    <xdr:sp macro="" textlink="">
      <xdr:nvSpPr>
        <xdr:cNvPr id="86" name="مستطيل: زوايا مستديرة 85">
          <a:extLst>
            <a:ext uri="{FF2B5EF4-FFF2-40B4-BE49-F238E27FC236}">
              <a16:creationId xmlns:a16="http://schemas.microsoft.com/office/drawing/2014/main" id="{744D8C84-21E6-4512-BA72-591BF2279C47}"/>
            </a:ext>
          </a:extLst>
        </xdr:cNvPr>
        <xdr:cNvSpPr/>
      </xdr:nvSpPr>
      <xdr:spPr>
        <a:xfrm>
          <a:off x="7040881" y="8260080"/>
          <a:ext cx="6126480" cy="2637861"/>
        </a:xfrm>
        <a:prstGeom prst="roundRect">
          <a:avLst/>
        </a:prstGeom>
        <a:solidFill>
          <a:schemeClr val="bg1"/>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100"/>
            <a:t>c</a:t>
          </a:r>
          <a:endParaRPr lang="ar-SA" sz="1100"/>
        </a:p>
      </xdr:txBody>
    </xdr:sp>
    <xdr:clientData/>
  </xdr:twoCellAnchor>
  <xdr:twoCellAnchor>
    <xdr:from>
      <xdr:col>12</xdr:col>
      <xdr:colOff>464053</xdr:colOff>
      <xdr:row>44</xdr:row>
      <xdr:rowOff>168335</xdr:rowOff>
    </xdr:from>
    <xdr:to>
      <xdr:col>17</xdr:col>
      <xdr:colOff>325508</xdr:colOff>
      <xdr:row>57</xdr:row>
      <xdr:rowOff>13165</xdr:rowOff>
    </xdr:to>
    <xdr:grpSp>
      <xdr:nvGrpSpPr>
        <xdr:cNvPr id="112" name="مجموعة 111">
          <a:extLst>
            <a:ext uri="{FF2B5EF4-FFF2-40B4-BE49-F238E27FC236}">
              <a16:creationId xmlns:a16="http://schemas.microsoft.com/office/drawing/2014/main" id="{9D53AD1C-9245-CC1B-9A98-7B559575768D}"/>
            </a:ext>
          </a:extLst>
        </xdr:cNvPr>
        <xdr:cNvGrpSpPr/>
      </xdr:nvGrpSpPr>
      <xdr:grpSpPr>
        <a:xfrm>
          <a:off x="8495533" y="8215055"/>
          <a:ext cx="3214255" cy="2222270"/>
          <a:chOff x="5464620" y="3161652"/>
          <a:chExt cx="3800884" cy="2264125"/>
        </a:xfrm>
      </xdr:grpSpPr>
      <xdr:graphicFrame macro="">
        <xdr:nvGraphicFramePr>
          <xdr:cNvPr id="61" name="مخطط 60">
            <a:extLst>
              <a:ext uri="{FF2B5EF4-FFF2-40B4-BE49-F238E27FC236}">
                <a16:creationId xmlns:a16="http://schemas.microsoft.com/office/drawing/2014/main" id="{6DFBF907-A5A6-4F82-BDB7-6D21F32F7DC2}"/>
              </a:ext>
            </a:extLst>
          </xdr:cNvPr>
          <xdr:cNvGraphicFramePr>
            <a:graphicFrameLocks/>
          </xdr:cNvGraphicFramePr>
        </xdr:nvGraphicFramePr>
        <xdr:xfrm>
          <a:off x="5464620" y="3161652"/>
          <a:ext cx="3800884" cy="2264125"/>
        </xdr:xfrm>
        <a:graphic>
          <a:graphicData uri="http://schemas.openxmlformats.org/drawingml/2006/chart">
            <c:chart xmlns:c="http://schemas.openxmlformats.org/drawingml/2006/chart" xmlns:r="http://schemas.openxmlformats.org/officeDocument/2006/relationships" r:id="rId24"/>
          </a:graphicData>
        </a:graphic>
      </xdr:graphicFrame>
      <xdr:sp macro="" textlink="">
        <xdr:nvSpPr>
          <xdr:cNvPr id="62" name="مربع نص 61">
            <a:extLst>
              <a:ext uri="{FF2B5EF4-FFF2-40B4-BE49-F238E27FC236}">
                <a16:creationId xmlns:a16="http://schemas.microsoft.com/office/drawing/2014/main" id="{900D29BF-3DA6-4C9B-A314-2D920E92C704}"/>
              </a:ext>
            </a:extLst>
          </xdr:cNvPr>
          <xdr:cNvSpPr txBox="1"/>
        </xdr:nvSpPr>
        <xdr:spPr>
          <a:xfrm>
            <a:off x="6392696" y="3721907"/>
            <a:ext cx="1983407" cy="371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a:solidFill>
                  <a:schemeClr val="tx1"/>
                </a:solidFill>
                <a:latin typeface="+mn-lt"/>
                <a:cs typeface="+mj-cs"/>
              </a:rPr>
              <a:t>Family</a:t>
            </a:r>
            <a:endParaRPr lang="en-US" sz="2000" baseline="0">
              <a:solidFill>
                <a:schemeClr val="tx1"/>
              </a:solidFill>
              <a:latin typeface="+mn-lt"/>
              <a:cs typeface="+mj-cs"/>
            </a:endParaRPr>
          </a:p>
        </xdr:txBody>
      </xdr:sp>
      <xdr:sp macro="" textlink="pivot1!U18">
        <xdr:nvSpPr>
          <xdr:cNvPr id="63" name="مربع نص 62">
            <a:extLst>
              <a:ext uri="{FF2B5EF4-FFF2-40B4-BE49-F238E27FC236}">
                <a16:creationId xmlns:a16="http://schemas.microsoft.com/office/drawing/2014/main" id="{10053382-FE99-4561-9196-1B8C37E475BE}"/>
              </a:ext>
            </a:extLst>
          </xdr:cNvPr>
          <xdr:cNvSpPr txBox="1"/>
        </xdr:nvSpPr>
        <xdr:spPr>
          <a:xfrm>
            <a:off x="6992764" y="3973761"/>
            <a:ext cx="844583" cy="715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8EDB9D70-3119-4681-BD34-7E0475E85141}" type="TxLink">
              <a:rPr lang="en-US" sz="3200" b="1" i="0" u="none" strike="noStrike">
                <a:solidFill>
                  <a:srgbClr val="1D252D"/>
                </a:solidFill>
                <a:latin typeface="Arial"/>
                <a:cs typeface="Arial"/>
              </a:rPr>
              <a:pPr/>
              <a:t> 1 </a:t>
            </a:fld>
            <a:endParaRPr lang="ar-SA" sz="9600">
              <a:solidFill>
                <a:schemeClr val="tx1"/>
              </a:solidFill>
            </a:endParaRPr>
          </a:p>
        </xdr:txBody>
      </xdr:sp>
      <xdr:sp macro="" textlink="pivot1!U16">
        <xdr:nvSpPr>
          <xdr:cNvPr id="64" name="مربع نص 63">
            <a:extLst>
              <a:ext uri="{FF2B5EF4-FFF2-40B4-BE49-F238E27FC236}">
                <a16:creationId xmlns:a16="http://schemas.microsoft.com/office/drawing/2014/main" id="{23AD1961-568C-4EF7-825A-CB78EC2E4AA4}"/>
              </a:ext>
            </a:extLst>
          </xdr:cNvPr>
          <xdr:cNvSpPr txBox="1"/>
        </xdr:nvSpPr>
        <xdr:spPr>
          <a:xfrm>
            <a:off x="6822206" y="4480004"/>
            <a:ext cx="1303031" cy="30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D156E374-EB8E-4884-8099-7E48AA43E31D}" type="TxLink">
              <a:rPr lang="en-US" sz="1600" b="1" i="0" u="none" strike="noStrike">
                <a:solidFill>
                  <a:srgbClr val="1D252D"/>
                </a:solidFill>
                <a:latin typeface="Arial"/>
                <a:cs typeface="Arial"/>
              </a:rPr>
              <a:pPr algn="ctr"/>
              <a:t>0.46%</a:t>
            </a:fld>
            <a:endParaRPr lang="ar-SA" sz="1800">
              <a:solidFill>
                <a:schemeClr val="tx1"/>
              </a:solidFill>
            </a:endParaRPr>
          </a:p>
        </xdr:txBody>
      </xdr:sp>
    </xdr:grpSp>
    <xdr:clientData/>
  </xdr:twoCellAnchor>
  <xdr:twoCellAnchor>
    <xdr:from>
      <xdr:col>15</xdr:col>
      <xdr:colOff>593178</xdr:colOff>
      <xdr:row>47</xdr:row>
      <xdr:rowOff>15240</xdr:rowOff>
    </xdr:from>
    <xdr:to>
      <xdr:col>20</xdr:col>
      <xdr:colOff>207137</xdr:colOff>
      <xdr:row>59</xdr:row>
      <xdr:rowOff>92995</xdr:rowOff>
    </xdr:to>
    <xdr:grpSp>
      <xdr:nvGrpSpPr>
        <xdr:cNvPr id="108" name="مجموعة 107">
          <a:extLst>
            <a:ext uri="{FF2B5EF4-FFF2-40B4-BE49-F238E27FC236}">
              <a16:creationId xmlns:a16="http://schemas.microsoft.com/office/drawing/2014/main" id="{CE93091E-19DA-1E5B-AC3B-1659A0127D05}"/>
            </a:ext>
          </a:extLst>
        </xdr:cNvPr>
        <xdr:cNvGrpSpPr/>
      </xdr:nvGrpSpPr>
      <xdr:grpSpPr>
        <a:xfrm>
          <a:off x="10636338" y="8610600"/>
          <a:ext cx="2966759" cy="2272315"/>
          <a:chOff x="9754458" y="3094492"/>
          <a:chExt cx="3801644" cy="2265644"/>
        </a:xfrm>
      </xdr:grpSpPr>
      <xdr:graphicFrame macro="">
        <xdr:nvGraphicFramePr>
          <xdr:cNvPr id="77" name="مخطط 76">
            <a:extLst>
              <a:ext uri="{FF2B5EF4-FFF2-40B4-BE49-F238E27FC236}">
                <a16:creationId xmlns:a16="http://schemas.microsoft.com/office/drawing/2014/main" id="{00F990DC-BCAF-4062-9575-382E49EA9BE1}"/>
              </a:ext>
            </a:extLst>
          </xdr:cNvPr>
          <xdr:cNvGraphicFramePr>
            <a:graphicFrameLocks/>
          </xdr:cNvGraphicFramePr>
        </xdr:nvGraphicFramePr>
        <xdr:xfrm>
          <a:off x="9754458" y="3094492"/>
          <a:ext cx="3801644" cy="2265644"/>
        </xdr:xfrm>
        <a:graphic>
          <a:graphicData uri="http://schemas.openxmlformats.org/drawingml/2006/chart">
            <c:chart xmlns:c="http://schemas.openxmlformats.org/drawingml/2006/chart" xmlns:r="http://schemas.openxmlformats.org/officeDocument/2006/relationships" r:id="rId25"/>
          </a:graphicData>
        </a:graphic>
      </xdr:graphicFrame>
      <xdr:sp macro="" textlink="">
        <xdr:nvSpPr>
          <xdr:cNvPr id="78" name="مربع نص 77">
            <a:extLst>
              <a:ext uri="{FF2B5EF4-FFF2-40B4-BE49-F238E27FC236}">
                <a16:creationId xmlns:a16="http://schemas.microsoft.com/office/drawing/2014/main" id="{446B7E7F-3AAA-4F7F-8119-341F4146A679}"/>
              </a:ext>
            </a:extLst>
          </xdr:cNvPr>
          <xdr:cNvSpPr txBox="1"/>
        </xdr:nvSpPr>
        <xdr:spPr>
          <a:xfrm>
            <a:off x="10810471" y="3622333"/>
            <a:ext cx="1689560" cy="7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400">
                <a:solidFill>
                  <a:schemeClr val="tx1"/>
                </a:solidFill>
                <a:latin typeface="+mn-lt"/>
                <a:cs typeface="+mj-cs"/>
              </a:rPr>
              <a:t>NOT</a:t>
            </a:r>
            <a:r>
              <a:rPr lang="en-US" sz="1400" baseline="0">
                <a:solidFill>
                  <a:schemeClr val="tx1"/>
                </a:solidFill>
                <a:latin typeface="+mn-lt"/>
                <a:cs typeface="+mj-cs"/>
              </a:rPr>
              <a:t> </a:t>
            </a:r>
            <a:r>
              <a:rPr lang="en-US" sz="1400">
                <a:solidFill>
                  <a:schemeClr val="tx1"/>
                </a:solidFill>
                <a:latin typeface="+mn-lt"/>
                <a:cs typeface="+mj-cs"/>
              </a:rPr>
              <a:t>DEFINED</a:t>
            </a:r>
            <a:r>
              <a:rPr lang="en-US" sz="1400" baseline="0">
                <a:solidFill>
                  <a:schemeClr val="tx1"/>
                </a:solidFill>
                <a:latin typeface="+mn-lt"/>
                <a:cs typeface="+mj-cs"/>
              </a:rPr>
              <a:t> </a:t>
            </a:r>
            <a:r>
              <a:rPr lang="en-US" sz="1400">
                <a:solidFill>
                  <a:schemeClr val="tx1"/>
                </a:solidFill>
                <a:latin typeface="+mn-lt"/>
                <a:cs typeface="+mj-cs"/>
              </a:rPr>
              <a:t>IN</a:t>
            </a:r>
            <a:r>
              <a:rPr lang="en-US" sz="1400" baseline="0">
                <a:solidFill>
                  <a:schemeClr val="tx1"/>
                </a:solidFill>
                <a:latin typeface="+mn-lt"/>
                <a:cs typeface="+mj-cs"/>
              </a:rPr>
              <a:t> </a:t>
            </a:r>
            <a:r>
              <a:rPr lang="en-US" sz="1400">
                <a:solidFill>
                  <a:schemeClr val="tx1"/>
                </a:solidFill>
                <a:latin typeface="+mn-lt"/>
                <a:cs typeface="+mj-cs"/>
              </a:rPr>
              <a:t>UMS</a:t>
            </a:r>
            <a:endParaRPr lang="en-US" sz="1400" baseline="0">
              <a:solidFill>
                <a:schemeClr val="tx1"/>
              </a:solidFill>
              <a:latin typeface="+mn-lt"/>
              <a:cs typeface="+mj-cs"/>
            </a:endParaRPr>
          </a:p>
        </xdr:txBody>
      </xdr:sp>
      <xdr:sp macro="" textlink="pivot1!W18">
        <xdr:nvSpPr>
          <xdr:cNvPr id="79" name="مربع نص 78">
            <a:extLst>
              <a:ext uri="{FF2B5EF4-FFF2-40B4-BE49-F238E27FC236}">
                <a16:creationId xmlns:a16="http://schemas.microsoft.com/office/drawing/2014/main" id="{D3B9AC97-0C7D-4CE7-A7F5-F11D47B517D1}"/>
              </a:ext>
            </a:extLst>
          </xdr:cNvPr>
          <xdr:cNvSpPr txBox="1"/>
        </xdr:nvSpPr>
        <xdr:spPr>
          <a:xfrm>
            <a:off x="11267172" y="4124792"/>
            <a:ext cx="845343" cy="722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08BC51B8-1C34-41FA-91B3-E7E774307F0A}" type="TxLink">
              <a:rPr lang="en-US" sz="3200" b="1" i="0" u="none" strike="noStrike">
                <a:solidFill>
                  <a:srgbClr val="1D252D"/>
                </a:solidFill>
                <a:latin typeface="Arial"/>
                <a:cs typeface="Arial"/>
              </a:rPr>
              <a:pPr/>
              <a:t> 1 </a:t>
            </a:fld>
            <a:endParaRPr lang="ar-SA" sz="9600">
              <a:solidFill>
                <a:schemeClr val="tx1"/>
              </a:solidFill>
            </a:endParaRPr>
          </a:p>
        </xdr:txBody>
      </xdr:sp>
      <xdr:sp macro="" textlink="pivot1!W16">
        <xdr:nvSpPr>
          <xdr:cNvPr id="80" name="مربع نص 79">
            <a:extLst>
              <a:ext uri="{FF2B5EF4-FFF2-40B4-BE49-F238E27FC236}">
                <a16:creationId xmlns:a16="http://schemas.microsoft.com/office/drawing/2014/main" id="{68AE70C5-BB87-46B6-B579-20278936CBD0}"/>
              </a:ext>
            </a:extLst>
          </xdr:cNvPr>
          <xdr:cNvSpPr txBox="1"/>
        </xdr:nvSpPr>
        <xdr:spPr>
          <a:xfrm>
            <a:off x="11274238" y="4621840"/>
            <a:ext cx="1195176" cy="276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2E3BBF51-322C-45E8-AE92-784FB2408661}" type="TxLink">
              <a:rPr lang="en-US" sz="1600" b="1" i="0" u="none" strike="noStrike">
                <a:solidFill>
                  <a:srgbClr val="1D252D"/>
                </a:solidFill>
                <a:latin typeface="Arial"/>
                <a:cs typeface="Arial"/>
              </a:rPr>
              <a:pPr/>
              <a:t>0.46%</a:t>
            </a:fld>
            <a:endParaRPr lang="ar-SA" sz="1800">
              <a:solidFill>
                <a:schemeClr val="tx1"/>
              </a:solidFill>
            </a:endParaRPr>
          </a:p>
        </xdr:txBody>
      </xdr:sp>
    </xdr:grpSp>
    <xdr:clientData/>
  </xdr:twoCellAnchor>
  <xdr:twoCellAnchor>
    <xdr:from>
      <xdr:col>10</xdr:col>
      <xdr:colOff>9631</xdr:colOff>
      <xdr:row>47</xdr:row>
      <xdr:rowOff>46416</xdr:rowOff>
    </xdr:from>
    <xdr:to>
      <xdr:col>14</xdr:col>
      <xdr:colOff>151581</xdr:colOff>
      <xdr:row>59</xdr:row>
      <xdr:rowOff>80359</xdr:rowOff>
    </xdr:to>
    <xdr:grpSp>
      <xdr:nvGrpSpPr>
        <xdr:cNvPr id="113" name="مجموعة 112">
          <a:extLst>
            <a:ext uri="{FF2B5EF4-FFF2-40B4-BE49-F238E27FC236}">
              <a16:creationId xmlns:a16="http://schemas.microsoft.com/office/drawing/2014/main" id="{564EAF5A-B420-56FC-D011-FC7F98CE93A2}"/>
            </a:ext>
          </a:extLst>
        </xdr:cNvPr>
        <xdr:cNvGrpSpPr/>
      </xdr:nvGrpSpPr>
      <xdr:grpSpPr>
        <a:xfrm>
          <a:off x="6699991" y="8641776"/>
          <a:ext cx="2824190" cy="2228503"/>
          <a:chOff x="10768537" y="999792"/>
          <a:chExt cx="3800884" cy="2264124"/>
        </a:xfrm>
      </xdr:grpSpPr>
      <xdr:sp macro="" textlink="">
        <xdr:nvSpPr>
          <xdr:cNvPr id="58" name="مربع نص 57">
            <a:extLst>
              <a:ext uri="{FF2B5EF4-FFF2-40B4-BE49-F238E27FC236}">
                <a16:creationId xmlns:a16="http://schemas.microsoft.com/office/drawing/2014/main" id="{3AC5552C-50F5-4EC9-83D6-E59FA5308B08}"/>
              </a:ext>
            </a:extLst>
          </xdr:cNvPr>
          <xdr:cNvSpPr txBox="1"/>
        </xdr:nvSpPr>
        <xdr:spPr>
          <a:xfrm>
            <a:off x="11683009" y="1607857"/>
            <a:ext cx="1983406" cy="371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a:solidFill>
                  <a:schemeClr val="tx1"/>
                </a:solidFill>
                <a:latin typeface="+mn-lt"/>
                <a:cs typeface="+mj-cs"/>
              </a:rPr>
              <a:t>Crime</a:t>
            </a:r>
            <a:endParaRPr lang="en-US" sz="2000" baseline="0">
              <a:solidFill>
                <a:schemeClr val="tx1"/>
              </a:solidFill>
              <a:latin typeface="+mn-lt"/>
              <a:cs typeface="+mj-cs"/>
            </a:endParaRPr>
          </a:p>
        </xdr:txBody>
      </xdr:sp>
      <xdr:sp macro="" textlink="pivot1!R18">
        <xdr:nvSpPr>
          <xdr:cNvPr id="59" name="مربع نص 58">
            <a:extLst>
              <a:ext uri="{FF2B5EF4-FFF2-40B4-BE49-F238E27FC236}">
                <a16:creationId xmlns:a16="http://schemas.microsoft.com/office/drawing/2014/main" id="{05162F6F-F18A-442F-BE4E-1F2B9453C377}"/>
              </a:ext>
            </a:extLst>
          </xdr:cNvPr>
          <xdr:cNvSpPr txBox="1"/>
        </xdr:nvSpPr>
        <xdr:spPr>
          <a:xfrm>
            <a:off x="12241230" y="1991877"/>
            <a:ext cx="844582" cy="71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1CCED79F-D6A1-45EB-B7F9-F67D9EC79F4D}" type="TxLink">
              <a:rPr lang="en-US" sz="3200" b="1" i="0" u="none" strike="noStrike">
                <a:solidFill>
                  <a:srgbClr val="1D252D"/>
                </a:solidFill>
                <a:latin typeface="Arial"/>
                <a:cs typeface="Arial"/>
              </a:rPr>
              <a:pPr/>
              <a:t> 1 </a:t>
            </a:fld>
            <a:endParaRPr lang="ar-SA" sz="5400">
              <a:solidFill>
                <a:schemeClr val="tx1"/>
              </a:solidFill>
            </a:endParaRPr>
          </a:p>
        </xdr:txBody>
      </xdr:sp>
      <xdr:sp macro="" textlink="pivot1!R16">
        <xdr:nvSpPr>
          <xdr:cNvPr id="60" name="مربع نص 59">
            <a:extLst>
              <a:ext uri="{FF2B5EF4-FFF2-40B4-BE49-F238E27FC236}">
                <a16:creationId xmlns:a16="http://schemas.microsoft.com/office/drawing/2014/main" id="{85F6E14E-9664-4566-B93F-6F1C05E6651C}"/>
              </a:ext>
            </a:extLst>
          </xdr:cNvPr>
          <xdr:cNvSpPr txBox="1"/>
        </xdr:nvSpPr>
        <xdr:spPr>
          <a:xfrm>
            <a:off x="12257675" y="2477743"/>
            <a:ext cx="1032229" cy="33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DAE21E06-1491-42A1-88F7-D9979111FE4E}" type="TxLink">
              <a:rPr lang="en-US" sz="1600" b="1" i="0" u="none" strike="noStrike">
                <a:solidFill>
                  <a:srgbClr val="1D252D"/>
                </a:solidFill>
                <a:latin typeface="Arial"/>
                <a:cs typeface="Arial"/>
              </a:rPr>
              <a:pPr/>
              <a:t>0.46%</a:t>
            </a:fld>
            <a:endParaRPr lang="ar-SA" sz="1600">
              <a:solidFill>
                <a:schemeClr val="tx1"/>
              </a:solidFill>
            </a:endParaRPr>
          </a:p>
        </xdr:txBody>
      </xdr:sp>
      <xdr:graphicFrame macro="">
        <xdr:nvGraphicFramePr>
          <xdr:cNvPr id="57" name="مخطط 56">
            <a:extLst>
              <a:ext uri="{FF2B5EF4-FFF2-40B4-BE49-F238E27FC236}">
                <a16:creationId xmlns:a16="http://schemas.microsoft.com/office/drawing/2014/main" id="{A50043F3-E16B-4181-93BF-EB6EA66466A1}"/>
              </a:ext>
            </a:extLst>
          </xdr:cNvPr>
          <xdr:cNvGraphicFramePr>
            <a:graphicFrameLocks/>
          </xdr:cNvGraphicFramePr>
        </xdr:nvGraphicFramePr>
        <xdr:xfrm>
          <a:off x="10768537" y="999792"/>
          <a:ext cx="3800884" cy="2264124"/>
        </xdr:xfrm>
        <a:graphic>
          <a:graphicData uri="http://schemas.openxmlformats.org/drawingml/2006/chart">
            <c:chart xmlns:c="http://schemas.openxmlformats.org/drawingml/2006/chart" xmlns:r="http://schemas.openxmlformats.org/officeDocument/2006/relationships" r:id="rId26"/>
          </a:graphicData>
        </a:graphic>
      </xdr:graphicFrame>
    </xdr:grp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0</xdr:colOff>
      <xdr:row>20</xdr:row>
      <xdr:rowOff>28574</xdr:rowOff>
    </xdr:from>
    <xdr:to>
      <xdr:col>20</xdr:col>
      <xdr:colOff>14288</xdr:colOff>
      <xdr:row>39</xdr:row>
      <xdr:rowOff>152400</xdr:rowOff>
    </xdr:to>
    <xdr:graphicFrame macro="">
      <xdr:nvGraphicFramePr>
        <xdr:cNvPr id="51" name="مخطط 50">
          <a:extLst>
            <a:ext uri="{FF2B5EF4-FFF2-40B4-BE49-F238E27FC236}">
              <a16:creationId xmlns:a16="http://schemas.microsoft.com/office/drawing/2014/main" id="{E53C4BBC-D138-6430-703F-8019CD908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1830916</xdr:colOff>
      <xdr:row>18</xdr:row>
      <xdr:rowOff>14817</xdr:rowOff>
    </xdr:from>
    <xdr:to>
      <xdr:col>11</xdr:col>
      <xdr:colOff>433916</xdr:colOff>
      <xdr:row>31</xdr:row>
      <xdr:rowOff>143934</xdr:rowOff>
    </xdr:to>
    <xdr:graphicFrame macro="">
      <xdr:nvGraphicFramePr>
        <xdr:cNvPr id="65" name="مخطط 64">
          <a:extLst>
            <a:ext uri="{FF2B5EF4-FFF2-40B4-BE49-F238E27FC236}">
              <a16:creationId xmlns:a16="http://schemas.microsoft.com/office/drawing/2014/main" id="{574D165A-BAA7-FE7A-575F-CCAA06656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63.940763773149" createdVersion="8" refreshedVersion="8" minRefreshableVersion="3" recordCount="219" xr:uid="{EB20E375-06A1-406F-AC14-D1721ED90E4D}">
  <cacheSource type="worksheet">
    <worksheetSource name="الجدول1"/>
  </cacheSource>
  <cacheFields count="14">
    <cacheField name="Day" numFmtId="166">
      <sharedItems count="31">
        <s v="14"/>
        <s v="15"/>
        <s v="17"/>
        <s v="18"/>
        <s v="21"/>
        <s v="23"/>
        <s v="24"/>
        <s v="26"/>
        <s v="27"/>
        <s v="29"/>
        <s v="30"/>
        <s v="01"/>
        <s v="03"/>
        <s v="04"/>
        <s v="07"/>
        <s v="08"/>
        <s v="10"/>
        <s v="11"/>
        <s v="12"/>
        <s v="16"/>
        <s v="19"/>
        <s v="20"/>
        <s v="22"/>
        <s v="28"/>
        <s v="02"/>
        <s v="06"/>
        <s v="25"/>
        <s v="05"/>
        <s v="09"/>
        <s v="13"/>
        <s v="31"/>
      </sharedItems>
    </cacheField>
    <cacheField name="Month" numFmtId="167">
      <sharedItems count="12">
        <s v="03"/>
        <s v="04"/>
        <s v="05"/>
        <s v="06"/>
        <s v="07"/>
        <s v="08"/>
        <s v="09"/>
        <s v="10"/>
        <s v="11"/>
        <s v="12"/>
        <s v="01"/>
        <s v="02"/>
      </sharedItems>
    </cacheField>
    <cacheField name="Year" numFmtId="165">
      <sharedItems count="2">
        <s v="2017"/>
        <s v="2018"/>
      </sharedItems>
    </cacheField>
    <cacheField name="date" numFmtId="165">
      <sharedItems containsSemiMixedTypes="0" containsNonDate="0" containsDate="1" containsString="0" minDate="2017-03-14T00:00:00" maxDate="2018-05-01T00:00:00" count="173">
        <d v="2017-03-14T00:00:00"/>
        <d v="2017-03-15T00:00:00"/>
        <d v="2017-03-17T00:00:00"/>
        <d v="2017-03-18T00:00:00"/>
        <d v="2017-03-21T00:00:00"/>
        <d v="2017-03-23T00:00:00"/>
        <d v="2017-03-24T00:00:00"/>
        <d v="2017-03-26T00:00:00"/>
        <d v="2017-03-27T00:00:00"/>
        <d v="2017-03-29T00:00:00"/>
        <d v="2017-03-30T00:00:00"/>
        <d v="2017-04-01T00:00:00"/>
        <d v="2017-04-03T00:00:00"/>
        <d v="2017-04-04T00:00:00"/>
        <d v="2017-04-07T00:00:00"/>
        <d v="2017-04-08T00:00:00"/>
        <d v="2017-04-10T00:00:00"/>
        <d v="2017-04-11T00:00:00"/>
        <d v="2017-04-12T00:00:00"/>
        <d v="2017-04-15T00:00:00"/>
        <d v="2017-04-16T00:00:00"/>
        <d v="2017-04-19T00:00:00"/>
        <d v="2017-04-20T00:00:00"/>
        <d v="2017-04-21T00:00:00"/>
        <d v="2017-04-22T00:00:00"/>
        <d v="2017-04-26T00:00:00"/>
        <d v="2017-04-27T00:00:00"/>
        <d v="2017-04-28T00:00:00"/>
        <d v="2017-04-29T00:00:00"/>
        <d v="2017-05-02T00:00:00"/>
        <d v="2017-05-04T00:00:00"/>
        <d v="2017-05-06T00:00:00"/>
        <d v="2017-05-15T00:00:00"/>
        <d v="2017-05-16T00:00:00"/>
        <d v="2017-05-21T00:00:00"/>
        <d v="2017-05-24T00:00:00"/>
        <d v="2017-05-25T00:00:00"/>
        <d v="2017-05-27T00:00:00"/>
        <d v="2017-05-30T00:00:00"/>
        <d v="2017-06-02T00:00:00"/>
        <d v="2017-06-04T00:00:00"/>
        <d v="2017-06-05T00:00:00"/>
        <d v="2017-06-07T00:00:00"/>
        <d v="2017-06-08T00:00:00"/>
        <d v="2017-06-09T00:00:00"/>
        <d v="2017-06-12T00:00:00"/>
        <d v="2017-06-13T00:00:00"/>
        <d v="2017-06-15T00:00:00"/>
        <d v="2017-06-20T00:00:00"/>
        <d v="2017-06-21T00:00:00"/>
        <d v="2017-06-23T00:00:00"/>
        <d v="2017-06-25T00:00:00"/>
        <d v="2017-06-26T00:00:00"/>
        <d v="2017-06-28T00:00:00"/>
        <d v="2017-07-05T00:00:00"/>
        <d v="2017-07-06T00:00:00"/>
        <d v="2017-07-07T00:00:00"/>
        <d v="2017-07-10T00:00:00"/>
        <d v="2017-07-11T00:00:00"/>
        <d v="2017-07-12T00:00:00"/>
        <d v="2017-07-17T00:00:00"/>
        <d v="2017-07-21T00:00:00"/>
        <d v="2017-07-24T00:00:00"/>
        <d v="2017-07-25T00:00:00"/>
        <d v="2017-07-26T00:00:00"/>
        <d v="2017-07-27T00:00:00"/>
        <d v="2017-07-31T00:00:00"/>
        <d v="2017-08-01T00:00:00"/>
        <d v="2017-08-03T00:00:00"/>
        <d v="2017-08-04T00:00:00"/>
        <d v="2017-08-05T00:00:00"/>
        <d v="2017-08-07T00:00:00"/>
        <d v="2017-08-09T00:00:00"/>
        <d v="2017-08-10T00:00:00"/>
        <d v="2017-08-13T00:00:00"/>
        <d v="2017-08-16T00:00:00"/>
        <d v="2017-08-17T00:00:00"/>
        <d v="2017-08-19T00:00:00"/>
        <d v="2017-08-22T00:00:00"/>
        <d v="2017-08-30T00:00:00"/>
        <d v="2017-09-02T00:00:00"/>
        <d v="2017-09-08T00:00:00"/>
        <d v="2017-09-11T00:00:00"/>
        <d v="2017-09-14T00:00:00"/>
        <d v="2017-09-16T00:00:00"/>
        <d v="2017-09-20T00:00:00"/>
        <d v="2017-09-21T00:00:00"/>
        <d v="2017-09-23T00:00:00"/>
        <d v="2017-09-24T00:00:00"/>
        <d v="2017-09-25T00:00:00"/>
        <d v="2017-09-28T00:00:00"/>
        <d v="2017-09-29T00:00:00"/>
        <d v="2017-10-02T00:00:00"/>
        <d v="2017-10-03T00:00:00"/>
        <d v="2017-10-04T00:00:00"/>
        <d v="2017-10-10T00:00:00"/>
        <d v="2017-10-12T00:00:00"/>
        <d v="2017-10-13T00:00:00"/>
        <d v="2017-10-14T00:00:00"/>
        <d v="2017-10-16T00:00:00"/>
        <d v="2017-10-17T00:00:00"/>
        <d v="2017-10-20T00:00:00"/>
        <d v="2017-10-21T00:00:00"/>
        <d v="2017-10-24T00:00:00"/>
        <d v="2017-10-25T00:00:00"/>
        <d v="2017-10-27T00:00:00"/>
        <d v="2017-10-29T00:00:00"/>
        <d v="2017-10-30T00:00:00"/>
        <d v="2017-10-31T00:00:00"/>
        <d v="2017-11-02T00:00:00"/>
        <d v="2017-11-07T00:00:00"/>
        <d v="2017-11-09T00:00:00"/>
        <d v="2017-11-10T00:00:00"/>
        <d v="2017-11-14T00:00:00"/>
        <d v="2017-11-15T00:00:00"/>
        <d v="2017-11-16T00:00:00"/>
        <d v="2017-11-24T00:00:00"/>
        <d v="2017-12-03T00:00:00"/>
        <d v="2017-12-04T00:00:00"/>
        <d v="2017-12-08T00:00:00"/>
        <d v="2017-12-09T00:00:00"/>
        <d v="2017-12-17T00:00:00"/>
        <d v="2017-12-19T00:00:00"/>
        <d v="2017-12-22T00:00:00"/>
        <d v="2017-12-26T00:00:00"/>
        <d v="2017-12-28T00:00:00"/>
        <d v="2017-12-30T00:00:00"/>
        <d v="2018-01-01T00:00:00"/>
        <d v="2018-01-02T00:00:00"/>
        <d v="2018-01-03T00:00:00"/>
        <d v="2018-01-04T00:00:00"/>
        <d v="2018-01-05T00:00:00"/>
        <d v="2018-01-06T00:00:00"/>
        <d v="2018-01-07T00:00:00"/>
        <d v="2018-01-08T00:00:00"/>
        <d v="2018-01-11T00:00:00"/>
        <d v="2018-01-15T00:00:00"/>
        <d v="2018-01-16T00:00:00"/>
        <d v="2018-01-19T00:00:00"/>
        <d v="2018-01-20T00:00:00"/>
        <d v="2018-01-23T00:00:00"/>
        <d v="2018-01-24T00:00:00"/>
        <d v="2018-01-27T00:00:00"/>
        <d v="2018-01-30T00:00:00"/>
        <d v="2018-02-01T00:00:00"/>
        <d v="2018-02-02T00:00:00"/>
        <d v="2018-02-07T00:00:00"/>
        <d v="2018-02-08T00:00:00"/>
        <d v="2018-02-10T00:00:00"/>
        <d v="2018-02-13T00:00:00"/>
        <d v="2018-02-16T00:00:00"/>
        <d v="2018-02-25T00:00:00"/>
        <d v="2018-03-02T00:00:00"/>
        <d v="2018-03-05T00:00:00"/>
        <d v="2018-03-08T00:00:00"/>
        <d v="2018-03-09T00:00:00"/>
        <d v="2018-03-12T00:00:00"/>
        <d v="2018-03-13T00:00:00"/>
        <d v="2018-03-20T00:00:00"/>
        <d v="2018-03-21T00:00:00"/>
        <d v="2018-03-24T00:00:00"/>
        <d v="2018-03-26T00:00:00"/>
        <d v="2018-03-29T00:00:00"/>
        <d v="2018-03-31T00:00:00"/>
        <d v="2018-04-02T00:00:00"/>
        <d v="2018-04-06T00:00:00"/>
        <d v="2018-04-08T00:00:00"/>
        <d v="2018-04-14T00:00:00"/>
        <d v="2018-04-18T00:00:00"/>
        <d v="2018-04-19T00:00:00"/>
        <d v="2018-04-24T00:00:00"/>
        <d v="2018-04-27T00:00:00"/>
        <d v="2018-04-30T00:00:00"/>
      </sharedItems>
      <fieldGroup par="13"/>
    </cacheField>
    <cacheField name="watcher" numFmtId="0">
      <sharedItems containsSemiMixedTypes="0" containsString="0" containsNumber="1" containsInteger="1" minValue="1" maxValue="1" count="1">
        <n v="1"/>
      </sharedItems>
    </cacheField>
    <cacheField name="duration_seconds" numFmtId="0">
      <sharedItems containsSemiMixedTypes="0" containsString="0" containsNumber="1" containsInteger="1" minValue="2" maxValue="388356" count="130">
        <n v="688"/>
        <n v="211"/>
        <n v="26"/>
        <n v="31"/>
        <n v="2397"/>
        <n v="7"/>
        <n v="4"/>
        <n v="14"/>
        <n v="78"/>
        <n v="1265"/>
        <n v="84"/>
        <n v="5"/>
        <n v="49"/>
        <n v="42"/>
        <n v="11"/>
        <n v="8"/>
        <n v="456"/>
        <n v="81"/>
        <n v="83"/>
        <n v="71"/>
        <n v="55"/>
        <n v="37"/>
        <n v="91"/>
        <n v="96"/>
        <n v="86"/>
        <n v="108"/>
        <n v="132"/>
        <n v="2562"/>
        <n v="16"/>
        <n v="17"/>
        <n v="1268"/>
        <n v="3"/>
        <n v="2989"/>
        <n v="88"/>
        <n v="1884"/>
        <n v="20"/>
        <n v="2320"/>
        <n v="69"/>
        <n v="40"/>
        <n v="4943"/>
        <n v="10"/>
        <n v="1333"/>
        <n v="61"/>
        <n v="48"/>
        <n v="305"/>
        <n v="62"/>
        <n v="53"/>
        <n v="29"/>
        <n v="72"/>
        <n v="98"/>
        <n v="1272"/>
        <n v="100"/>
        <n v="93"/>
        <n v="2940"/>
        <n v="12"/>
        <n v="43"/>
        <n v="33577"/>
        <n v="89"/>
        <n v="87"/>
        <n v="5729"/>
        <n v="97"/>
        <n v="9"/>
        <n v="6"/>
        <n v="1736"/>
        <n v="46"/>
        <n v="76"/>
        <n v="74"/>
        <n v="35"/>
        <n v="64"/>
        <n v="4339"/>
        <n v="92"/>
        <n v="162"/>
        <n v="28"/>
        <n v="2"/>
        <n v="44"/>
        <n v="33"/>
        <n v="85"/>
        <n v="3553"/>
        <n v="47"/>
        <n v="707"/>
        <n v="546"/>
        <n v="171"/>
        <n v="90"/>
        <n v="104"/>
        <n v="70"/>
        <n v="21"/>
        <n v="13"/>
        <n v="68"/>
        <n v="22"/>
        <n v="60"/>
        <n v="169"/>
        <n v="2395"/>
        <n v="63"/>
        <n v="1153"/>
        <n v="23"/>
        <n v="2403"/>
        <n v="850"/>
        <n v="1922"/>
        <n v="140"/>
        <n v="24"/>
        <n v="2650"/>
        <n v="1379"/>
        <n v="59"/>
        <n v="1388"/>
        <n v="121"/>
        <n v="27"/>
        <n v="398"/>
        <n v="1263"/>
        <n v="6433"/>
        <n v="202"/>
        <n v="39"/>
        <n v="1224"/>
        <n v="65"/>
        <n v="1251"/>
        <n v="153"/>
        <n v="82"/>
        <n v="94"/>
        <n v="127"/>
        <n v="135"/>
        <n v="7745"/>
        <n v="1319"/>
        <n v="34"/>
        <n v="1514"/>
        <n v="6647"/>
        <n v="142"/>
        <n v="388356"/>
        <n v="143"/>
        <n v="126"/>
        <n v="1338"/>
        <n v="80"/>
      </sharedItems>
    </cacheField>
    <cacheField name="program_class" numFmtId="0">
      <sharedItems count="2">
        <s v="SERIES"/>
        <s v="MOVIE"/>
      </sharedItems>
    </cacheField>
    <cacheField name="season" numFmtId="0">
      <sharedItems containsSemiMixedTypes="0" containsString="0" containsNumber="1" containsInteger="1" minValue="0" maxValue="10" count="10">
        <n v="1"/>
        <n v="4"/>
        <n v="0"/>
        <n v="3"/>
        <n v="6"/>
        <n v="8"/>
        <n v="2"/>
        <n v="9"/>
        <n v="10"/>
        <n v="7"/>
      </sharedItems>
    </cacheField>
    <cacheField name="program_genre" numFmtId="0">
      <sharedItems count="11">
        <s v="Animation"/>
        <s v="Horror"/>
        <s v="Thriller"/>
        <s v="Comedy"/>
        <s v="Action"/>
        <s v="Biography"/>
        <s v="Drama"/>
        <s v="Family"/>
        <s v="Crime"/>
        <s v="NOT_DEFINED_IN_UMS"/>
        <s v="Documentary"/>
      </sharedItems>
    </cacheField>
    <cacheField name="hd" numFmtId="0">
      <sharedItems containsSemiMixedTypes="0" containsString="0" containsNumber="1" containsInteger="1" minValue="0" maxValue="1" count="2">
        <n v="1"/>
        <n v="0"/>
      </sharedItems>
    </cacheField>
    <cacheField name="Program_name" numFmtId="0">
      <sharedItems count="127">
        <s v="Littlest Pet hop  (T)"/>
        <s v="The Walking Dead  "/>
        <s v="Hannibal  "/>
        <s v="House of Lies  "/>
        <s v="Daddy Day Camp"/>
        <s v="Police tory "/>
        <s v="Why Did I Get Married Too?"/>
        <s v="Assassin's Creed"/>
        <s v="Sully"/>
        <s v="Tom And Jerry: anta's Little Helpers"/>
        <s v="Surf's Up : WaveMania"/>
        <s v="Roadkill"/>
        <s v="Underground"/>
        <s v="The Accountant"/>
        <s v="Trolls"/>
        <s v="Puppy In My Pocket  (T)"/>
        <s v="Puerto Ricans in Paris"/>
        <s v="The Birth of a Nation"/>
        <s v="100 treets"/>
        <s v="Collateral Beauty"/>
        <s v="Vikings  (T)"/>
        <s v="Broken Vows"/>
        <s v="Doctor Amrad Nesa  "/>
        <s v="Total Recall"/>
        <s v="If I tay"/>
        <s v="Surf's Up"/>
        <s v="101 Dalmatians"/>
        <s v="Finding Forrester"/>
        <s v="E-Dounia Maqlouba"/>
        <s v="Teen Wolf  "/>
        <s v="The Pirates! Band Of Misfits"/>
        <s v="Moana"/>
        <s v="Alvin and the Chipmunks"/>
        <s v="Extraterrestrial"/>
        <s v="Transfiguration"/>
        <s v="Desert Dancer"/>
        <s v="Free Fire"/>
        <s v="Pingu  "/>
        <s v="The Mermaid Princess"/>
        <s v="Always hine"/>
        <s v="Rings"/>
        <s v="Friends  "/>
        <s v="Burnt"/>
        <s v="Piranha DD"/>
        <s v="Howard Lovecraft and the Frozen Kingdom"/>
        <s v="The Jetsons &amp; WWE: Robo-WrestleMania!"/>
        <s v="All the Boys Love Mandy Lane"/>
        <s v="Goat"/>
        <s v="Churchill"/>
        <s v="Soul Men"/>
        <s v="Paranormal Activity "/>
        <s v="The Boss Baby"/>
        <s v="American Horror tory  "/>
        <s v="Morning tar"/>
        <s v="Lego cooby-Doo! Blowout Beach Bash"/>
        <s v="Going in tyle"/>
        <s v="#FollowFriday"/>
        <s v="No Country For Old Men"/>
        <s v="Blindspot  "/>
        <s v="Pitch Perfect"/>
        <s v="Beavis And Butt-Head Do America"/>
        <s v="The Amazing pider-Man"/>
        <s v="Land Of The Dead"/>
        <s v="Lego DC uper Hero Girls: Brain Drain"/>
        <s v="Last Knights"/>
        <s v="Franny's Feet  "/>
        <s v="Despite the Falling now"/>
        <s v="Paris Can Wait"/>
        <s v="The Girl on the Train"/>
        <s v="Alien: Covenant"/>
        <s v="10 Days in a Madhouse"/>
        <s v="Baby Driver"/>
        <s v="The Founder"/>
        <s v="Melissa &amp; Joey  "/>
        <s v="The Hunter's Prayer"/>
        <s v="Baywatch"/>
        <s v="Gifted"/>
        <s v="No Reservations"/>
        <s v="Snatched"/>
        <s v="The Americans  "/>
        <s v="Dragon Ball Z: Resurrection F"/>
        <s v="Batman and Harley Quinn"/>
        <s v="War for the Planet of the Apes"/>
        <s v="Inside Man"/>
        <s v="Zoo  "/>
        <s v="Captain Underpants: The First Epic Movie"/>
        <s v="Billy Elliot the Musical Live"/>
        <s v="24: Live Another Day"/>
        <s v="American Odyssey  "/>
        <s v="The Nice Guys"/>
        <s v="Hell On Wheels  "/>
        <s v="Dora the Explorer  "/>
        <s v="The pongeBob quarePants Movie"/>
        <s v="PAW Patrol  "/>
        <s v="Big Daddy"/>
        <s v="Wannous  "/>
        <s v="Unforgettable"/>
        <s v="Littlest Pet hop  "/>
        <s v="Kingsman: The Golden Circle"/>
        <s v="Dunkirk"/>
        <s v="An Inconvenient equel: Truth to Power"/>
        <s v="Instant Death"/>
        <s v="My Cousin Rachel"/>
        <s v="Kalam A-Nas  "/>
        <s v="Seven Pounds"/>
        <s v="Kung Fu Panda: Legends Of Awesomeness  "/>
        <s v="The Adventures of Petey and Friends"/>
        <s v="Inside"/>
        <s v="I urvived…  "/>
        <s v="Fargo  "/>
        <s v="Kidnap"/>
        <s v="Underworld: Awakening"/>
        <s v="The Nut Job : Nutty by Nature"/>
        <s v="Madagascar: Escape  Africa"/>
        <s v="American niper"/>
        <s v="The Holiday"/>
        <s v="Premium Rush"/>
        <s v="Blaze And The Monster Machines  "/>
        <s v="Shrek "/>
        <s v="Game of Aces"/>
        <s v="Slow West"/>
        <s v="Geostorm"/>
        <s v="Monsters University"/>
        <s v="Ferdinand"/>
        <s v="Coco"/>
        <s v="Zombieland"/>
        <s v="Rebel in the Rye"/>
      </sharedItems>
    </cacheField>
    <cacheField name="الشهور (date)" numFmtId="0" databaseField="0">
      <fieldGroup base="3">
        <rangePr groupBy="months" startDate="2017-03-14T00:00:00" endDate="2018-05-01T00:00:00"/>
        <groupItems count="14">
          <s v="&lt;14/03/17"/>
          <s v="يناير"/>
          <s v="فبراير"/>
          <s v="مارس"/>
          <s v="أبريل"/>
          <s v="مايو"/>
          <s v="يونيو"/>
          <s v="يوليو"/>
          <s v="أغسطس"/>
          <s v="سبتمبر"/>
          <s v="أكتوبر"/>
          <s v="نوفمبر"/>
          <s v="ديسمبر"/>
          <s v="&gt;01/05/18"/>
        </groupItems>
      </fieldGroup>
    </cacheField>
    <cacheField name="الفترات الربع سنوية (date)" numFmtId="0" databaseField="0">
      <fieldGroup base="3">
        <rangePr groupBy="quarters" startDate="2017-03-14T00:00:00" endDate="2018-05-01T00:00:00"/>
        <groupItems count="6">
          <s v="&lt;14/03/17"/>
          <s v="ربع1"/>
          <s v="ربع2"/>
          <s v="ربع3"/>
          <s v="ربع4"/>
          <s v="&gt;01/05/18"/>
        </groupItems>
      </fieldGroup>
    </cacheField>
    <cacheField name="السنوات (date)" numFmtId="0" databaseField="0">
      <fieldGroup base="3">
        <rangePr groupBy="years" startDate="2017-03-14T00:00:00" endDate="2018-05-01T00:00:00"/>
        <groupItems count="4">
          <s v="&lt;14/03/17"/>
          <s v="2017"/>
          <s v="2018"/>
          <s v="&gt;01/05/18"/>
        </groupItems>
      </fieldGroup>
    </cacheField>
  </cacheFields>
  <extLst>
    <ext xmlns:x14="http://schemas.microsoft.com/office/spreadsheetml/2009/9/main" uri="{725AE2AE-9491-48be-B2B4-4EB974FC3084}">
      <x14:pivotCacheDefinition pivotCacheId="1847172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x v="0"/>
    <x v="0"/>
    <x v="0"/>
    <x v="0"/>
    <x v="0"/>
    <x v="0"/>
    <x v="0"/>
    <x v="0"/>
    <x v="0"/>
    <x v="0"/>
  </r>
  <r>
    <x v="0"/>
    <x v="0"/>
    <x v="0"/>
    <x v="0"/>
    <x v="0"/>
    <x v="1"/>
    <x v="0"/>
    <x v="1"/>
    <x v="1"/>
    <x v="1"/>
    <x v="1"/>
  </r>
  <r>
    <x v="0"/>
    <x v="0"/>
    <x v="0"/>
    <x v="0"/>
    <x v="0"/>
    <x v="2"/>
    <x v="0"/>
    <x v="0"/>
    <x v="2"/>
    <x v="1"/>
    <x v="2"/>
  </r>
  <r>
    <x v="0"/>
    <x v="0"/>
    <x v="0"/>
    <x v="0"/>
    <x v="0"/>
    <x v="3"/>
    <x v="0"/>
    <x v="0"/>
    <x v="3"/>
    <x v="1"/>
    <x v="3"/>
  </r>
  <r>
    <x v="1"/>
    <x v="0"/>
    <x v="0"/>
    <x v="1"/>
    <x v="0"/>
    <x v="4"/>
    <x v="1"/>
    <x v="2"/>
    <x v="3"/>
    <x v="0"/>
    <x v="4"/>
  </r>
  <r>
    <x v="2"/>
    <x v="0"/>
    <x v="0"/>
    <x v="2"/>
    <x v="0"/>
    <x v="5"/>
    <x v="1"/>
    <x v="2"/>
    <x v="4"/>
    <x v="0"/>
    <x v="5"/>
  </r>
  <r>
    <x v="3"/>
    <x v="0"/>
    <x v="0"/>
    <x v="3"/>
    <x v="0"/>
    <x v="6"/>
    <x v="1"/>
    <x v="2"/>
    <x v="3"/>
    <x v="0"/>
    <x v="6"/>
  </r>
  <r>
    <x v="4"/>
    <x v="0"/>
    <x v="0"/>
    <x v="4"/>
    <x v="0"/>
    <x v="7"/>
    <x v="1"/>
    <x v="2"/>
    <x v="4"/>
    <x v="0"/>
    <x v="7"/>
  </r>
  <r>
    <x v="5"/>
    <x v="0"/>
    <x v="0"/>
    <x v="5"/>
    <x v="0"/>
    <x v="8"/>
    <x v="1"/>
    <x v="2"/>
    <x v="5"/>
    <x v="0"/>
    <x v="8"/>
  </r>
  <r>
    <x v="6"/>
    <x v="0"/>
    <x v="0"/>
    <x v="6"/>
    <x v="0"/>
    <x v="9"/>
    <x v="1"/>
    <x v="2"/>
    <x v="0"/>
    <x v="0"/>
    <x v="9"/>
  </r>
  <r>
    <x v="7"/>
    <x v="0"/>
    <x v="0"/>
    <x v="7"/>
    <x v="0"/>
    <x v="10"/>
    <x v="1"/>
    <x v="2"/>
    <x v="0"/>
    <x v="0"/>
    <x v="10"/>
  </r>
  <r>
    <x v="8"/>
    <x v="0"/>
    <x v="0"/>
    <x v="8"/>
    <x v="0"/>
    <x v="11"/>
    <x v="1"/>
    <x v="2"/>
    <x v="4"/>
    <x v="0"/>
    <x v="11"/>
  </r>
  <r>
    <x v="9"/>
    <x v="0"/>
    <x v="0"/>
    <x v="9"/>
    <x v="0"/>
    <x v="12"/>
    <x v="1"/>
    <x v="2"/>
    <x v="1"/>
    <x v="1"/>
    <x v="12"/>
  </r>
  <r>
    <x v="10"/>
    <x v="0"/>
    <x v="0"/>
    <x v="10"/>
    <x v="0"/>
    <x v="13"/>
    <x v="1"/>
    <x v="2"/>
    <x v="4"/>
    <x v="0"/>
    <x v="13"/>
  </r>
  <r>
    <x v="11"/>
    <x v="1"/>
    <x v="0"/>
    <x v="11"/>
    <x v="0"/>
    <x v="14"/>
    <x v="1"/>
    <x v="2"/>
    <x v="0"/>
    <x v="0"/>
    <x v="10"/>
  </r>
  <r>
    <x v="12"/>
    <x v="1"/>
    <x v="0"/>
    <x v="12"/>
    <x v="0"/>
    <x v="15"/>
    <x v="1"/>
    <x v="2"/>
    <x v="0"/>
    <x v="0"/>
    <x v="14"/>
  </r>
  <r>
    <x v="12"/>
    <x v="1"/>
    <x v="0"/>
    <x v="12"/>
    <x v="0"/>
    <x v="15"/>
    <x v="1"/>
    <x v="2"/>
    <x v="4"/>
    <x v="0"/>
    <x v="7"/>
  </r>
  <r>
    <x v="13"/>
    <x v="1"/>
    <x v="0"/>
    <x v="13"/>
    <x v="0"/>
    <x v="16"/>
    <x v="0"/>
    <x v="0"/>
    <x v="0"/>
    <x v="0"/>
    <x v="15"/>
  </r>
  <r>
    <x v="14"/>
    <x v="1"/>
    <x v="0"/>
    <x v="14"/>
    <x v="0"/>
    <x v="17"/>
    <x v="1"/>
    <x v="2"/>
    <x v="3"/>
    <x v="0"/>
    <x v="16"/>
  </r>
  <r>
    <x v="15"/>
    <x v="1"/>
    <x v="0"/>
    <x v="15"/>
    <x v="0"/>
    <x v="18"/>
    <x v="1"/>
    <x v="2"/>
    <x v="0"/>
    <x v="0"/>
    <x v="10"/>
  </r>
  <r>
    <x v="16"/>
    <x v="1"/>
    <x v="0"/>
    <x v="16"/>
    <x v="0"/>
    <x v="19"/>
    <x v="1"/>
    <x v="2"/>
    <x v="5"/>
    <x v="0"/>
    <x v="17"/>
  </r>
  <r>
    <x v="17"/>
    <x v="1"/>
    <x v="0"/>
    <x v="17"/>
    <x v="0"/>
    <x v="20"/>
    <x v="1"/>
    <x v="2"/>
    <x v="6"/>
    <x v="0"/>
    <x v="18"/>
  </r>
  <r>
    <x v="17"/>
    <x v="1"/>
    <x v="0"/>
    <x v="17"/>
    <x v="0"/>
    <x v="21"/>
    <x v="1"/>
    <x v="2"/>
    <x v="0"/>
    <x v="0"/>
    <x v="14"/>
  </r>
  <r>
    <x v="17"/>
    <x v="1"/>
    <x v="0"/>
    <x v="17"/>
    <x v="0"/>
    <x v="22"/>
    <x v="1"/>
    <x v="2"/>
    <x v="4"/>
    <x v="0"/>
    <x v="13"/>
  </r>
  <r>
    <x v="18"/>
    <x v="1"/>
    <x v="0"/>
    <x v="18"/>
    <x v="0"/>
    <x v="23"/>
    <x v="1"/>
    <x v="2"/>
    <x v="4"/>
    <x v="0"/>
    <x v="7"/>
  </r>
  <r>
    <x v="18"/>
    <x v="1"/>
    <x v="0"/>
    <x v="18"/>
    <x v="0"/>
    <x v="24"/>
    <x v="1"/>
    <x v="2"/>
    <x v="6"/>
    <x v="0"/>
    <x v="19"/>
  </r>
  <r>
    <x v="1"/>
    <x v="1"/>
    <x v="0"/>
    <x v="19"/>
    <x v="0"/>
    <x v="25"/>
    <x v="1"/>
    <x v="2"/>
    <x v="0"/>
    <x v="0"/>
    <x v="14"/>
  </r>
  <r>
    <x v="19"/>
    <x v="1"/>
    <x v="0"/>
    <x v="20"/>
    <x v="0"/>
    <x v="23"/>
    <x v="1"/>
    <x v="2"/>
    <x v="4"/>
    <x v="0"/>
    <x v="7"/>
  </r>
  <r>
    <x v="20"/>
    <x v="1"/>
    <x v="0"/>
    <x v="21"/>
    <x v="0"/>
    <x v="26"/>
    <x v="1"/>
    <x v="2"/>
    <x v="0"/>
    <x v="1"/>
    <x v="14"/>
  </r>
  <r>
    <x v="20"/>
    <x v="1"/>
    <x v="0"/>
    <x v="21"/>
    <x v="0"/>
    <x v="27"/>
    <x v="0"/>
    <x v="3"/>
    <x v="4"/>
    <x v="1"/>
    <x v="20"/>
  </r>
  <r>
    <x v="20"/>
    <x v="1"/>
    <x v="0"/>
    <x v="21"/>
    <x v="0"/>
    <x v="28"/>
    <x v="1"/>
    <x v="2"/>
    <x v="2"/>
    <x v="0"/>
    <x v="21"/>
  </r>
  <r>
    <x v="21"/>
    <x v="1"/>
    <x v="0"/>
    <x v="22"/>
    <x v="0"/>
    <x v="29"/>
    <x v="1"/>
    <x v="2"/>
    <x v="5"/>
    <x v="0"/>
    <x v="8"/>
  </r>
  <r>
    <x v="4"/>
    <x v="1"/>
    <x v="0"/>
    <x v="23"/>
    <x v="0"/>
    <x v="30"/>
    <x v="0"/>
    <x v="0"/>
    <x v="6"/>
    <x v="1"/>
    <x v="22"/>
  </r>
  <r>
    <x v="4"/>
    <x v="1"/>
    <x v="0"/>
    <x v="23"/>
    <x v="0"/>
    <x v="3"/>
    <x v="1"/>
    <x v="2"/>
    <x v="4"/>
    <x v="0"/>
    <x v="23"/>
  </r>
  <r>
    <x v="22"/>
    <x v="1"/>
    <x v="0"/>
    <x v="24"/>
    <x v="0"/>
    <x v="10"/>
    <x v="1"/>
    <x v="2"/>
    <x v="6"/>
    <x v="0"/>
    <x v="24"/>
  </r>
  <r>
    <x v="22"/>
    <x v="1"/>
    <x v="0"/>
    <x v="24"/>
    <x v="0"/>
    <x v="13"/>
    <x v="1"/>
    <x v="2"/>
    <x v="0"/>
    <x v="1"/>
    <x v="25"/>
  </r>
  <r>
    <x v="7"/>
    <x v="1"/>
    <x v="0"/>
    <x v="25"/>
    <x v="0"/>
    <x v="31"/>
    <x v="1"/>
    <x v="2"/>
    <x v="0"/>
    <x v="0"/>
    <x v="14"/>
  </r>
  <r>
    <x v="7"/>
    <x v="1"/>
    <x v="0"/>
    <x v="25"/>
    <x v="0"/>
    <x v="11"/>
    <x v="1"/>
    <x v="2"/>
    <x v="7"/>
    <x v="1"/>
    <x v="26"/>
  </r>
  <r>
    <x v="8"/>
    <x v="1"/>
    <x v="0"/>
    <x v="26"/>
    <x v="0"/>
    <x v="32"/>
    <x v="1"/>
    <x v="2"/>
    <x v="6"/>
    <x v="0"/>
    <x v="27"/>
  </r>
  <r>
    <x v="8"/>
    <x v="1"/>
    <x v="0"/>
    <x v="26"/>
    <x v="0"/>
    <x v="6"/>
    <x v="1"/>
    <x v="2"/>
    <x v="3"/>
    <x v="1"/>
    <x v="28"/>
  </r>
  <r>
    <x v="23"/>
    <x v="1"/>
    <x v="0"/>
    <x v="27"/>
    <x v="0"/>
    <x v="33"/>
    <x v="1"/>
    <x v="2"/>
    <x v="6"/>
    <x v="0"/>
    <x v="19"/>
  </r>
  <r>
    <x v="9"/>
    <x v="1"/>
    <x v="0"/>
    <x v="28"/>
    <x v="0"/>
    <x v="34"/>
    <x v="0"/>
    <x v="0"/>
    <x v="4"/>
    <x v="1"/>
    <x v="29"/>
  </r>
  <r>
    <x v="24"/>
    <x v="2"/>
    <x v="0"/>
    <x v="29"/>
    <x v="0"/>
    <x v="35"/>
    <x v="1"/>
    <x v="2"/>
    <x v="0"/>
    <x v="0"/>
    <x v="14"/>
  </r>
  <r>
    <x v="24"/>
    <x v="2"/>
    <x v="0"/>
    <x v="29"/>
    <x v="0"/>
    <x v="33"/>
    <x v="1"/>
    <x v="2"/>
    <x v="5"/>
    <x v="0"/>
    <x v="8"/>
  </r>
  <r>
    <x v="13"/>
    <x v="2"/>
    <x v="0"/>
    <x v="30"/>
    <x v="0"/>
    <x v="33"/>
    <x v="1"/>
    <x v="2"/>
    <x v="6"/>
    <x v="0"/>
    <x v="19"/>
  </r>
  <r>
    <x v="25"/>
    <x v="2"/>
    <x v="0"/>
    <x v="31"/>
    <x v="0"/>
    <x v="36"/>
    <x v="0"/>
    <x v="1"/>
    <x v="1"/>
    <x v="1"/>
    <x v="1"/>
  </r>
  <r>
    <x v="1"/>
    <x v="2"/>
    <x v="0"/>
    <x v="32"/>
    <x v="0"/>
    <x v="37"/>
    <x v="1"/>
    <x v="2"/>
    <x v="5"/>
    <x v="0"/>
    <x v="8"/>
  </r>
  <r>
    <x v="19"/>
    <x v="2"/>
    <x v="0"/>
    <x v="33"/>
    <x v="0"/>
    <x v="29"/>
    <x v="1"/>
    <x v="2"/>
    <x v="0"/>
    <x v="1"/>
    <x v="30"/>
  </r>
  <r>
    <x v="4"/>
    <x v="2"/>
    <x v="0"/>
    <x v="34"/>
    <x v="0"/>
    <x v="29"/>
    <x v="1"/>
    <x v="2"/>
    <x v="0"/>
    <x v="0"/>
    <x v="31"/>
  </r>
  <r>
    <x v="4"/>
    <x v="2"/>
    <x v="0"/>
    <x v="34"/>
    <x v="0"/>
    <x v="38"/>
    <x v="1"/>
    <x v="2"/>
    <x v="0"/>
    <x v="1"/>
    <x v="32"/>
  </r>
  <r>
    <x v="6"/>
    <x v="2"/>
    <x v="0"/>
    <x v="35"/>
    <x v="0"/>
    <x v="39"/>
    <x v="0"/>
    <x v="0"/>
    <x v="1"/>
    <x v="1"/>
    <x v="1"/>
  </r>
  <r>
    <x v="26"/>
    <x v="2"/>
    <x v="0"/>
    <x v="36"/>
    <x v="0"/>
    <x v="11"/>
    <x v="1"/>
    <x v="2"/>
    <x v="1"/>
    <x v="1"/>
    <x v="33"/>
  </r>
  <r>
    <x v="26"/>
    <x v="2"/>
    <x v="0"/>
    <x v="36"/>
    <x v="0"/>
    <x v="40"/>
    <x v="1"/>
    <x v="2"/>
    <x v="1"/>
    <x v="0"/>
    <x v="34"/>
  </r>
  <r>
    <x v="26"/>
    <x v="2"/>
    <x v="0"/>
    <x v="36"/>
    <x v="0"/>
    <x v="41"/>
    <x v="1"/>
    <x v="2"/>
    <x v="6"/>
    <x v="1"/>
    <x v="35"/>
  </r>
  <r>
    <x v="8"/>
    <x v="2"/>
    <x v="0"/>
    <x v="37"/>
    <x v="0"/>
    <x v="42"/>
    <x v="1"/>
    <x v="2"/>
    <x v="4"/>
    <x v="0"/>
    <x v="36"/>
  </r>
  <r>
    <x v="8"/>
    <x v="2"/>
    <x v="0"/>
    <x v="37"/>
    <x v="0"/>
    <x v="43"/>
    <x v="1"/>
    <x v="2"/>
    <x v="0"/>
    <x v="0"/>
    <x v="31"/>
  </r>
  <r>
    <x v="8"/>
    <x v="2"/>
    <x v="0"/>
    <x v="37"/>
    <x v="0"/>
    <x v="38"/>
    <x v="1"/>
    <x v="2"/>
    <x v="6"/>
    <x v="1"/>
    <x v="18"/>
  </r>
  <r>
    <x v="10"/>
    <x v="2"/>
    <x v="0"/>
    <x v="38"/>
    <x v="0"/>
    <x v="42"/>
    <x v="1"/>
    <x v="2"/>
    <x v="0"/>
    <x v="0"/>
    <x v="31"/>
  </r>
  <r>
    <x v="24"/>
    <x v="3"/>
    <x v="0"/>
    <x v="39"/>
    <x v="0"/>
    <x v="44"/>
    <x v="0"/>
    <x v="4"/>
    <x v="0"/>
    <x v="1"/>
    <x v="37"/>
  </r>
  <r>
    <x v="13"/>
    <x v="3"/>
    <x v="0"/>
    <x v="40"/>
    <x v="0"/>
    <x v="45"/>
    <x v="1"/>
    <x v="2"/>
    <x v="0"/>
    <x v="0"/>
    <x v="38"/>
  </r>
  <r>
    <x v="13"/>
    <x v="3"/>
    <x v="0"/>
    <x v="40"/>
    <x v="0"/>
    <x v="46"/>
    <x v="1"/>
    <x v="2"/>
    <x v="0"/>
    <x v="0"/>
    <x v="38"/>
  </r>
  <r>
    <x v="27"/>
    <x v="3"/>
    <x v="0"/>
    <x v="41"/>
    <x v="0"/>
    <x v="47"/>
    <x v="1"/>
    <x v="2"/>
    <x v="2"/>
    <x v="0"/>
    <x v="39"/>
  </r>
  <r>
    <x v="14"/>
    <x v="3"/>
    <x v="0"/>
    <x v="42"/>
    <x v="0"/>
    <x v="48"/>
    <x v="1"/>
    <x v="2"/>
    <x v="0"/>
    <x v="0"/>
    <x v="14"/>
  </r>
  <r>
    <x v="15"/>
    <x v="3"/>
    <x v="0"/>
    <x v="43"/>
    <x v="0"/>
    <x v="12"/>
    <x v="1"/>
    <x v="2"/>
    <x v="0"/>
    <x v="0"/>
    <x v="14"/>
  </r>
  <r>
    <x v="28"/>
    <x v="3"/>
    <x v="0"/>
    <x v="44"/>
    <x v="0"/>
    <x v="49"/>
    <x v="1"/>
    <x v="2"/>
    <x v="1"/>
    <x v="0"/>
    <x v="40"/>
  </r>
  <r>
    <x v="18"/>
    <x v="3"/>
    <x v="0"/>
    <x v="45"/>
    <x v="0"/>
    <x v="50"/>
    <x v="0"/>
    <x v="5"/>
    <x v="3"/>
    <x v="0"/>
    <x v="41"/>
  </r>
  <r>
    <x v="29"/>
    <x v="3"/>
    <x v="0"/>
    <x v="46"/>
    <x v="0"/>
    <x v="51"/>
    <x v="1"/>
    <x v="2"/>
    <x v="1"/>
    <x v="0"/>
    <x v="40"/>
  </r>
  <r>
    <x v="29"/>
    <x v="3"/>
    <x v="0"/>
    <x v="46"/>
    <x v="0"/>
    <x v="52"/>
    <x v="1"/>
    <x v="2"/>
    <x v="0"/>
    <x v="0"/>
    <x v="14"/>
  </r>
  <r>
    <x v="1"/>
    <x v="3"/>
    <x v="0"/>
    <x v="47"/>
    <x v="0"/>
    <x v="40"/>
    <x v="1"/>
    <x v="2"/>
    <x v="3"/>
    <x v="1"/>
    <x v="42"/>
  </r>
  <r>
    <x v="1"/>
    <x v="3"/>
    <x v="0"/>
    <x v="47"/>
    <x v="0"/>
    <x v="53"/>
    <x v="1"/>
    <x v="2"/>
    <x v="2"/>
    <x v="1"/>
    <x v="43"/>
  </r>
  <r>
    <x v="21"/>
    <x v="3"/>
    <x v="0"/>
    <x v="48"/>
    <x v="0"/>
    <x v="19"/>
    <x v="1"/>
    <x v="2"/>
    <x v="0"/>
    <x v="0"/>
    <x v="44"/>
  </r>
  <r>
    <x v="4"/>
    <x v="3"/>
    <x v="0"/>
    <x v="49"/>
    <x v="0"/>
    <x v="40"/>
    <x v="1"/>
    <x v="2"/>
    <x v="0"/>
    <x v="0"/>
    <x v="44"/>
  </r>
  <r>
    <x v="5"/>
    <x v="3"/>
    <x v="0"/>
    <x v="50"/>
    <x v="0"/>
    <x v="54"/>
    <x v="1"/>
    <x v="2"/>
    <x v="0"/>
    <x v="0"/>
    <x v="31"/>
  </r>
  <r>
    <x v="26"/>
    <x v="3"/>
    <x v="0"/>
    <x v="51"/>
    <x v="0"/>
    <x v="55"/>
    <x v="1"/>
    <x v="2"/>
    <x v="0"/>
    <x v="0"/>
    <x v="31"/>
  </r>
  <r>
    <x v="7"/>
    <x v="3"/>
    <x v="0"/>
    <x v="52"/>
    <x v="0"/>
    <x v="56"/>
    <x v="1"/>
    <x v="2"/>
    <x v="0"/>
    <x v="0"/>
    <x v="38"/>
  </r>
  <r>
    <x v="23"/>
    <x v="3"/>
    <x v="0"/>
    <x v="53"/>
    <x v="0"/>
    <x v="15"/>
    <x v="1"/>
    <x v="2"/>
    <x v="0"/>
    <x v="0"/>
    <x v="45"/>
  </r>
  <r>
    <x v="27"/>
    <x v="4"/>
    <x v="0"/>
    <x v="54"/>
    <x v="0"/>
    <x v="57"/>
    <x v="1"/>
    <x v="2"/>
    <x v="1"/>
    <x v="1"/>
    <x v="46"/>
  </r>
  <r>
    <x v="25"/>
    <x v="4"/>
    <x v="0"/>
    <x v="55"/>
    <x v="0"/>
    <x v="54"/>
    <x v="1"/>
    <x v="2"/>
    <x v="6"/>
    <x v="0"/>
    <x v="47"/>
  </r>
  <r>
    <x v="14"/>
    <x v="4"/>
    <x v="0"/>
    <x v="56"/>
    <x v="0"/>
    <x v="58"/>
    <x v="1"/>
    <x v="2"/>
    <x v="5"/>
    <x v="0"/>
    <x v="48"/>
  </r>
  <r>
    <x v="14"/>
    <x v="4"/>
    <x v="0"/>
    <x v="56"/>
    <x v="0"/>
    <x v="3"/>
    <x v="1"/>
    <x v="2"/>
    <x v="3"/>
    <x v="1"/>
    <x v="49"/>
  </r>
  <r>
    <x v="16"/>
    <x v="4"/>
    <x v="0"/>
    <x v="57"/>
    <x v="0"/>
    <x v="59"/>
    <x v="1"/>
    <x v="2"/>
    <x v="1"/>
    <x v="1"/>
    <x v="50"/>
  </r>
  <r>
    <x v="17"/>
    <x v="4"/>
    <x v="0"/>
    <x v="58"/>
    <x v="0"/>
    <x v="22"/>
    <x v="1"/>
    <x v="2"/>
    <x v="2"/>
    <x v="0"/>
    <x v="21"/>
  </r>
  <r>
    <x v="18"/>
    <x v="4"/>
    <x v="0"/>
    <x v="59"/>
    <x v="0"/>
    <x v="60"/>
    <x v="1"/>
    <x v="2"/>
    <x v="0"/>
    <x v="0"/>
    <x v="51"/>
  </r>
  <r>
    <x v="2"/>
    <x v="4"/>
    <x v="0"/>
    <x v="60"/>
    <x v="0"/>
    <x v="19"/>
    <x v="1"/>
    <x v="2"/>
    <x v="0"/>
    <x v="0"/>
    <x v="51"/>
  </r>
  <r>
    <x v="4"/>
    <x v="4"/>
    <x v="0"/>
    <x v="61"/>
    <x v="0"/>
    <x v="61"/>
    <x v="1"/>
    <x v="2"/>
    <x v="0"/>
    <x v="0"/>
    <x v="51"/>
  </r>
  <r>
    <x v="4"/>
    <x v="4"/>
    <x v="0"/>
    <x v="61"/>
    <x v="0"/>
    <x v="22"/>
    <x v="1"/>
    <x v="2"/>
    <x v="0"/>
    <x v="0"/>
    <x v="51"/>
  </r>
  <r>
    <x v="4"/>
    <x v="4"/>
    <x v="0"/>
    <x v="61"/>
    <x v="0"/>
    <x v="40"/>
    <x v="1"/>
    <x v="2"/>
    <x v="6"/>
    <x v="0"/>
    <x v="19"/>
  </r>
  <r>
    <x v="6"/>
    <x v="4"/>
    <x v="0"/>
    <x v="62"/>
    <x v="0"/>
    <x v="62"/>
    <x v="1"/>
    <x v="2"/>
    <x v="0"/>
    <x v="0"/>
    <x v="14"/>
  </r>
  <r>
    <x v="6"/>
    <x v="4"/>
    <x v="0"/>
    <x v="62"/>
    <x v="0"/>
    <x v="63"/>
    <x v="0"/>
    <x v="0"/>
    <x v="1"/>
    <x v="1"/>
    <x v="52"/>
  </r>
  <r>
    <x v="6"/>
    <x v="4"/>
    <x v="0"/>
    <x v="62"/>
    <x v="0"/>
    <x v="64"/>
    <x v="1"/>
    <x v="2"/>
    <x v="4"/>
    <x v="1"/>
    <x v="53"/>
  </r>
  <r>
    <x v="26"/>
    <x v="4"/>
    <x v="0"/>
    <x v="63"/>
    <x v="0"/>
    <x v="22"/>
    <x v="1"/>
    <x v="2"/>
    <x v="0"/>
    <x v="0"/>
    <x v="51"/>
  </r>
  <r>
    <x v="7"/>
    <x v="4"/>
    <x v="0"/>
    <x v="64"/>
    <x v="0"/>
    <x v="65"/>
    <x v="1"/>
    <x v="2"/>
    <x v="0"/>
    <x v="0"/>
    <x v="38"/>
  </r>
  <r>
    <x v="8"/>
    <x v="4"/>
    <x v="0"/>
    <x v="65"/>
    <x v="0"/>
    <x v="57"/>
    <x v="1"/>
    <x v="2"/>
    <x v="6"/>
    <x v="0"/>
    <x v="19"/>
  </r>
  <r>
    <x v="30"/>
    <x v="4"/>
    <x v="0"/>
    <x v="66"/>
    <x v="0"/>
    <x v="66"/>
    <x v="1"/>
    <x v="2"/>
    <x v="0"/>
    <x v="0"/>
    <x v="38"/>
  </r>
  <r>
    <x v="11"/>
    <x v="5"/>
    <x v="0"/>
    <x v="67"/>
    <x v="0"/>
    <x v="17"/>
    <x v="1"/>
    <x v="2"/>
    <x v="0"/>
    <x v="0"/>
    <x v="54"/>
  </r>
  <r>
    <x v="11"/>
    <x v="5"/>
    <x v="0"/>
    <x v="67"/>
    <x v="0"/>
    <x v="67"/>
    <x v="1"/>
    <x v="2"/>
    <x v="3"/>
    <x v="0"/>
    <x v="55"/>
  </r>
  <r>
    <x v="12"/>
    <x v="5"/>
    <x v="0"/>
    <x v="68"/>
    <x v="0"/>
    <x v="68"/>
    <x v="1"/>
    <x v="2"/>
    <x v="2"/>
    <x v="1"/>
    <x v="56"/>
  </r>
  <r>
    <x v="13"/>
    <x v="5"/>
    <x v="0"/>
    <x v="69"/>
    <x v="0"/>
    <x v="33"/>
    <x v="1"/>
    <x v="2"/>
    <x v="6"/>
    <x v="0"/>
    <x v="19"/>
  </r>
  <r>
    <x v="27"/>
    <x v="5"/>
    <x v="0"/>
    <x v="70"/>
    <x v="0"/>
    <x v="57"/>
    <x v="1"/>
    <x v="2"/>
    <x v="6"/>
    <x v="1"/>
    <x v="57"/>
  </r>
  <r>
    <x v="14"/>
    <x v="5"/>
    <x v="0"/>
    <x v="71"/>
    <x v="0"/>
    <x v="69"/>
    <x v="1"/>
    <x v="2"/>
    <x v="0"/>
    <x v="0"/>
    <x v="38"/>
  </r>
  <r>
    <x v="28"/>
    <x v="5"/>
    <x v="0"/>
    <x v="72"/>
    <x v="0"/>
    <x v="70"/>
    <x v="1"/>
    <x v="2"/>
    <x v="0"/>
    <x v="0"/>
    <x v="51"/>
  </r>
  <r>
    <x v="28"/>
    <x v="5"/>
    <x v="0"/>
    <x v="72"/>
    <x v="0"/>
    <x v="48"/>
    <x v="1"/>
    <x v="2"/>
    <x v="0"/>
    <x v="0"/>
    <x v="38"/>
  </r>
  <r>
    <x v="16"/>
    <x v="5"/>
    <x v="0"/>
    <x v="73"/>
    <x v="0"/>
    <x v="15"/>
    <x v="1"/>
    <x v="2"/>
    <x v="0"/>
    <x v="0"/>
    <x v="38"/>
  </r>
  <r>
    <x v="29"/>
    <x v="5"/>
    <x v="0"/>
    <x v="74"/>
    <x v="0"/>
    <x v="71"/>
    <x v="0"/>
    <x v="0"/>
    <x v="4"/>
    <x v="1"/>
    <x v="58"/>
  </r>
  <r>
    <x v="29"/>
    <x v="5"/>
    <x v="0"/>
    <x v="74"/>
    <x v="0"/>
    <x v="72"/>
    <x v="1"/>
    <x v="2"/>
    <x v="3"/>
    <x v="0"/>
    <x v="59"/>
  </r>
  <r>
    <x v="19"/>
    <x v="5"/>
    <x v="0"/>
    <x v="75"/>
    <x v="0"/>
    <x v="24"/>
    <x v="1"/>
    <x v="2"/>
    <x v="0"/>
    <x v="0"/>
    <x v="51"/>
  </r>
  <r>
    <x v="19"/>
    <x v="5"/>
    <x v="0"/>
    <x v="75"/>
    <x v="0"/>
    <x v="73"/>
    <x v="1"/>
    <x v="2"/>
    <x v="6"/>
    <x v="0"/>
    <x v="19"/>
  </r>
  <r>
    <x v="2"/>
    <x v="5"/>
    <x v="0"/>
    <x v="76"/>
    <x v="0"/>
    <x v="70"/>
    <x v="1"/>
    <x v="2"/>
    <x v="0"/>
    <x v="0"/>
    <x v="51"/>
  </r>
  <r>
    <x v="20"/>
    <x v="5"/>
    <x v="0"/>
    <x v="77"/>
    <x v="0"/>
    <x v="74"/>
    <x v="1"/>
    <x v="2"/>
    <x v="0"/>
    <x v="0"/>
    <x v="51"/>
  </r>
  <r>
    <x v="20"/>
    <x v="5"/>
    <x v="0"/>
    <x v="77"/>
    <x v="0"/>
    <x v="31"/>
    <x v="1"/>
    <x v="2"/>
    <x v="0"/>
    <x v="1"/>
    <x v="60"/>
  </r>
  <r>
    <x v="22"/>
    <x v="5"/>
    <x v="0"/>
    <x v="78"/>
    <x v="0"/>
    <x v="75"/>
    <x v="1"/>
    <x v="2"/>
    <x v="0"/>
    <x v="0"/>
    <x v="38"/>
  </r>
  <r>
    <x v="10"/>
    <x v="5"/>
    <x v="0"/>
    <x v="79"/>
    <x v="0"/>
    <x v="76"/>
    <x v="1"/>
    <x v="2"/>
    <x v="4"/>
    <x v="1"/>
    <x v="61"/>
  </r>
  <r>
    <x v="10"/>
    <x v="5"/>
    <x v="0"/>
    <x v="79"/>
    <x v="0"/>
    <x v="77"/>
    <x v="1"/>
    <x v="2"/>
    <x v="1"/>
    <x v="0"/>
    <x v="62"/>
  </r>
  <r>
    <x v="24"/>
    <x v="6"/>
    <x v="0"/>
    <x v="80"/>
    <x v="0"/>
    <x v="13"/>
    <x v="1"/>
    <x v="2"/>
    <x v="0"/>
    <x v="1"/>
    <x v="63"/>
  </r>
  <r>
    <x v="24"/>
    <x v="6"/>
    <x v="0"/>
    <x v="80"/>
    <x v="0"/>
    <x v="54"/>
    <x v="1"/>
    <x v="2"/>
    <x v="0"/>
    <x v="0"/>
    <x v="51"/>
  </r>
  <r>
    <x v="15"/>
    <x v="6"/>
    <x v="0"/>
    <x v="81"/>
    <x v="0"/>
    <x v="78"/>
    <x v="1"/>
    <x v="2"/>
    <x v="4"/>
    <x v="1"/>
    <x v="64"/>
  </r>
  <r>
    <x v="17"/>
    <x v="6"/>
    <x v="0"/>
    <x v="82"/>
    <x v="0"/>
    <x v="79"/>
    <x v="0"/>
    <x v="6"/>
    <x v="0"/>
    <x v="1"/>
    <x v="65"/>
  </r>
  <r>
    <x v="17"/>
    <x v="6"/>
    <x v="0"/>
    <x v="82"/>
    <x v="0"/>
    <x v="80"/>
    <x v="1"/>
    <x v="2"/>
    <x v="3"/>
    <x v="0"/>
    <x v="59"/>
  </r>
  <r>
    <x v="0"/>
    <x v="6"/>
    <x v="0"/>
    <x v="83"/>
    <x v="0"/>
    <x v="81"/>
    <x v="1"/>
    <x v="2"/>
    <x v="6"/>
    <x v="0"/>
    <x v="66"/>
  </r>
  <r>
    <x v="19"/>
    <x v="6"/>
    <x v="0"/>
    <x v="84"/>
    <x v="0"/>
    <x v="82"/>
    <x v="1"/>
    <x v="2"/>
    <x v="0"/>
    <x v="0"/>
    <x v="51"/>
  </r>
  <r>
    <x v="21"/>
    <x v="6"/>
    <x v="0"/>
    <x v="85"/>
    <x v="0"/>
    <x v="24"/>
    <x v="1"/>
    <x v="2"/>
    <x v="3"/>
    <x v="0"/>
    <x v="55"/>
  </r>
  <r>
    <x v="4"/>
    <x v="6"/>
    <x v="0"/>
    <x v="86"/>
    <x v="0"/>
    <x v="40"/>
    <x v="1"/>
    <x v="2"/>
    <x v="3"/>
    <x v="0"/>
    <x v="67"/>
  </r>
  <r>
    <x v="5"/>
    <x v="6"/>
    <x v="0"/>
    <x v="87"/>
    <x v="0"/>
    <x v="83"/>
    <x v="1"/>
    <x v="2"/>
    <x v="6"/>
    <x v="0"/>
    <x v="68"/>
  </r>
  <r>
    <x v="6"/>
    <x v="6"/>
    <x v="0"/>
    <x v="88"/>
    <x v="0"/>
    <x v="82"/>
    <x v="1"/>
    <x v="2"/>
    <x v="1"/>
    <x v="0"/>
    <x v="69"/>
  </r>
  <r>
    <x v="26"/>
    <x v="6"/>
    <x v="0"/>
    <x v="89"/>
    <x v="0"/>
    <x v="84"/>
    <x v="1"/>
    <x v="2"/>
    <x v="2"/>
    <x v="1"/>
    <x v="70"/>
  </r>
  <r>
    <x v="23"/>
    <x v="6"/>
    <x v="0"/>
    <x v="90"/>
    <x v="0"/>
    <x v="6"/>
    <x v="1"/>
    <x v="2"/>
    <x v="3"/>
    <x v="0"/>
    <x v="55"/>
  </r>
  <r>
    <x v="9"/>
    <x v="6"/>
    <x v="0"/>
    <x v="91"/>
    <x v="0"/>
    <x v="85"/>
    <x v="1"/>
    <x v="2"/>
    <x v="0"/>
    <x v="0"/>
    <x v="38"/>
  </r>
  <r>
    <x v="24"/>
    <x v="7"/>
    <x v="0"/>
    <x v="92"/>
    <x v="0"/>
    <x v="86"/>
    <x v="1"/>
    <x v="2"/>
    <x v="4"/>
    <x v="0"/>
    <x v="71"/>
  </r>
  <r>
    <x v="12"/>
    <x v="7"/>
    <x v="0"/>
    <x v="93"/>
    <x v="0"/>
    <x v="87"/>
    <x v="1"/>
    <x v="2"/>
    <x v="5"/>
    <x v="0"/>
    <x v="72"/>
  </r>
  <r>
    <x v="13"/>
    <x v="7"/>
    <x v="0"/>
    <x v="94"/>
    <x v="0"/>
    <x v="35"/>
    <x v="1"/>
    <x v="2"/>
    <x v="4"/>
    <x v="0"/>
    <x v="71"/>
  </r>
  <r>
    <x v="16"/>
    <x v="7"/>
    <x v="0"/>
    <x v="95"/>
    <x v="0"/>
    <x v="40"/>
    <x v="0"/>
    <x v="0"/>
    <x v="3"/>
    <x v="0"/>
    <x v="73"/>
  </r>
  <r>
    <x v="18"/>
    <x v="7"/>
    <x v="0"/>
    <x v="96"/>
    <x v="0"/>
    <x v="88"/>
    <x v="1"/>
    <x v="2"/>
    <x v="4"/>
    <x v="0"/>
    <x v="74"/>
  </r>
  <r>
    <x v="29"/>
    <x v="7"/>
    <x v="0"/>
    <x v="97"/>
    <x v="0"/>
    <x v="89"/>
    <x v="1"/>
    <x v="2"/>
    <x v="3"/>
    <x v="0"/>
    <x v="75"/>
  </r>
  <r>
    <x v="0"/>
    <x v="7"/>
    <x v="0"/>
    <x v="98"/>
    <x v="0"/>
    <x v="90"/>
    <x v="1"/>
    <x v="2"/>
    <x v="6"/>
    <x v="0"/>
    <x v="76"/>
  </r>
  <r>
    <x v="19"/>
    <x v="7"/>
    <x v="0"/>
    <x v="99"/>
    <x v="0"/>
    <x v="82"/>
    <x v="1"/>
    <x v="2"/>
    <x v="0"/>
    <x v="0"/>
    <x v="51"/>
  </r>
  <r>
    <x v="19"/>
    <x v="7"/>
    <x v="0"/>
    <x v="99"/>
    <x v="0"/>
    <x v="18"/>
    <x v="1"/>
    <x v="2"/>
    <x v="3"/>
    <x v="1"/>
    <x v="77"/>
  </r>
  <r>
    <x v="2"/>
    <x v="7"/>
    <x v="0"/>
    <x v="100"/>
    <x v="0"/>
    <x v="62"/>
    <x v="1"/>
    <x v="2"/>
    <x v="3"/>
    <x v="0"/>
    <x v="78"/>
  </r>
  <r>
    <x v="21"/>
    <x v="7"/>
    <x v="0"/>
    <x v="101"/>
    <x v="0"/>
    <x v="91"/>
    <x v="0"/>
    <x v="6"/>
    <x v="6"/>
    <x v="1"/>
    <x v="79"/>
  </r>
  <r>
    <x v="4"/>
    <x v="7"/>
    <x v="0"/>
    <x v="102"/>
    <x v="0"/>
    <x v="58"/>
    <x v="1"/>
    <x v="2"/>
    <x v="0"/>
    <x v="1"/>
    <x v="80"/>
  </r>
  <r>
    <x v="6"/>
    <x v="7"/>
    <x v="0"/>
    <x v="103"/>
    <x v="0"/>
    <x v="92"/>
    <x v="1"/>
    <x v="2"/>
    <x v="0"/>
    <x v="0"/>
    <x v="81"/>
  </r>
  <r>
    <x v="26"/>
    <x v="7"/>
    <x v="0"/>
    <x v="104"/>
    <x v="0"/>
    <x v="7"/>
    <x v="1"/>
    <x v="2"/>
    <x v="4"/>
    <x v="0"/>
    <x v="82"/>
  </r>
  <r>
    <x v="26"/>
    <x v="7"/>
    <x v="0"/>
    <x v="104"/>
    <x v="0"/>
    <x v="93"/>
    <x v="1"/>
    <x v="2"/>
    <x v="3"/>
    <x v="0"/>
    <x v="75"/>
  </r>
  <r>
    <x v="8"/>
    <x v="7"/>
    <x v="0"/>
    <x v="105"/>
    <x v="0"/>
    <x v="29"/>
    <x v="1"/>
    <x v="2"/>
    <x v="3"/>
    <x v="0"/>
    <x v="55"/>
  </r>
  <r>
    <x v="9"/>
    <x v="7"/>
    <x v="0"/>
    <x v="106"/>
    <x v="0"/>
    <x v="94"/>
    <x v="1"/>
    <x v="2"/>
    <x v="3"/>
    <x v="0"/>
    <x v="78"/>
  </r>
  <r>
    <x v="10"/>
    <x v="7"/>
    <x v="0"/>
    <x v="107"/>
    <x v="0"/>
    <x v="29"/>
    <x v="1"/>
    <x v="2"/>
    <x v="8"/>
    <x v="0"/>
    <x v="83"/>
  </r>
  <r>
    <x v="10"/>
    <x v="7"/>
    <x v="0"/>
    <x v="107"/>
    <x v="0"/>
    <x v="5"/>
    <x v="1"/>
    <x v="2"/>
    <x v="4"/>
    <x v="0"/>
    <x v="74"/>
  </r>
  <r>
    <x v="30"/>
    <x v="7"/>
    <x v="0"/>
    <x v="108"/>
    <x v="0"/>
    <x v="95"/>
    <x v="0"/>
    <x v="3"/>
    <x v="4"/>
    <x v="1"/>
    <x v="84"/>
  </r>
  <r>
    <x v="24"/>
    <x v="8"/>
    <x v="0"/>
    <x v="109"/>
    <x v="0"/>
    <x v="5"/>
    <x v="1"/>
    <x v="2"/>
    <x v="0"/>
    <x v="0"/>
    <x v="85"/>
  </r>
  <r>
    <x v="14"/>
    <x v="8"/>
    <x v="0"/>
    <x v="110"/>
    <x v="0"/>
    <x v="5"/>
    <x v="1"/>
    <x v="2"/>
    <x v="3"/>
    <x v="0"/>
    <x v="86"/>
  </r>
  <r>
    <x v="28"/>
    <x v="8"/>
    <x v="0"/>
    <x v="111"/>
    <x v="0"/>
    <x v="14"/>
    <x v="0"/>
    <x v="7"/>
    <x v="6"/>
    <x v="1"/>
    <x v="87"/>
  </r>
  <r>
    <x v="16"/>
    <x v="8"/>
    <x v="0"/>
    <x v="112"/>
    <x v="0"/>
    <x v="96"/>
    <x v="1"/>
    <x v="2"/>
    <x v="4"/>
    <x v="0"/>
    <x v="82"/>
  </r>
  <r>
    <x v="0"/>
    <x v="8"/>
    <x v="0"/>
    <x v="113"/>
    <x v="0"/>
    <x v="97"/>
    <x v="0"/>
    <x v="0"/>
    <x v="4"/>
    <x v="1"/>
    <x v="88"/>
  </r>
  <r>
    <x v="1"/>
    <x v="8"/>
    <x v="0"/>
    <x v="114"/>
    <x v="0"/>
    <x v="54"/>
    <x v="1"/>
    <x v="2"/>
    <x v="2"/>
    <x v="1"/>
    <x v="70"/>
  </r>
  <r>
    <x v="19"/>
    <x v="8"/>
    <x v="0"/>
    <x v="115"/>
    <x v="0"/>
    <x v="98"/>
    <x v="0"/>
    <x v="8"/>
    <x v="3"/>
    <x v="1"/>
    <x v="41"/>
  </r>
  <r>
    <x v="6"/>
    <x v="8"/>
    <x v="0"/>
    <x v="116"/>
    <x v="0"/>
    <x v="99"/>
    <x v="1"/>
    <x v="2"/>
    <x v="4"/>
    <x v="1"/>
    <x v="89"/>
  </r>
  <r>
    <x v="12"/>
    <x v="9"/>
    <x v="0"/>
    <x v="117"/>
    <x v="0"/>
    <x v="100"/>
    <x v="0"/>
    <x v="6"/>
    <x v="6"/>
    <x v="1"/>
    <x v="90"/>
  </r>
  <r>
    <x v="13"/>
    <x v="9"/>
    <x v="0"/>
    <x v="118"/>
    <x v="0"/>
    <x v="101"/>
    <x v="0"/>
    <x v="9"/>
    <x v="0"/>
    <x v="1"/>
    <x v="91"/>
  </r>
  <r>
    <x v="15"/>
    <x v="9"/>
    <x v="0"/>
    <x v="119"/>
    <x v="0"/>
    <x v="102"/>
    <x v="1"/>
    <x v="2"/>
    <x v="3"/>
    <x v="0"/>
    <x v="75"/>
  </r>
  <r>
    <x v="28"/>
    <x v="9"/>
    <x v="0"/>
    <x v="120"/>
    <x v="0"/>
    <x v="10"/>
    <x v="1"/>
    <x v="2"/>
    <x v="0"/>
    <x v="1"/>
    <x v="92"/>
  </r>
  <r>
    <x v="2"/>
    <x v="9"/>
    <x v="0"/>
    <x v="121"/>
    <x v="0"/>
    <x v="103"/>
    <x v="0"/>
    <x v="0"/>
    <x v="0"/>
    <x v="1"/>
    <x v="93"/>
  </r>
  <r>
    <x v="2"/>
    <x v="9"/>
    <x v="0"/>
    <x v="121"/>
    <x v="0"/>
    <x v="42"/>
    <x v="1"/>
    <x v="2"/>
    <x v="1"/>
    <x v="0"/>
    <x v="69"/>
  </r>
  <r>
    <x v="20"/>
    <x v="9"/>
    <x v="0"/>
    <x v="122"/>
    <x v="0"/>
    <x v="104"/>
    <x v="1"/>
    <x v="2"/>
    <x v="3"/>
    <x v="1"/>
    <x v="94"/>
  </r>
  <r>
    <x v="22"/>
    <x v="9"/>
    <x v="0"/>
    <x v="123"/>
    <x v="0"/>
    <x v="105"/>
    <x v="1"/>
    <x v="2"/>
    <x v="1"/>
    <x v="1"/>
    <x v="50"/>
  </r>
  <r>
    <x v="7"/>
    <x v="9"/>
    <x v="0"/>
    <x v="124"/>
    <x v="0"/>
    <x v="106"/>
    <x v="0"/>
    <x v="0"/>
    <x v="6"/>
    <x v="1"/>
    <x v="95"/>
  </r>
  <r>
    <x v="23"/>
    <x v="9"/>
    <x v="0"/>
    <x v="125"/>
    <x v="0"/>
    <x v="94"/>
    <x v="1"/>
    <x v="2"/>
    <x v="6"/>
    <x v="0"/>
    <x v="96"/>
  </r>
  <r>
    <x v="10"/>
    <x v="9"/>
    <x v="0"/>
    <x v="126"/>
    <x v="0"/>
    <x v="107"/>
    <x v="0"/>
    <x v="5"/>
    <x v="3"/>
    <x v="0"/>
    <x v="41"/>
  </r>
  <r>
    <x v="10"/>
    <x v="9"/>
    <x v="0"/>
    <x v="126"/>
    <x v="0"/>
    <x v="62"/>
    <x v="0"/>
    <x v="1"/>
    <x v="0"/>
    <x v="1"/>
    <x v="97"/>
  </r>
  <r>
    <x v="11"/>
    <x v="10"/>
    <x v="1"/>
    <x v="127"/>
    <x v="0"/>
    <x v="7"/>
    <x v="1"/>
    <x v="2"/>
    <x v="3"/>
    <x v="0"/>
    <x v="75"/>
  </r>
  <r>
    <x v="11"/>
    <x v="10"/>
    <x v="1"/>
    <x v="127"/>
    <x v="0"/>
    <x v="14"/>
    <x v="1"/>
    <x v="2"/>
    <x v="4"/>
    <x v="0"/>
    <x v="98"/>
  </r>
  <r>
    <x v="24"/>
    <x v="10"/>
    <x v="1"/>
    <x v="128"/>
    <x v="0"/>
    <x v="108"/>
    <x v="1"/>
    <x v="2"/>
    <x v="9"/>
    <x v="0"/>
    <x v="99"/>
  </r>
  <r>
    <x v="12"/>
    <x v="10"/>
    <x v="1"/>
    <x v="129"/>
    <x v="0"/>
    <x v="102"/>
    <x v="1"/>
    <x v="2"/>
    <x v="10"/>
    <x v="0"/>
    <x v="100"/>
  </r>
  <r>
    <x v="13"/>
    <x v="10"/>
    <x v="1"/>
    <x v="130"/>
    <x v="0"/>
    <x v="109"/>
    <x v="1"/>
    <x v="2"/>
    <x v="0"/>
    <x v="0"/>
    <x v="63"/>
  </r>
  <r>
    <x v="13"/>
    <x v="10"/>
    <x v="1"/>
    <x v="130"/>
    <x v="0"/>
    <x v="15"/>
    <x v="1"/>
    <x v="2"/>
    <x v="3"/>
    <x v="0"/>
    <x v="75"/>
  </r>
  <r>
    <x v="27"/>
    <x v="10"/>
    <x v="1"/>
    <x v="131"/>
    <x v="0"/>
    <x v="110"/>
    <x v="1"/>
    <x v="2"/>
    <x v="4"/>
    <x v="0"/>
    <x v="101"/>
  </r>
  <r>
    <x v="25"/>
    <x v="10"/>
    <x v="1"/>
    <x v="132"/>
    <x v="0"/>
    <x v="60"/>
    <x v="1"/>
    <x v="2"/>
    <x v="6"/>
    <x v="0"/>
    <x v="102"/>
  </r>
  <r>
    <x v="14"/>
    <x v="10"/>
    <x v="1"/>
    <x v="133"/>
    <x v="0"/>
    <x v="111"/>
    <x v="0"/>
    <x v="3"/>
    <x v="3"/>
    <x v="1"/>
    <x v="103"/>
  </r>
  <r>
    <x v="15"/>
    <x v="10"/>
    <x v="1"/>
    <x v="134"/>
    <x v="0"/>
    <x v="112"/>
    <x v="1"/>
    <x v="2"/>
    <x v="6"/>
    <x v="1"/>
    <x v="104"/>
  </r>
  <r>
    <x v="17"/>
    <x v="10"/>
    <x v="1"/>
    <x v="135"/>
    <x v="0"/>
    <x v="43"/>
    <x v="0"/>
    <x v="0"/>
    <x v="0"/>
    <x v="0"/>
    <x v="105"/>
  </r>
  <r>
    <x v="1"/>
    <x v="10"/>
    <x v="1"/>
    <x v="136"/>
    <x v="0"/>
    <x v="31"/>
    <x v="1"/>
    <x v="2"/>
    <x v="0"/>
    <x v="0"/>
    <x v="106"/>
  </r>
  <r>
    <x v="19"/>
    <x v="10"/>
    <x v="1"/>
    <x v="137"/>
    <x v="0"/>
    <x v="62"/>
    <x v="1"/>
    <x v="2"/>
    <x v="1"/>
    <x v="0"/>
    <x v="107"/>
  </r>
  <r>
    <x v="20"/>
    <x v="10"/>
    <x v="1"/>
    <x v="138"/>
    <x v="0"/>
    <x v="113"/>
    <x v="0"/>
    <x v="4"/>
    <x v="10"/>
    <x v="1"/>
    <x v="108"/>
  </r>
  <r>
    <x v="21"/>
    <x v="10"/>
    <x v="1"/>
    <x v="139"/>
    <x v="0"/>
    <x v="70"/>
    <x v="1"/>
    <x v="2"/>
    <x v="0"/>
    <x v="0"/>
    <x v="51"/>
  </r>
  <r>
    <x v="21"/>
    <x v="10"/>
    <x v="1"/>
    <x v="139"/>
    <x v="0"/>
    <x v="114"/>
    <x v="1"/>
    <x v="2"/>
    <x v="4"/>
    <x v="0"/>
    <x v="98"/>
  </r>
  <r>
    <x v="5"/>
    <x v="10"/>
    <x v="1"/>
    <x v="140"/>
    <x v="0"/>
    <x v="115"/>
    <x v="1"/>
    <x v="2"/>
    <x v="4"/>
    <x v="0"/>
    <x v="98"/>
  </r>
  <r>
    <x v="6"/>
    <x v="10"/>
    <x v="1"/>
    <x v="141"/>
    <x v="0"/>
    <x v="116"/>
    <x v="0"/>
    <x v="3"/>
    <x v="6"/>
    <x v="1"/>
    <x v="109"/>
  </r>
  <r>
    <x v="8"/>
    <x v="10"/>
    <x v="1"/>
    <x v="142"/>
    <x v="0"/>
    <x v="76"/>
    <x v="1"/>
    <x v="2"/>
    <x v="4"/>
    <x v="0"/>
    <x v="110"/>
  </r>
  <r>
    <x v="8"/>
    <x v="10"/>
    <x v="1"/>
    <x v="142"/>
    <x v="0"/>
    <x v="117"/>
    <x v="1"/>
    <x v="2"/>
    <x v="4"/>
    <x v="1"/>
    <x v="111"/>
  </r>
  <r>
    <x v="8"/>
    <x v="10"/>
    <x v="1"/>
    <x v="142"/>
    <x v="0"/>
    <x v="61"/>
    <x v="1"/>
    <x v="2"/>
    <x v="0"/>
    <x v="0"/>
    <x v="112"/>
  </r>
  <r>
    <x v="8"/>
    <x v="10"/>
    <x v="1"/>
    <x v="142"/>
    <x v="0"/>
    <x v="118"/>
    <x v="1"/>
    <x v="2"/>
    <x v="0"/>
    <x v="1"/>
    <x v="113"/>
  </r>
  <r>
    <x v="10"/>
    <x v="10"/>
    <x v="1"/>
    <x v="143"/>
    <x v="0"/>
    <x v="75"/>
    <x v="1"/>
    <x v="2"/>
    <x v="4"/>
    <x v="1"/>
    <x v="114"/>
  </r>
  <r>
    <x v="11"/>
    <x v="11"/>
    <x v="1"/>
    <x v="144"/>
    <x v="0"/>
    <x v="119"/>
    <x v="1"/>
    <x v="2"/>
    <x v="3"/>
    <x v="0"/>
    <x v="115"/>
  </r>
  <r>
    <x v="24"/>
    <x v="11"/>
    <x v="1"/>
    <x v="145"/>
    <x v="0"/>
    <x v="64"/>
    <x v="1"/>
    <x v="2"/>
    <x v="3"/>
    <x v="0"/>
    <x v="75"/>
  </r>
  <r>
    <x v="14"/>
    <x v="11"/>
    <x v="1"/>
    <x v="146"/>
    <x v="0"/>
    <x v="18"/>
    <x v="1"/>
    <x v="2"/>
    <x v="4"/>
    <x v="1"/>
    <x v="116"/>
  </r>
  <r>
    <x v="15"/>
    <x v="11"/>
    <x v="1"/>
    <x v="147"/>
    <x v="0"/>
    <x v="120"/>
    <x v="0"/>
    <x v="0"/>
    <x v="0"/>
    <x v="1"/>
    <x v="117"/>
  </r>
  <r>
    <x v="16"/>
    <x v="11"/>
    <x v="1"/>
    <x v="148"/>
    <x v="0"/>
    <x v="73"/>
    <x v="1"/>
    <x v="2"/>
    <x v="3"/>
    <x v="0"/>
    <x v="86"/>
  </r>
  <r>
    <x v="29"/>
    <x v="11"/>
    <x v="1"/>
    <x v="149"/>
    <x v="0"/>
    <x v="54"/>
    <x v="1"/>
    <x v="2"/>
    <x v="0"/>
    <x v="1"/>
    <x v="118"/>
  </r>
  <r>
    <x v="19"/>
    <x v="11"/>
    <x v="1"/>
    <x v="150"/>
    <x v="0"/>
    <x v="121"/>
    <x v="1"/>
    <x v="2"/>
    <x v="4"/>
    <x v="1"/>
    <x v="119"/>
  </r>
  <r>
    <x v="26"/>
    <x v="11"/>
    <x v="1"/>
    <x v="151"/>
    <x v="0"/>
    <x v="87"/>
    <x v="1"/>
    <x v="2"/>
    <x v="4"/>
    <x v="1"/>
    <x v="120"/>
  </r>
  <r>
    <x v="24"/>
    <x v="0"/>
    <x v="1"/>
    <x v="152"/>
    <x v="0"/>
    <x v="49"/>
    <x v="1"/>
    <x v="2"/>
    <x v="10"/>
    <x v="0"/>
    <x v="100"/>
  </r>
  <r>
    <x v="27"/>
    <x v="0"/>
    <x v="1"/>
    <x v="153"/>
    <x v="0"/>
    <x v="73"/>
    <x v="1"/>
    <x v="2"/>
    <x v="4"/>
    <x v="0"/>
    <x v="121"/>
  </r>
  <r>
    <x v="15"/>
    <x v="0"/>
    <x v="1"/>
    <x v="154"/>
    <x v="0"/>
    <x v="122"/>
    <x v="0"/>
    <x v="0"/>
    <x v="0"/>
    <x v="1"/>
    <x v="93"/>
  </r>
  <r>
    <x v="28"/>
    <x v="0"/>
    <x v="1"/>
    <x v="155"/>
    <x v="0"/>
    <x v="123"/>
    <x v="1"/>
    <x v="2"/>
    <x v="4"/>
    <x v="0"/>
    <x v="121"/>
  </r>
  <r>
    <x v="18"/>
    <x v="0"/>
    <x v="1"/>
    <x v="156"/>
    <x v="0"/>
    <x v="124"/>
    <x v="1"/>
    <x v="2"/>
    <x v="0"/>
    <x v="1"/>
    <x v="122"/>
  </r>
  <r>
    <x v="29"/>
    <x v="0"/>
    <x v="1"/>
    <x v="157"/>
    <x v="0"/>
    <x v="70"/>
    <x v="1"/>
    <x v="2"/>
    <x v="0"/>
    <x v="0"/>
    <x v="123"/>
  </r>
  <r>
    <x v="21"/>
    <x v="0"/>
    <x v="1"/>
    <x v="158"/>
    <x v="0"/>
    <x v="2"/>
    <x v="1"/>
    <x v="2"/>
    <x v="4"/>
    <x v="0"/>
    <x v="121"/>
  </r>
  <r>
    <x v="4"/>
    <x v="0"/>
    <x v="1"/>
    <x v="159"/>
    <x v="0"/>
    <x v="125"/>
    <x v="1"/>
    <x v="2"/>
    <x v="0"/>
    <x v="0"/>
    <x v="123"/>
  </r>
  <r>
    <x v="6"/>
    <x v="0"/>
    <x v="1"/>
    <x v="160"/>
    <x v="0"/>
    <x v="126"/>
    <x v="1"/>
    <x v="2"/>
    <x v="0"/>
    <x v="1"/>
    <x v="122"/>
  </r>
  <r>
    <x v="7"/>
    <x v="0"/>
    <x v="1"/>
    <x v="161"/>
    <x v="0"/>
    <x v="54"/>
    <x v="1"/>
    <x v="2"/>
    <x v="4"/>
    <x v="0"/>
    <x v="121"/>
  </r>
  <r>
    <x v="9"/>
    <x v="0"/>
    <x v="1"/>
    <x v="162"/>
    <x v="0"/>
    <x v="7"/>
    <x v="1"/>
    <x v="2"/>
    <x v="0"/>
    <x v="0"/>
    <x v="124"/>
  </r>
  <r>
    <x v="30"/>
    <x v="0"/>
    <x v="1"/>
    <x v="163"/>
    <x v="0"/>
    <x v="73"/>
    <x v="1"/>
    <x v="2"/>
    <x v="0"/>
    <x v="0"/>
    <x v="123"/>
  </r>
  <r>
    <x v="24"/>
    <x v="1"/>
    <x v="1"/>
    <x v="164"/>
    <x v="0"/>
    <x v="48"/>
    <x v="0"/>
    <x v="1"/>
    <x v="3"/>
    <x v="1"/>
    <x v="41"/>
  </r>
  <r>
    <x v="25"/>
    <x v="1"/>
    <x v="1"/>
    <x v="165"/>
    <x v="0"/>
    <x v="127"/>
    <x v="1"/>
    <x v="2"/>
    <x v="3"/>
    <x v="1"/>
    <x v="125"/>
  </r>
  <r>
    <x v="15"/>
    <x v="1"/>
    <x v="1"/>
    <x v="166"/>
    <x v="0"/>
    <x v="45"/>
    <x v="1"/>
    <x v="2"/>
    <x v="4"/>
    <x v="0"/>
    <x v="121"/>
  </r>
  <r>
    <x v="0"/>
    <x v="1"/>
    <x v="1"/>
    <x v="167"/>
    <x v="0"/>
    <x v="99"/>
    <x v="1"/>
    <x v="2"/>
    <x v="0"/>
    <x v="0"/>
    <x v="124"/>
  </r>
  <r>
    <x v="3"/>
    <x v="1"/>
    <x v="1"/>
    <x v="168"/>
    <x v="0"/>
    <x v="2"/>
    <x v="1"/>
    <x v="2"/>
    <x v="0"/>
    <x v="0"/>
    <x v="124"/>
  </r>
  <r>
    <x v="20"/>
    <x v="1"/>
    <x v="1"/>
    <x v="169"/>
    <x v="0"/>
    <x v="128"/>
    <x v="0"/>
    <x v="9"/>
    <x v="0"/>
    <x v="1"/>
    <x v="91"/>
  </r>
  <r>
    <x v="6"/>
    <x v="1"/>
    <x v="1"/>
    <x v="170"/>
    <x v="0"/>
    <x v="129"/>
    <x v="1"/>
    <x v="2"/>
    <x v="4"/>
    <x v="0"/>
    <x v="121"/>
  </r>
  <r>
    <x v="8"/>
    <x v="1"/>
    <x v="1"/>
    <x v="171"/>
    <x v="0"/>
    <x v="12"/>
    <x v="1"/>
    <x v="2"/>
    <x v="5"/>
    <x v="1"/>
    <x v="126"/>
  </r>
  <r>
    <x v="10"/>
    <x v="1"/>
    <x v="1"/>
    <x v="172"/>
    <x v="0"/>
    <x v="73"/>
    <x v="1"/>
    <x v="2"/>
    <x v="0"/>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37A1E4-C0CE-4E53-B411-D6328A453C8D}" name="PivotTable5"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F3:G16" firstHeaderRow="1" firstDataRow="1" firstDataCol="1"/>
  <pivotFields count="14">
    <pivotField showAll="0"/>
    <pivotField axis="axisRow" showAll="0">
      <items count="13">
        <item x="10"/>
        <item x="11"/>
        <item x="0"/>
        <item x="1"/>
        <item x="2"/>
        <item x="3"/>
        <item x="4"/>
        <item x="5"/>
        <item x="6"/>
        <item x="7"/>
        <item x="8"/>
        <item x="9"/>
        <item t="default"/>
      </items>
    </pivotField>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pivotField dataField="1"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مجموع من duration_seconds" fld="5" baseField="0" baseItem="0" numFmtId="43"/>
  </dataFields>
  <formats count="18">
    <format dxfId="3032">
      <pivotArea type="all" dataOnly="0" outline="0" fieldPosition="0"/>
    </format>
    <format dxfId="3031">
      <pivotArea outline="0" collapsedLevelsAreSubtotals="1" fieldPosition="0"/>
    </format>
    <format dxfId="3030">
      <pivotArea dataOnly="0" labelOnly="1" outline="0" axis="axisValues" fieldPosition="0"/>
    </format>
    <format dxfId="3029">
      <pivotArea type="all" dataOnly="0" outline="0" fieldPosition="0"/>
    </format>
    <format dxfId="3028">
      <pivotArea outline="0" collapsedLevelsAreSubtotals="1" fieldPosition="0"/>
    </format>
    <format dxfId="3027">
      <pivotArea dataOnly="0" labelOnly="1" outline="0" axis="axisValues" fieldPosition="0"/>
    </format>
    <format dxfId="3026">
      <pivotArea type="all" dataOnly="0" outline="0" fieldPosition="0"/>
    </format>
    <format dxfId="3025">
      <pivotArea outline="0" collapsedLevelsAreSubtotals="1" fieldPosition="0"/>
    </format>
    <format dxfId="3024">
      <pivotArea dataOnly="0" labelOnly="1" outline="0" axis="axisValues" fieldPosition="0"/>
    </format>
    <format dxfId="3023">
      <pivotArea type="all" dataOnly="0" outline="0" fieldPosition="0"/>
    </format>
    <format dxfId="3022">
      <pivotArea outline="0" collapsedLevelsAreSubtotals="1" fieldPosition="0"/>
    </format>
    <format dxfId="3021">
      <pivotArea dataOnly="0" labelOnly="1" outline="0" axis="axisValues" fieldPosition="0"/>
    </format>
    <format dxfId="3020">
      <pivotArea type="all" dataOnly="0" outline="0" fieldPosition="0"/>
    </format>
    <format dxfId="3019">
      <pivotArea dataOnly="0" labelOnly="1" outline="0" axis="axisValues" fieldPosition="0"/>
    </format>
    <format dxfId="3018">
      <pivotArea outline="0" collapsedLevelsAreSubtotals="1" fieldPosition="0"/>
    </format>
    <format dxfId="3017">
      <pivotArea type="all" dataOnly="0" outline="0" fieldPosition="0"/>
    </format>
    <format dxfId="3016">
      <pivotArea outline="0" collapsedLevelsAreSubtotals="1" fieldPosition="0"/>
    </format>
    <format dxfId="3015">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17F9E8-6809-408D-9048-71441F38BC04}" name="PivotTable7"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4">
  <location ref="I3:J4" firstHeaderRow="0" firstDataRow="1" firstDataCol="0"/>
  <pivotFields count="14">
    <pivotField showAll="0"/>
    <pivotField showAll="0">
      <items count="13">
        <item x="10"/>
        <item x="11"/>
        <item x="0"/>
        <item x="1"/>
        <item x="2"/>
        <item x="3"/>
        <item x="4"/>
        <item x="5"/>
        <item x="6"/>
        <item x="7"/>
        <item x="8"/>
        <item x="9"/>
        <item t="default"/>
      </items>
    </pivotField>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pivotField showAll="0">
      <items count="3">
        <item x="1"/>
        <item x="0"/>
        <item t="default"/>
      </items>
    </pivotField>
    <pivotField showAll="0"/>
    <pivotField showAll="0">
      <items count="12">
        <item x="4"/>
        <item x="0"/>
        <item x="5"/>
        <item x="3"/>
        <item x="8"/>
        <item x="10"/>
        <item x="6"/>
        <item x="7"/>
        <item x="1"/>
        <item x="9"/>
        <item x="2"/>
        <item t="default"/>
      </items>
    </pivotField>
    <pivotField dataField="1"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2">
    <i>
      <x/>
    </i>
    <i i="1">
      <x v="1"/>
    </i>
  </colItems>
  <dataFields count="2">
    <dataField name="مجموع من hd" fld="9" baseField="0" baseItem="0"/>
    <dataField name="مجموع من watcher" fld="4" baseField="0" baseItem="0"/>
  </dataFields>
  <formats count="18">
    <format dxfId="3050">
      <pivotArea type="all" dataOnly="0" outline="0" fieldPosition="0"/>
    </format>
    <format dxfId="3049">
      <pivotArea outline="0" collapsedLevelsAreSubtotals="1" fieldPosition="0"/>
    </format>
    <format dxfId="3048">
      <pivotArea dataOnly="0" labelOnly="1" outline="0" axis="axisValues" fieldPosition="0"/>
    </format>
    <format dxfId="3047">
      <pivotArea type="all" dataOnly="0" outline="0" fieldPosition="0"/>
    </format>
    <format dxfId="3046">
      <pivotArea outline="0" collapsedLevelsAreSubtotals="1" fieldPosition="0"/>
    </format>
    <format dxfId="3045">
      <pivotArea dataOnly="0" labelOnly="1" outline="0" axis="axisValues" fieldPosition="0"/>
    </format>
    <format dxfId="3044">
      <pivotArea type="all" dataOnly="0" outline="0" fieldPosition="0"/>
    </format>
    <format dxfId="3043">
      <pivotArea outline="0" collapsedLevelsAreSubtotals="1" fieldPosition="0"/>
    </format>
    <format dxfId="3042">
      <pivotArea dataOnly="0" labelOnly="1" outline="0" axis="axisValues" fieldPosition="0"/>
    </format>
    <format dxfId="3041">
      <pivotArea type="all" dataOnly="0" outline="0" fieldPosition="0"/>
    </format>
    <format dxfId="3040">
      <pivotArea outline="0" collapsedLevelsAreSubtotals="1" fieldPosition="0"/>
    </format>
    <format dxfId="3039">
      <pivotArea dataOnly="0" labelOnly="1" outline="0" axis="axisValues" fieldPosition="0"/>
    </format>
    <format dxfId="3038">
      <pivotArea type="all" dataOnly="0" outline="0" fieldPosition="0"/>
    </format>
    <format dxfId="3037">
      <pivotArea dataOnly="0" labelOnly="1" outline="0" axis="axisValues" fieldPosition="0"/>
    </format>
    <format dxfId="3036">
      <pivotArea outline="0" collapsedLevelsAreSubtotals="1" fieldPosition="0"/>
    </format>
    <format dxfId="3035">
      <pivotArea type="all" dataOnly="0" outline="0" fieldPosition="0"/>
    </format>
    <format dxfId="3034">
      <pivotArea outline="0" collapsedLevelsAreSubtotals="1" fieldPosition="0"/>
    </format>
    <format dxfId="3033">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C69756-C5BC-4B71-B870-669B44AE6EFF}" name="PivotTable1"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pivotField dataField="1"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مجموع من duration_seconds" fld="5" baseField="0" baseItem="0" numFmtId="43"/>
  </dataFields>
  <formats count="18">
    <format dxfId="3068">
      <pivotArea type="all" dataOnly="0" outline="0" fieldPosition="0"/>
    </format>
    <format dxfId="3067">
      <pivotArea outline="0" collapsedLevelsAreSubtotals="1" fieldPosition="0"/>
    </format>
    <format dxfId="3066">
      <pivotArea dataOnly="0" labelOnly="1" outline="0" axis="axisValues" fieldPosition="0"/>
    </format>
    <format dxfId="3065">
      <pivotArea type="all" dataOnly="0" outline="0" fieldPosition="0"/>
    </format>
    <format dxfId="3064">
      <pivotArea outline="0" collapsedLevelsAreSubtotals="1" fieldPosition="0"/>
    </format>
    <format dxfId="3063">
      <pivotArea dataOnly="0" labelOnly="1" outline="0" axis="axisValues" fieldPosition="0"/>
    </format>
    <format dxfId="3062">
      <pivotArea type="all" dataOnly="0" outline="0" fieldPosition="0"/>
    </format>
    <format dxfId="3061">
      <pivotArea outline="0" collapsedLevelsAreSubtotals="1" fieldPosition="0"/>
    </format>
    <format dxfId="3060">
      <pivotArea dataOnly="0" labelOnly="1" outline="0" axis="axisValues" fieldPosition="0"/>
    </format>
    <format dxfId="3059">
      <pivotArea type="all" dataOnly="0" outline="0" fieldPosition="0"/>
    </format>
    <format dxfId="3058">
      <pivotArea outline="0" collapsedLevelsAreSubtotals="1" fieldPosition="0"/>
    </format>
    <format dxfId="3057">
      <pivotArea dataOnly="0" labelOnly="1" outline="0" axis="axisValues" fieldPosition="0"/>
    </format>
    <format dxfId="3056">
      <pivotArea type="all" dataOnly="0" outline="0" fieldPosition="0"/>
    </format>
    <format dxfId="3055">
      <pivotArea dataOnly="0" labelOnly="1" outline="0" axis="axisValues" fieldPosition="0"/>
    </format>
    <format dxfId="3054">
      <pivotArea outline="0" collapsedLevelsAreSubtotals="1" fieldPosition="0"/>
    </format>
    <format dxfId="3053">
      <pivotArea type="all" dataOnly="0" outline="0" fieldPosition="0"/>
    </format>
    <format dxfId="3052">
      <pivotArea outline="0" collapsedLevelsAreSubtotals="1" fieldPosition="0"/>
    </format>
    <format dxfId="3051">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1D46E6-3F2F-4770-AB74-662C515A7A61}"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Y31:AA35" firstHeaderRow="1" firstDataRow="2" firstDataCol="1"/>
  <pivotFields count="14">
    <pivotField showAll="0"/>
    <pivotField showAll="0"/>
    <pivotField axis="axisCol" showAll="0">
      <items count="3">
        <item h="1"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pivotField showAll="0"/>
    <pivotField axis="axisRow" showAll="0">
      <items count="3">
        <item x="1"/>
        <item x="0"/>
        <item t="default"/>
      </items>
    </pivotField>
    <pivotField showAll="0"/>
    <pivotField showAll="0">
      <items count="12">
        <item x="4"/>
        <item x="0"/>
        <item x="5"/>
        <item x="3"/>
        <item x="8"/>
        <item x="10"/>
        <item x="6"/>
        <item x="7"/>
        <item x="1"/>
        <item x="9"/>
        <item x="2"/>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6"/>
  </rowFields>
  <rowItems count="3">
    <i>
      <x/>
    </i>
    <i>
      <x v="1"/>
    </i>
    <i t="grand">
      <x/>
    </i>
  </rowItems>
  <colFields count="1">
    <field x="2"/>
  </colFields>
  <colItems count="2">
    <i>
      <x v="1"/>
    </i>
    <i t="grand">
      <x/>
    </i>
  </colItems>
  <dataFields count="1">
    <dataField name="Sum of watcher" fld="4" baseField="0" baseItem="0"/>
  </dataFields>
  <chartFormats count="2">
    <chartFormat chart="3" format="3"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852529-ACC7-48B0-AC61-B01DC7CF9BB5}" name="PivotTable12"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AD5:AE18" firstHeaderRow="1" firstDataRow="1" firstDataCol="1"/>
  <pivotFields count="14">
    <pivotField showAll="0">
      <items count="32">
        <item x="11"/>
        <item x="24"/>
        <item x="12"/>
        <item x="13"/>
        <item x="27"/>
        <item x="25"/>
        <item x="14"/>
        <item x="15"/>
        <item x="28"/>
        <item x="16"/>
        <item x="17"/>
        <item x="18"/>
        <item x="29"/>
        <item x="0"/>
        <item x="1"/>
        <item x="19"/>
        <item x="2"/>
        <item x="3"/>
        <item x="20"/>
        <item x="21"/>
        <item x="4"/>
        <item x="22"/>
        <item x="5"/>
        <item x="6"/>
        <item x="26"/>
        <item x="7"/>
        <item x="8"/>
        <item x="23"/>
        <item x="9"/>
        <item x="10"/>
        <item x="30"/>
        <item t="default"/>
      </items>
    </pivotField>
    <pivotField axis="axisRow" showAll="0">
      <items count="13">
        <item x="10"/>
        <item x="11"/>
        <item x="0"/>
        <item x="1"/>
        <item x="2"/>
        <item x="3"/>
        <item x="4"/>
        <item x="5"/>
        <item x="6"/>
        <item x="7"/>
        <item x="8"/>
        <item x="9"/>
        <item t="default"/>
      </items>
    </pivotField>
    <pivotField showAll="0">
      <items count="3">
        <item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مجموع من watcher" fld="4" baseField="0" baseItem="0"/>
  </dataFields>
  <formats count="18">
    <format dxfId="3086">
      <pivotArea type="all" dataOnly="0" outline="0" fieldPosition="0"/>
    </format>
    <format dxfId="3085">
      <pivotArea outline="0" collapsedLevelsAreSubtotals="1" fieldPosition="0"/>
    </format>
    <format dxfId="3084">
      <pivotArea dataOnly="0" labelOnly="1" outline="0" axis="axisValues" fieldPosition="0"/>
    </format>
    <format dxfId="3083">
      <pivotArea type="all" dataOnly="0" outline="0" fieldPosition="0"/>
    </format>
    <format dxfId="3082">
      <pivotArea outline="0" collapsedLevelsAreSubtotals="1" fieldPosition="0"/>
    </format>
    <format dxfId="3081">
      <pivotArea dataOnly="0" labelOnly="1" outline="0" axis="axisValues" fieldPosition="0"/>
    </format>
    <format dxfId="3080">
      <pivotArea type="all" dataOnly="0" outline="0" fieldPosition="0"/>
    </format>
    <format dxfId="3079">
      <pivotArea outline="0" collapsedLevelsAreSubtotals="1" fieldPosition="0"/>
    </format>
    <format dxfId="3078">
      <pivotArea dataOnly="0" labelOnly="1" outline="0" axis="axisValues" fieldPosition="0"/>
    </format>
    <format dxfId="3077">
      <pivotArea type="all" dataOnly="0" outline="0" fieldPosition="0"/>
    </format>
    <format dxfId="3076">
      <pivotArea outline="0" collapsedLevelsAreSubtotals="1" fieldPosition="0"/>
    </format>
    <format dxfId="3075">
      <pivotArea dataOnly="0" labelOnly="1" outline="0" axis="axisValues" fieldPosition="0"/>
    </format>
    <format dxfId="3074">
      <pivotArea type="all" dataOnly="0" outline="0" fieldPosition="0"/>
    </format>
    <format dxfId="3073">
      <pivotArea dataOnly="0" labelOnly="1" outline="0" axis="axisValues" fieldPosition="0"/>
    </format>
    <format dxfId="3072">
      <pivotArea outline="0" collapsedLevelsAreSubtotals="1" fieldPosition="0"/>
    </format>
    <format dxfId="3071">
      <pivotArea type="all" dataOnly="0" outline="0" fieldPosition="0"/>
    </format>
    <format dxfId="3070">
      <pivotArea outline="0" collapsedLevelsAreSubtotals="1" fieldPosition="0"/>
    </format>
    <format dxfId="3069">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7FB63D-F16E-418F-A3DF-BF5FEE559AEA}" name="PivotTable11"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AA5:AB22" firstHeaderRow="1" firstDataRow="1" firstDataCol="1"/>
  <pivotFields count="14">
    <pivotField showAll="0"/>
    <pivotField showAll="0">
      <items count="13">
        <item x="10"/>
        <item x="11"/>
        <item x="0"/>
        <item x="1"/>
        <item x="2"/>
        <item x="3"/>
        <item x="4"/>
        <item x="5"/>
        <item x="6"/>
        <item x="7"/>
        <item x="8"/>
        <item x="9"/>
        <item t="default"/>
      </items>
    </pivotField>
    <pivotField showAll="0"/>
    <pivotField axis="axisRow"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pivotField showAll="0"/>
    <pivotField showAll="0">
      <items count="3">
        <item x="1"/>
        <item x="0"/>
        <item t="default"/>
      </items>
    </pivotField>
    <pivotField showAll="0"/>
    <pivotField showAll="0">
      <items count="12">
        <item x="4"/>
        <item x="0"/>
        <item x="5"/>
        <item x="3"/>
        <item x="8"/>
        <item x="10"/>
        <item x="6"/>
        <item x="7"/>
        <item x="1"/>
        <item x="9"/>
        <item x="2"/>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13"/>
    <field x="11"/>
    <field x="3"/>
  </rowFields>
  <rowItems count="17">
    <i>
      <x v="1"/>
    </i>
    <i r="1">
      <x v="3"/>
    </i>
    <i r="1">
      <x v="4"/>
    </i>
    <i r="1">
      <x v="5"/>
    </i>
    <i r="1">
      <x v="6"/>
    </i>
    <i r="1">
      <x v="7"/>
    </i>
    <i r="1">
      <x v="8"/>
    </i>
    <i r="1">
      <x v="9"/>
    </i>
    <i r="1">
      <x v="10"/>
    </i>
    <i r="1">
      <x v="11"/>
    </i>
    <i r="1">
      <x v="12"/>
    </i>
    <i>
      <x v="2"/>
    </i>
    <i r="1">
      <x v="1"/>
    </i>
    <i r="1">
      <x v="2"/>
    </i>
    <i r="1">
      <x v="3"/>
    </i>
    <i r="1">
      <x v="4"/>
    </i>
    <i t="grand">
      <x/>
    </i>
  </rowItems>
  <colItems count="1">
    <i/>
  </colItems>
  <dataFields count="1">
    <dataField name="مجموع من watcher" fld="4" baseField="0" baseItem="0"/>
  </dataFields>
  <formats count="18">
    <format dxfId="3104">
      <pivotArea type="all" dataOnly="0" outline="0" fieldPosition="0"/>
    </format>
    <format dxfId="3103">
      <pivotArea outline="0" collapsedLevelsAreSubtotals="1" fieldPosition="0"/>
    </format>
    <format dxfId="3102">
      <pivotArea dataOnly="0" labelOnly="1" outline="0" axis="axisValues" fieldPosition="0"/>
    </format>
    <format dxfId="3101">
      <pivotArea type="all" dataOnly="0" outline="0" fieldPosition="0"/>
    </format>
    <format dxfId="3100">
      <pivotArea outline="0" collapsedLevelsAreSubtotals="1" fieldPosition="0"/>
    </format>
    <format dxfId="3099">
      <pivotArea dataOnly="0" labelOnly="1" outline="0" axis="axisValues" fieldPosition="0"/>
    </format>
    <format dxfId="3098">
      <pivotArea type="all" dataOnly="0" outline="0" fieldPosition="0"/>
    </format>
    <format dxfId="3097">
      <pivotArea outline="0" collapsedLevelsAreSubtotals="1" fieldPosition="0"/>
    </format>
    <format dxfId="3096">
      <pivotArea dataOnly="0" labelOnly="1" outline="0" axis="axisValues" fieldPosition="0"/>
    </format>
    <format dxfId="3095">
      <pivotArea type="all" dataOnly="0" outline="0" fieldPosition="0"/>
    </format>
    <format dxfId="3094">
      <pivotArea outline="0" collapsedLevelsAreSubtotals="1" fieldPosition="0"/>
    </format>
    <format dxfId="3093">
      <pivotArea dataOnly="0" labelOnly="1" outline="0" axis="axisValues" fieldPosition="0"/>
    </format>
    <format dxfId="3092">
      <pivotArea type="all" dataOnly="0" outline="0" fieldPosition="0"/>
    </format>
    <format dxfId="3091">
      <pivotArea dataOnly="0" labelOnly="1" outline="0" axis="axisValues" fieldPosition="0"/>
    </format>
    <format dxfId="3090">
      <pivotArea outline="0" collapsedLevelsAreSubtotals="1" fieldPosition="0"/>
    </format>
    <format dxfId="3089">
      <pivotArea type="all" dataOnly="0" outline="0" fieldPosition="0"/>
    </format>
    <format dxfId="3088">
      <pivotArea outline="0" collapsedLevelsAreSubtotals="1" fieldPosition="0"/>
    </format>
    <format dxfId="3087">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1EE6A9-48DF-4589-B27B-42FC8B81332D}" name="PivotTable4"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C3:D35" firstHeaderRow="1" firstDataRow="1" firstDataCol="1"/>
  <pivotFields count="14">
    <pivotField axis="axisRow" showAll="0">
      <items count="32">
        <item x="11"/>
        <item x="24"/>
        <item x="12"/>
        <item x="13"/>
        <item x="27"/>
        <item x="25"/>
        <item x="14"/>
        <item x="15"/>
        <item x="28"/>
        <item x="16"/>
        <item x="17"/>
        <item x="18"/>
        <item x="29"/>
        <item x="0"/>
        <item x="1"/>
        <item x="19"/>
        <item x="2"/>
        <item x="3"/>
        <item x="20"/>
        <item x="21"/>
        <item x="4"/>
        <item x="22"/>
        <item x="5"/>
        <item x="6"/>
        <item x="26"/>
        <item x="7"/>
        <item x="8"/>
        <item x="23"/>
        <item x="9"/>
        <item x="10"/>
        <item x="30"/>
        <item t="default"/>
      </items>
    </pivotField>
    <pivotField showAll="0"/>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pivotField dataField="1"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مجموع من duration_seconds" fld="5" baseField="0" baseItem="0" numFmtId="43"/>
  </dataFields>
  <formats count="18">
    <format dxfId="3122">
      <pivotArea type="all" dataOnly="0" outline="0" fieldPosition="0"/>
    </format>
    <format dxfId="3121">
      <pivotArea outline="0" collapsedLevelsAreSubtotals="1" fieldPosition="0"/>
    </format>
    <format dxfId="3120">
      <pivotArea dataOnly="0" labelOnly="1" outline="0" axis="axisValues" fieldPosition="0"/>
    </format>
    <format dxfId="3119">
      <pivotArea type="all" dataOnly="0" outline="0" fieldPosition="0"/>
    </format>
    <format dxfId="3118">
      <pivotArea outline="0" collapsedLevelsAreSubtotals="1" fieldPosition="0"/>
    </format>
    <format dxfId="3117">
      <pivotArea dataOnly="0" labelOnly="1" outline="0" axis="axisValues" fieldPosition="0"/>
    </format>
    <format dxfId="3116">
      <pivotArea type="all" dataOnly="0" outline="0" fieldPosition="0"/>
    </format>
    <format dxfId="3115">
      <pivotArea outline="0" collapsedLevelsAreSubtotals="1" fieldPosition="0"/>
    </format>
    <format dxfId="3114">
      <pivotArea dataOnly="0" labelOnly="1" outline="0" axis="axisValues" fieldPosition="0"/>
    </format>
    <format dxfId="3113">
      <pivotArea type="all" dataOnly="0" outline="0" fieldPosition="0"/>
    </format>
    <format dxfId="3112">
      <pivotArea outline="0" collapsedLevelsAreSubtotals="1" fieldPosition="0"/>
    </format>
    <format dxfId="3111">
      <pivotArea dataOnly="0" labelOnly="1" outline="0" axis="axisValues" fieldPosition="0"/>
    </format>
    <format dxfId="3110">
      <pivotArea type="all" dataOnly="0" outline="0" fieldPosition="0"/>
    </format>
    <format dxfId="3109">
      <pivotArea dataOnly="0" labelOnly="1" outline="0" axis="axisValues" fieldPosition="0"/>
    </format>
    <format dxfId="3108">
      <pivotArea outline="0" collapsedLevelsAreSubtotals="1" fieldPosition="0"/>
    </format>
    <format dxfId="3107">
      <pivotArea type="all" dataOnly="0" outline="0" fieldPosition="0"/>
    </format>
    <format dxfId="3106">
      <pivotArea outline="0" collapsedLevelsAreSubtotals="1" fieldPosition="0"/>
    </format>
    <format dxfId="3105">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AE87C4-8072-4B1B-A7F8-9248B4F45851}"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Y24:AA28" firstHeaderRow="1" firstDataRow="2" firstDataCol="1"/>
  <pivotFields count="14">
    <pivotField showAll="0"/>
    <pivotField showAll="0"/>
    <pivotField axis="axisCol" showAll="0">
      <items count="3">
        <item x="0"/>
        <item h="1"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pivotField showAll="0"/>
    <pivotField axis="axisRow" showAll="0">
      <items count="3">
        <item x="1"/>
        <item x="0"/>
        <item t="default"/>
      </items>
    </pivotField>
    <pivotField showAll="0"/>
    <pivotField showAll="0">
      <items count="12">
        <item x="4"/>
        <item x="0"/>
        <item x="5"/>
        <item x="3"/>
        <item x="8"/>
        <item x="10"/>
        <item x="6"/>
        <item x="7"/>
        <item x="1"/>
        <item x="9"/>
        <item x="2"/>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6"/>
  </rowFields>
  <rowItems count="3">
    <i>
      <x/>
    </i>
    <i>
      <x v="1"/>
    </i>
    <i t="grand">
      <x/>
    </i>
  </rowItems>
  <colFields count="1">
    <field x="2"/>
  </colFields>
  <colItems count="2">
    <i>
      <x/>
    </i>
    <i t="grand">
      <x/>
    </i>
  </colItems>
  <dataFields count="1">
    <dataField name="Sum of watcher" fld="4" baseField="0" baseItem="0"/>
  </dataFields>
  <chartFormats count="2">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822A8E8-00E3-4EDB-A8D5-1EB64015811B}"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V24:W37" firstHeaderRow="1" firstDataRow="1" firstDataCol="1"/>
  <pivotFields count="14">
    <pivotField showAll="0"/>
    <pivotField axis="axisRow" showAll="0">
      <items count="13">
        <item x="10"/>
        <item x="11"/>
        <item x="0"/>
        <item x="1"/>
        <item x="2"/>
        <item x="3"/>
        <item x="4"/>
        <item x="5"/>
        <item x="6"/>
        <item x="7"/>
        <item x="8"/>
        <item x="9"/>
        <item t="default"/>
      </items>
    </pivotField>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pivotField showAll="0"/>
    <pivotField showAll="0">
      <items count="3">
        <item x="1"/>
        <item x="0"/>
        <item t="default"/>
      </items>
    </pivotField>
    <pivotField showAll="0"/>
    <pivotField showAll="0">
      <items count="12">
        <item x="4"/>
        <item x="0"/>
        <item x="5"/>
        <item x="3"/>
        <item x="8"/>
        <item x="10"/>
        <item x="6"/>
        <item x="7"/>
        <item x="1"/>
        <item x="9"/>
        <item x="2"/>
        <item t="default"/>
      </items>
    </pivotField>
    <pivotField showAll="0"/>
    <pivotField dataField="1" showAll="0"/>
    <pivotField showAll="0" defaultSubtotal="0"/>
    <pivotField showAll="0" defaultSubtotal="0"/>
    <pivotField showAll="0" defaultSubtotal="0">
      <items count="4">
        <item x="0"/>
        <item x="1"/>
        <item x="2"/>
        <item x="3"/>
      </items>
    </pivotField>
  </pivotFields>
  <rowFields count="1">
    <field x="1"/>
  </rowFields>
  <rowItems count="13">
    <i>
      <x/>
    </i>
    <i>
      <x v="1"/>
    </i>
    <i>
      <x v="2"/>
    </i>
    <i>
      <x v="3"/>
    </i>
    <i>
      <x v="4"/>
    </i>
    <i>
      <x v="5"/>
    </i>
    <i>
      <x v="6"/>
    </i>
    <i>
      <x v="7"/>
    </i>
    <i>
      <x v="8"/>
    </i>
    <i>
      <x v="9"/>
    </i>
    <i>
      <x v="10"/>
    </i>
    <i>
      <x v="11"/>
    </i>
    <i t="grand">
      <x/>
    </i>
  </rowItems>
  <colItems count="1">
    <i/>
  </colItems>
  <dataFields count="1">
    <dataField name="Count of Program_name" fld="10"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F778EA-0423-488F-9C57-D92C3839FB2B}" name="PivotTable20"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6">
  <location ref="A23:B26" firstHeaderRow="1" firstDataRow="1" firstDataCol="1"/>
  <pivotFields count="14">
    <pivotField showAll="0"/>
    <pivotField showAll="0">
      <items count="13">
        <item x="10"/>
        <item x="11"/>
        <item x="0"/>
        <item x="1"/>
        <item x="2"/>
        <item x="3"/>
        <item x="4"/>
        <item x="5"/>
        <item x="6"/>
        <item x="7"/>
        <item x="8"/>
        <item x="9"/>
        <item t="default"/>
      </items>
    </pivotField>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pivotField axis="axisRow" showAll="0">
      <items count="3">
        <item x="1"/>
        <item x="0"/>
        <item t="default"/>
      </items>
    </pivotField>
    <pivotField showAll="0"/>
    <pivotField showAll="0">
      <items count="12">
        <item x="4"/>
        <item x="0"/>
        <item x="5"/>
        <item x="3"/>
        <item x="8"/>
        <item x="10"/>
        <item x="6"/>
        <item x="7"/>
        <item x="1"/>
        <item x="9"/>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3">
    <i>
      <x/>
    </i>
    <i>
      <x v="1"/>
    </i>
    <i t="grand">
      <x/>
    </i>
  </rowItems>
  <colItems count="1">
    <i/>
  </colItems>
  <dataFields count="1">
    <dataField name="مجموع من watcher" fld="4" baseField="0" baseItem="0"/>
  </dataFields>
  <formats count="18">
    <format dxfId="3140">
      <pivotArea type="all" dataOnly="0" outline="0" fieldPosition="0"/>
    </format>
    <format dxfId="3139">
      <pivotArea outline="0" collapsedLevelsAreSubtotals="1" fieldPosition="0"/>
    </format>
    <format dxfId="3138">
      <pivotArea dataOnly="0" labelOnly="1" outline="0" axis="axisValues" fieldPosition="0"/>
    </format>
    <format dxfId="3137">
      <pivotArea type="all" dataOnly="0" outline="0" fieldPosition="0"/>
    </format>
    <format dxfId="3136">
      <pivotArea outline="0" collapsedLevelsAreSubtotals="1" fieldPosition="0"/>
    </format>
    <format dxfId="3135">
      <pivotArea dataOnly="0" labelOnly="1" outline="0" axis="axisValues" fieldPosition="0"/>
    </format>
    <format dxfId="3134">
      <pivotArea type="all" dataOnly="0" outline="0" fieldPosition="0"/>
    </format>
    <format dxfId="3133">
      <pivotArea outline="0" collapsedLevelsAreSubtotals="1" fieldPosition="0"/>
    </format>
    <format dxfId="3132">
      <pivotArea dataOnly="0" labelOnly="1" outline="0" axis="axisValues" fieldPosition="0"/>
    </format>
    <format dxfId="3131">
      <pivotArea type="all" dataOnly="0" outline="0" fieldPosition="0"/>
    </format>
    <format dxfId="3130">
      <pivotArea outline="0" collapsedLevelsAreSubtotals="1" fieldPosition="0"/>
    </format>
    <format dxfId="3129">
      <pivotArea dataOnly="0" labelOnly="1" outline="0" axis="axisValues" fieldPosition="0"/>
    </format>
    <format dxfId="3128">
      <pivotArea type="all" dataOnly="0" outline="0" fieldPosition="0"/>
    </format>
    <format dxfId="3127">
      <pivotArea dataOnly="0" labelOnly="1" outline="0" axis="axisValues" fieldPosition="0"/>
    </format>
    <format dxfId="3126">
      <pivotArea outline="0" collapsedLevelsAreSubtotals="1" fieldPosition="0"/>
    </format>
    <format dxfId="3125">
      <pivotArea type="all" dataOnly="0" outline="0" fieldPosition="0"/>
    </format>
    <format dxfId="3124">
      <pivotArea outline="0" collapsedLevelsAreSubtotals="1" fieldPosition="0"/>
    </format>
    <format dxfId="3123">
      <pivotArea dataOnly="0" labelOnly="1" outline="0" axis="axisValues"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544AE26-EF6A-49C7-8A5B-CDA4C67BE219}" name="PivotTable8"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I7:I8" firstHeaderRow="1" firstDataRow="1" firstDataCol="0"/>
  <pivotFields count="14">
    <pivotField showAll="0"/>
    <pivotField showAll="0"/>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pivotField showAll="0"/>
    <pivotField showAll="0">
      <items count="3">
        <item x="1"/>
        <item x="0"/>
        <item t="default"/>
      </items>
    </pivotField>
    <pivotField showAll="0"/>
    <pivotField showAll="0"/>
    <pivotField showAll="0">
      <items count="3">
        <item x="1"/>
        <item x="0"/>
        <item t="default"/>
      </items>
    </pivotField>
    <pivotField showAll="0">
      <items count="128">
        <item x="56"/>
        <item x="70"/>
        <item x="18"/>
        <item x="26"/>
        <item x="87"/>
        <item x="69"/>
        <item x="46"/>
        <item x="32"/>
        <item x="39"/>
        <item x="52"/>
        <item x="114"/>
        <item x="88"/>
        <item x="100"/>
        <item x="7"/>
        <item x="71"/>
        <item x="81"/>
        <item x="75"/>
        <item x="60"/>
        <item x="94"/>
        <item x="86"/>
        <item x="117"/>
        <item x="58"/>
        <item x="21"/>
        <item x="42"/>
        <item x="85"/>
        <item x="48"/>
        <item x="124"/>
        <item x="19"/>
        <item x="4"/>
        <item x="35"/>
        <item x="66"/>
        <item x="22"/>
        <item x="91"/>
        <item x="80"/>
        <item x="99"/>
        <item x="28"/>
        <item x="33"/>
        <item x="109"/>
        <item x="123"/>
        <item x="27"/>
        <item x="65"/>
        <item x="36"/>
        <item x="41"/>
        <item x="119"/>
        <item x="121"/>
        <item x="76"/>
        <item x="47"/>
        <item x="55"/>
        <item x="2"/>
        <item x="90"/>
        <item x="3"/>
        <item x="44"/>
        <item x="108"/>
        <item x="24"/>
        <item x="107"/>
        <item x="83"/>
        <item x="101"/>
        <item x="103"/>
        <item x="110"/>
        <item x="98"/>
        <item x="105"/>
        <item x="62"/>
        <item x="64"/>
        <item x="54"/>
        <item x="63"/>
        <item x="97"/>
        <item x="0"/>
        <item x="113"/>
        <item x="73"/>
        <item x="31"/>
        <item x="122"/>
        <item x="53"/>
        <item x="102"/>
        <item x="57"/>
        <item x="77"/>
        <item x="50"/>
        <item x="67"/>
        <item x="93"/>
        <item x="37"/>
        <item x="43"/>
        <item x="59"/>
        <item x="5"/>
        <item x="116"/>
        <item x="16"/>
        <item x="15"/>
        <item x="126"/>
        <item x="40"/>
        <item x="11"/>
        <item x="104"/>
        <item x="118"/>
        <item x="120"/>
        <item x="78"/>
        <item x="49"/>
        <item x="8"/>
        <item x="25"/>
        <item x="10"/>
        <item x="29"/>
        <item x="13"/>
        <item x="106"/>
        <item x="61"/>
        <item x="79"/>
        <item x="17"/>
        <item x="51"/>
        <item x="72"/>
        <item x="68"/>
        <item x="115"/>
        <item x="74"/>
        <item x="45"/>
        <item x="38"/>
        <item x="89"/>
        <item x="112"/>
        <item x="30"/>
        <item x="92"/>
        <item x="1"/>
        <item x="9"/>
        <item x="23"/>
        <item x="34"/>
        <item x="14"/>
        <item x="12"/>
        <item x="111"/>
        <item x="96"/>
        <item x="20"/>
        <item x="95"/>
        <item x="82"/>
        <item x="6"/>
        <item x="125"/>
        <item x="8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مجموع من watcher" fld="4" baseField="0" baseItem="0"/>
  </dataFields>
  <formats count="18">
    <format dxfId="3158">
      <pivotArea type="all" dataOnly="0" outline="0" fieldPosition="0"/>
    </format>
    <format dxfId="3157">
      <pivotArea outline="0" collapsedLevelsAreSubtotals="1" fieldPosition="0"/>
    </format>
    <format dxfId="3156">
      <pivotArea dataOnly="0" labelOnly="1" outline="0" axis="axisValues" fieldPosition="0"/>
    </format>
    <format dxfId="3155">
      <pivotArea type="all" dataOnly="0" outline="0" fieldPosition="0"/>
    </format>
    <format dxfId="3154">
      <pivotArea outline="0" collapsedLevelsAreSubtotals="1" fieldPosition="0"/>
    </format>
    <format dxfId="3153">
      <pivotArea dataOnly="0" labelOnly="1" outline="0" axis="axisValues" fieldPosition="0"/>
    </format>
    <format dxfId="3152">
      <pivotArea type="all" dataOnly="0" outline="0" fieldPosition="0"/>
    </format>
    <format dxfId="3151">
      <pivotArea outline="0" collapsedLevelsAreSubtotals="1" fieldPosition="0"/>
    </format>
    <format dxfId="3150">
      <pivotArea dataOnly="0" labelOnly="1" outline="0" axis="axisValues" fieldPosition="0"/>
    </format>
    <format dxfId="3149">
      <pivotArea type="all" dataOnly="0" outline="0" fieldPosition="0"/>
    </format>
    <format dxfId="3148">
      <pivotArea outline="0" collapsedLevelsAreSubtotals="1" fieldPosition="0"/>
    </format>
    <format dxfId="3147">
      <pivotArea dataOnly="0" labelOnly="1" outline="0" axis="axisValues" fieldPosition="0"/>
    </format>
    <format dxfId="3146">
      <pivotArea type="all" dataOnly="0" outline="0" fieldPosition="0"/>
    </format>
    <format dxfId="3145">
      <pivotArea dataOnly="0" labelOnly="1" outline="0" axis="axisValues" fieldPosition="0"/>
    </format>
    <format dxfId="3144">
      <pivotArea outline="0" collapsedLevelsAreSubtotals="1" fieldPosition="0"/>
    </format>
    <format dxfId="3143">
      <pivotArea type="all" dataOnly="0" outline="0" fieldPosition="0"/>
    </format>
    <format dxfId="3142">
      <pivotArea outline="0" collapsedLevelsAreSubtotals="1" fieldPosition="0"/>
    </format>
    <format dxfId="3141">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563F64-C6CE-4E86-B3A7-4032023F15D1}" name="PivotTable10"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Y5:Z18" firstHeaderRow="1" firstDataRow="1" firstDataCol="1"/>
  <pivotFields count="14">
    <pivotField showAll="0">
      <items count="32">
        <item x="11"/>
        <item x="24"/>
        <item x="12"/>
        <item x="13"/>
        <item x="27"/>
        <item x="25"/>
        <item x="14"/>
        <item x="15"/>
        <item x="28"/>
        <item x="16"/>
        <item x="17"/>
        <item x="18"/>
        <item x="29"/>
        <item x="0"/>
        <item x="1"/>
        <item x="19"/>
        <item x="2"/>
        <item x="3"/>
        <item x="20"/>
        <item x="21"/>
        <item x="4"/>
        <item x="22"/>
        <item x="5"/>
        <item x="6"/>
        <item x="26"/>
        <item x="7"/>
        <item x="8"/>
        <item x="23"/>
        <item x="9"/>
        <item x="10"/>
        <item x="30"/>
        <item t="default"/>
      </items>
    </pivotField>
    <pivotField axis="axisRow" showAll="0">
      <items count="13">
        <item x="10"/>
        <item x="11"/>
        <item x="0"/>
        <item x="1"/>
        <item x="2"/>
        <item x="3"/>
        <item x="4"/>
        <item x="5"/>
        <item x="6"/>
        <item x="7"/>
        <item x="8"/>
        <item x="9"/>
        <item t="default"/>
      </items>
    </pivotField>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مجموع من watcher" fld="4" baseField="0" baseItem="0"/>
  </dataFields>
  <formats count="18">
    <format dxfId="3176">
      <pivotArea type="all" dataOnly="0" outline="0" fieldPosition="0"/>
    </format>
    <format dxfId="3175">
      <pivotArea outline="0" collapsedLevelsAreSubtotals="1" fieldPosition="0"/>
    </format>
    <format dxfId="3174">
      <pivotArea dataOnly="0" labelOnly="1" outline="0" axis="axisValues" fieldPosition="0"/>
    </format>
    <format dxfId="3173">
      <pivotArea type="all" dataOnly="0" outline="0" fieldPosition="0"/>
    </format>
    <format dxfId="3172">
      <pivotArea outline="0" collapsedLevelsAreSubtotals="1" fieldPosition="0"/>
    </format>
    <format dxfId="3171">
      <pivotArea dataOnly="0" labelOnly="1" outline="0" axis="axisValues" fieldPosition="0"/>
    </format>
    <format dxfId="3170">
      <pivotArea type="all" dataOnly="0" outline="0" fieldPosition="0"/>
    </format>
    <format dxfId="3169">
      <pivotArea outline="0" collapsedLevelsAreSubtotals="1" fieldPosition="0"/>
    </format>
    <format dxfId="3168">
      <pivotArea dataOnly="0" labelOnly="1" outline="0" axis="axisValues" fieldPosition="0"/>
    </format>
    <format dxfId="3167">
      <pivotArea type="all" dataOnly="0" outline="0" fieldPosition="0"/>
    </format>
    <format dxfId="3166">
      <pivotArea outline="0" collapsedLevelsAreSubtotals="1" fieldPosition="0"/>
    </format>
    <format dxfId="3165">
      <pivotArea dataOnly="0" labelOnly="1" outline="0" axis="axisValues" fieldPosition="0"/>
    </format>
    <format dxfId="3164">
      <pivotArea type="all" dataOnly="0" outline="0" fieldPosition="0"/>
    </format>
    <format dxfId="3163">
      <pivotArea dataOnly="0" labelOnly="1" outline="0" axis="axisValues" fieldPosition="0"/>
    </format>
    <format dxfId="3162">
      <pivotArea outline="0" collapsedLevelsAreSubtotals="1" fieldPosition="0"/>
    </format>
    <format dxfId="3161">
      <pivotArea type="all" dataOnly="0" outline="0" fieldPosition="0"/>
    </format>
    <format dxfId="3160">
      <pivotArea outline="0" collapsedLevelsAreSubtotals="1" fieldPosition="0"/>
    </format>
    <format dxfId="3159">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DC95EC9-1A58-423D-8594-66B5819CDC2F}" name="PivotTable2"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3">
  <location ref="A8:B11" firstHeaderRow="1" firstDataRow="1" firstDataCol="1"/>
  <pivotFields count="14">
    <pivotField showAll="0"/>
    <pivotField showAll="0"/>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items count="131">
        <item x="73"/>
        <item x="31"/>
        <item x="6"/>
        <item x="11"/>
        <item x="62"/>
        <item x="5"/>
        <item x="15"/>
        <item x="61"/>
        <item x="40"/>
        <item x="14"/>
        <item x="54"/>
        <item x="86"/>
        <item x="7"/>
        <item x="28"/>
        <item x="29"/>
        <item x="35"/>
        <item x="85"/>
        <item x="88"/>
        <item x="94"/>
        <item x="99"/>
        <item x="2"/>
        <item x="105"/>
        <item x="72"/>
        <item x="47"/>
        <item x="3"/>
        <item x="75"/>
        <item x="121"/>
        <item x="67"/>
        <item x="21"/>
        <item x="110"/>
        <item x="38"/>
        <item x="13"/>
        <item x="55"/>
        <item x="74"/>
        <item x="64"/>
        <item x="78"/>
        <item x="43"/>
        <item x="12"/>
        <item x="46"/>
        <item x="20"/>
        <item x="102"/>
        <item x="89"/>
        <item x="42"/>
        <item x="45"/>
        <item x="92"/>
        <item x="68"/>
        <item x="112"/>
        <item x="87"/>
        <item x="37"/>
        <item x="84"/>
        <item x="19"/>
        <item x="48"/>
        <item x="66"/>
        <item x="65"/>
        <item x="8"/>
        <item x="129"/>
        <item x="17"/>
        <item x="115"/>
        <item x="18"/>
        <item x="10"/>
        <item x="76"/>
        <item x="24"/>
        <item x="58"/>
        <item x="33"/>
        <item x="57"/>
        <item x="82"/>
        <item x="22"/>
        <item x="70"/>
        <item x="52"/>
        <item x="116"/>
        <item x="23"/>
        <item x="60"/>
        <item x="49"/>
        <item x="51"/>
        <item x="83"/>
        <item x="25"/>
        <item x="104"/>
        <item x="127"/>
        <item x="117"/>
        <item x="26"/>
        <item x="118"/>
        <item x="98"/>
        <item x="124"/>
        <item x="126"/>
        <item x="114"/>
        <item x="71"/>
        <item x="90"/>
        <item x="81"/>
        <item x="109"/>
        <item x="1"/>
        <item x="44"/>
        <item x="106"/>
        <item x="16"/>
        <item x="80"/>
        <item x="0"/>
        <item x="79"/>
        <item x="96"/>
        <item x="93"/>
        <item x="111"/>
        <item x="113"/>
        <item x="107"/>
        <item x="9"/>
        <item x="30"/>
        <item x="50"/>
        <item x="120"/>
        <item x="41"/>
        <item x="128"/>
        <item x="101"/>
        <item x="103"/>
        <item x="122"/>
        <item x="63"/>
        <item x="34"/>
        <item x="97"/>
        <item x="36"/>
        <item x="91"/>
        <item x="4"/>
        <item x="95"/>
        <item x="27"/>
        <item x="100"/>
        <item x="53"/>
        <item x="32"/>
        <item x="77"/>
        <item x="69"/>
        <item x="39"/>
        <item x="59"/>
        <item x="108"/>
        <item x="123"/>
        <item x="119"/>
        <item x="56"/>
        <item x="125"/>
        <item t="default"/>
      </items>
    </pivotField>
    <pivotField axis="axisRow"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3">
    <i>
      <x/>
    </i>
    <i>
      <x v="1"/>
    </i>
    <i t="grand">
      <x/>
    </i>
  </rowItems>
  <colItems count="1">
    <i/>
  </colItems>
  <dataFields count="1">
    <dataField name="مجموع من watcher" fld="4" baseField="0" baseItem="0"/>
  </dataFields>
  <formats count="18">
    <format dxfId="3194">
      <pivotArea type="all" dataOnly="0" outline="0" fieldPosition="0"/>
    </format>
    <format dxfId="3193">
      <pivotArea outline="0" collapsedLevelsAreSubtotals="1" fieldPosition="0"/>
    </format>
    <format dxfId="3192">
      <pivotArea dataOnly="0" labelOnly="1" outline="0" axis="axisValues" fieldPosition="0"/>
    </format>
    <format dxfId="3191">
      <pivotArea type="all" dataOnly="0" outline="0" fieldPosition="0"/>
    </format>
    <format dxfId="3190">
      <pivotArea outline="0" collapsedLevelsAreSubtotals="1" fieldPosition="0"/>
    </format>
    <format dxfId="3189">
      <pivotArea dataOnly="0" labelOnly="1" outline="0" axis="axisValues" fieldPosition="0"/>
    </format>
    <format dxfId="3188">
      <pivotArea type="all" dataOnly="0" outline="0" fieldPosition="0"/>
    </format>
    <format dxfId="3187">
      <pivotArea outline="0" collapsedLevelsAreSubtotals="1" fieldPosition="0"/>
    </format>
    <format dxfId="3186">
      <pivotArea dataOnly="0" labelOnly="1" outline="0" axis="axisValues" fieldPosition="0"/>
    </format>
    <format dxfId="3185">
      <pivotArea type="all" dataOnly="0" outline="0" fieldPosition="0"/>
    </format>
    <format dxfId="3184">
      <pivotArea outline="0" collapsedLevelsAreSubtotals="1" fieldPosition="0"/>
    </format>
    <format dxfId="3183">
      <pivotArea dataOnly="0" labelOnly="1" outline="0" axis="axisValues" fieldPosition="0"/>
    </format>
    <format dxfId="3182">
      <pivotArea type="all" dataOnly="0" outline="0" fieldPosition="0"/>
    </format>
    <format dxfId="3181">
      <pivotArea dataOnly="0" labelOnly="1" outline="0" axis="axisValues" fieldPosition="0"/>
    </format>
    <format dxfId="3180">
      <pivotArea outline="0" collapsedLevelsAreSubtotals="1" fieldPosition="0"/>
    </format>
    <format dxfId="3179">
      <pivotArea type="all" dataOnly="0" outline="0" fieldPosition="0"/>
    </format>
    <format dxfId="3178">
      <pivotArea outline="0" collapsedLevelsAreSubtotals="1" fieldPosition="0"/>
    </format>
    <format dxfId="3177">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097430-7EF2-4F9A-AEB3-D6589AE6A443}" name="PivotTable13"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35">
  <location ref="L20:M32" firstHeaderRow="1" firstDataRow="1" firstDataCol="1"/>
  <pivotFields count="14">
    <pivotField showAll="0"/>
    <pivotField showAll="0">
      <items count="13">
        <item x="10"/>
        <item x="11"/>
        <item x="0"/>
        <item x="1"/>
        <item x="2"/>
        <item x="3"/>
        <item x="4"/>
        <item x="5"/>
        <item x="6"/>
        <item x="7"/>
        <item x="8"/>
        <item x="9"/>
        <item t="default"/>
      </items>
    </pivotField>
    <pivotField showAll="0">
      <items count="3">
        <item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items count="131">
        <item x="73"/>
        <item x="31"/>
        <item x="6"/>
        <item x="11"/>
        <item x="62"/>
        <item x="5"/>
        <item x="15"/>
        <item x="61"/>
        <item x="40"/>
        <item x="14"/>
        <item x="54"/>
        <item x="86"/>
        <item x="7"/>
        <item x="28"/>
        <item x="29"/>
        <item x="35"/>
        <item x="85"/>
        <item x="88"/>
        <item x="94"/>
        <item x="99"/>
        <item x="2"/>
        <item x="105"/>
        <item x="72"/>
        <item x="47"/>
        <item x="3"/>
        <item x="75"/>
        <item x="121"/>
        <item x="67"/>
        <item x="21"/>
        <item x="110"/>
        <item x="38"/>
        <item x="13"/>
        <item x="55"/>
        <item x="74"/>
        <item x="64"/>
        <item x="78"/>
        <item x="43"/>
        <item x="12"/>
        <item x="46"/>
        <item x="20"/>
        <item x="102"/>
        <item x="89"/>
        <item x="42"/>
        <item x="45"/>
        <item x="92"/>
        <item x="68"/>
        <item x="112"/>
        <item x="87"/>
        <item x="37"/>
        <item x="84"/>
        <item x="19"/>
        <item x="48"/>
        <item x="66"/>
        <item x="65"/>
        <item x="8"/>
        <item x="129"/>
        <item x="17"/>
        <item x="115"/>
        <item x="18"/>
        <item x="10"/>
        <item x="76"/>
        <item x="24"/>
        <item x="58"/>
        <item x="33"/>
        <item x="57"/>
        <item x="82"/>
        <item x="22"/>
        <item x="70"/>
        <item x="52"/>
        <item x="116"/>
        <item x="23"/>
        <item x="60"/>
        <item x="49"/>
        <item x="51"/>
        <item x="83"/>
        <item x="25"/>
        <item x="104"/>
        <item x="127"/>
        <item x="117"/>
        <item x="26"/>
        <item x="118"/>
        <item x="98"/>
        <item x="124"/>
        <item x="126"/>
        <item x="114"/>
        <item x="71"/>
        <item x="90"/>
        <item x="81"/>
        <item x="109"/>
        <item x="1"/>
        <item x="44"/>
        <item x="106"/>
        <item x="16"/>
        <item x="80"/>
        <item x="0"/>
        <item x="79"/>
        <item x="96"/>
        <item x="93"/>
        <item x="111"/>
        <item x="113"/>
        <item x="107"/>
        <item x="9"/>
        <item x="30"/>
        <item x="50"/>
        <item x="120"/>
        <item x="41"/>
        <item x="128"/>
        <item x="101"/>
        <item x="103"/>
        <item x="122"/>
        <item x="63"/>
        <item x="34"/>
        <item x="97"/>
        <item x="36"/>
        <item x="91"/>
        <item x="4"/>
        <item x="95"/>
        <item x="27"/>
        <item x="100"/>
        <item x="53"/>
        <item x="32"/>
        <item x="77"/>
        <item x="69"/>
        <item x="39"/>
        <item x="59"/>
        <item x="108"/>
        <item x="123"/>
        <item x="119"/>
        <item x="56"/>
        <item x="125"/>
        <item t="default"/>
      </items>
    </pivotField>
    <pivotField showAll="0">
      <items count="3">
        <item x="1"/>
        <item x="0"/>
        <item t="default"/>
      </items>
    </pivotField>
    <pivotField showAll="0">
      <items count="11">
        <item x="2"/>
        <item x="0"/>
        <item x="6"/>
        <item x="3"/>
        <item x="1"/>
        <item x="4"/>
        <item x="9"/>
        <item x="5"/>
        <item x="7"/>
        <item x="8"/>
        <item t="default"/>
      </items>
    </pivotField>
    <pivotField axis="axisRow" showAll="0">
      <items count="12">
        <item x="4"/>
        <item x="0"/>
        <item x="5"/>
        <item x="3"/>
        <item x="8"/>
        <item x="10"/>
        <item x="6"/>
        <item x="7"/>
        <item x="1"/>
        <item x="9"/>
        <item x="2"/>
        <item t="default"/>
      </items>
    </pivotField>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12">
    <i>
      <x/>
    </i>
    <i>
      <x v="1"/>
    </i>
    <i>
      <x v="2"/>
    </i>
    <i>
      <x v="3"/>
    </i>
    <i>
      <x v="4"/>
    </i>
    <i>
      <x v="5"/>
    </i>
    <i>
      <x v="6"/>
    </i>
    <i>
      <x v="7"/>
    </i>
    <i>
      <x v="8"/>
    </i>
    <i>
      <x v="9"/>
    </i>
    <i>
      <x v="10"/>
    </i>
    <i t="grand">
      <x/>
    </i>
  </rowItems>
  <colItems count="1">
    <i/>
  </colItems>
  <dataFields count="1">
    <dataField name="مجموع من watcher" fld="4" baseField="0" baseItem="0"/>
  </dataFields>
  <formats count="18">
    <format dxfId="3212">
      <pivotArea type="all" dataOnly="0" outline="0" fieldPosition="0"/>
    </format>
    <format dxfId="3211">
      <pivotArea outline="0" collapsedLevelsAreSubtotals="1" fieldPosition="0"/>
    </format>
    <format dxfId="3210">
      <pivotArea dataOnly="0" labelOnly="1" outline="0" axis="axisValues" fieldPosition="0"/>
    </format>
    <format dxfId="3209">
      <pivotArea type="all" dataOnly="0" outline="0" fieldPosition="0"/>
    </format>
    <format dxfId="3208">
      <pivotArea outline="0" collapsedLevelsAreSubtotals="1" fieldPosition="0"/>
    </format>
    <format dxfId="3207">
      <pivotArea dataOnly="0" labelOnly="1" outline="0" axis="axisValues" fieldPosition="0"/>
    </format>
    <format dxfId="3206">
      <pivotArea type="all" dataOnly="0" outline="0" fieldPosition="0"/>
    </format>
    <format dxfId="3205">
      <pivotArea outline="0" collapsedLevelsAreSubtotals="1" fieldPosition="0"/>
    </format>
    <format dxfId="3204">
      <pivotArea dataOnly="0" labelOnly="1" outline="0" axis="axisValues" fieldPosition="0"/>
    </format>
    <format dxfId="3203">
      <pivotArea type="all" dataOnly="0" outline="0" fieldPosition="0"/>
    </format>
    <format dxfId="3202">
      <pivotArea outline="0" collapsedLevelsAreSubtotals="1" fieldPosition="0"/>
    </format>
    <format dxfId="3201">
      <pivotArea dataOnly="0" labelOnly="1" outline="0" axis="axisValues" fieldPosition="0"/>
    </format>
    <format dxfId="3200">
      <pivotArea type="all" dataOnly="0" outline="0" fieldPosition="0"/>
    </format>
    <format dxfId="3199">
      <pivotArea dataOnly="0" labelOnly="1" outline="0" axis="axisValues" fieldPosition="0"/>
    </format>
    <format dxfId="3198">
      <pivotArea outline="0" collapsedLevelsAreSubtotals="1" fieldPosition="0"/>
    </format>
    <format dxfId="3197">
      <pivotArea type="all" dataOnly="0" outline="0" fieldPosition="0"/>
    </format>
    <format dxfId="3196">
      <pivotArea outline="0" collapsedLevelsAreSubtotals="1" fieldPosition="0"/>
    </format>
    <format dxfId="3195">
      <pivotArea dataOnly="0" labelOnly="1" outline="0" axis="axisValues" fieldPosition="0"/>
    </format>
  </formats>
  <chartFormats count="14">
    <chartFormat chart="12"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8" count="1" selected="0">
            <x v="0"/>
          </reference>
        </references>
      </pivotArea>
    </chartFormat>
    <chartFormat chart="12" format="2">
      <pivotArea type="data" outline="0" fieldPosition="0">
        <references count="2">
          <reference field="4294967294" count="1" selected="0">
            <x v="0"/>
          </reference>
          <reference field="8" count="1" selected="0">
            <x v="1"/>
          </reference>
        </references>
      </pivotArea>
    </chartFormat>
    <chartFormat chart="12" format="3">
      <pivotArea type="data" outline="0" fieldPosition="0">
        <references count="2">
          <reference field="4294967294" count="1" selected="0">
            <x v="0"/>
          </reference>
          <reference field="8" count="1" selected="0">
            <x v="2"/>
          </reference>
        </references>
      </pivotArea>
    </chartFormat>
    <chartFormat chart="12" format="4">
      <pivotArea type="data" outline="0" fieldPosition="0">
        <references count="2">
          <reference field="4294967294" count="1" selected="0">
            <x v="0"/>
          </reference>
          <reference field="8" count="1" selected="0">
            <x v="3"/>
          </reference>
        </references>
      </pivotArea>
    </chartFormat>
    <chartFormat chart="12" format="5">
      <pivotArea type="data" outline="0" fieldPosition="0">
        <references count="2">
          <reference field="4294967294" count="1" selected="0">
            <x v="0"/>
          </reference>
          <reference field="8" count="1" selected="0">
            <x v="4"/>
          </reference>
        </references>
      </pivotArea>
    </chartFormat>
    <chartFormat chart="12" format="6">
      <pivotArea type="data" outline="0" fieldPosition="0">
        <references count="2">
          <reference field="4294967294" count="1" selected="0">
            <x v="0"/>
          </reference>
          <reference field="8" count="1" selected="0">
            <x v="5"/>
          </reference>
        </references>
      </pivotArea>
    </chartFormat>
    <chartFormat chart="12" format="7">
      <pivotArea type="data" outline="0" fieldPosition="0">
        <references count="2">
          <reference field="4294967294" count="1" selected="0">
            <x v="0"/>
          </reference>
          <reference field="8" count="1" selected="0">
            <x v="6"/>
          </reference>
        </references>
      </pivotArea>
    </chartFormat>
    <chartFormat chart="12" format="8">
      <pivotArea type="data" outline="0" fieldPosition="0">
        <references count="2">
          <reference field="4294967294" count="1" selected="0">
            <x v="0"/>
          </reference>
          <reference field="8" count="1" selected="0">
            <x v="7"/>
          </reference>
        </references>
      </pivotArea>
    </chartFormat>
    <chartFormat chart="12" format="9">
      <pivotArea type="data" outline="0" fieldPosition="0">
        <references count="2">
          <reference field="4294967294" count="1" selected="0">
            <x v="0"/>
          </reference>
          <reference field="8" count="1" selected="0">
            <x v="8"/>
          </reference>
        </references>
      </pivotArea>
    </chartFormat>
    <chartFormat chart="12" format="10">
      <pivotArea type="data" outline="0" fieldPosition="0">
        <references count="2">
          <reference field="4294967294" count="1" selected="0">
            <x v="0"/>
          </reference>
          <reference field="8" count="1" selected="0">
            <x v="9"/>
          </reference>
        </references>
      </pivotArea>
    </chartFormat>
    <chartFormat chart="12" format="11">
      <pivotArea type="data" outline="0" fieldPosition="0">
        <references count="2">
          <reference field="4294967294" count="1" selected="0">
            <x v="0"/>
          </reference>
          <reference field="8" count="1" selected="0">
            <x v="1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53C412F-E770-46D9-88D9-EFDF60182734}" name="PivotTable6"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F18:G21" firstHeaderRow="1" firstDataRow="1" firstDataCol="1"/>
  <pivotFields count="14">
    <pivotField showAll="0"/>
    <pivotField showAll="0"/>
    <pivotField axis="axisRow" showAll="0">
      <items count="3">
        <item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pivotField dataField="1"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3">
    <i>
      <x/>
    </i>
    <i>
      <x v="1"/>
    </i>
    <i t="grand">
      <x/>
    </i>
  </rowItems>
  <colItems count="1">
    <i/>
  </colItems>
  <dataFields count="1">
    <dataField name="مجموع من duration_seconds" fld="5" baseField="0" baseItem="0" numFmtId="43"/>
  </dataFields>
  <formats count="18">
    <format dxfId="3230">
      <pivotArea type="all" dataOnly="0" outline="0" fieldPosition="0"/>
    </format>
    <format dxfId="3229">
      <pivotArea outline="0" collapsedLevelsAreSubtotals="1" fieldPosition="0"/>
    </format>
    <format dxfId="3228">
      <pivotArea dataOnly="0" labelOnly="1" outline="0" axis="axisValues" fieldPosition="0"/>
    </format>
    <format dxfId="3227">
      <pivotArea type="all" dataOnly="0" outline="0" fieldPosition="0"/>
    </format>
    <format dxfId="3226">
      <pivotArea outline="0" collapsedLevelsAreSubtotals="1" fieldPosition="0"/>
    </format>
    <format dxfId="3225">
      <pivotArea dataOnly="0" labelOnly="1" outline="0" axis="axisValues" fieldPosition="0"/>
    </format>
    <format dxfId="3224">
      <pivotArea type="all" dataOnly="0" outline="0" fieldPosition="0"/>
    </format>
    <format dxfId="3223">
      <pivotArea outline="0" collapsedLevelsAreSubtotals="1" fieldPosition="0"/>
    </format>
    <format dxfId="3222">
      <pivotArea dataOnly="0" labelOnly="1" outline="0" axis="axisValues" fieldPosition="0"/>
    </format>
    <format dxfId="3221">
      <pivotArea type="all" dataOnly="0" outline="0" fieldPosition="0"/>
    </format>
    <format dxfId="3220">
      <pivotArea outline="0" collapsedLevelsAreSubtotals="1" fieldPosition="0"/>
    </format>
    <format dxfId="3219">
      <pivotArea dataOnly="0" labelOnly="1" outline="0" axis="axisValues" fieldPosition="0"/>
    </format>
    <format dxfId="3218">
      <pivotArea type="all" dataOnly="0" outline="0" fieldPosition="0"/>
    </format>
    <format dxfId="3217">
      <pivotArea dataOnly="0" labelOnly="1" outline="0" axis="axisValues" fieldPosition="0"/>
    </format>
    <format dxfId="3216">
      <pivotArea outline="0" collapsedLevelsAreSubtotals="1" fieldPosition="0"/>
    </format>
    <format dxfId="3215">
      <pivotArea type="all" dataOnly="0" outline="0" fieldPosition="0"/>
    </format>
    <format dxfId="3214">
      <pivotArea outline="0" collapsedLevelsAreSubtotals="1" fieldPosition="0"/>
    </format>
    <format dxfId="3213">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5252D45-61BA-4895-A805-D878ABB72F16}" name="PivotTable14"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13">
  <location ref="AD22:AG44" firstHeaderRow="1" firstDataRow="2" firstDataCol="1"/>
  <pivotFields count="14">
    <pivotField showAll="0">
      <items count="32">
        <item x="11"/>
        <item x="24"/>
        <item x="12"/>
        <item x="13"/>
        <item x="27"/>
        <item x="25"/>
        <item x="14"/>
        <item x="15"/>
        <item x="28"/>
        <item x="16"/>
        <item x="17"/>
        <item x="18"/>
        <item x="29"/>
        <item x="0"/>
        <item x="1"/>
        <item x="19"/>
        <item x="2"/>
        <item x="3"/>
        <item x="20"/>
        <item x="21"/>
        <item x="4"/>
        <item x="22"/>
        <item x="5"/>
        <item x="6"/>
        <item x="26"/>
        <item x="7"/>
        <item x="8"/>
        <item x="23"/>
        <item x="9"/>
        <item x="10"/>
        <item x="30"/>
        <item t="default"/>
      </items>
    </pivotField>
    <pivotField showAll="0">
      <items count="13">
        <item x="10"/>
        <item x="11"/>
        <item x="0"/>
        <item x="1"/>
        <item x="2"/>
        <item x="3"/>
        <item x="4"/>
        <item x="5"/>
        <item x="6"/>
        <item x="7"/>
        <item x="8"/>
        <item x="9"/>
        <item t="default"/>
      </items>
    </pivotField>
    <pivotField axis="axisCol" showAll="0">
      <items count="3">
        <item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pivotField axis="axisRow" showAll="0">
      <items count="3">
        <item x="1"/>
        <item x="0"/>
        <item t="default"/>
      </items>
    </pivotField>
    <pivotField showAll="0"/>
    <pivotField axis="axisRow" showAll="0">
      <items count="12">
        <item x="0"/>
        <item x="4"/>
        <item x="3"/>
        <item x="6"/>
        <item x="1"/>
        <item x="5"/>
        <item x="2"/>
        <item x="10"/>
        <item x="8"/>
        <item x="7"/>
        <item x="9"/>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6"/>
    <field x="8"/>
  </rowFields>
  <rowItems count="21">
    <i>
      <x/>
    </i>
    <i r="1">
      <x/>
    </i>
    <i r="1">
      <x v="1"/>
    </i>
    <i r="1">
      <x v="2"/>
    </i>
    <i r="1">
      <x v="3"/>
    </i>
    <i r="1">
      <x v="4"/>
    </i>
    <i r="1">
      <x v="5"/>
    </i>
    <i r="1">
      <x v="6"/>
    </i>
    <i r="1">
      <x v="7"/>
    </i>
    <i r="1">
      <x v="8"/>
    </i>
    <i r="1">
      <x v="9"/>
    </i>
    <i r="1">
      <x v="10"/>
    </i>
    <i>
      <x v="1"/>
    </i>
    <i r="1">
      <x/>
    </i>
    <i r="1">
      <x v="1"/>
    </i>
    <i r="1">
      <x v="2"/>
    </i>
    <i r="1">
      <x v="3"/>
    </i>
    <i r="1">
      <x v="4"/>
    </i>
    <i r="1">
      <x v="6"/>
    </i>
    <i r="1">
      <x v="7"/>
    </i>
    <i t="grand">
      <x/>
    </i>
  </rowItems>
  <colFields count="1">
    <field x="2"/>
  </colFields>
  <colItems count="3">
    <i>
      <x/>
    </i>
    <i>
      <x v="1"/>
    </i>
    <i t="grand">
      <x/>
    </i>
  </colItems>
  <dataFields count="1">
    <dataField name="مجموع من watcher" fld="4" baseField="0" baseItem="0"/>
  </dataFields>
  <formats count="18">
    <format dxfId="3248">
      <pivotArea type="all" dataOnly="0" outline="0" fieldPosition="0"/>
    </format>
    <format dxfId="3247">
      <pivotArea outline="0" collapsedLevelsAreSubtotals="1" fieldPosition="0"/>
    </format>
    <format dxfId="3246">
      <pivotArea dataOnly="0" labelOnly="1" outline="0" axis="axisValues" fieldPosition="0"/>
    </format>
    <format dxfId="3245">
      <pivotArea type="all" dataOnly="0" outline="0" fieldPosition="0"/>
    </format>
    <format dxfId="3244">
      <pivotArea outline="0" collapsedLevelsAreSubtotals="1" fieldPosition="0"/>
    </format>
    <format dxfId="3243">
      <pivotArea dataOnly="0" labelOnly="1" outline="0" axis="axisValues" fieldPosition="0"/>
    </format>
    <format dxfId="3242">
      <pivotArea type="all" dataOnly="0" outline="0" fieldPosition="0"/>
    </format>
    <format dxfId="3241">
      <pivotArea outline="0" collapsedLevelsAreSubtotals="1" fieldPosition="0"/>
    </format>
    <format dxfId="3240">
      <pivotArea dataOnly="0" labelOnly="1" outline="0" axis="axisValues" fieldPosition="0"/>
    </format>
    <format dxfId="3239">
      <pivotArea type="all" dataOnly="0" outline="0" fieldPosition="0"/>
    </format>
    <format dxfId="3238">
      <pivotArea outline="0" collapsedLevelsAreSubtotals="1" fieldPosition="0"/>
    </format>
    <format dxfId="3237">
      <pivotArea dataOnly="0" labelOnly="1" outline="0" axis="axisValues" fieldPosition="0"/>
    </format>
    <format dxfId="3236">
      <pivotArea type="all" dataOnly="0" outline="0" fieldPosition="0"/>
    </format>
    <format dxfId="3235">
      <pivotArea dataOnly="0" labelOnly="1" outline="0" axis="axisValues" fieldPosition="0"/>
    </format>
    <format dxfId="3234">
      <pivotArea outline="0" collapsedLevelsAreSubtotals="1" fieldPosition="0"/>
    </format>
    <format dxfId="3233">
      <pivotArea type="all" dataOnly="0" outline="0" fieldPosition="0"/>
    </format>
    <format dxfId="3232">
      <pivotArea outline="0" collapsedLevelsAreSubtotals="1" fieldPosition="0"/>
    </format>
    <format dxfId="3231">
      <pivotArea dataOnly="0" labelOnly="1" outline="0" axis="axisValues" fieldPosition="0"/>
    </format>
  </formats>
  <chartFormats count="5">
    <chartFormat chart="4" format="2" series="1">
      <pivotArea type="data" outline="0" fieldPosition="0">
        <references count="2">
          <reference field="4294967294" count="1" selected="0">
            <x v="0"/>
          </reference>
          <reference field="2"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 chart="10" format="4" series="1">
      <pivotArea type="data" outline="0" fieldPosition="0">
        <references count="2">
          <reference field="4294967294" count="1" selected="0">
            <x v="0"/>
          </reference>
          <reference field="2" count="1" selected="0">
            <x v="0"/>
          </reference>
        </references>
      </pivotArea>
    </chartFormat>
    <chartFormat chart="10" format="5" series="1">
      <pivotArea type="data" outline="0" fieldPosition="0">
        <references count="2">
          <reference field="4294967294" count="1" selected="0">
            <x v="0"/>
          </reference>
          <reference field="2" count="1" selected="0">
            <x v="1"/>
          </reference>
        </references>
      </pivotArea>
    </chartFormat>
    <chartFormat chart="10" format="6"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75DCFB6-FAA8-4D57-911F-AE2873DE828C}" name="PivotTable9"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4">
  <location ref="L5:M17" firstHeaderRow="1" firstDataRow="1" firstDataCol="1"/>
  <pivotFields count="14">
    <pivotField showAll="0"/>
    <pivotField showAll="0"/>
    <pivotField showAll="0">
      <items count="3">
        <item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items count="2">
        <item x="0"/>
        <item t="default"/>
      </items>
    </pivotField>
    <pivotField dataField="1" showAll="0"/>
    <pivotField showAll="0"/>
    <pivotField showAll="0"/>
    <pivotField axis="axisRow" showAll="0">
      <items count="12">
        <item x="0"/>
        <item x="1"/>
        <item x="4"/>
        <item x="3"/>
        <item x="6"/>
        <item x="9"/>
        <item x="2"/>
        <item x="10"/>
        <item x="5"/>
        <item x="8"/>
        <item x="7"/>
        <item t="default"/>
      </items>
    </pivotField>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12">
    <i>
      <x/>
    </i>
    <i>
      <x v="1"/>
    </i>
    <i>
      <x v="2"/>
    </i>
    <i>
      <x v="3"/>
    </i>
    <i>
      <x v="4"/>
    </i>
    <i>
      <x v="5"/>
    </i>
    <i>
      <x v="6"/>
    </i>
    <i>
      <x v="7"/>
    </i>
    <i>
      <x v="8"/>
    </i>
    <i>
      <x v="9"/>
    </i>
    <i>
      <x v="10"/>
    </i>
    <i t="grand">
      <x/>
    </i>
  </rowItems>
  <colItems count="1">
    <i/>
  </colItems>
  <dataFields count="1">
    <dataField name="مجموع من duration_seconds" fld="5" baseField="0" baseItem="0" numFmtId="43"/>
  </dataFields>
  <formats count="18">
    <format dxfId="3266">
      <pivotArea type="all" dataOnly="0" outline="0" fieldPosition="0"/>
    </format>
    <format dxfId="3265">
      <pivotArea outline="0" collapsedLevelsAreSubtotals="1" fieldPosition="0"/>
    </format>
    <format dxfId="3264">
      <pivotArea dataOnly="0" labelOnly="1" outline="0" axis="axisValues" fieldPosition="0"/>
    </format>
    <format dxfId="3263">
      <pivotArea type="all" dataOnly="0" outline="0" fieldPosition="0"/>
    </format>
    <format dxfId="3262">
      <pivotArea outline="0" collapsedLevelsAreSubtotals="1" fieldPosition="0"/>
    </format>
    <format dxfId="3261">
      <pivotArea dataOnly="0" labelOnly="1" outline="0" axis="axisValues" fieldPosition="0"/>
    </format>
    <format dxfId="3260">
      <pivotArea type="all" dataOnly="0" outline="0" fieldPosition="0"/>
    </format>
    <format dxfId="3259">
      <pivotArea outline="0" collapsedLevelsAreSubtotals="1" fieldPosition="0"/>
    </format>
    <format dxfId="3258">
      <pivotArea dataOnly="0" labelOnly="1" outline="0" axis="axisValues" fieldPosition="0"/>
    </format>
    <format dxfId="3257">
      <pivotArea type="all" dataOnly="0" outline="0" fieldPosition="0"/>
    </format>
    <format dxfId="3256">
      <pivotArea outline="0" collapsedLevelsAreSubtotals="1" fieldPosition="0"/>
    </format>
    <format dxfId="3255">
      <pivotArea dataOnly="0" labelOnly="1" outline="0" axis="axisValues" fieldPosition="0"/>
    </format>
    <format dxfId="3254">
      <pivotArea type="all" dataOnly="0" outline="0" fieldPosition="0"/>
    </format>
    <format dxfId="3253">
      <pivotArea dataOnly="0" labelOnly="1" outline="0" axis="axisValues" fieldPosition="0"/>
    </format>
    <format dxfId="3252">
      <pivotArea outline="0" collapsedLevelsAreSubtotals="1" fieldPosition="0"/>
    </format>
    <format dxfId="3251">
      <pivotArea type="all" dataOnly="0" outline="0" fieldPosition="0"/>
    </format>
    <format dxfId="3250">
      <pivotArea outline="0" collapsedLevelsAreSubtotals="1" fieldPosition="0"/>
    </format>
    <format dxfId="3249">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0CC8CDC-00A1-4346-917A-62A3DA218CA9}" name="PivotTable3"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9">
  <location ref="A14:B17" firstHeaderRow="1" firstDataRow="1" firstDataCol="1"/>
  <pivotFields count="14">
    <pivotField showAll="0"/>
    <pivotField showAll="0">
      <items count="13">
        <item x="10"/>
        <item x="11"/>
        <item x="0"/>
        <item x="1"/>
        <item x="2"/>
        <item x="3"/>
        <item x="4"/>
        <item x="5"/>
        <item x="6"/>
        <item x="7"/>
        <item x="8"/>
        <item x="9"/>
        <item t="default"/>
      </items>
    </pivotField>
    <pivotField showAll="0"/>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showAll="0"/>
    <pivotField dataField="1" showAll="0"/>
    <pivotField axis="axisRow" showAll="0">
      <items count="3">
        <item x="1"/>
        <item x="0"/>
        <item t="default"/>
      </items>
    </pivotField>
    <pivotField showAll="0"/>
    <pivotField showAll="0">
      <items count="12">
        <item x="4"/>
        <item x="0"/>
        <item x="5"/>
        <item x="3"/>
        <item x="8"/>
        <item x="10"/>
        <item x="6"/>
        <item x="7"/>
        <item x="1"/>
        <item x="9"/>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3">
    <i>
      <x/>
    </i>
    <i>
      <x v="1"/>
    </i>
    <i t="grand">
      <x/>
    </i>
  </rowItems>
  <colItems count="1">
    <i/>
  </colItems>
  <dataFields count="1">
    <dataField name="مجموع من duration_seconds" fld="5" baseField="0" baseItem="0"/>
  </dataFields>
  <formats count="18">
    <format dxfId="3284">
      <pivotArea type="all" dataOnly="0" outline="0" fieldPosition="0"/>
    </format>
    <format dxfId="3283">
      <pivotArea outline="0" collapsedLevelsAreSubtotals="1" fieldPosition="0"/>
    </format>
    <format dxfId="3282">
      <pivotArea dataOnly="0" labelOnly="1" outline="0" axis="axisValues" fieldPosition="0"/>
    </format>
    <format dxfId="3281">
      <pivotArea type="all" dataOnly="0" outline="0" fieldPosition="0"/>
    </format>
    <format dxfId="3280">
      <pivotArea outline="0" collapsedLevelsAreSubtotals="1" fieldPosition="0"/>
    </format>
    <format dxfId="3279">
      <pivotArea dataOnly="0" labelOnly="1" outline="0" axis="axisValues" fieldPosition="0"/>
    </format>
    <format dxfId="3278">
      <pivotArea type="all" dataOnly="0" outline="0" fieldPosition="0"/>
    </format>
    <format dxfId="3277">
      <pivotArea outline="0" collapsedLevelsAreSubtotals="1" fieldPosition="0"/>
    </format>
    <format dxfId="3276">
      <pivotArea dataOnly="0" labelOnly="1" outline="0" axis="axisValues" fieldPosition="0"/>
    </format>
    <format dxfId="3275">
      <pivotArea type="all" dataOnly="0" outline="0" fieldPosition="0"/>
    </format>
    <format dxfId="3274">
      <pivotArea outline="0" collapsedLevelsAreSubtotals="1" fieldPosition="0"/>
    </format>
    <format dxfId="3273">
      <pivotArea dataOnly="0" labelOnly="1" outline="0" axis="axisValues" fieldPosition="0"/>
    </format>
    <format dxfId="3272">
      <pivotArea type="all" dataOnly="0" outline="0" fieldPosition="0"/>
    </format>
    <format dxfId="3271">
      <pivotArea dataOnly="0" labelOnly="1" outline="0" axis="axisValues" fieldPosition="0"/>
    </format>
    <format dxfId="3270">
      <pivotArea outline="0" collapsedLevelsAreSubtotals="1" fieldPosition="0"/>
    </format>
    <format dxfId="3269">
      <pivotArea type="all" dataOnly="0" outline="0" fieldPosition="0"/>
    </format>
    <format dxfId="3268">
      <pivotArea outline="0" collapsedLevelsAreSubtotals="1" fieldPosition="0"/>
    </format>
    <format dxfId="3267">
      <pivotArea dataOnly="0" labelOnly="1" outline="0" axis="axisValues" fieldPosition="0"/>
    </format>
  </formats>
  <chartFormats count="3">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68D206A-F62B-449D-ADC2-69CE1417C69B}" name="PivotTable15" cacheId="0"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A20:A21" firstHeaderRow="1" firstDataRow="1" firstDataCol="0"/>
  <pivotFields count="14">
    <pivotField showAll="0">
      <items count="32">
        <item h="1" x="11"/>
        <item x="24"/>
        <item h="1" x="12"/>
        <item h="1" x="13"/>
        <item h="1" x="27"/>
        <item h="1" x="25"/>
        <item h="1" x="14"/>
        <item h="1" x="15"/>
        <item h="1" x="28"/>
        <item h="1" x="16"/>
        <item h="1" x="17"/>
        <item h="1" x="18"/>
        <item h="1" x="29"/>
        <item h="1" x="0"/>
        <item h="1" x="1"/>
        <item h="1" x="19"/>
        <item h="1" x="2"/>
        <item h="1" x="3"/>
        <item h="1" x="20"/>
        <item h="1" x="21"/>
        <item h="1" x="4"/>
        <item h="1" x="22"/>
        <item h="1" x="5"/>
        <item h="1" x="6"/>
        <item h="1" x="26"/>
        <item h="1" x="7"/>
        <item h="1" x="8"/>
        <item h="1" x="23"/>
        <item h="1" x="9"/>
        <item h="1" x="10"/>
        <item h="1" x="30"/>
        <item t="default"/>
      </items>
    </pivotField>
    <pivotField showAll="0">
      <items count="13">
        <item x="10"/>
        <item x="11"/>
        <item x="0"/>
        <item x="1"/>
        <item x="2"/>
        <item x="3"/>
        <item x="4"/>
        <item x="5"/>
        <item x="6"/>
        <item x="7"/>
        <item x="8"/>
        <item x="9"/>
        <item t="default"/>
      </items>
    </pivotField>
    <pivotField showAll="0">
      <items count="3">
        <item x="0"/>
        <item x="1"/>
        <item t="default"/>
      </items>
    </pivotField>
    <pivotField numFmtId="165" showAll="0">
      <items count="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dataField="1" showAll="0">
      <items count="2">
        <item x="0"/>
        <item t="default"/>
      </items>
    </pivotField>
    <pivotField showAll="0"/>
    <pivotField showAll="0">
      <items count="3">
        <item x="1"/>
        <item x="0"/>
        <item t="default"/>
      </items>
    </pivotField>
    <pivotField showAll="0"/>
    <pivotField showAll="0">
      <items count="12">
        <item x="4"/>
        <item x="0"/>
        <item x="5"/>
        <item x="3"/>
        <item x="8"/>
        <item x="10"/>
        <item x="6"/>
        <item x="7"/>
        <item x="1"/>
        <item x="9"/>
        <item x="2"/>
        <item t="default"/>
      </items>
    </pivotField>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مجموع من watcher" fld="4" baseField="0" baseItem="0"/>
  </dataFields>
  <formats count="18">
    <format dxfId="3302">
      <pivotArea type="all" dataOnly="0" outline="0" fieldPosition="0"/>
    </format>
    <format dxfId="3301">
      <pivotArea outline="0" collapsedLevelsAreSubtotals="1" fieldPosition="0"/>
    </format>
    <format dxfId="3300">
      <pivotArea dataOnly="0" labelOnly="1" outline="0" axis="axisValues" fieldPosition="0"/>
    </format>
    <format dxfId="3299">
      <pivotArea type="all" dataOnly="0" outline="0" fieldPosition="0"/>
    </format>
    <format dxfId="3298">
      <pivotArea outline="0" collapsedLevelsAreSubtotals="1" fieldPosition="0"/>
    </format>
    <format dxfId="3297">
      <pivotArea dataOnly="0" labelOnly="1" outline="0" axis="axisValues" fieldPosition="0"/>
    </format>
    <format dxfId="3296">
      <pivotArea type="all" dataOnly="0" outline="0" fieldPosition="0"/>
    </format>
    <format dxfId="3295">
      <pivotArea outline="0" collapsedLevelsAreSubtotals="1" fieldPosition="0"/>
    </format>
    <format dxfId="3294">
      <pivotArea dataOnly="0" labelOnly="1" outline="0" axis="axisValues" fieldPosition="0"/>
    </format>
    <format dxfId="3293">
      <pivotArea type="all" dataOnly="0" outline="0" fieldPosition="0"/>
    </format>
    <format dxfId="3292">
      <pivotArea outline="0" collapsedLevelsAreSubtotals="1" fieldPosition="0"/>
    </format>
    <format dxfId="3291">
      <pivotArea dataOnly="0" labelOnly="1" outline="0" axis="axisValues" fieldPosition="0"/>
    </format>
    <format dxfId="3290">
      <pivotArea type="all" dataOnly="0" outline="0" fieldPosition="0"/>
    </format>
    <format dxfId="3289">
      <pivotArea dataOnly="0" labelOnly="1" outline="0" axis="axisValues" fieldPosition="0"/>
    </format>
    <format dxfId="3288">
      <pivotArea outline="0" collapsedLevelsAreSubtotals="1" fieldPosition="0"/>
    </format>
    <format dxfId="3287">
      <pivotArea type="all" dataOnly="0" outline="0" fieldPosition="0"/>
    </format>
    <format dxfId="3286">
      <pivotArea outline="0" collapsedLevelsAreSubtotals="1" fieldPosition="0"/>
    </format>
    <format dxfId="3285">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Month" xr10:uid="{60F0E1A1-2BBA-4E94-B539-EE26CEA91356}" sourceName="Month">
  <pivotTables>
    <pivotTable tabId="2" name="PivotTable15"/>
    <pivotTable tabId="2" name="PivotTable21"/>
    <pivotTable tabId="2" name="PivotTable20"/>
    <pivotTable tabId="2" name="PivotTable3"/>
    <pivotTable tabId="2" name="PivotTable7"/>
    <pivotTable tabId="2" name="PivotTable11"/>
    <pivotTable tabId="2" name="PivotTable14"/>
  </pivotTables>
  <data>
    <tabular pivotCacheId="1847172010">
      <items count="12">
        <i x="10" s="1"/>
        <i x="11" s="1"/>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program_genre" xr10:uid="{EB7AED1C-40D5-47E7-9828-3F8434FFD81E}" sourceName="program_genre">
  <pivotTables>
    <pivotTable tabId="2" name="PivotTable15"/>
    <pivotTable tabId="2" name="PivotTable20"/>
    <pivotTable tabId="2" name="PivotTable3"/>
    <pivotTable tabId="2" name="PivotTable21"/>
    <pivotTable tabId="2" name="PivotTable16"/>
    <pivotTable tabId="2" name="PivotTable17"/>
    <pivotTable tabId="2" name="PivotTable11"/>
    <pivotTable tabId="2" name="PivotTable14"/>
    <pivotTable tabId="2" name="PivotTable7"/>
  </pivotTables>
  <data>
    <tabular pivotCacheId="1847172010">
      <items count="11">
        <i x="4" s="1"/>
        <i x="0" s="1"/>
        <i x="5" s="1"/>
        <i x="3" s="1"/>
        <i x="8" s="1"/>
        <i x="10" s="1"/>
        <i x="6" s="1"/>
        <i x="7" s="1"/>
        <i x="1" s="1"/>
        <i x="9"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program_class" xr10:uid="{D0625B4A-FECA-4746-BF6D-68C6FC0097B2}" sourceName="program_class">
  <pivotTables>
    <pivotTable tabId="2" name="PivotTable13"/>
    <pivotTable tabId="2" name="PivotTable1"/>
    <pivotTable tabId="2" name="PivotTable10"/>
    <pivotTable tabId="2" name="PivotTable12"/>
    <pivotTable tabId="2" name="PivotTable14"/>
    <pivotTable tabId="2" name="PivotTable15"/>
    <pivotTable tabId="2" name="PivotTable2"/>
    <pivotTable tabId="2" name="PivotTable20"/>
    <pivotTable tabId="2" name="PivotTable21"/>
    <pivotTable tabId="2" name="PivotTable3"/>
    <pivotTable tabId="2" name="PivotTable4"/>
    <pivotTable tabId="2" name="PivotTable5"/>
    <pivotTable tabId="2" name="PivotTable6"/>
    <pivotTable tabId="2" name="PivotTable7"/>
    <pivotTable tabId="2" name="PivotTable8"/>
  </pivotTables>
  <data>
    <tabular pivotCacheId="184717201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Year" xr10:uid="{23E251A8-745A-4018-B791-5123F6B34B16}" sourceName="Year">
  <pivotTables>
    <pivotTable tabId="2" name="PivotTable13"/>
  </pivotTables>
  <data>
    <tabular pivotCacheId="184717201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hd" xr10:uid="{084C865E-4B97-41D8-931B-93DB4C9F036B}" sourceName="hd">
  <pivotTables>
    <pivotTable tabId="2" name="PivotTable13"/>
  </pivotTables>
  <data>
    <tabular pivotCacheId="184717201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36E67F2-9D5E-4CA7-9CD9-1D3BB255CAED}" cache="مقسم_طريقة_العرض_Month" caption="Month" rowHeight="234950"/>
  <slicer name="program_genre 1" xr10:uid="{75772023-6A89-4811-B24B-5636C5FFB8C0}" cache="مقسم_طريقة_العرض_program_genre" caption="program_genre" startItem="1" rowHeight="234950"/>
  <slicer name="program_class" xr10:uid="{0AB92796-D7E7-4594-88A1-BC9EA457B5D5}" cache="مقسم_طريقة_العرض_program_class" caption="program_class" rowHeight="2984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gram_class 1" xr10:uid="{402002A2-762B-4071-A90C-490489B094BE}" cache="مقسم_طريقة_العرض_program_class" caption="program_class" rowHeight="298450"/>
  <slicer name="Year" xr10:uid="{78268956-72DF-4657-A668-306074C3D8A8}" cache="مقسم_طريقة_العرض_Year" caption="Year" rowHeight="298450"/>
  <slicer name="hd" xr10:uid="{FBE4FBA3-E56B-42F8-A9BB-5B86668788A4}" cache="مقسم_طريقة_العرض_hd" caption="hd" rowHeight="298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5FEC0B-2B6F-4190-8C0A-8DA7492E3D3C}" name="الجدول4" displayName="الجدول4" ref="A1:K185" totalsRowShown="0">
  <autoFilter ref="A1:K185" xr:uid="{CA5FEC0B-2B6F-4190-8C0A-8DA7492E3D3C}"/>
  <tableColumns count="11">
    <tableColumn id="1" xr3:uid="{56DEBB8E-3A89-4A78-A4B0-949194702697}" name="Day"/>
    <tableColumn id="2" xr3:uid="{075D2EEE-17E8-409D-A23F-ABDF30800DFC}" name="Month"/>
    <tableColumn id="3" xr3:uid="{C3FD7BF0-49A0-4096-8BD1-E5E4A8148340}" name="Year"/>
    <tableColumn id="4" xr3:uid="{AF544BF3-CF3D-44CE-8FAD-BAC2FB2022DA}" name="date" dataDxfId="3318"/>
    <tableColumn id="5" xr3:uid="{BA4EE6E0-BADC-4F4D-86AA-A7CDB9EF32D7}" name="watcher"/>
    <tableColumn id="6" xr3:uid="{18B03FA9-2962-4B05-AB67-E1E51C7081D0}" name="duration_seconds"/>
    <tableColumn id="7" xr3:uid="{DC006880-47E4-48E2-B521-E100BB59B113}" name="program_class"/>
    <tableColumn id="8" xr3:uid="{3D41615B-E8B1-49D3-B684-74F58D9FBD4D}" name="season"/>
    <tableColumn id="9" xr3:uid="{9190C831-321B-4F4B-A095-B2904B2F5F38}" name="program_genre"/>
    <tableColumn id="10" xr3:uid="{E4F052CF-F563-42A2-A6F6-4F5EAAE3C7B1}" name="hd"/>
    <tableColumn id="11" xr3:uid="{4AFE6F11-DF24-4D44-A73E-33C8A79C61FB}" name="Program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863AFF-AD0F-4D40-BFFF-24B37F99BC97}" name="الجدول1" displayName="الجدول1" ref="B1:K220" totalsRowShown="0" headerRowDxfId="3317" dataDxfId="3315" headerRowBorderDxfId="3316" tableBorderDxfId="3314" totalsRowBorderDxfId="3313">
  <autoFilter ref="B1:K220" xr:uid="{F3863AFF-AD0F-4D40-BFFF-24B37F99BC97}"/>
  <sortState xmlns:xlrd2="http://schemas.microsoft.com/office/spreadsheetml/2017/richdata2" ref="E2:K220">
    <sortCondition ref="E1:E220"/>
  </sortState>
  <tableColumns count="10">
    <tableColumn id="1" xr3:uid="{593552CD-EC71-4F0D-80F5-2268F2BBAC1F}" name="Day" dataDxfId="3312">
      <calculatedColumnFormula>TEXT(E2,"dd")</calculatedColumnFormula>
    </tableColumn>
    <tableColumn id="4" xr3:uid="{516EE61C-CD99-4855-804D-0481AC2F474D}" name="Month" dataDxfId="3311">
      <calculatedColumnFormula>TEXT(E2,"mm")</calculatedColumnFormula>
    </tableColumn>
    <tableColumn id="8" xr3:uid="{BD8EA1F7-A58A-4154-9AC9-07F198123C4D}" name="Year" dataDxfId="3310">
      <calculatedColumnFormula>TEXT(E2,"yyy")</calculatedColumnFormula>
    </tableColumn>
    <tableColumn id="2" xr3:uid="{04D72976-D69E-4B0D-BAF3-6F38E855CDA6}" name="date" dataDxfId="3309"/>
    <tableColumn id="3" xr3:uid="{139D1DE5-9D35-427A-A9CF-83A410E64B8C}" name="watcher" dataDxfId="3308"/>
    <tableColumn id="5" xr3:uid="{DCC67E87-E4D4-4A23-B791-F7FEC2E5CB52}" name="duration_seconds" dataDxfId="3307"/>
    <tableColumn id="6" xr3:uid="{F0BBDDC4-15BC-41E1-97A9-7E42DFFC9D96}" name="program_class" dataDxfId="3306"/>
    <tableColumn id="7" xr3:uid="{46D88DF5-5B32-4D66-9185-5A47E8FB4509}" name="season" dataDxfId="3305"/>
    <tableColumn id="10" xr3:uid="{6F7831A0-2825-4DBC-A407-D223AC7AE171}" name="program_genre" dataDxfId="3304"/>
    <tableColumn id="12" xr3:uid="{558EE205-76EB-4D20-A0F9-AF23273CF921}" name="hd" dataDxfId="330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AFCDA0-991B-4C21-BB6B-867994A99AD6}" name="الجدول2" displayName="الجدول2" ref="N10:X12" totalsRowCount="1" headerRowDxfId="3014" dataDxfId="3012" headerRowBorderDxfId="3013" tableBorderDxfId="3011" totalsRowBorderDxfId="3010" dataCellStyle="Percent">
  <autoFilter ref="N10:X11" xr:uid="{54AFCDA0-991B-4C21-BB6B-867994A99AD6}"/>
  <tableColumns count="11">
    <tableColumn id="1" xr3:uid="{AB0709A8-5FBC-4713-9D4D-37DCCF6D8927}" name="Action" totalsRowFunction="custom" dataDxfId="3009" totalsRowDxfId="3008" dataCellStyle="Percent" totalsRowCellStyle="Percent">
      <calculatedColumnFormula>N13/GETPIVOTDATA("watcher",$L$20)</calculatedColumnFormula>
      <totalsRowFormula array="1">100%-الجدول2[Action]</totalsRowFormula>
    </tableColumn>
    <tableColumn id="2" xr3:uid="{0D908A66-C4FF-4E29-B443-705101C91DEA}" name="Animation" totalsRowFunction="custom" dataDxfId="3007" totalsRowDxfId="3006" dataCellStyle="Percent" totalsRowCellStyle="Percent">
      <calculatedColumnFormula>O13/GETPIVOTDATA("watcher",$L$20)</calculatedColumnFormula>
      <totalsRowFormula array="1">100%-الجدول2[Animation]</totalsRowFormula>
    </tableColumn>
    <tableColumn id="3" xr3:uid="{CFD79102-8478-4392-B92E-88C309C915B5}" name="Biography" totalsRowFunction="custom" dataDxfId="3005" totalsRowDxfId="3004" dataCellStyle="Percent" totalsRowCellStyle="Percent">
      <calculatedColumnFormula>P13/GETPIVOTDATA("watcher",$L$20)</calculatedColumnFormula>
      <totalsRowFormula array="1">100%-الجدول2[Biography]</totalsRowFormula>
    </tableColumn>
    <tableColumn id="4" xr3:uid="{38C53422-39E7-40CD-9203-30F1CF55E851}" name="Comedy" totalsRowFunction="custom" dataDxfId="3003" totalsRowDxfId="3002" dataCellStyle="Percent" totalsRowCellStyle="Percent">
      <calculatedColumnFormula>Q13/GETPIVOTDATA("watcher",$L$20)</calculatedColumnFormula>
      <totalsRowFormula array="1">100%-الجدول2[Comedy]</totalsRowFormula>
    </tableColumn>
    <tableColumn id="11" xr3:uid="{0FFA8C86-F524-4655-9CBB-B9E6BE774C6F}" name="Crime" totalsRowFunction="custom" dataDxfId="3001" totalsRowDxfId="3000" dataCellStyle="Percent" totalsRowCellStyle="Percent">
      <calculatedColumnFormula>R13/GETPIVOTDATA("watcher",$L$20)</calculatedColumnFormula>
      <totalsRowFormula array="1">100%-الجدول2[Crime]</totalsRowFormula>
    </tableColumn>
    <tableColumn id="5" xr3:uid="{2F701962-CDB5-48A7-A52B-7F1015EAA678}" name="Documentary" totalsRowFunction="custom" dataDxfId="2999" totalsRowDxfId="2998" dataCellStyle="Percent" totalsRowCellStyle="Percent">
      <calculatedColumnFormula>S13/GETPIVOTDATA("watcher",$L$20)</calculatedColumnFormula>
      <totalsRowFormula array="1">100%-الجدول2[Documentary]</totalsRowFormula>
    </tableColumn>
    <tableColumn id="6" xr3:uid="{94B5EE6B-0CAA-429B-B7CE-54BFE26CD608}" name="Drama" totalsRowFunction="custom" dataDxfId="2997" totalsRowDxfId="2996" dataCellStyle="Percent" totalsRowCellStyle="Percent">
      <calculatedColumnFormula>T13/GETPIVOTDATA("watcher",$L$20)</calculatedColumnFormula>
      <totalsRowFormula array="1">100%-الجدول2[Drama]</totalsRowFormula>
    </tableColumn>
    <tableColumn id="7" xr3:uid="{8AED713B-82EE-4F93-8885-6799D5DF82DA}" name="Family" totalsRowFunction="custom" dataDxfId="2995" totalsRowDxfId="2994" dataCellStyle="Percent" totalsRowCellStyle="Percent">
      <calculatedColumnFormula>U13/GETPIVOTDATA("watcher",$L$20)</calculatedColumnFormula>
      <totalsRowFormula array="1">100%-الجدول2[Family]</totalsRowFormula>
    </tableColumn>
    <tableColumn id="8" xr3:uid="{2393CABE-1B32-44CC-8E00-62F517152429}" name="Horror" totalsRowFunction="custom" dataDxfId="2993" totalsRowDxfId="2992" dataCellStyle="Percent" totalsRowCellStyle="Percent">
      <calculatedColumnFormula>V13/GETPIVOTDATA("watcher",$L$20)</calculatedColumnFormula>
      <totalsRowFormula array="1">100%-الجدول2[Horror]</totalsRowFormula>
    </tableColumn>
    <tableColumn id="9" xr3:uid="{099BDB9F-C00B-40CB-83BB-D9B96DE6AF33}" name="NOT_DEFINED_IN_UMS" totalsRowFunction="custom" dataDxfId="2991" totalsRowDxfId="2990" dataCellStyle="Percent" totalsRowCellStyle="Percent">
      <calculatedColumnFormula>W13/GETPIVOTDATA("watcher",$L$20)</calculatedColumnFormula>
      <totalsRowFormula array="1">100%-الجدول2[NOT_DEFINED_IN_UMS]</totalsRowFormula>
    </tableColumn>
    <tableColumn id="10" xr3:uid="{798A1827-868C-460F-BC28-B9DFBAE76217}" name="Thriller" totalsRowFunction="custom" dataDxfId="2989" totalsRowDxfId="2988" dataCellStyle="Percent" totalsRowCellStyle="Percent">
      <calculatedColumnFormula>X13/GETPIVOTDATA("watcher",$L$20)</calculatedColumnFormula>
      <totalsRowFormula array="1">100%-الجدول2[Thriller]</totalsRowFormula>
    </tableColumn>
  </tableColumns>
  <tableStyleInfo name="TableStyleLight9" showFirstColumn="0" showLastColumn="0" showRowStripes="1" showColumnStripes="0"/>
</table>
</file>

<file path=xl/theme/theme1.xml><?xml version="1.0" encoding="utf-8"?>
<a:theme xmlns:a="http://schemas.openxmlformats.org/drawingml/2006/main" name="نسق Office">
  <a:themeElements>
    <a:clrScheme name="مخصص 17">
      <a:dk1>
        <a:srgbClr val="1D252D"/>
      </a:dk1>
      <a:lt1>
        <a:sysClr val="window" lastClr="FFFFFF"/>
      </a:lt1>
      <a:dk2>
        <a:srgbClr val="4F008C"/>
      </a:dk2>
      <a:lt2>
        <a:srgbClr val="FF375E"/>
      </a:lt2>
      <a:accent1>
        <a:srgbClr val="4F008C"/>
      </a:accent1>
      <a:accent2>
        <a:srgbClr val="4F008C"/>
      </a:accent2>
      <a:accent3>
        <a:srgbClr val="8E9AA0"/>
      </a:accent3>
      <a:accent4>
        <a:srgbClr val="FF6A39"/>
      </a:accent4>
      <a:accent5>
        <a:srgbClr val="FF375E"/>
      </a:accent5>
      <a:accent6>
        <a:srgbClr val="4F008C"/>
      </a:accent6>
      <a:hlink>
        <a:srgbClr val="FFFFFF"/>
      </a:hlink>
      <a:folHlink>
        <a:srgbClr val="FFFFF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drawing" Target="../drawings/drawing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rinterSettings" Target="../printerSettings/printerSettings4.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A2C2-0ED6-4823-B952-8C67A805A974}">
  <dimension ref="A1:K185"/>
  <sheetViews>
    <sheetView workbookViewId="0">
      <selection sqref="A1:K185"/>
    </sheetView>
  </sheetViews>
  <sheetFormatPr defaultRowHeight="13.8" x14ac:dyDescent="0.25"/>
  <cols>
    <col min="5" max="5" width="9.59765625" customWidth="1"/>
    <col min="6" max="6" width="18.296875" customWidth="1"/>
    <col min="7" max="7" width="15.5" customWidth="1"/>
    <col min="8" max="8" width="8.8984375" customWidth="1"/>
    <col min="9" max="9" width="16.09765625" customWidth="1"/>
    <col min="11" max="11" width="16"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s="37">
        <v>43220</v>
      </c>
      <c r="E2">
        <v>1</v>
      </c>
      <c r="F2">
        <v>2</v>
      </c>
      <c r="G2" t="s">
        <v>14</v>
      </c>
      <c r="H2">
        <v>0</v>
      </c>
      <c r="I2" t="s">
        <v>15</v>
      </c>
      <c r="J2">
        <v>1</v>
      </c>
      <c r="K2" t="s">
        <v>16</v>
      </c>
    </row>
    <row r="3" spans="1:11" x14ac:dyDescent="0.25">
      <c r="A3" t="s">
        <v>17</v>
      </c>
      <c r="B3" t="s">
        <v>12</v>
      </c>
      <c r="C3" t="s">
        <v>13</v>
      </c>
      <c r="D3" s="37">
        <v>43217</v>
      </c>
      <c r="E3">
        <v>1</v>
      </c>
      <c r="F3">
        <v>49</v>
      </c>
      <c r="G3" t="s">
        <v>14</v>
      </c>
      <c r="H3">
        <v>0</v>
      </c>
      <c r="I3" t="s">
        <v>18</v>
      </c>
      <c r="J3">
        <v>0</v>
      </c>
      <c r="K3" t="s">
        <v>19</v>
      </c>
    </row>
    <row r="4" spans="1:11" x14ac:dyDescent="0.25">
      <c r="A4" t="s">
        <v>20</v>
      </c>
      <c r="B4" t="s">
        <v>12</v>
      </c>
      <c r="C4" t="s">
        <v>13</v>
      </c>
      <c r="D4" s="37">
        <v>43214</v>
      </c>
      <c r="E4">
        <v>1</v>
      </c>
      <c r="F4">
        <v>80</v>
      </c>
      <c r="G4" t="s">
        <v>14</v>
      </c>
      <c r="H4">
        <v>0</v>
      </c>
      <c r="I4" t="s">
        <v>21</v>
      </c>
      <c r="J4">
        <v>1</v>
      </c>
      <c r="K4" t="s">
        <v>22</v>
      </c>
    </row>
    <row r="5" spans="1:11" x14ac:dyDescent="0.25">
      <c r="A5" t="s">
        <v>23</v>
      </c>
      <c r="B5" t="s">
        <v>12</v>
      </c>
      <c r="C5" t="s">
        <v>13</v>
      </c>
      <c r="D5" s="37">
        <v>43208</v>
      </c>
      <c r="E5">
        <v>1</v>
      </c>
      <c r="F5">
        <v>26</v>
      </c>
      <c r="G5" t="s">
        <v>14</v>
      </c>
      <c r="H5">
        <v>0</v>
      </c>
      <c r="I5" t="s">
        <v>15</v>
      </c>
      <c r="J5">
        <v>1</v>
      </c>
      <c r="K5" t="s">
        <v>24</v>
      </c>
    </row>
    <row r="6" spans="1:11" x14ac:dyDescent="0.25">
      <c r="A6" t="s">
        <v>25</v>
      </c>
      <c r="B6" t="s">
        <v>26</v>
      </c>
      <c r="C6" t="s">
        <v>27</v>
      </c>
      <c r="D6" s="37">
        <v>42809</v>
      </c>
      <c r="E6">
        <v>1</v>
      </c>
      <c r="F6">
        <v>2397</v>
      </c>
      <c r="G6" t="s">
        <v>14</v>
      </c>
      <c r="H6">
        <v>0</v>
      </c>
      <c r="I6" t="s">
        <v>28</v>
      </c>
      <c r="J6">
        <v>1</v>
      </c>
      <c r="K6" t="s">
        <v>29</v>
      </c>
    </row>
    <row r="7" spans="1:11" x14ac:dyDescent="0.25">
      <c r="A7" t="s">
        <v>30</v>
      </c>
      <c r="B7" t="s">
        <v>26</v>
      </c>
      <c r="C7" t="s">
        <v>27</v>
      </c>
      <c r="D7" s="37">
        <v>42811</v>
      </c>
      <c r="E7">
        <v>1</v>
      </c>
      <c r="F7">
        <v>7</v>
      </c>
      <c r="G7" t="s">
        <v>14</v>
      </c>
      <c r="H7">
        <v>0</v>
      </c>
      <c r="I7" t="s">
        <v>21</v>
      </c>
      <c r="J7">
        <v>1</v>
      </c>
      <c r="K7" t="s">
        <v>31</v>
      </c>
    </row>
    <row r="8" spans="1:11" x14ac:dyDescent="0.25">
      <c r="A8" t="s">
        <v>23</v>
      </c>
      <c r="B8" t="s">
        <v>26</v>
      </c>
      <c r="C8" t="s">
        <v>27</v>
      </c>
      <c r="D8" s="37">
        <v>42812</v>
      </c>
      <c r="E8">
        <v>1</v>
      </c>
      <c r="F8">
        <v>4</v>
      </c>
      <c r="G8" t="s">
        <v>14</v>
      </c>
      <c r="H8">
        <v>0</v>
      </c>
      <c r="I8" t="s">
        <v>28</v>
      </c>
      <c r="J8">
        <v>1</v>
      </c>
      <c r="K8" t="s">
        <v>32</v>
      </c>
    </row>
    <row r="9" spans="1:11" x14ac:dyDescent="0.25">
      <c r="A9" t="s">
        <v>33</v>
      </c>
      <c r="B9" t="s">
        <v>26</v>
      </c>
      <c r="C9" t="s">
        <v>27</v>
      </c>
      <c r="D9" s="37">
        <v>42815</v>
      </c>
      <c r="E9">
        <v>1</v>
      </c>
      <c r="F9">
        <v>14</v>
      </c>
      <c r="G9" t="s">
        <v>14</v>
      </c>
      <c r="H9">
        <v>0</v>
      </c>
      <c r="I9" t="s">
        <v>21</v>
      </c>
      <c r="J9">
        <v>1</v>
      </c>
      <c r="K9" t="s">
        <v>34</v>
      </c>
    </row>
    <row r="10" spans="1:11" x14ac:dyDescent="0.25">
      <c r="A10" t="s">
        <v>35</v>
      </c>
      <c r="B10" t="s">
        <v>26</v>
      </c>
      <c r="C10" t="s">
        <v>27</v>
      </c>
      <c r="D10" s="37">
        <v>42817</v>
      </c>
      <c r="E10">
        <v>1</v>
      </c>
      <c r="F10">
        <v>78</v>
      </c>
      <c r="G10" t="s">
        <v>14</v>
      </c>
      <c r="H10">
        <v>0</v>
      </c>
      <c r="I10" t="s">
        <v>18</v>
      </c>
      <c r="J10">
        <v>1</v>
      </c>
      <c r="K10" t="s">
        <v>36</v>
      </c>
    </row>
    <row r="11" spans="1:11" x14ac:dyDescent="0.25">
      <c r="A11" t="s">
        <v>20</v>
      </c>
      <c r="B11" t="s">
        <v>26</v>
      </c>
      <c r="C11" t="s">
        <v>27</v>
      </c>
      <c r="D11" s="37">
        <v>42818</v>
      </c>
      <c r="E11">
        <v>1</v>
      </c>
      <c r="F11">
        <v>1265</v>
      </c>
      <c r="G11" t="s">
        <v>14</v>
      </c>
      <c r="H11">
        <v>0</v>
      </c>
      <c r="I11" t="s">
        <v>15</v>
      </c>
      <c r="J11">
        <v>1</v>
      </c>
      <c r="K11" t="s">
        <v>37</v>
      </c>
    </row>
    <row r="12" spans="1:11" x14ac:dyDescent="0.25">
      <c r="A12" t="s">
        <v>38</v>
      </c>
      <c r="B12" t="s">
        <v>26</v>
      </c>
      <c r="C12" t="s">
        <v>27</v>
      </c>
      <c r="D12" s="37">
        <v>42820</v>
      </c>
      <c r="E12">
        <v>1</v>
      </c>
      <c r="F12">
        <v>84</v>
      </c>
      <c r="G12" t="s">
        <v>14</v>
      </c>
      <c r="H12">
        <v>0</v>
      </c>
      <c r="I12" t="s">
        <v>15</v>
      </c>
      <c r="J12">
        <v>1</v>
      </c>
      <c r="K12" t="s">
        <v>39</v>
      </c>
    </row>
    <row r="13" spans="1:11" x14ac:dyDescent="0.25">
      <c r="A13" t="s">
        <v>17</v>
      </c>
      <c r="B13" t="s">
        <v>26</v>
      </c>
      <c r="C13" t="s">
        <v>27</v>
      </c>
      <c r="D13" s="37">
        <v>42821</v>
      </c>
      <c r="E13">
        <v>1</v>
      </c>
      <c r="F13">
        <v>5</v>
      </c>
      <c r="G13" t="s">
        <v>14</v>
      </c>
      <c r="H13">
        <v>0</v>
      </c>
      <c r="I13" t="s">
        <v>21</v>
      </c>
      <c r="J13">
        <v>1</v>
      </c>
      <c r="K13" t="s">
        <v>40</v>
      </c>
    </row>
    <row r="14" spans="1:11" x14ac:dyDescent="0.25">
      <c r="A14" t="s">
        <v>41</v>
      </c>
      <c r="B14" t="s">
        <v>26</v>
      </c>
      <c r="C14" t="s">
        <v>27</v>
      </c>
      <c r="D14" s="37">
        <v>42823</v>
      </c>
      <c r="E14">
        <v>1</v>
      </c>
      <c r="F14">
        <v>49</v>
      </c>
      <c r="G14" t="s">
        <v>14</v>
      </c>
      <c r="H14">
        <v>0</v>
      </c>
      <c r="I14" t="s">
        <v>42</v>
      </c>
      <c r="J14">
        <v>0</v>
      </c>
      <c r="K14" t="s">
        <v>43</v>
      </c>
    </row>
    <row r="15" spans="1:11" x14ac:dyDescent="0.25">
      <c r="A15" t="s">
        <v>11</v>
      </c>
      <c r="B15" t="s">
        <v>26</v>
      </c>
      <c r="C15" t="s">
        <v>27</v>
      </c>
      <c r="D15" s="37">
        <v>42824</v>
      </c>
      <c r="E15">
        <v>1</v>
      </c>
      <c r="F15">
        <v>42</v>
      </c>
      <c r="G15" t="s">
        <v>14</v>
      </c>
      <c r="H15">
        <v>0</v>
      </c>
      <c r="I15" t="s">
        <v>21</v>
      </c>
      <c r="J15">
        <v>1</v>
      </c>
      <c r="K15" t="s">
        <v>44</v>
      </c>
    </row>
    <row r="16" spans="1:11" x14ac:dyDescent="0.25">
      <c r="A16" t="s">
        <v>45</v>
      </c>
      <c r="B16" t="s">
        <v>12</v>
      </c>
      <c r="C16" t="s">
        <v>27</v>
      </c>
      <c r="D16" s="37">
        <v>42826</v>
      </c>
      <c r="E16">
        <v>1</v>
      </c>
      <c r="F16">
        <v>11</v>
      </c>
      <c r="G16" t="s">
        <v>14</v>
      </c>
      <c r="H16">
        <v>0</v>
      </c>
      <c r="I16" t="s">
        <v>15</v>
      </c>
      <c r="J16">
        <v>1</v>
      </c>
      <c r="K16" t="s">
        <v>39</v>
      </c>
    </row>
    <row r="17" spans="1:11" x14ac:dyDescent="0.25">
      <c r="A17" t="s">
        <v>26</v>
      </c>
      <c r="B17" t="s">
        <v>12</v>
      </c>
      <c r="C17" t="s">
        <v>27</v>
      </c>
      <c r="D17" s="37">
        <v>42828</v>
      </c>
      <c r="E17">
        <v>1</v>
      </c>
      <c r="F17">
        <v>8</v>
      </c>
      <c r="G17" t="s">
        <v>14</v>
      </c>
      <c r="H17">
        <v>0</v>
      </c>
      <c r="I17" t="s">
        <v>15</v>
      </c>
      <c r="J17">
        <v>1</v>
      </c>
      <c r="K17" t="s">
        <v>46</v>
      </c>
    </row>
    <row r="18" spans="1:11" x14ac:dyDescent="0.25">
      <c r="A18" t="s">
        <v>26</v>
      </c>
      <c r="B18" t="s">
        <v>12</v>
      </c>
      <c r="C18" t="s">
        <v>27</v>
      </c>
      <c r="D18" s="37">
        <v>42828</v>
      </c>
      <c r="E18">
        <v>1</v>
      </c>
      <c r="F18">
        <v>8</v>
      </c>
      <c r="G18" t="s">
        <v>14</v>
      </c>
      <c r="H18">
        <v>0</v>
      </c>
      <c r="I18" t="s">
        <v>21</v>
      </c>
      <c r="J18">
        <v>1</v>
      </c>
      <c r="K18" t="s">
        <v>34</v>
      </c>
    </row>
    <row r="19" spans="1:11" x14ac:dyDescent="0.25">
      <c r="A19" t="s">
        <v>47</v>
      </c>
      <c r="B19" t="s">
        <v>12</v>
      </c>
      <c r="C19" t="s">
        <v>13</v>
      </c>
      <c r="D19" s="37">
        <v>43204</v>
      </c>
      <c r="E19">
        <v>1</v>
      </c>
      <c r="F19">
        <v>24</v>
      </c>
      <c r="G19" t="s">
        <v>14</v>
      </c>
      <c r="H19">
        <v>0</v>
      </c>
      <c r="I19" t="s">
        <v>15</v>
      </c>
      <c r="J19">
        <v>1</v>
      </c>
      <c r="K19" t="s">
        <v>24</v>
      </c>
    </row>
    <row r="20" spans="1:11" x14ac:dyDescent="0.25">
      <c r="A20" t="s">
        <v>48</v>
      </c>
      <c r="B20" t="s">
        <v>12</v>
      </c>
      <c r="C20" t="s">
        <v>27</v>
      </c>
      <c r="D20" s="37">
        <v>42832</v>
      </c>
      <c r="E20">
        <v>1</v>
      </c>
      <c r="F20">
        <v>81</v>
      </c>
      <c r="G20" t="s">
        <v>14</v>
      </c>
      <c r="H20">
        <v>0</v>
      </c>
      <c r="I20" t="s">
        <v>28</v>
      </c>
      <c r="J20">
        <v>1</v>
      </c>
      <c r="K20" t="s">
        <v>49</v>
      </c>
    </row>
    <row r="21" spans="1:11" x14ac:dyDescent="0.25">
      <c r="A21" t="s">
        <v>50</v>
      </c>
      <c r="B21" t="s">
        <v>12</v>
      </c>
      <c r="C21" t="s">
        <v>27</v>
      </c>
      <c r="D21" s="37">
        <v>42833</v>
      </c>
      <c r="E21">
        <v>1</v>
      </c>
      <c r="F21">
        <v>83</v>
      </c>
      <c r="G21" t="s">
        <v>14</v>
      </c>
      <c r="H21">
        <v>0</v>
      </c>
      <c r="I21" t="s">
        <v>15</v>
      </c>
      <c r="J21">
        <v>1</v>
      </c>
      <c r="K21" t="s">
        <v>39</v>
      </c>
    </row>
    <row r="22" spans="1:11" x14ac:dyDescent="0.25">
      <c r="A22" t="s">
        <v>51</v>
      </c>
      <c r="B22" t="s">
        <v>12</v>
      </c>
      <c r="C22" t="s">
        <v>27</v>
      </c>
      <c r="D22" s="37">
        <v>42835</v>
      </c>
      <c r="E22">
        <v>1</v>
      </c>
      <c r="F22">
        <v>71</v>
      </c>
      <c r="G22" t="s">
        <v>14</v>
      </c>
      <c r="H22">
        <v>0</v>
      </c>
      <c r="I22" t="s">
        <v>18</v>
      </c>
      <c r="J22">
        <v>1</v>
      </c>
      <c r="K22" t="s">
        <v>52</v>
      </c>
    </row>
    <row r="23" spans="1:11" x14ac:dyDescent="0.25">
      <c r="A23" t="s">
        <v>53</v>
      </c>
      <c r="B23" t="s">
        <v>12</v>
      </c>
      <c r="C23" t="s">
        <v>27</v>
      </c>
      <c r="D23" s="37">
        <v>42836</v>
      </c>
      <c r="E23">
        <v>1</v>
      </c>
      <c r="F23">
        <v>55</v>
      </c>
      <c r="G23" t="s">
        <v>14</v>
      </c>
      <c r="H23">
        <v>0</v>
      </c>
      <c r="I23" t="s">
        <v>54</v>
      </c>
      <c r="J23">
        <v>1</v>
      </c>
      <c r="K23" t="s">
        <v>55</v>
      </c>
    </row>
    <row r="24" spans="1:11" x14ac:dyDescent="0.25">
      <c r="A24" t="s">
        <v>53</v>
      </c>
      <c r="B24" t="s">
        <v>12</v>
      </c>
      <c r="C24" t="s">
        <v>27</v>
      </c>
      <c r="D24" s="37">
        <v>42836</v>
      </c>
      <c r="E24">
        <v>1</v>
      </c>
      <c r="F24">
        <v>37</v>
      </c>
      <c r="G24" t="s">
        <v>14</v>
      </c>
      <c r="H24">
        <v>0</v>
      </c>
      <c r="I24" t="s">
        <v>15</v>
      </c>
      <c r="J24">
        <v>1</v>
      </c>
      <c r="K24" t="s">
        <v>46</v>
      </c>
    </row>
    <row r="25" spans="1:11" x14ac:dyDescent="0.25">
      <c r="A25" t="s">
        <v>53</v>
      </c>
      <c r="B25" t="s">
        <v>12</v>
      </c>
      <c r="C25" t="s">
        <v>27</v>
      </c>
      <c r="D25" s="37">
        <v>42836</v>
      </c>
      <c r="E25">
        <v>1</v>
      </c>
      <c r="F25">
        <v>91</v>
      </c>
      <c r="G25" t="s">
        <v>14</v>
      </c>
      <c r="H25">
        <v>0</v>
      </c>
      <c r="I25" t="s">
        <v>21</v>
      </c>
      <c r="J25">
        <v>1</v>
      </c>
      <c r="K25" t="s">
        <v>44</v>
      </c>
    </row>
    <row r="26" spans="1:11" x14ac:dyDescent="0.25">
      <c r="A26" t="s">
        <v>56</v>
      </c>
      <c r="B26" t="s">
        <v>12</v>
      </c>
      <c r="C26" t="s">
        <v>27</v>
      </c>
      <c r="D26" s="37">
        <v>42837</v>
      </c>
      <c r="E26">
        <v>1</v>
      </c>
      <c r="F26">
        <v>96</v>
      </c>
      <c r="G26" t="s">
        <v>14</v>
      </c>
      <c r="H26">
        <v>0</v>
      </c>
      <c r="I26" t="s">
        <v>21</v>
      </c>
      <c r="J26">
        <v>1</v>
      </c>
      <c r="K26" t="s">
        <v>34</v>
      </c>
    </row>
    <row r="27" spans="1:11" x14ac:dyDescent="0.25">
      <c r="A27" t="s">
        <v>56</v>
      </c>
      <c r="B27" t="s">
        <v>12</v>
      </c>
      <c r="C27" t="s">
        <v>27</v>
      </c>
      <c r="D27" s="37">
        <v>42837</v>
      </c>
      <c r="E27">
        <v>1</v>
      </c>
      <c r="F27">
        <v>86</v>
      </c>
      <c r="G27" t="s">
        <v>14</v>
      </c>
      <c r="H27">
        <v>0</v>
      </c>
      <c r="I27" t="s">
        <v>54</v>
      </c>
      <c r="J27">
        <v>1</v>
      </c>
      <c r="K27" t="s">
        <v>57</v>
      </c>
    </row>
    <row r="28" spans="1:11" x14ac:dyDescent="0.25">
      <c r="A28" t="s">
        <v>25</v>
      </c>
      <c r="B28" t="s">
        <v>12</v>
      </c>
      <c r="C28" t="s">
        <v>27</v>
      </c>
      <c r="D28" s="37">
        <v>42840</v>
      </c>
      <c r="E28">
        <v>1</v>
      </c>
      <c r="F28">
        <v>108</v>
      </c>
      <c r="G28" t="s">
        <v>14</v>
      </c>
      <c r="H28">
        <v>0</v>
      </c>
      <c r="I28" t="s">
        <v>15</v>
      </c>
      <c r="J28">
        <v>1</v>
      </c>
      <c r="K28" t="s">
        <v>46</v>
      </c>
    </row>
    <row r="29" spans="1:11" x14ac:dyDescent="0.25">
      <c r="A29" t="s">
        <v>58</v>
      </c>
      <c r="B29" t="s">
        <v>12</v>
      </c>
      <c r="C29" t="s">
        <v>27</v>
      </c>
      <c r="D29" s="37">
        <v>42841</v>
      </c>
      <c r="E29">
        <v>1</v>
      </c>
      <c r="F29">
        <v>96</v>
      </c>
      <c r="G29" t="s">
        <v>14</v>
      </c>
      <c r="H29">
        <v>0</v>
      </c>
      <c r="I29" t="s">
        <v>21</v>
      </c>
      <c r="J29">
        <v>1</v>
      </c>
      <c r="K29" t="s">
        <v>34</v>
      </c>
    </row>
    <row r="30" spans="1:11" x14ac:dyDescent="0.25">
      <c r="A30" t="s">
        <v>59</v>
      </c>
      <c r="B30" t="s">
        <v>12</v>
      </c>
      <c r="C30" t="s">
        <v>27</v>
      </c>
      <c r="D30" s="37">
        <v>42844</v>
      </c>
      <c r="E30">
        <v>1</v>
      </c>
      <c r="F30">
        <v>132</v>
      </c>
      <c r="G30" t="s">
        <v>14</v>
      </c>
      <c r="H30">
        <v>0</v>
      </c>
      <c r="I30" t="s">
        <v>15</v>
      </c>
      <c r="J30">
        <v>0</v>
      </c>
      <c r="K30" t="s">
        <v>46</v>
      </c>
    </row>
    <row r="31" spans="1:11" x14ac:dyDescent="0.25">
      <c r="A31" t="s">
        <v>50</v>
      </c>
      <c r="B31" t="s">
        <v>12</v>
      </c>
      <c r="C31" t="s">
        <v>13</v>
      </c>
      <c r="D31" s="37">
        <v>43198</v>
      </c>
      <c r="E31">
        <v>1</v>
      </c>
      <c r="F31">
        <v>62</v>
      </c>
      <c r="G31" t="s">
        <v>14</v>
      </c>
      <c r="H31">
        <v>0</v>
      </c>
      <c r="I31" t="s">
        <v>21</v>
      </c>
      <c r="J31">
        <v>1</v>
      </c>
      <c r="K31" t="s">
        <v>22</v>
      </c>
    </row>
    <row r="32" spans="1:11" x14ac:dyDescent="0.25">
      <c r="A32" t="s">
        <v>59</v>
      </c>
      <c r="B32" t="s">
        <v>12</v>
      </c>
      <c r="C32" t="s">
        <v>27</v>
      </c>
      <c r="D32" s="37">
        <v>42844</v>
      </c>
      <c r="E32">
        <v>1</v>
      </c>
      <c r="F32">
        <v>16</v>
      </c>
      <c r="G32" t="s">
        <v>14</v>
      </c>
      <c r="H32">
        <v>0</v>
      </c>
      <c r="I32" t="s">
        <v>60</v>
      </c>
      <c r="J32">
        <v>1</v>
      </c>
      <c r="K32" t="s">
        <v>61</v>
      </c>
    </row>
    <row r="33" spans="1:11" x14ac:dyDescent="0.25">
      <c r="A33" t="s">
        <v>62</v>
      </c>
      <c r="B33" t="s">
        <v>12</v>
      </c>
      <c r="C33" t="s">
        <v>27</v>
      </c>
      <c r="D33" s="37">
        <v>42845</v>
      </c>
      <c r="E33">
        <v>1</v>
      </c>
      <c r="F33">
        <v>17</v>
      </c>
      <c r="G33" t="s">
        <v>14</v>
      </c>
      <c r="H33">
        <v>0</v>
      </c>
      <c r="I33" t="s">
        <v>18</v>
      </c>
      <c r="J33">
        <v>1</v>
      </c>
      <c r="K33" t="s">
        <v>36</v>
      </c>
    </row>
    <row r="34" spans="1:11" x14ac:dyDescent="0.25">
      <c r="A34" t="s">
        <v>63</v>
      </c>
      <c r="B34" t="s">
        <v>12</v>
      </c>
      <c r="C34" t="s">
        <v>13</v>
      </c>
      <c r="D34" s="37">
        <v>43196</v>
      </c>
      <c r="E34">
        <v>1</v>
      </c>
      <c r="F34">
        <v>126</v>
      </c>
      <c r="G34" t="s">
        <v>14</v>
      </c>
      <c r="H34">
        <v>0</v>
      </c>
      <c r="I34" t="s">
        <v>28</v>
      </c>
      <c r="J34">
        <v>0</v>
      </c>
      <c r="K34" t="s">
        <v>64</v>
      </c>
    </row>
    <row r="35" spans="1:11" x14ac:dyDescent="0.25">
      <c r="A35" t="s">
        <v>33</v>
      </c>
      <c r="B35" t="s">
        <v>12</v>
      </c>
      <c r="C35" t="s">
        <v>27</v>
      </c>
      <c r="D35" s="37">
        <v>42846</v>
      </c>
      <c r="E35">
        <v>1</v>
      </c>
      <c r="F35">
        <v>31</v>
      </c>
      <c r="G35" t="s">
        <v>14</v>
      </c>
      <c r="H35">
        <v>0</v>
      </c>
      <c r="I35" t="s">
        <v>21</v>
      </c>
      <c r="J35">
        <v>1</v>
      </c>
      <c r="K35" t="s">
        <v>65</v>
      </c>
    </row>
    <row r="36" spans="1:11" x14ac:dyDescent="0.25">
      <c r="A36" t="s">
        <v>66</v>
      </c>
      <c r="B36" t="s">
        <v>12</v>
      </c>
      <c r="C36" t="s">
        <v>27</v>
      </c>
      <c r="D36" s="37">
        <v>42847</v>
      </c>
      <c r="E36">
        <v>1</v>
      </c>
      <c r="F36">
        <v>84</v>
      </c>
      <c r="G36" t="s">
        <v>14</v>
      </c>
      <c r="H36">
        <v>0</v>
      </c>
      <c r="I36" t="s">
        <v>54</v>
      </c>
      <c r="J36">
        <v>1</v>
      </c>
      <c r="K36" t="s">
        <v>67</v>
      </c>
    </row>
    <row r="37" spans="1:11" x14ac:dyDescent="0.25">
      <c r="A37" t="s">
        <v>66</v>
      </c>
      <c r="B37" t="s">
        <v>12</v>
      </c>
      <c r="C37" t="s">
        <v>27</v>
      </c>
      <c r="D37" s="37">
        <v>42847</v>
      </c>
      <c r="E37">
        <v>1</v>
      </c>
      <c r="F37">
        <v>42</v>
      </c>
      <c r="G37" t="s">
        <v>14</v>
      </c>
      <c r="H37">
        <v>0</v>
      </c>
      <c r="I37" t="s">
        <v>15</v>
      </c>
      <c r="J37">
        <v>0</v>
      </c>
      <c r="K37" t="s">
        <v>68</v>
      </c>
    </row>
    <row r="38" spans="1:11" x14ac:dyDescent="0.25">
      <c r="A38" t="s">
        <v>38</v>
      </c>
      <c r="B38" t="s">
        <v>12</v>
      </c>
      <c r="C38" t="s">
        <v>27</v>
      </c>
      <c r="D38" s="37">
        <v>42851</v>
      </c>
      <c r="E38">
        <v>1</v>
      </c>
      <c r="F38">
        <v>3</v>
      </c>
      <c r="G38" t="s">
        <v>14</v>
      </c>
      <c r="H38">
        <v>0</v>
      </c>
      <c r="I38" t="s">
        <v>15</v>
      </c>
      <c r="J38">
        <v>1</v>
      </c>
      <c r="K38" t="s">
        <v>46</v>
      </c>
    </row>
    <row r="39" spans="1:11" x14ac:dyDescent="0.25">
      <c r="A39" t="s">
        <v>38</v>
      </c>
      <c r="B39" t="s">
        <v>12</v>
      </c>
      <c r="C39" t="s">
        <v>27</v>
      </c>
      <c r="D39" s="37">
        <v>42851</v>
      </c>
      <c r="E39">
        <v>1</v>
      </c>
      <c r="F39">
        <v>5</v>
      </c>
      <c r="G39" t="s">
        <v>14</v>
      </c>
      <c r="H39">
        <v>0</v>
      </c>
      <c r="I39" t="s">
        <v>69</v>
      </c>
      <c r="J39">
        <v>0</v>
      </c>
      <c r="K39" t="s">
        <v>70</v>
      </c>
    </row>
    <row r="40" spans="1:11" x14ac:dyDescent="0.25">
      <c r="A40" t="s">
        <v>17</v>
      </c>
      <c r="B40" t="s">
        <v>12</v>
      </c>
      <c r="C40" t="s">
        <v>27</v>
      </c>
      <c r="D40" s="37">
        <v>42852</v>
      </c>
      <c r="E40">
        <v>1</v>
      </c>
      <c r="F40">
        <v>2989</v>
      </c>
      <c r="G40" t="s">
        <v>14</v>
      </c>
      <c r="H40">
        <v>0</v>
      </c>
      <c r="I40" t="s">
        <v>54</v>
      </c>
      <c r="J40">
        <v>1</v>
      </c>
      <c r="K40" t="s">
        <v>71</v>
      </c>
    </row>
    <row r="41" spans="1:11" x14ac:dyDescent="0.25">
      <c r="A41" t="s">
        <v>17</v>
      </c>
      <c r="B41" t="s">
        <v>12</v>
      </c>
      <c r="C41" t="s">
        <v>27</v>
      </c>
      <c r="D41" s="37">
        <v>42852</v>
      </c>
      <c r="E41">
        <v>1</v>
      </c>
      <c r="F41">
        <v>4</v>
      </c>
      <c r="G41" t="s">
        <v>14</v>
      </c>
      <c r="H41">
        <v>0</v>
      </c>
      <c r="I41" t="s">
        <v>28</v>
      </c>
      <c r="J41">
        <v>0</v>
      </c>
      <c r="K41" t="s">
        <v>72</v>
      </c>
    </row>
    <row r="42" spans="1:11" x14ac:dyDescent="0.25">
      <c r="A42" t="s">
        <v>73</v>
      </c>
      <c r="B42" t="s">
        <v>12</v>
      </c>
      <c r="C42" t="s">
        <v>27</v>
      </c>
      <c r="D42" s="37">
        <v>42853</v>
      </c>
      <c r="E42">
        <v>1</v>
      </c>
      <c r="F42">
        <v>88</v>
      </c>
      <c r="G42" t="s">
        <v>14</v>
      </c>
      <c r="H42">
        <v>0</v>
      </c>
      <c r="I42" t="s">
        <v>54</v>
      </c>
      <c r="J42">
        <v>1</v>
      </c>
      <c r="K42" t="s">
        <v>57</v>
      </c>
    </row>
    <row r="43" spans="1:11" x14ac:dyDescent="0.25">
      <c r="A43" t="s">
        <v>74</v>
      </c>
      <c r="B43" t="s">
        <v>26</v>
      </c>
      <c r="C43" t="s">
        <v>13</v>
      </c>
      <c r="D43" s="37">
        <v>43190</v>
      </c>
      <c r="E43">
        <v>1</v>
      </c>
      <c r="F43">
        <v>2</v>
      </c>
      <c r="G43" t="s">
        <v>14</v>
      </c>
      <c r="H43">
        <v>0</v>
      </c>
      <c r="I43" t="s">
        <v>15</v>
      </c>
      <c r="J43">
        <v>1</v>
      </c>
      <c r="K43" t="s">
        <v>16</v>
      </c>
    </row>
    <row r="44" spans="1:11" x14ac:dyDescent="0.25">
      <c r="A44" t="s">
        <v>75</v>
      </c>
      <c r="B44" t="s">
        <v>76</v>
      </c>
      <c r="C44" t="s">
        <v>27</v>
      </c>
      <c r="D44" s="37">
        <v>42857</v>
      </c>
      <c r="E44">
        <v>1</v>
      </c>
      <c r="F44">
        <v>20</v>
      </c>
      <c r="G44" t="s">
        <v>14</v>
      </c>
      <c r="H44">
        <v>0</v>
      </c>
      <c r="I44" t="s">
        <v>15</v>
      </c>
      <c r="J44">
        <v>1</v>
      </c>
      <c r="K44" t="s">
        <v>46</v>
      </c>
    </row>
    <row r="45" spans="1:11" x14ac:dyDescent="0.25">
      <c r="A45" t="s">
        <v>75</v>
      </c>
      <c r="B45" t="s">
        <v>76</v>
      </c>
      <c r="C45" t="s">
        <v>27</v>
      </c>
      <c r="D45" s="37">
        <v>42857</v>
      </c>
      <c r="E45">
        <v>1</v>
      </c>
      <c r="F45">
        <v>88</v>
      </c>
      <c r="G45" t="s">
        <v>14</v>
      </c>
      <c r="H45">
        <v>0</v>
      </c>
      <c r="I45" t="s">
        <v>18</v>
      </c>
      <c r="J45">
        <v>1</v>
      </c>
      <c r="K45" t="s">
        <v>36</v>
      </c>
    </row>
    <row r="46" spans="1:11" x14ac:dyDescent="0.25">
      <c r="A46" t="s">
        <v>12</v>
      </c>
      <c r="B46" t="s">
        <v>76</v>
      </c>
      <c r="C46" t="s">
        <v>27</v>
      </c>
      <c r="D46" s="37">
        <v>42859</v>
      </c>
      <c r="E46">
        <v>1</v>
      </c>
      <c r="F46">
        <v>88</v>
      </c>
      <c r="G46" t="s">
        <v>14</v>
      </c>
      <c r="H46">
        <v>0</v>
      </c>
      <c r="I46" t="s">
        <v>54</v>
      </c>
      <c r="J46">
        <v>1</v>
      </c>
      <c r="K46" t="s">
        <v>57</v>
      </c>
    </row>
    <row r="47" spans="1:11" x14ac:dyDescent="0.25">
      <c r="A47" t="s">
        <v>41</v>
      </c>
      <c r="B47" t="s">
        <v>26</v>
      </c>
      <c r="C47" t="s">
        <v>13</v>
      </c>
      <c r="D47" s="37">
        <v>43188</v>
      </c>
      <c r="E47">
        <v>1</v>
      </c>
      <c r="F47">
        <v>14</v>
      </c>
      <c r="G47" t="s">
        <v>14</v>
      </c>
      <c r="H47">
        <v>0</v>
      </c>
      <c r="I47" t="s">
        <v>15</v>
      </c>
      <c r="J47">
        <v>1</v>
      </c>
      <c r="K47" t="s">
        <v>24</v>
      </c>
    </row>
    <row r="48" spans="1:11" x14ac:dyDescent="0.25">
      <c r="A48" t="s">
        <v>25</v>
      </c>
      <c r="B48" t="s">
        <v>76</v>
      </c>
      <c r="C48" t="s">
        <v>27</v>
      </c>
      <c r="D48" s="37">
        <v>42870</v>
      </c>
      <c r="E48">
        <v>1</v>
      </c>
      <c r="F48">
        <v>69</v>
      </c>
      <c r="G48" t="s">
        <v>14</v>
      </c>
      <c r="H48">
        <v>0</v>
      </c>
      <c r="I48" t="s">
        <v>18</v>
      </c>
      <c r="J48">
        <v>1</v>
      </c>
      <c r="K48" t="s">
        <v>36</v>
      </c>
    </row>
    <row r="49" spans="1:11" x14ac:dyDescent="0.25">
      <c r="A49" t="s">
        <v>58</v>
      </c>
      <c r="B49" t="s">
        <v>76</v>
      </c>
      <c r="C49" t="s">
        <v>27</v>
      </c>
      <c r="D49" s="37">
        <v>42871</v>
      </c>
      <c r="E49">
        <v>1</v>
      </c>
      <c r="F49">
        <v>17</v>
      </c>
      <c r="G49" t="s">
        <v>14</v>
      </c>
      <c r="H49">
        <v>0</v>
      </c>
      <c r="I49" t="s">
        <v>15</v>
      </c>
      <c r="J49">
        <v>0</v>
      </c>
      <c r="K49" t="s">
        <v>77</v>
      </c>
    </row>
    <row r="50" spans="1:11" x14ac:dyDescent="0.25">
      <c r="A50" t="s">
        <v>33</v>
      </c>
      <c r="B50" t="s">
        <v>76</v>
      </c>
      <c r="C50" t="s">
        <v>27</v>
      </c>
      <c r="D50" s="37">
        <v>42876</v>
      </c>
      <c r="E50">
        <v>1</v>
      </c>
      <c r="F50">
        <v>17</v>
      </c>
      <c r="G50" t="s">
        <v>14</v>
      </c>
      <c r="H50">
        <v>0</v>
      </c>
      <c r="I50" t="s">
        <v>15</v>
      </c>
      <c r="J50">
        <v>1</v>
      </c>
      <c r="K50" t="s">
        <v>78</v>
      </c>
    </row>
    <row r="51" spans="1:11" x14ac:dyDescent="0.25">
      <c r="A51" t="s">
        <v>33</v>
      </c>
      <c r="B51" t="s">
        <v>76</v>
      </c>
      <c r="C51" t="s">
        <v>27</v>
      </c>
      <c r="D51" s="37">
        <v>42876</v>
      </c>
      <c r="E51">
        <v>1</v>
      </c>
      <c r="F51">
        <v>40</v>
      </c>
      <c r="G51" t="s">
        <v>14</v>
      </c>
      <c r="H51">
        <v>0</v>
      </c>
      <c r="I51" t="s">
        <v>15</v>
      </c>
      <c r="J51">
        <v>0</v>
      </c>
      <c r="K51" t="s">
        <v>79</v>
      </c>
    </row>
    <row r="52" spans="1:11" x14ac:dyDescent="0.25">
      <c r="A52" t="s">
        <v>38</v>
      </c>
      <c r="B52" t="s">
        <v>26</v>
      </c>
      <c r="C52" t="s">
        <v>13</v>
      </c>
      <c r="D52" s="37">
        <v>43185</v>
      </c>
      <c r="E52">
        <v>1</v>
      </c>
      <c r="F52">
        <v>12</v>
      </c>
      <c r="G52" t="s">
        <v>14</v>
      </c>
      <c r="H52">
        <v>0</v>
      </c>
      <c r="I52" t="s">
        <v>21</v>
      </c>
      <c r="J52">
        <v>1</v>
      </c>
      <c r="K52" t="s">
        <v>22</v>
      </c>
    </row>
    <row r="53" spans="1:11" x14ac:dyDescent="0.25">
      <c r="A53" t="s">
        <v>80</v>
      </c>
      <c r="B53" t="s">
        <v>76</v>
      </c>
      <c r="C53" t="s">
        <v>27</v>
      </c>
      <c r="D53" s="37">
        <v>42880</v>
      </c>
      <c r="E53">
        <v>1</v>
      </c>
      <c r="F53">
        <v>5</v>
      </c>
      <c r="G53" t="s">
        <v>14</v>
      </c>
      <c r="H53">
        <v>0</v>
      </c>
      <c r="I53" t="s">
        <v>42</v>
      </c>
      <c r="J53">
        <v>0</v>
      </c>
      <c r="K53" t="s">
        <v>81</v>
      </c>
    </row>
    <row r="54" spans="1:11" x14ac:dyDescent="0.25">
      <c r="A54" t="s">
        <v>80</v>
      </c>
      <c r="B54" t="s">
        <v>76</v>
      </c>
      <c r="C54" t="s">
        <v>27</v>
      </c>
      <c r="D54" s="37">
        <v>42880</v>
      </c>
      <c r="E54">
        <v>1</v>
      </c>
      <c r="F54">
        <v>10</v>
      </c>
      <c r="G54" t="s">
        <v>14</v>
      </c>
      <c r="H54">
        <v>0</v>
      </c>
      <c r="I54" t="s">
        <v>42</v>
      </c>
      <c r="J54">
        <v>1</v>
      </c>
      <c r="K54" t="s">
        <v>82</v>
      </c>
    </row>
    <row r="55" spans="1:11" x14ac:dyDescent="0.25">
      <c r="A55" t="s">
        <v>80</v>
      </c>
      <c r="B55" t="s">
        <v>76</v>
      </c>
      <c r="C55" t="s">
        <v>27</v>
      </c>
      <c r="D55" s="37">
        <v>42880</v>
      </c>
      <c r="E55">
        <v>1</v>
      </c>
      <c r="F55">
        <v>1333</v>
      </c>
      <c r="G55" t="s">
        <v>14</v>
      </c>
      <c r="H55">
        <v>0</v>
      </c>
      <c r="I55" t="s">
        <v>54</v>
      </c>
      <c r="J55">
        <v>0</v>
      </c>
      <c r="K55" t="s">
        <v>83</v>
      </c>
    </row>
    <row r="56" spans="1:11" x14ac:dyDescent="0.25">
      <c r="A56" t="s">
        <v>17</v>
      </c>
      <c r="B56" t="s">
        <v>76</v>
      </c>
      <c r="C56" t="s">
        <v>27</v>
      </c>
      <c r="D56" s="37">
        <v>42882</v>
      </c>
      <c r="E56">
        <v>1</v>
      </c>
      <c r="F56">
        <v>61</v>
      </c>
      <c r="G56" t="s">
        <v>14</v>
      </c>
      <c r="H56">
        <v>0</v>
      </c>
      <c r="I56" t="s">
        <v>21</v>
      </c>
      <c r="J56">
        <v>1</v>
      </c>
      <c r="K56" t="s">
        <v>84</v>
      </c>
    </row>
    <row r="57" spans="1:11" x14ac:dyDescent="0.25">
      <c r="A57" t="s">
        <v>17</v>
      </c>
      <c r="B57" t="s">
        <v>76</v>
      </c>
      <c r="C57" t="s">
        <v>27</v>
      </c>
      <c r="D57" s="37">
        <v>42882</v>
      </c>
      <c r="E57">
        <v>1</v>
      </c>
      <c r="F57">
        <v>48</v>
      </c>
      <c r="G57" t="s">
        <v>14</v>
      </c>
      <c r="H57">
        <v>0</v>
      </c>
      <c r="I57" t="s">
        <v>15</v>
      </c>
      <c r="J57">
        <v>1</v>
      </c>
      <c r="K57" t="s">
        <v>78</v>
      </c>
    </row>
    <row r="58" spans="1:11" x14ac:dyDescent="0.25">
      <c r="A58" t="s">
        <v>17</v>
      </c>
      <c r="B58" t="s">
        <v>76</v>
      </c>
      <c r="C58" t="s">
        <v>27</v>
      </c>
      <c r="D58" s="37">
        <v>42882</v>
      </c>
      <c r="E58">
        <v>1</v>
      </c>
      <c r="F58">
        <v>40</v>
      </c>
      <c r="G58" t="s">
        <v>14</v>
      </c>
      <c r="H58">
        <v>0</v>
      </c>
      <c r="I58" t="s">
        <v>54</v>
      </c>
      <c r="J58">
        <v>0</v>
      </c>
      <c r="K58" t="s">
        <v>55</v>
      </c>
    </row>
    <row r="59" spans="1:11" x14ac:dyDescent="0.25">
      <c r="A59" t="s">
        <v>11</v>
      </c>
      <c r="B59" t="s">
        <v>76</v>
      </c>
      <c r="C59" t="s">
        <v>27</v>
      </c>
      <c r="D59" s="37">
        <v>42885</v>
      </c>
      <c r="E59">
        <v>1</v>
      </c>
      <c r="F59">
        <v>61</v>
      </c>
      <c r="G59" t="s">
        <v>14</v>
      </c>
      <c r="H59">
        <v>0</v>
      </c>
      <c r="I59" t="s">
        <v>15</v>
      </c>
      <c r="J59">
        <v>1</v>
      </c>
      <c r="K59" t="s">
        <v>78</v>
      </c>
    </row>
    <row r="60" spans="1:11" x14ac:dyDescent="0.25">
      <c r="A60" t="s">
        <v>20</v>
      </c>
      <c r="B60" t="s">
        <v>26</v>
      </c>
      <c r="C60" t="s">
        <v>13</v>
      </c>
      <c r="D60" s="37">
        <v>43183</v>
      </c>
      <c r="E60">
        <v>1</v>
      </c>
      <c r="F60">
        <v>143</v>
      </c>
      <c r="G60" t="s">
        <v>14</v>
      </c>
      <c r="H60">
        <v>0</v>
      </c>
      <c r="I60" t="s">
        <v>15</v>
      </c>
      <c r="J60">
        <v>0</v>
      </c>
      <c r="K60" t="s">
        <v>85</v>
      </c>
    </row>
    <row r="61" spans="1:11" x14ac:dyDescent="0.25">
      <c r="A61" t="s">
        <v>12</v>
      </c>
      <c r="B61" t="s">
        <v>63</v>
      </c>
      <c r="C61" t="s">
        <v>27</v>
      </c>
      <c r="D61" s="37">
        <v>42890</v>
      </c>
      <c r="E61">
        <v>1</v>
      </c>
      <c r="F61">
        <v>62</v>
      </c>
      <c r="G61" t="s">
        <v>14</v>
      </c>
      <c r="H61">
        <v>0</v>
      </c>
      <c r="I61" t="s">
        <v>15</v>
      </c>
      <c r="J61">
        <v>1</v>
      </c>
      <c r="K61" t="s">
        <v>86</v>
      </c>
    </row>
    <row r="62" spans="1:11" x14ac:dyDescent="0.25">
      <c r="A62" t="s">
        <v>12</v>
      </c>
      <c r="B62" t="s">
        <v>63</v>
      </c>
      <c r="C62" t="s">
        <v>27</v>
      </c>
      <c r="D62" s="37">
        <v>42890</v>
      </c>
      <c r="E62">
        <v>1</v>
      </c>
      <c r="F62">
        <v>53</v>
      </c>
      <c r="G62" t="s">
        <v>14</v>
      </c>
      <c r="H62">
        <v>0</v>
      </c>
      <c r="I62" t="s">
        <v>15</v>
      </c>
      <c r="J62">
        <v>1</v>
      </c>
      <c r="K62" t="s">
        <v>86</v>
      </c>
    </row>
    <row r="63" spans="1:11" x14ac:dyDescent="0.25">
      <c r="A63" t="s">
        <v>76</v>
      </c>
      <c r="B63" t="s">
        <v>63</v>
      </c>
      <c r="C63" t="s">
        <v>27</v>
      </c>
      <c r="D63" s="37">
        <v>42891</v>
      </c>
      <c r="E63">
        <v>1</v>
      </c>
      <c r="F63">
        <v>29</v>
      </c>
      <c r="G63" t="s">
        <v>14</v>
      </c>
      <c r="H63">
        <v>0</v>
      </c>
      <c r="I63" t="s">
        <v>60</v>
      </c>
      <c r="J63">
        <v>1</v>
      </c>
      <c r="K63" t="s">
        <v>87</v>
      </c>
    </row>
    <row r="64" spans="1:11" x14ac:dyDescent="0.25">
      <c r="A64" t="s">
        <v>48</v>
      </c>
      <c r="B64" t="s">
        <v>63</v>
      </c>
      <c r="C64" t="s">
        <v>27</v>
      </c>
      <c r="D64" s="37">
        <v>42893</v>
      </c>
      <c r="E64">
        <v>1</v>
      </c>
      <c r="F64">
        <v>72</v>
      </c>
      <c r="G64" t="s">
        <v>14</v>
      </c>
      <c r="H64">
        <v>0</v>
      </c>
      <c r="I64" t="s">
        <v>15</v>
      </c>
      <c r="J64">
        <v>1</v>
      </c>
      <c r="K64" t="s">
        <v>46</v>
      </c>
    </row>
    <row r="65" spans="1:11" x14ac:dyDescent="0.25">
      <c r="A65" t="s">
        <v>50</v>
      </c>
      <c r="B65" t="s">
        <v>63</v>
      </c>
      <c r="C65" t="s">
        <v>27</v>
      </c>
      <c r="D65" s="37">
        <v>42894</v>
      </c>
      <c r="E65">
        <v>1</v>
      </c>
      <c r="F65">
        <v>49</v>
      </c>
      <c r="G65" t="s">
        <v>14</v>
      </c>
      <c r="H65">
        <v>0</v>
      </c>
      <c r="I65" t="s">
        <v>15</v>
      </c>
      <c r="J65">
        <v>1</v>
      </c>
      <c r="K65" t="s">
        <v>46</v>
      </c>
    </row>
    <row r="66" spans="1:11" x14ac:dyDescent="0.25">
      <c r="A66" t="s">
        <v>88</v>
      </c>
      <c r="B66" t="s">
        <v>63</v>
      </c>
      <c r="C66" t="s">
        <v>27</v>
      </c>
      <c r="D66" s="37">
        <v>42895</v>
      </c>
      <c r="E66">
        <v>1</v>
      </c>
      <c r="F66">
        <v>98</v>
      </c>
      <c r="G66" t="s">
        <v>14</v>
      </c>
      <c r="H66">
        <v>0</v>
      </c>
      <c r="I66" t="s">
        <v>42</v>
      </c>
      <c r="J66">
        <v>1</v>
      </c>
      <c r="K66" t="s">
        <v>89</v>
      </c>
    </row>
    <row r="67" spans="1:11" x14ac:dyDescent="0.25">
      <c r="A67" t="s">
        <v>33</v>
      </c>
      <c r="B67" t="s">
        <v>26</v>
      </c>
      <c r="C67" t="s">
        <v>13</v>
      </c>
      <c r="D67" s="37">
        <v>43180</v>
      </c>
      <c r="E67">
        <v>1</v>
      </c>
      <c r="F67">
        <v>388356</v>
      </c>
      <c r="G67" t="s">
        <v>14</v>
      </c>
      <c r="H67">
        <v>0</v>
      </c>
      <c r="I67" t="s">
        <v>15</v>
      </c>
      <c r="J67">
        <v>1</v>
      </c>
      <c r="K67" t="s">
        <v>16</v>
      </c>
    </row>
    <row r="68" spans="1:11" x14ac:dyDescent="0.25">
      <c r="A68" t="s">
        <v>90</v>
      </c>
      <c r="B68" t="s">
        <v>63</v>
      </c>
      <c r="C68" t="s">
        <v>27</v>
      </c>
      <c r="D68" s="37">
        <v>42899</v>
      </c>
      <c r="E68">
        <v>1</v>
      </c>
      <c r="F68">
        <v>100</v>
      </c>
      <c r="G68" t="s">
        <v>14</v>
      </c>
      <c r="H68">
        <v>0</v>
      </c>
      <c r="I68" t="s">
        <v>42</v>
      </c>
      <c r="J68">
        <v>1</v>
      </c>
      <c r="K68" t="s">
        <v>89</v>
      </c>
    </row>
    <row r="69" spans="1:11" x14ac:dyDescent="0.25">
      <c r="A69" t="s">
        <v>90</v>
      </c>
      <c r="B69" t="s">
        <v>63</v>
      </c>
      <c r="C69" t="s">
        <v>27</v>
      </c>
      <c r="D69" s="37">
        <v>42899</v>
      </c>
      <c r="E69">
        <v>1</v>
      </c>
      <c r="F69">
        <v>93</v>
      </c>
      <c r="G69" t="s">
        <v>14</v>
      </c>
      <c r="H69">
        <v>0</v>
      </c>
      <c r="I69" t="s">
        <v>15</v>
      </c>
      <c r="J69">
        <v>1</v>
      </c>
      <c r="K69" t="s">
        <v>46</v>
      </c>
    </row>
    <row r="70" spans="1:11" x14ac:dyDescent="0.25">
      <c r="A70" t="s">
        <v>25</v>
      </c>
      <c r="B70" t="s">
        <v>63</v>
      </c>
      <c r="C70" t="s">
        <v>27</v>
      </c>
      <c r="D70" s="37">
        <v>42901</v>
      </c>
      <c r="E70">
        <v>1</v>
      </c>
      <c r="F70">
        <v>10</v>
      </c>
      <c r="G70" t="s">
        <v>14</v>
      </c>
      <c r="H70">
        <v>0</v>
      </c>
      <c r="I70" t="s">
        <v>28</v>
      </c>
      <c r="J70">
        <v>0</v>
      </c>
      <c r="K70" t="s">
        <v>91</v>
      </c>
    </row>
    <row r="71" spans="1:11" x14ac:dyDescent="0.25">
      <c r="A71" t="s">
        <v>25</v>
      </c>
      <c r="B71" t="s">
        <v>63</v>
      </c>
      <c r="C71" t="s">
        <v>27</v>
      </c>
      <c r="D71" s="37">
        <v>42901</v>
      </c>
      <c r="E71">
        <v>1</v>
      </c>
      <c r="F71">
        <v>2940</v>
      </c>
      <c r="G71" t="s">
        <v>14</v>
      </c>
      <c r="H71">
        <v>0</v>
      </c>
      <c r="I71" t="s">
        <v>60</v>
      </c>
      <c r="J71">
        <v>0</v>
      </c>
      <c r="K71" t="s">
        <v>92</v>
      </c>
    </row>
    <row r="72" spans="1:11" x14ac:dyDescent="0.25">
      <c r="A72" t="s">
        <v>62</v>
      </c>
      <c r="B72" t="s">
        <v>63</v>
      </c>
      <c r="C72" t="s">
        <v>27</v>
      </c>
      <c r="D72" s="37">
        <v>42906</v>
      </c>
      <c r="E72">
        <v>1</v>
      </c>
      <c r="F72">
        <v>71</v>
      </c>
      <c r="G72" t="s">
        <v>14</v>
      </c>
      <c r="H72">
        <v>0</v>
      </c>
      <c r="I72" t="s">
        <v>15</v>
      </c>
      <c r="J72">
        <v>1</v>
      </c>
      <c r="K72" t="s">
        <v>93</v>
      </c>
    </row>
    <row r="73" spans="1:11" x14ac:dyDescent="0.25">
      <c r="A73" t="s">
        <v>33</v>
      </c>
      <c r="B73" t="s">
        <v>63</v>
      </c>
      <c r="C73" t="s">
        <v>27</v>
      </c>
      <c r="D73" s="37">
        <v>42907</v>
      </c>
      <c r="E73">
        <v>1</v>
      </c>
      <c r="F73">
        <v>10</v>
      </c>
      <c r="G73" t="s">
        <v>14</v>
      </c>
      <c r="H73">
        <v>0</v>
      </c>
      <c r="I73" t="s">
        <v>15</v>
      </c>
      <c r="J73">
        <v>1</v>
      </c>
      <c r="K73" t="s">
        <v>93</v>
      </c>
    </row>
    <row r="74" spans="1:11" x14ac:dyDescent="0.25">
      <c r="A74" t="s">
        <v>35</v>
      </c>
      <c r="B74" t="s">
        <v>63</v>
      </c>
      <c r="C74" t="s">
        <v>27</v>
      </c>
      <c r="D74" s="37">
        <v>42909</v>
      </c>
      <c r="E74">
        <v>1</v>
      </c>
      <c r="F74">
        <v>12</v>
      </c>
      <c r="G74" t="s">
        <v>14</v>
      </c>
      <c r="H74">
        <v>0</v>
      </c>
      <c r="I74" t="s">
        <v>15</v>
      </c>
      <c r="J74">
        <v>1</v>
      </c>
      <c r="K74" t="s">
        <v>78</v>
      </c>
    </row>
    <row r="75" spans="1:11" x14ac:dyDescent="0.25">
      <c r="A75" t="s">
        <v>80</v>
      </c>
      <c r="B75" t="s">
        <v>63</v>
      </c>
      <c r="C75" t="s">
        <v>27</v>
      </c>
      <c r="D75" s="37">
        <v>42911</v>
      </c>
      <c r="E75">
        <v>1</v>
      </c>
      <c r="F75">
        <v>43</v>
      </c>
      <c r="G75" t="s">
        <v>14</v>
      </c>
      <c r="H75">
        <v>0</v>
      </c>
      <c r="I75" t="s">
        <v>15</v>
      </c>
      <c r="J75">
        <v>1</v>
      </c>
      <c r="K75" t="s">
        <v>78</v>
      </c>
    </row>
    <row r="76" spans="1:11" x14ac:dyDescent="0.25">
      <c r="A76" t="s">
        <v>38</v>
      </c>
      <c r="B76" t="s">
        <v>63</v>
      </c>
      <c r="C76" t="s">
        <v>27</v>
      </c>
      <c r="D76" s="37">
        <v>42912</v>
      </c>
      <c r="E76">
        <v>1</v>
      </c>
      <c r="F76">
        <v>33577</v>
      </c>
      <c r="G76" t="s">
        <v>14</v>
      </c>
      <c r="H76">
        <v>0</v>
      </c>
      <c r="I76" t="s">
        <v>15</v>
      </c>
      <c r="J76">
        <v>1</v>
      </c>
      <c r="K76" t="s">
        <v>86</v>
      </c>
    </row>
    <row r="77" spans="1:11" x14ac:dyDescent="0.25">
      <c r="A77" t="s">
        <v>73</v>
      </c>
      <c r="B77" t="s">
        <v>63</v>
      </c>
      <c r="C77" t="s">
        <v>27</v>
      </c>
      <c r="D77" s="37">
        <v>42914</v>
      </c>
      <c r="E77">
        <v>1</v>
      </c>
      <c r="F77">
        <v>8</v>
      </c>
      <c r="G77" t="s">
        <v>14</v>
      </c>
      <c r="H77">
        <v>0</v>
      </c>
      <c r="I77" t="s">
        <v>15</v>
      </c>
      <c r="J77">
        <v>1</v>
      </c>
      <c r="K77" t="s">
        <v>94</v>
      </c>
    </row>
    <row r="78" spans="1:11" x14ac:dyDescent="0.25">
      <c r="A78" t="s">
        <v>76</v>
      </c>
      <c r="B78" t="s">
        <v>48</v>
      </c>
      <c r="C78" t="s">
        <v>27</v>
      </c>
      <c r="D78" s="37">
        <v>42921</v>
      </c>
      <c r="E78">
        <v>1</v>
      </c>
      <c r="F78">
        <v>89</v>
      </c>
      <c r="G78" t="s">
        <v>14</v>
      </c>
      <c r="H78">
        <v>0</v>
      </c>
      <c r="I78" t="s">
        <v>42</v>
      </c>
      <c r="J78">
        <v>0</v>
      </c>
      <c r="K78" t="s">
        <v>95</v>
      </c>
    </row>
    <row r="79" spans="1:11" x14ac:dyDescent="0.25">
      <c r="A79" t="s">
        <v>63</v>
      </c>
      <c r="B79" t="s">
        <v>48</v>
      </c>
      <c r="C79" t="s">
        <v>27</v>
      </c>
      <c r="D79" s="37">
        <v>42922</v>
      </c>
      <c r="E79">
        <v>1</v>
      </c>
      <c r="F79">
        <v>12</v>
      </c>
      <c r="G79" t="s">
        <v>14</v>
      </c>
      <c r="H79">
        <v>0</v>
      </c>
      <c r="I79" t="s">
        <v>54</v>
      </c>
      <c r="J79">
        <v>1</v>
      </c>
      <c r="K79" t="s">
        <v>96</v>
      </c>
    </row>
    <row r="80" spans="1:11" x14ac:dyDescent="0.25">
      <c r="A80" t="s">
        <v>48</v>
      </c>
      <c r="B80" t="s">
        <v>48</v>
      </c>
      <c r="C80" t="s">
        <v>27</v>
      </c>
      <c r="D80" s="37">
        <v>42923</v>
      </c>
      <c r="E80">
        <v>1</v>
      </c>
      <c r="F80">
        <v>87</v>
      </c>
      <c r="G80" t="s">
        <v>14</v>
      </c>
      <c r="H80">
        <v>0</v>
      </c>
      <c r="I80" t="s">
        <v>18</v>
      </c>
      <c r="J80">
        <v>1</v>
      </c>
      <c r="K80" t="s">
        <v>97</v>
      </c>
    </row>
    <row r="81" spans="1:11" x14ac:dyDescent="0.25">
      <c r="A81" t="s">
        <v>48</v>
      </c>
      <c r="B81" t="s">
        <v>48</v>
      </c>
      <c r="C81" t="s">
        <v>27</v>
      </c>
      <c r="D81" s="37">
        <v>42923</v>
      </c>
      <c r="E81">
        <v>1</v>
      </c>
      <c r="F81">
        <v>31</v>
      </c>
      <c r="G81" t="s">
        <v>14</v>
      </c>
      <c r="H81">
        <v>0</v>
      </c>
      <c r="I81" t="s">
        <v>28</v>
      </c>
      <c r="J81">
        <v>0</v>
      </c>
      <c r="K81" t="s">
        <v>98</v>
      </c>
    </row>
    <row r="82" spans="1:11" x14ac:dyDescent="0.25">
      <c r="A82" t="s">
        <v>51</v>
      </c>
      <c r="B82" t="s">
        <v>48</v>
      </c>
      <c r="C82" t="s">
        <v>27</v>
      </c>
      <c r="D82" s="37">
        <v>42926</v>
      </c>
      <c r="E82">
        <v>1</v>
      </c>
      <c r="F82">
        <v>5729</v>
      </c>
      <c r="G82" t="s">
        <v>14</v>
      </c>
      <c r="H82">
        <v>0</v>
      </c>
      <c r="I82" t="s">
        <v>42</v>
      </c>
      <c r="J82">
        <v>0</v>
      </c>
      <c r="K82" t="s">
        <v>99</v>
      </c>
    </row>
    <row r="83" spans="1:11" x14ac:dyDescent="0.25">
      <c r="A83" t="s">
        <v>53</v>
      </c>
      <c r="B83" t="s">
        <v>48</v>
      </c>
      <c r="C83" t="s">
        <v>27</v>
      </c>
      <c r="D83" s="37">
        <v>42927</v>
      </c>
      <c r="E83">
        <v>1</v>
      </c>
      <c r="F83">
        <v>91</v>
      </c>
      <c r="G83" t="s">
        <v>14</v>
      </c>
      <c r="H83">
        <v>0</v>
      </c>
      <c r="I83" t="s">
        <v>60</v>
      </c>
      <c r="J83">
        <v>1</v>
      </c>
      <c r="K83" t="s">
        <v>61</v>
      </c>
    </row>
    <row r="84" spans="1:11" x14ac:dyDescent="0.25">
      <c r="A84" t="s">
        <v>56</v>
      </c>
      <c r="B84" t="s">
        <v>48</v>
      </c>
      <c r="C84" t="s">
        <v>27</v>
      </c>
      <c r="D84" s="37">
        <v>42928</v>
      </c>
      <c r="E84">
        <v>1</v>
      </c>
      <c r="F84">
        <v>97</v>
      </c>
      <c r="G84" t="s">
        <v>14</v>
      </c>
      <c r="H84">
        <v>0</v>
      </c>
      <c r="I84" t="s">
        <v>15</v>
      </c>
      <c r="J84">
        <v>1</v>
      </c>
      <c r="K84" t="s">
        <v>100</v>
      </c>
    </row>
    <row r="85" spans="1:11" x14ac:dyDescent="0.25">
      <c r="A85" t="s">
        <v>30</v>
      </c>
      <c r="B85" t="s">
        <v>48</v>
      </c>
      <c r="C85" t="s">
        <v>27</v>
      </c>
      <c r="D85" s="37">
        <v>42933</v>
      </c>
      <c r="E85">
        <v>1</v>
      </c>
      <c r="F85">
        <v>71</v>
      </c>
      <c r="G85" t="s">
        <v>14</v>
      </c>
      <c r="H85">
        <v>0</v>
      </c>
      <c r="I85" t="s">
        <v>15</v>
      </c>
      <c r="J85">
        <v>1</v>
      </c>
      <c r="K85" t="s">
        <v>100</v>
      </c>
    </row>
    <row r="86" spans="1:11" x14ac:dyDescent="0.25">
      <c r="A86" t="s">
        <v>33</v>
      </c>
      <c r="B86" t="s">
        <v>48</v>
      </c>
      <c r="C86" t="s">
        <v>27</v>
      </c>
      <c r="D86" s="37">
        <v>42937</v>
      </c>
      <c r="E86">
        <v>1</v>
      </c>
      <c r="F86">
        <v>9</v>
      </c>
      <c r="G86" t="s">
        <v>14</v>
      </c>
      <c r="H86">
        <v>0</v>
      </c>
      <c r="I86" t="s">
        <v>15</v>
      </c>
      <c r="J86">
        <v>1</v>
      </c>
      <c r="K86" t="s">
        <v>100</v>
      </c>
    </row>
    <row r="87" spans="1:11" x14ac:dyDescent="0.25">
      <c r="A87" t="s">
        <v>33</v>
      </c>
      <c r="B87" t="s">
        <v>48</v>
      </c>
      <c r="C87" t="s">
        <v>27</v>
      </c>
      <c r="D87" s="37">
        <v>42937</v>
      </c>
      <c r="E87">
        <v>1</v>
      </c>
      <c r="F87">
        <v>91</v>
      </c>
      <c r="G87" t="s">
        <v>14</v>
      </c>
      <c r="H87">
        <v>0</v>
      </c>
      <c r="I87" t="s">
        <v>15</v>
      </c>
      <c r="J87">
        <v>1</v>
      </c>
      <c r="K87" t="s">
        <v>100</v>
      </c>
    </row>
    <row r="88" spans="1:11" x14ac:dyDescent="0.25">
      <c r="A88" t="s">
        <v>33</v>
      </c>
      <c r="B88" t="s">
        <v>48</v>
      </c>
      <c r="C88" t="s">
        <v>27</v>
      </c>
      <c r="D88" s="37">
        <v>42937</v>
      </c>
      <c r="E88">
        <v>1</v>
      </c>
      <c r="F88">
        <v>10</v>
      </c>
      <c r="G88" t="s">
        <v>14</v>
      </c>
      <c r="H88">
        <v>0</v>
      </c>
      <c r="I88" t="s">
        <v>54</v>
      </c>
      <c r="J88">
        <v>1</v>
      </c>
      <c r="K88" t="s">
        <v>57</v>
      </c>
    </row>
    <row r="89" spans="1:11" x14ac:dyDescent="0.25">
      <c r="A89" t="s">
        <v>20</v>
      </c>
      <c r="B89" t="s">
        <v>48</v>
      </c>
      <c r="C89" t="s">
        <v>27</v>
      </c>
      <c r="D89" s="37">
        <v>42940</v>
      </c>
      <c r="E89">
        <v>1</v>
      </c>
      <c r="F89">
        <v>6</v>
      </c>
      <c r="G89" t="s">
        <v>14</v>
      </c>
      <c r="H89">
        <v>0</v>
      </c>
      <c r="I89" t="s">
        <v>15</v>
      </c>
      <c r="J89">
        <v>1</v>
      </c>
      <c r="K89" t="s">
        <v>46</v>
      </c>
    </row>
    <row r="90" spans="1:11" x14ac:dyDescent="0.25">
      <c r="A90" t="s">
        <v>62</v>
      </c>
      <c r="B90" t="s">
        <v>26</v>
      </c>
      <c r="C90" t="s">
        <v>13</v>
      </c>
      <c r="D90" s="37">
        <v>43179</v>
      </c>
      <c r="E90">
        <v>1</v>
      </c>
      <c r="F90">
        <v>26</v>
      </c>
      <c r="G90" t="s">
        <v>14</v>
      </c>
      <c r="H90">
        <v>0</v>
      </c>
      <c r="I90" t="s">
        <v>21</v>
      </c>
      <c r="J90">
        <v>1</v>
      </c>
      <c r="K90" t="s">
        <v>22</v>
      </c>
    </row>
    <row r="91" spans="1:11" x14ac:dyDescent="0.25">
      <c r="A91" t="s">
        <v>20</v>
      </c>
      <c r="B91" t="s">
        <v>48</v>
      </c>
      <c r="C91" t="s">
        <v>27</v>
      </c>
      <c r="D91" s="37">
        <v>42940</v>
      </c>
      <c r="E91">
        <v>1</v>
      </c>
      <c r="F91">
        <v>46</v>
      </c>
      <c r="G91" t="s">
        <v>14</v>
      </c>
      <c r="H91">
        <v>0</v>
      </c>
      <c r="I91" t="s">
        <v>21</v>
      </c>
      <c r="J91">
        <v>0</v>
      </c>
      <c r="K91" t="s">
        <v>101</v>
      </c>
    </row>
    <row r="92" spans="1:11" x14ac:dyDescent="0.25">
      <c r="A92" t="s">
        <v>80</v>
      </c>
      <c r="B92" t="s">
        <v>48</v>
      </c>
      <c r="C92" t="s">
        <v>27</v>
      </c>
      <c r="D92" s="37">
        <v>42941</v>
      </c>
      <c r="E92">
        <v>1</v>
      </c>
      <c r="F92">
        <v>91</v>
      </c>
      <c r="G92" t="s">
        <v>14</v>
      </c>
      <c r="H92">
        <v>0</v>
      </c>
      <c r="I92" t="s">
        <v>15</v>
      </c>
      <c r="J92">
        <v>1</v>
      </c>
      <c r="K92" t="s">
        <v>100</v>
      </c>
    </row>
    <row r="93" spans="1:11" x14ac:dyDescent="0.25">
      <c r="A93" t="s">
        <v>38</v>
      </c>
      <c r="B93" t="s">
        <v>48</v>
      </c>
      <c r="C93" t="s">
        <v>27</v>
      </c>
      <c r="D93" s="37">
        <v>42942</v>
      </c>
      <c r="E93">
        <v>1</v>
      </c>
      <c r="F93">
        <v>76</v>
      </c>
      <c r="G93" t="s">
        <v>14</v>
      </c>
      <c r="H93">
        <v>0</v>
      </c>
      <c r="I93" t="s">
        <v>15</v>
      </c>
      <c r="J93">
        <v>1</v>
      </c>
      <c r="K93" t="s">
        <v>86</v>
      </c>
    </row>
    <row r="94" spans="1:11" x14ac:dyDescent="0.25">
      <c r="A94" t="s">
        <v>17</v>
      </c>
      <c r="B94" t="s">
        <v>48</v>
      </c>
      <c r="C94" t="s">
        <v>27</v>
      </c>
      <c r="D94" s="37">
        <v>42943</v>
      </c>
      <c r="E94">
        <v>1</v>
      </c>
      <c r="F94">
        <v>89</v>
      </c>
      <c r="G94" t="s">
        <v>14</v>
      </c>
      <c r="H94">
        <v>0</v>
      </c>
      <c r="I94" t="s">
        <v>54</v>
      </c>
      <c r="J94">
        <v>1</v>
      </c>
      <c r="K94" t="s">
        <v>57</v>
      </c>
    </row>
    <row r="95" spans="1:11" x14ac:dyDescent="0.25">
      <c r="A95" t="s">
        <v>74</v>
      </c>
      <c r="B95" t="s">
        <v>48</v>
      </c>
      <c r="C95" t="s">
        <v>27</v>
      </c>
      <c r="D95" s="37">
        <v>42947</v>
      </c>
      <c r="E95">
        <v>1</v>
      </c>
      <c r="F95">
        <v>74</v>
      </c>
      <c r="G95" t="s">
        <v>14</v>
      </c>
      <c r="H95">
        <v>0</v>
      </c>
      <c r="I95" t="s">
        <v>15</v>
      </c>
      <c r="J95">
        <v>1</v>
      </c>
      <c r="K95" t="s">
        <v>86</v>
      </c>
    </row>
    <row r="96" spans="1:11" x14ac:dyDescent="0.25">
      <c r="A96" t="s">
        <v>45</v>
      </c>
      <c r="B96" t="s">
        <v>50</v>
      </c>
      <c r="C96" t="s">
        <v>27</v>
      </c>
      <c r="D96" s="37">
        <v>42948</v>
      </c>
      <c r="E96">
        <v>1</v>
      </c>
      <c r="F96">
        <v>81</v>
      </c>
      <c r="G96" t="s">
        <v>14</v>
      </c>
      <c r="H96">
        <v>0</v>
      </c>
      <c r="I96" t="s">
        <v>15</v>
      </c>
      <c r="J96">
        <v>1</v>
      </c>
      <c r="K96" t="s">
        <v>102</v>
      </c>
    </row>
    <row r="97" spans="1:11" x14ac:dyDescent="0.25">
      <c r="A97" t="s">
        <v>45</v>
      </c>
      <c r="B97" t="s">
        <v>50</v>
      </c>
      <c r="C97" t="s">
        <v>27</v>
      </c>
      <c r="D97" s="37">
        <v>42948</v>
      </c>
      <c r="E97">
        <v>1</v>
      </c>
      <c r="F97">
        <v>35</v>
      </c>
      <c r="G97" t="s">
        <v>14</v>
      </c>
      <c r="H97">
        <v>0</v>
      </c>
      <c r="I97" t="s">
        <v>28</v>
      </c>
      <c r="J97">
        <v>1</v>
      </c>
      <c r="K97" t="s">
        <v>103</v>
      </c>
    </row>
    <row r="98" spans="1:11" x14ac:dyDescent="0.25">
      <c r="A98" t="s">
        <v>26</v>
      </c>
      <c r="B98" t="s">
        <v>50</v>
      </c>
      <c r="C98" t="s">
        <v>27</v>
      </c>
      <c r="D98" s="37">
        <v>42950</v>
      </c>
      <c r="E98">
        <v>1</v>
      </c>
      <c r="F98">
        <v>64</v>
      </c>
      <c r="G98" t="s">
        <v>14</v>
      </c>
      <c r="H98">
        <v>0</v>
      </c>
      <c r="I98" t="s">
        <v>60</v>
      </c>
      <c r="J98">
        <v>0</v>
      </c>
      <c r="K98" t="s">
        <v>104</v>
      </c>
    </row>
    <row r="99" spans="1:11" x14ac:dyDescent="0.25">
      <c r="A99" t="s">
        <v>12</v>
      </c>
      <c r="B99" t="s">
        <v>50</v>
      </c>
      <c r="C99" t="s">
        <v>27</v>
      </c>
      <c r="D99" s="37">
        <v>42951</v>
      </c>
      <c r="E99">
        <v>1</v>
      </c>
      <c r="F99">
        <v>88</v>
      </c>
      <c r="G99" t="s">
        <v>14</v>
      </c>
      <c r="H99">
        <v>0</v>
      </c>
      <c r="I99" t="s">
        <v>54</v>
      </c>
      <c r="J99">
        <v>1</v>
      </c>
      <c r="K99" t="s">
        <v>57</v>
      </c>
    </row>
    <row r="100" spans="1:11" x14ac:dyDescent="0.25">
      <c r="A100" t="s">
        <v>76</v>
      </c>
      <c r="B100" t="s">
        <v>50</v>
      </c>
      <c r="C100" t="s">
        <v>27</v>
      </c>
      <c r="D100" s="37">
        <v>42952</v>
      </c>
      <c r="E100">
        <v>1</v>
      </c>
      <c r="F100">
        <v>89</v>
      </c>
      <c r="G100" t="s">
        <v>14</v>
      </c>
      <c r="H100">
        <v>0</v>
      </c>
      <c r="I100" t="s">
        <v>54</v>
      </c>
      <c r="J100">
        <v>0</v>
      </c>
      <c r="K100" t="s">
        <v>105</v>
      </c>
    </row>
    <row r="101" spans="1:11" x14ac:dyDescent="0.25">
      <c r="A101" t="s">
        <v>48</v>
      </c>
      <c r="B101" t="s">
        <v>50</v>
      </c>
      <c r="C101" t="s">
        <v>27</v>
      </c>
      <c r="D101" s="37">
        <v>42954</v>
      </c>
      <c r="E101">
        <v>1</v>
      </c>
      <c r="F101">
        <v>4339</v>
      </c>
      <c r="G101" t="s">
        <v>14</v>
      </c>
      <c r="H101">
        <v>0</v>
      </c>
      <c r="I101" t="s">
        <v>15</v>
      </c>
      <c r="J101">
        <v>1</v>
      </c>
      <c r="K101" t="s">
        <v>86</v>
      </c>
    </row>
    <row r="102" spans="1:11" x14ac:dyDescent="0.25">
      <c r="A102" t="s">
        <v>88</v>
      </c>
      <c r="B102" t="s">
        <v>50</v>
      </c>
      <c r="C102" t="s">
        <v>27</v>
      </c>
      <c r="D102" s="37">
        <v>42956</v>
      </c>
      <c r="E102">
        <v>1</v>
      </c>
      <c r="F102">
        <v>92</v>
      </c>
      <c r="G102" t="s">
        <v>14</v>
      </c>
      <c r="H102">
        <v>0</v>
      </c>
      <c r="I102" t="s">
        <v>15</v>
      </c>
      <c r="J102">
        <v>1</v>
      </c>
      <c r="K102" t="s">
        <v>100</v>
      </c>
    </row>
    <row r="103" spans="1:11" x14ac:dyDescent="0.25">
      <c r="A103" t="s">
        <v>88</v>
      </c>
      <c r="B103" t="s">
        <v>50</v>
      </c>
      <c r="C103" t="s">
        <v>27</v>
      </c>
      <c r="D103" s="37">
        <v>42956</v>
      </c>
      <c r="E103">
        <v>1</v>
      </c>
      <c r="F103">
        <v>72</v>
      </c>
      <c r="G103" t="s">
        <v>14</v>
      </c>
      <c r="H103">
        <v>0</v>
      </c>
      <c r="I103" t="s">
        <v>15</v>
      </c>
      <c r="J103">
        <v>1</v>
      </c>
      <c r="K103" t="s">
        <v>86</v>
      </c>
    </row>
    <row r="104" spans="1:11" x14ac:dyDescent="0.25">
      <c r="A104" t="s">
        <v>51</v>
      </c>
      <c r="B104" t="s">
        <v>50</v>
      </c>
      <c r="C104" t="s">
        <v>27</v>
      </c>
      <c r="D104" s="37">
        <v>42957</v>
      </c>
      <c r="E104">
        <v>1</v>
      </c>
      <c r="F104">
        <v>8</v>
      </c>
      <c r="G104" t="s">
        <v>14</v>
      </c>
      <c r="H104">
        <v>0</v>
      </c>
      <c r="I104" t="s">
        <v>15</v>
      </c>
      <c r="J104">
        <v>1</v>
      </c>
      <c r="K104" t="s">
        <v>86</v>
      </c>
    </row>
    <row r="105" spans="1:11" x14ac:dyDescent="0.25">
      <c r="A105" t="s">
        <v>90</v>
      </c>
      <c r="B105" t="s">
        <v>26</v>
      </c>
      <c r="C105" t="s">
        <v>13</v>
      </c>
      <c r="D105" s="37">
        <v>43172</v>
      </c>
      <c r="E105">
        <v>1</v>
      </c>
      <c r="F105">
        <v>92</v>
      </c>
      <c r="G105" t="s">
        <v>14</v>
      </c>
      <c r="H105">
        <v>0</v>
      </c>
      <c r="I105" t="s">
        <v>15</v>
      </c>
      <c r="J105">
        <v>1</v>
      </c>
      <c r="K105" t="s">
        <v>16</v>
      </c>
    </row>
    <row r="106" spans="1:11" x14ac:dyDescent="0.25">
      <c r="A106" t="s">
        <v>90</v>
      </c>
      <c r="B106" t="s">
        <v>50</v>
      </c>
      <c r="C106" t="s">
        <v>27</v>
      </c>
      <c r="D106" s="37">
        <v>42960</v>
      </c>
      <c r="E106">
        <v>1</v>
      </c>
      <c r="F106">
        <v>28</v>
      </c>
      <c r="G106" t="s">
        <v>14</v>
      </c>
      <c r="H106">
        <v>0</v>
      </c>
      <c r="I106" t="s">
        <v>28</v>
      </c>
      <c r="J106">
        <v>1</v>
      </c>
      <c r="K106" t="s">
        <v>106</v>
      </c>
    </row>
    <row r="107" spans="1:11" x14ac:dyDescent="0.25">
      <c r="A107" t="s">
        <v>58</v>
      </c>
      <c r="B107" t="s">
        <v>50</v>
      </c>
      <c r="C107" t="s">
        <v>27</v>
      </c>
      <c r="D107" s="37">
        <v>42963</v>
      </c>
      <c r="E107">
        <v>1</v>
      </c>
      <c r="F107">
        <v>86</v>
      </c>
      <c r="G107" t="s">
        <v>14</v>
      </c>
      <c r="H107">
        <v>0</v>
      </c>
      <c r="I107" t="s">
        <v>15</v>
      </c>
      <c r="J107">
        <v>1</v>
      </c>
      <c r="K107" t="s">
        <v>100</v>
      </c>
    </row>
    <row r="108" spans="1:11" x14ac:dyDescent="0.25">
      <c r="A108" t="s">
        <v>58</v>
      </c>
      <c r="B108" t="s">
        <v>50</v>
      </c>
      <c r="C108" t="s">
        <v>27</v>
      </c>
      <c r="D108" s="37">
        <v>42963</v>
      </c>
      <c r="E108">
        <v>1</v>
      </c>
      <c r="F108">
        <v>2</v>
      </c>
      <c r="G108" t="s">
        <v>14</v>
      </c>
      <c r="H108">
        <v>0</v>
      </c>
      <c r="I108" t="s">
        <v>54</v>
      </c>
      <c r="J108">
        <v>1</v>
      </c>
      <c r="K108" t="s">
        <v>57</v>
      </c>
    </row>
    <row r="109" spans="1:11" x14ac:dyDescent="0.25">
      <c r="A109" t="s">
        <v>30</v>
      </c>
      <c r="B109" t="s">
        <v>50</v>
      </c>
      <c r="C109" t="s">
        <v>27</v>
      </c>
      <c r="D109" s="37">
        <v>42964</v>
      </c>
      <c r="E109">
        <v>1</v>
      </c>
      <c r="F109">
        <v>92</v>
      </c>
      <c r="G109" t="s">
        <v>14</v>
      </c>
      <c r="H109">
        <v>0</v>
      </c>
      <c r="I109" t="s">
        <v>15</v>
      </c>
      <c r="J109">
        <v>1</v>
      </c>
      <c r="K109" t="s">
        <v>100</v>
      </c>
    </row>
    <row r="110" spans="1:11" x14ac:dyDescent="0.25">
      <c r="A110" t="s">
        <v>59</v>
      </c>
      <c r="B110" t="s">
        <v>50</v>
      </c>
      <c r="C110" t="s">
        <v>27</v>
      </c>
      <c r="D110" s="37">
        <v>42966</v>
      </c>
      <c r="E110">
        <v>1</v>
      </c>
      <c r="F110">
        <v>44</v>
      </c>
      <c r="G110" t="s">
        <v>14</v>
      </c>
      <c r="H110">
        <v>0</v>
      </c>
      <c r="I110" t="s">
        <v>15</v>
      </c>
      <c r="J110">
        <v>1</v>
      </c>
      <c r="K110" t="s">
        <v>100</v>
      </c>
    </row>
    <row r="111" spans="1:11" x14ac:dyDescent="0.25">
      <c r="A111" t="s">
        <v>59</v>
      </c>
      <c r="B111" t="s">
        <v>50</v>
      </c>
      <c r="C111" t="s">
        <v>27</v>
      </c>
      <c r="D111" s="37">
        <v>42966</v>
      </c>
      <c r="E111">
        <v>1</v>
      </c>
      <c r="F111">
        <v>3</v>
      </c>
      <c r="G111" t="s">
        <v>14</v>
      </c>
      <c r="H111">
        <v>0</v>
      </c>
      <c r="I111" t="s">
        <v>15</v>
      </c>
      <c r="J111">
        <v>0</v>
      </c>
      <c r="K111" t="s">
        <v>107</v>
      </c>
    </row>
    <row r="112" spans="1:11" x14ac:dyDescent="0.25">
      <c r="A112" t="s">
        <v>66</v>
      </c>
      <c r="B112" t="s">
        <v>50</v>
      </c>
      <c r="C112" t="s">
        <v>27</v>
      </c>
      <c r="D112" s="37">
        <v>42969</v>
      </c>
      <c r="E112">
        <v>1</v>
      </c>
      <c r="F112">
        <v>33</v>
      </c>
      <c r="G112" t="s">
        <v>14</v>
      </c>
      <c r="H112">
        <v>0</v>
      </c>
      <c r="I112" t="s">
        <v>15</v>
      </c>
      <c r="J112">
        <v>1</v>
      </c>
      <c r="K112" t="s">
        <v>86</v>
      </c>
    </row>
    <row r="113" spans="1:11" x14ac:dyDescent="0.25">
      <c r="A113" t="s">
        <v>11</v>
      </c>
      <c r="B113" t="s">
        <v>50</v>
      </c>
      <c r="C113" t="s">
        <v>27</v>
      </c>
      <c r="D113" s="37">
        <v>42977</v>
      </c>
      <c r="E113">
        <v>1</v>
      </c>
      <c r="F113">
        <v>85</v>
      </c>
      <c r="G113" t="s">
        <v>14</v>
      </c>
      <c r="H113">
        <v>0</v>
      </c>
      <c r="I113" t="s">
        <v>21</v>
      </c>
      <c r="J113">
        <v>0</v>
      </c>
      <c r="K113" t="s">
        <v>108</v>
      </c>
    </row>
    <row r="114" spans="1:11" x14ac:dyDescent="0.25">
      <c r="A114" t="s">
        <v>11</v>
      </c>
      <c r="B114" t="s">
        <v>50</v>
      </c>
      <c r="C114" t="s">
        <v>27</v>
      </c>
      <c r="D114" s="37">
        <v>42977</v>
      </c>
      <c r="E114">
        <v>1</v>
      </c>
      <c r="F114">
        <v>3553</v>
      </c>
      <c r="G114" t="s">
        <v>14</v>
      </c>
      <c r="H114">
        <v>0</v>
      </c>
      <c r="I114" t="s">
        <v>42</v>
      </c>
      <c r="J114">
        <v>1</v>
      </c>
      <c r="K114" t="s">
        <v>109</v>
      </c>
    </row>
    <row r="115" spans="1:11" x14ac:dyDescent="0.25">
      <c r="A115" t="s">
        <v>75</v>
      </c>
      <c r="B115" t="s">
        <v>88</v>
      </c>
      <c r="C115" t="s">
        <v>27</v>
      </c>
      <c r="D115" s="37">
        <v>42980</v>
      </c>
      <c r="E115">
        <v>1</v>
      </c>
      <c r="F115">
        <v>42</v>
      </c>
      <c r="G115" t="s">
        <v>14</v>
      </c>
      <c r="H115">
        <v>0</v>
      </c>
      <c r="I115" t="s">
        <v>15</v>
      </c>
      <c r="J115">
        <v>0</v>
      </c>
      <c r="K115" t="s">
        <v>110</v>
      </c>
    </row>
    <row r="116" spans="1:11" x14ac:dyDescent="0.25">
      <c r="A116" t="s">
        <v>75</v>
      </c>
      <c r="B116" t="s">
        <v>88</v>
      </c>
      <c r="C116" t="s">
        <v>27</v>
      </c>
      <c r="D116" s="37">
        <v>42980</v>
      </c>
      <c r="E116">
        <v>1</v>
      </c>
      <c r="F116">
        <v>12</v>
      </c>
      <c r="G116" t="s">
        <v>14</v>
      </c>
      <c r="H116">
        <v>0</v>
      </c>
      <c r="I116" t="s">
        <v>15</v>
      </c>
      <c r="J116">
        <v>1</v>
      </c>
      <c r="K116" t="s">
        <v>100</v>
      </c>
    </row>
    <row r="117" spans="1:11" x14ac:dyDescent="0.25">
      <c r="A117" t="s">
        <v>50</v>
      </c>
      <c r="B117" t="s">
        <v>88</v>
      </c>
      <c r="C117" t="s">
        <v>27</v>
      </c>
      <c r="D117" s="37">
        <v>42986</v>
      </c>
      <c r="E117">
        <v>1</v>
      </c>
      <c r="F117">
        <v>47</v>
      </c>
      <c r="G117" t="s">
        <v>14</v>
      </c>
      <c r="H117">
        <v>0</v>
      </c>
      <c r="I117" t="s">
        <v>21</v>
      </c>
      <c r="J117">
        <v>0</v>
      </c>
      <c r="K117" t="s">
        <v>111</v>
      </c>
    </row>
    <row r="118" spans="1:11" x14ac:dyDescent="0.25">
      <c r="A118" t="s">
        <v>56</v>
      </c>
      <c r="B118" t="s">
        <v>26</v>
      </c>
      <c r="C118" t="s">
        <v>13</v>
      </c>
      <c r="D118" s="37">
        <v>43171</v>
      </c>
      <c r="E118">
        <v>1</v>
      </c>
      <c r="F118">
        <v>142</v>
      </c>
      <c r="G118" t="s">
        <v>14</v>
      </c>
      <c r="H118">
        <v>0</v>
      </c>
      <c r="I118" t="s">
        <v>15</v>
      </c>
      <c r="J118">
        <v>0</v>
      </c>
      <c r="K118" t="s">
        <v>85</v>
      </c>
    </row>
    <row r="119" spans="1:11" x14ac:dyDescent="0.25">
      <c r="A119" t="s">
        <v>53</v>
      </c>
      <c r="B119" t="s">
        <v>88</v>
      </c>
      <c r="C119" t="s">
        <v>27</v>
      </c>
      <c r="D119" s="37">
        <v>42989</v>
      </c>
      <c r="E119">
        <v>1</v>
      </c>
      <c r="F119">
        <v>546</v>
      </c>
      <c r="G119" t="s">
        <v>14</v>
      </c>
      <c r="H119">
        <v>0</v>
      </c>
      <c r="I119" t="s">
        <v>28</v>
      </c>
      <c r="J119">
        <v>1</v>
      </c>
      <c r="K119" t="s">
        <v>106</v>
      </c>
    </row>
    <row r="120" spans="1:11" x14ac:dyDescent="0.25">
      <c r="A120" t="s">
        <v>47</v>
      </c>
      <c r="B120" t="s">
        <v>88</v>
      </c>
      <c r="C120" t="s">
        <v>27</v>
      </c>
      <c r="D120" s="37">
        <v>42992</v>
      </c>
      <c r="E120">
        <v>1</v>
      </c>
      <c r="F120">
        <v>171</v>
      </c>
      <c r="G120" t="s">
        <v>14</v>
      </c>
      <c r="H120">
        <v>0</v>
      </c>
      <c r="I120" t="s">
        <v>54</v>
      </c>
      <c r="J120">
        <v>1</v>
      </c>
      <c r="K120" t="s">
        <v>112</v>
      </c>
    </row>
    <row r="121" spans="1:11" x14ac:dyDescent="0.25">
      <c r="A121" t="s">
        <v>58</v>
      </c>
      <c r="B121" t="s">
        <v>88</v>
      </c>
      <c r="C121" t="s">
        <v>27</v>
      </c>
      <c r="D121" s="37">
        <v>42994</v>
      </c>
      <c r="E121">
        <v>1</v>
      </c>
      <c r="F121">
        <v>90</v>
      </c>
      <c r="G121" t="s">
        <v>14</v>
      </c>
      <c r="H121">
        <v>0</v>
      </c>
      <c r="I121" t="s">
        <v>15</v>
      </c>
      <c r="J121">
        <v>1</v>
      </c>
      <c r="K121" t="s">
        <v>100</v>
      </c>
    </row>
    <row r="122" spans="1:11" x14ac:dyDescent="0.25">
      <c r="A122" t="s">
        <v>62</v>
      </c>
      <c r="B122" t="s">
        <v>88</v>
      </c>
      <c r="C122" t="s">
        <v>27</v>
      </c>
      <c r="D122" s="37">
        <v>42998</v>
      </c>
      <c r="E122">
        <v>1</v>
      </c>
      <c r="F122">
        <v>86</v>
      </c>
      <c r="G122" t="s">
        <v>14</v>
      </c>
      <c r="H122">
        <v>0</v>
      </c>
      <c r="I122" t="s">
        <v>28</v>
      </c>
      <c r="J122">
        <v>1</v>
      </c>
      <c r="K122" t="s">
        <v>103</v>
      </c>
    </row>
    <row r="123" spans="1:11" x14ac:dyDescent="0.25">
      <c r="A123" t="s">
        <v>33</v>
      </c>
      <c r="B123" t="s">
        <v>88</v>
      </c>
      <c r="C123" t="s">
        <v>27</v>
      </c>
      <c r="D123" s="37">
        <v>42999</v>
      </c>
      <c r="E123">
        <v>1</v>
      </c>
      <c r="F123">
        <v>10</v>
      </c>
      <c r="G123" t="s">
        <v>14</v>
      </c>
      <c r="H123">
        <v>0</v>
      </c>
      <c r="I123" t="s">
        <v>28</v>
      </c>
      <c r="J123">
        <v>1</v>
      </c>
      <c r="K123" t="s">
        <v>113</v>
      </c>
    </row>
    <row r="124" spans="1:11" x14ac:dyDescent="0.25">
      <c r="A124" t="s">
        <v>35</v>
      </c>
      <c r="B124" t="s">
        <v>88</v>
      </c>
      <c r="C124" t="s">
        <v>27</v>
      </c>
      <c r="D124" s="37">
        <v>43001</v>
      </c>
      <c r="E124">
        <v>1</v>
      </c>
      <c r="F124">
        <v>104</v>
      </c>
      <c r="G124" t="s">
        <v>14</v>
      </c>
      <c r="H124">
        <v>0</v>
      </c>
      <c r="I124" t="s">
        <v>54</v>
      </c>
      <c r="J124">
        <v>1</v>
      </c>
      <c r="K124" t="s">
        <v>114</v>
      </c>
    </row>
    <row r="125" spans="1:11" x14ac:dyDescent="0.25">
      <c r="A125" t="s">
        <v>20</v>
      </c>
      <c r="B125" t="s">
        <v>88</v>
      </c>
      <c r="C125" t="s">
        <v>27</v>
      </c>
      <c r="D125" s="37">
        <v>43002</v>
      </c>
      <c r="E125">
        <v>1</v>
      </c>
      <c r="F125">
        <v>90</v>
      </c>
      <c r="G125" t="s">
        <v>14</v>
      </c>
      <c r="H125">
        <v>0</v>
      </c>
      <c r="I125" t="s">
        <v>42</v>
      </c>
      <c r="J125">
        <v>1</v>
      </c>
      <c r="K125" t="s">
        <v>115</v>
      </c>
    </row>
    <row r="126" spans="1:11" x14ac:dyDescent="0.25">
      <c r="A126" t="s">
        <v>80</v>
      </c>
      <c r="B126" t="s">
        <v>88</v>
      </c>
      <c r="C126" t="s">
        <v>27</v>
      </c>
      <c r="D126" s="37">
        <v>43003</v>
      </c>
      <c r="E126">
        <v>1</v>
      </c>
      <c r="F126">
        <v>70</v>
      </c>
      <c r="G126" t="s">
        <v>14</v>
      </c>
      <c r="H126">
        <v>0</v>
      </c>
      <c r="I126" t="s">
        <v>60</v>
      </c>
      <c r="J126">
        <v>0</v>
      </c>
      <c r="K126" t="s">
        <v>116</v>
      </c>
    </row>
    <row r="127" spans="1:11" x14ac:dyDescent="0.25">
      <c r="A127" t="s">
        <v>73</v>
      </c>
      <c r="B127" t="s">
        <v>88</v>
      </c>
      <c r="C127" t="s">
        <v>27</v>
      </c>
      <c r="D127" s="37">
        <v>43006</v>
      </c>
      <c r="E127">
        <v>1</v>
      </c>
      <c r="F127">
        <v>4</v>
      </c>
      <c r="G127" t="s">
        <v>14</v>
      </c>
      <c r="H127">
        <v>0</v>
      </c>
      <c r="I127" t="s">
        <v>28</v>
      </c>
      <c r="J127">
        <v>1</v>
      </c>
      <c r="K127" t="s">
        <v>103</v>
      </c>
    </row>
    <row r="128" spans="1:11" x14ac:dyDescent="0.25">
      <c r="A128" t="s">
        <v>41</v>
      </c>
      <c r="B128" t="s">
        <v>88</v>
      </c>
      <c r="C128" t="s">
        <v>27</v>
      </c>
      <c r="D128" s="37">
        <v>43007</v>
      </c>
      <c r="E128">
        <v>1</v>
      </c>
      <c r="F128">
        <v>21</v>
      </c>
      <c r="G128" t="s">
        <v>14</v>
      </c>
      <c r="H128">
        <v>0</v>
      </c>
      <c r="I128" t="s">
        <v>15</v>
      </c>
      <c r="J128">
        <v>1</v>
      </c>
      <c r="K128" t="s">
        <v>86</v>
      </c>
    </row>
    <row r="129" spans="1:11" x14ac:dyDescent="0.25">
      <c r="A129" t="s">
        <v>75</v>
      </c>
      <c r="B129" t="s">
        <v>51</v>
      </c>
      <c r="C129" t="s">
        <v>27</v>
      </c>
      <c r="D129" s="37">
        <v>43010</v>
      </c>
      <c r="E129">
        <v>1</v>
      </c>
      <c r="F129">
        <v>13</v>
      </c>
      <c r="G129" t="s">
        <v>14</v>
      </c>
      <c r="H129">
        <v>0</v>
      </c>
      <c r="I129" t="s">
        <v>21</v>
      </c>
      <c r="J129">
        <v>1</v>
      </c>
      <c r="K129" t="s">
        <v>117</v>
      </c>
    </row>
    <row r="130" spans="1:11" x14ac:dyDescent="0.25">
      <c r="A130" t="s">
        <v>26</v>
      </c>
      <c r="B130" t="s">
        <v>51</v>
      </c>
      <c r="C130" t="s">
        <v>27</v>
      </c>
      <c r="D130" s="37">
        <v>43011</v>
      </c>
      <c r="E130">
        <v>1</v>
      </c>
      <c r="F130">
        <v>68</v>
      </c>
      <c r="G130" t="s">
        <v>14</v>
      </c>
      <c r="H130">
        <v>0</v>
      </c>
      <c r="I130" t="s">
        <v>18</v>
      </c>
      <c r="J130">
        <v>1</v>
      </c>
      <c r="K130" t="s">
        <v>118</v>
      </c>
    </row>
    <row r="131" spans="1:11" x14ac:dyDescent="0.25">
      <c r="A131" t="s">
        <v>12</v>
      </c>
      <c r="B131" t="s">
        <v>51</v>
      </c>
      <c r="C131" t="s">
        <v>27</v>
      </c>
      <c r="D131" s="37">
        <v>43012</v>
      </c>
      <c r="E131">
        <v>1</v>
      </c>
      <c r="F131">
        <v>20</v>
      </c>
      <c r="G131" t="s">
        <v>14</v>
      </c>
      <c r="H131">
        <v>0</v>
      </c>
      <c r="I131" t="s">
        <v>21</v>
      </c>
      <c r="J131">
        <v>1</v>
      </c>
      <c r="K131" t="s">
        <v>117</v>
      </c>
    </row>
    <row r="132" spans="1:11" x14ac:dyDescent="0.25">
      <c r="A132" t="s">
        <v>88</v>
      </c>
      <c r="B132" t="s">
        <v>26</v>
      </c>
      <c r="C132" t="s">
        <v>13</v>
      </c>
      <c r="D132" s="37">
        <v>43168</v>
      </c>
      <c r="E132">
        <v>1</v>
      </c>
      <c r="F132">
        <v>6647</v>
      </c>
      <c r="G132" t="s">
        <v>14</v>
      </c>
      <c r="H132">
        <v>0</v>
      </c>
      <c r="I132" t="s">
        <v>21</v>
      </c>
      <c r="J132">
        <v>1</v>
      </c>
      <c r="K132" t="s">
        <v>22</v>
      </c>
    </row>
    <row r="133" spans="1:11" x14ac:dyDescent="0.25">
      <c r="A133" t="s">
        <v>56</v>
      </c>
      <c r="B133" t="s">
        <v>51</v>
      </c>
      <c r="C133" t="s">
        <v>27</v>
      </c>
      <c r="D133" s="37">
        <v>43020</v>
      </c>
      <c r="E133">
        <v>1</v>
      </c>
      <c r="F133">
        <v>22</v>
      </c>
      <c r="G133" t="s">
        <v>14</v>
      </c>
      <c r="H133">
        <v>0</v>
      </c>
      <c r="I133" t="s">
        <v>21</v>
      </c>
      <c r="J133">
        <v>1</v>
      </c>
      <c r="K133" t="s">
        <v>119</v>
      </c>
    </row>
    <row r="134" spans="1:11" x14ac:dyDescent="0.25">
      <c r="A134" t="s">
        <v>90</v>
      </c>
      <c r="B134" t="s">
        <v>51</v>
      </c>
      <c r="C134" t="s">
        <v>27</v>
      </c>
      <c r="D134" s="37">
        <v>43021</v>
      </c>
      <c r="E134">
        <v>1</v>
      </c>
      <c r="F134">
        <v>60</v>
      </c>
      <c r="G134" t="s">
        <v>14</v>
      </c>
      <c r="H134">
        <v>0</v>
      </c>
      <c r="I134" t="s">
        <v>28</v>
      </c>
      <c r="J134">
        <v>1</v>
      </c>
      <c r="K134" t="s">
        <v>120</v>
      </c>
    </row>
    <row r="135" spans="1:11" x14ac:dyDescent="0.25">
      <c r="A135" t="s">
        <v>47</v>
      </c>
      <c r="B135" t="s">
        <v>51</v>
      </c>
      <c r="C135" t="s">
        <v>27</v>
      </c>
      <c r="D135" s="37">
        <v>43022</v>
      </c>
      <c r="E135">
        <v>1</v>
      </c>
      <c r="F135">
        <v>169</v>
      </c>
      <c r="G135" t="s">
        <v>14</v>
      </c>
      <c r="H135">
        <v>0</v>
      </c>
      <c r="I135" t="s">
        <v>54</v>
      </c>
      <c r="J135">
        <v>1</v>
      </c>
      <c r="K135" t="s">
        <v>121</v>
      </c>
    </row>
    <row r="136" spans="1:11" x14ac:dyDescent="0.25">
      <c r="A136" t="s">
        <v>58</v>
      </c>
      <c r="B136" t="s">
        <v>51</v>
      </c>
      <c r="C136" t="s">
        <v>27</v>
      </c>
      <c r="D136" s="37">
        <v>43024</v>
      </c>
      <c r="E136">
        <v>1</v>
      </c>
      <c r="F136">
        <v>90</v>
      </c>
      <c r="G136" t="s">
        <v>14</v>
      </c>
      <c r="H136">
        <v>0</v>
      </c>
      <c r="I136" t="s">
        <v>15</v>
      </c>
      <c r="J136">
        <v>1</v>
      </c>
      <c r="K136" t="s">
        <v>100</v>
      </c>
    </row>
    <row r="137" spans="1:11" x14ac:dyDescent="0.25">
      <c r="A137" t="s">
        <v>58</v>
      </c>
      <c r="B137" t="s">
        <v>51</v>
      </c>
      <c r="C137" t="s">
        <v>27</v>
      </c>
      <c r="D137" s="37">
        <v>43024</v>
      </c>
      <c r="E137">
        <v>1</v>
      </c>
      <c r="F137">
        <v>83</v>
      </c>
      <c r="G137" t="s">
        <v>14</v>
      </c>
      <c r="H137">
        <v>0</v>
      </c>
      <c r="I137" t="s">
        <v>28</v>
      </c>
      <c r="J137">
        <v>0</v>
      </c>
      <c r="K137" t="s">
        <v>122</v>
      </c>
    </row>
    <row r="138" spans="1:11" x14ac:dyDescent="0.25">
      <c r="A138" t="s">
        <v>30</v>
      </c>
      <c r="B138" t="s">
        <v>51</v>
      </c>
      <c r="C138" t="s">
        <v>27</v>
      </c>
      <c r="D138" s="37">
        <v>43025</v>
      </c>
      <c r="E138">
        <v>1</v>
      </c>
      <c r="F138">
        <v>6</v>
      </c>
      <c r="G138" t="s">
        <v>14</v>
      </c>
      <c r="H138">
        <v>0</v>
      </c>
      <c r="I138" t="s">
        <v>28</v>
      </c>
      <c r="J138">
        <v>1</v>
      </c>
      <c r="K138" t="s">
        <v>123</v>
      </c>
    </row>
    <row r="139" spans="1:11" x14ac:dyDescent="0.25">
      <c r="A139" t="s">
        <v>76</v>
      </c>
      <c r="B139" t="s">
        <v>26</v>
      </c>
      <c r="C139" t="s">
        <v>13</v>
      </c>
      <c r="D139" s="37">
        <v>43164</v>
      </c>
      <c r="E139">
        <v>1</v>
      </c>
      <c r="F139">
        <v>2</v>
      </c>
      <c r="G139" t="s">
        <v>14</v>
      </c>
      <c r="H139">
        <v>0</v>
      </c>
      <c r="I139" t="s">
        <v>21</v>
      </c>
      <c r="J139">
        <v>1</v>
      </c>
      <c r="K139" t="s">
        <v>22</v>
      </c>
    </row>
    <row r="140" spans="1:11" x14ac:dyDescent="0.25">
      <c r="A140" t="s">
        <v>33</v>
      </c>
      <c r="B140" t="s">
        <v>51</v>
      </c>
      <c r="C140" t="s">
        <v>27</v>
      </c>
      <c r="D140" s="37">
        <v>43029</v>
      </c>
      <c r="E140">
        <v>1</v>
      </c>
      <c r="F140">
        <v>87</v>
      </c>
      <c r="G140" t="s">
        <v>14</v>
      </c>
      <c r="H140">
        <v>0</v>
      </c>
      <c r="I140" t="s">
        <v>15</v>
      </c>
      <c r="J140">
        <v>0</v>
      </c>
      <c r="K140" t="s">
        <v>124</v>
      </c>
    </row>
    <row r="141" spans="1:11" x14ac:dyDescent="0.25">
      <c r="A141" t="s">
        <v>20</v>
      </c>
      <c r="B141" t="s">
        <v>51</v>
      </c>
      <c r="C141" t="s">
        <v>27</v>
      </c>
      <c r="D141" s="37">
        <v>43032</v>
      </c>
      <c r="E141">
        <v>1</v>
      </c>
      <c r="F141">
        <v>63</v>
      </c>
      <c r="G141" t="s">
        <v>14</v>
      </c>
      <c r="H141">
        <v>0</v>
      </c>
      <c r="I141" t="s">
        <v>15</v>
      </c>
      <c r="J141">
        <v>1</v>
      </c>
      <c r="K141" t="s">
        <v>125</v>
      </c>
    </row>
    <row r="142" spans="1:11" x14ac:dyDescent="0.25">
      <c r="A142" t="s">
        <v>80</v>
      </c>
      <c r="B142" t="s">
        <v>51</v>
      </c>
      <c r="C142" t="s">
        <v>27</v>
      </c>
      <c r="D142" s="37">
        <v>43033</v>
      </c>
      <c r="E142">
        <v>1</v>
      </c>
      <c r="F142">
        <v>14</v>
      </c>
      <c r="G142" t="s">
        <v>14</v>
      </c>
      <c r="H142">
        <v>0</v>
      </c>
      <c r="I142" t="s">
        <v>21</v>
      </c>
      <c r="J142">
        <v>1</v>
      </c>
      <c r="K142" t="s">
        <v>126</v>
      </c>
    </row>
    <row r="143" spans="1:11" x14ac:dyDescent="0.25">
      <c r="A143" t="s">
        <v>80</v>
      </c>
      <c r="B143" t="s">
        <v>51</v>
      </c>
      <c r="C143" t="s">
        <v>27</v>
      </c>
      <c r="D143" s="37">
        <v>43033</v>
      </c>
      <c r="E143">
        <v>1</v>
      </c>
      <c r="F143">
        <v>1153</v>
      </c>
      <c r="G143" t="s">
        <v>14</v>
      </c>
      <c r="H143">
        <v>0</v>
      </c>
      <c r="I143" t="s">
        <v>28</v>
      </c>
      <c r="J143">
        <v>1</v>
      </c>
      <c r="K143" t="s">
        <v>120</v>
      </c>
    </row>
    <row r="144" spans="1:11" x14ac:dyDescent="0.25">
      <c r="A144" t="s">
        <v>17</v>
      </c>
      <c r="B144" t="s">
        <v>51</v>
      </c>
      <c r="C144" t="s">
        <v>27</v>
      </c>
      <c r="D144" s="37">
        <v>43035</v>
      </c>
      <c r="E144">
        <v>1</v>
      </c>
      <c r="F144">
        <v>17</v>
      </c>
      <c r="G144" t="s">
        <v>14</v>
      </c>
      <c r="H144">
        <v>0</v>
      </c>
      <c r="I144" t="s">
        <v>28</v>
      </c>
      <c r="J144">
        <v>1</v>
      </c>
      <c r="K144" t="s">
        <v>103</v>
      </c>
    </row>
    <row r="145" spans="1:11" x14ac:dyDescent="0.25">
      <c r="A145" t="s">
        <v>41</v>
      </c>
      <c r="B145" t="s">
        <v>51</v>
      </c>
      <c r="C145" t="s">
        <v>27</v>
      </c>
      <c r="D145" s="37">
        <v>43037</v>
      </c>
      <c r="E145">
        <v>1</v>
      </c>
      <c r="F145">
        <v>23</v>
      </c>
      <c r="G145" t="s">
        <v>14</v>
      </c>
      <c r="H145">
        <v>0</v>
      </c>
      <c r="I145" t="s">
        <v>28</v>
      </c>
      <c r="J145">
        <v>1</v>
      </c>
      <c r="K145" t="s">
        <v>123</v>
      </c>
    </row>
    <row r="146" spans="1:11" x14ac:dyDescent="0.25">
      <c r="A146" t="s">
        <v>11</v>
      </c>
      <c r="B146" t="s">
        <v>51</v>
      </c>
      <c r="C146" t="s">
        <v>27</v>
      </c>
      <c r="D146" s="37">
        <v>43038</v>
      </c>
      <c r="E146">
        <v>1</v>
      </c>
      <c r="F146">
        <v>17</v>
      </c>
      <c r="G146" t="s">
        <v>14</v>
      </c>
      <c r="H146">
        <v>0</v>
      </c>
      <c r="I146" t="s">
        <v>127</v>
      </c>
      <c r="J146">
        <v>1</v>
      </c>
      <c r="K146" t="s">
        <v>128</v>
      </c>
    </row>
    <row r="147" spans="1:11" x14ac:dyDescent="0.25">
      <c r="A147" t="s">
        <v>11</v>
      </c>
      <c r="B147" t="s">
        <v>51</v>
      </c>
      <c r="C147" t="s">
        <v>27</v>
      </c>
      <c r="D147" s="37">
        <v>43038</v>
      </c>
      <c r="E147">
        <v>1</v>
      </c>
      <c r="F147">
        <v>7</v>
      </c>
      <c r="G147" t="s">
        <v>14</v>
      </c>
      <c r="H147">
        <v>0</v>
      </c>
      <c r="I147" t="s">
        <v>21</v>
      </c>
      <c r="J147">
        <v>1</v>
      </c>
      <c r="K147" t="s">
        <v>119</v>
      </c>
    </row>
    <row r="148" spans="1:11" x14ac:dyDescent="0.25">
      <c r="A148" t="s">
        <v>75</v>
      </c>
      <c r="B148" t="s">
        <v>26</v>
      </c>
      <c r="C148" t="s">
        <v>13</v>
      </c>
      <c r="D148" s="37">
        <v>43161</v>
      </c>
      <c r="E148">
        <v>1</v>
      </c>
      <c r="F148">
        <v>98</v>
      </c>
      <c r="G148" t="s">
        <v>14</v>
      </c>
      <c r="H148">
        <v>0</v>
      </c>
      <c r="I148" t="s">
        <v>129</v>
      </c>
      <c r="J148">
        <v>1</v>
      </c>
      <c r="K148" t="s">
        <v>130</v>
      </c>
    </row>
    <row r="149" spans="1:11" x14ac:dyDescent="0.25">
      <c r="A149" t="s">
        <v>75</v>
      </c>
      <c r="B149" t="s">
        <v>53</v>
      </c>
      <c r="C149" t="s">
        <v>27</v>
      </c>
      <c r="D149" s="37">
        <v>43041</v>
      </c>
      <c r="E149">
        <v>1</v>
      </c>
      <c r="F149">
        <v>7</v>
      </c>
      <c r="G149" t="s">
        <v>14</v>
      </c>
      <c r="H149">
        <v>0</v>
      </c>
      <c r="I149" t="s">
        <v>15</v>
      </c>
      <c r="J149">
        <v>1</v>
      </c>
      <c r="K149" t="s">
        <v>131</v>
      </c>
    </row>
    <row r="150" spans="1:11" x14ac:dyDescent="0.25">
      <c r="A150" t="s">
        <v>48</v>
      </c>
      <c r="B150" t="s">
        <v>53</v>
      </c>
      <c r="C150" t="s">
        <v>27</v>
      </c>
      <c r="D150" s="37">
        <v>43046</v>
      </c>
      <c r="E150">
        <v>1</v>
      </c>
      <c r="F150">
        <v>7</v>
      </c>
      <c r="G150" t="s">
        <v>14</v>
      </c>
      <c r="H150">
        <v>0</v>
      </c>
      <c r="I150" t="s">
        <v>28</v>
      </c>
      <c r="J150">
        <v>1</v>
      </c>
      <c r="K150" t="s">
        <v>132</v>
      </c>
    </row>
    <row r="151" spans="1:11" x14ac:dyDescent="0.25">
      <c r="A151" t="s">
        <v>80</v>
      </c>
      <c r="B151" t="s">
        <v>75</v>
      </c>
      <c r="C151" t="s">
        <v>13</v>
      </c>
      <c r="D151" s="37">
        <v>43156</v>
      </c>
      <c r="E151">
        <v>1</v>
      </c>
      <c r="F151">
        <v>68</v>
      </c>
      <c r="G151" t="s">
        <v>14</v>
      </c>
      <c r="H151">
        <v>0</v>
      </c>
      <c r="I151" t="s">
        <v>21</v>
      </c>
      <c r="J151">
        <v>0</v>
      </c>
      <c r="K151" t="s">
        <v>133</v>
      </c>
    </row>
    <row r="152" spans="1:11" x14ac:dyDescent="0.25">
      <c r="A152" t="s">
        <v>51</v>
      </c>
      <c r="B152" t="s">
        <v>53</v>
      </c>
      <c r="C152" t="s">
        <v>27</v>
      </c>
      <c r="D152" s="37">
        <v>43049</v>
      </c>
      <c r="E152">
        <v>1</v>
      </c>
      <c r="F152">
        <v>850</v>
      </c>
      <c r="G152" t="s">
        <v>14</v>
      </c>
      <c r="H152">
        <v>0</v>
      </c>
      <c r="I152" t="s">
        <v>21</v>
      </c>
      <c r="J152">
        <v>1</v>
      </c>
      <c r="K152" t="s">
        <v>126</v>
      </c>
    </row>
    <row r="153" spans="1:11" x14ac:dyDescent="0.25">
      <c r="A153" t="s">
        <v>58</v>
      </c>
      <c r="B153" t="s">
        <v>75</v>
      </c>
      <c r="C153" t="s">
        <v>13</v>
      </c>
      <c r="D153" s="37">
        <v>43147</v>
      </c>
      <c r="E153">
        <v>1</v>
      </c>
      <c r="F153">
        <v>34</v>
      </c>
      <c r="G153" t="s">
        <v>14</v>
      </c>
      <c r="H153">
        <v>0</v>
      </c>
      <c r="I153" t="s">
        <v>21</v>
      </c>
      <c r="J153">
        <v>0</v>
      </c>
      <c r="K153" t="s">
        <v>134</v>
      </c>
    </row>
    <row r="154" spans="1:11" x14ac:dyDescent="0.25">
      <c r="A154" t="s">
        <v>25</v>
      </c>
      <c r="B154" t="s">
        <v>53</v>
      </c>
      <c r="C154" t="s">
        <v>27</v>
      </c>
      <c r="D154" s="37">
        <v>43054</v>
      </c>
      <c r="E154">
        <v>1</v>
      </c>
      <c r="F154">
        <v>12</v>
      </c>
      <c r="G154" t="s">
        <v>14</v>
      </c>
      <c r="H154">
        <v>0</v>
      </c>
      <c r="I154" t="s">
        <v>60</v>
      </c>
      <c r="J154">
        <v>0</v>
      </c>
      <c r="K154" t="s">
        <v>116</v>
      </c>
    </row>
    <row r="155" spans="1:11" x14ac:dyDescent="0.25">
      <c r="A155" t="s">
        <v>90</v>
      </c>
      <c r="B155" t="s">
        <v>75</v>
      </c>
      <c r="C155" t="s">
        <v>13</v>
      </c>
      <c r="D155" s="37">
        <v>43144</v>
      </c>
      <c r="E155">
        <v>1</v>
      </c>
      <c r="F155">
        <v>12</v>
      </c>
      <c r="G155" t="s">
        <v>14</v>
      </c>
      <c r="H155">
        <v>0</v>
      </c>
      <c r="I155" t="s">
        <v>15</v>
      </c>
      <c r="J155">
        <v>0</v>
      </c>
      <c r="K155" t="s">
        <v>135</v>
      </c>
    </row>
    <row r="156" spans="1:11" x14ac:dyDescent="0.25">
      <c r="A156" t="s">
        <v>20</v>
      </c>
      <c r="B156" t="s">
        <v>53</v>
      </c>
      <c r="C156" t="s">
        <v>27</v>
      </c>
      <c r="D156" s="37">
        <v>43063</v>
      </c>
      <c r="E156">
        <v>1</v>
      </c>
      <c r="F156">
        <v>24</v>
      </c>
      <c r="G156" t="s">
        <v>14</v>
      </c>
      <c r="H156">
        <v>0</v>
      </c>
      <c r="I156" t="s">
        <v>21</v>
      </c>
      <c r="J156">
        <v>0</v>
      </c>
      <c r="K156" t="s">
        <v>136</v>
      </c>
    </row>
    <row r="157" spans="1:11" x14ac:dyDescent="0.25">
      <c r="A157" t="s">
        <v>51</v>
      </c>
      <c r="B157" t="s">
        <v>75</v>
      </c>
      <c r="C157" t="s">
        <v>13</v>
      </c>
      <c r="D157" s="37">
        <v>43141</v>
      </c>
      <c r="E157">
        <v>1</v>
      </c>
      <c r="F157">
        <v>2</v>
      </c>
      <c r="G157" t="s">
        <v>14</v>
      </c>
      <c r="H157">
        <v>0</v>
      </c>
      <c r="I157" t="s">
        <v>28</v>
      </c>
      <c r="J157">
        <v>1</v>
      </c>
      <c r="K157" t="s">
        <v>132</v>
      </c>
    </row>
    <row r="158" spans="1:11" x14ac:dyDescent="0.25">
      <c r="A158" t="s">
        <v>48</v>
      </c>
      <c r="B158" t="s">
        <v>75</v>
      </c>
      <c r="C158" t="s">
        <v>13</v>
      </c>
      <c r="D158" s="37">
        <v>43138</v>
      </c>
      <c r="E158">
        <v>1</v>
      </c>
      <c r="F158">
        <v>83</v>
      </c>
      <c r="G158" t="s">
        <v>14</v>
      </c>
      <c r="H158">
        <v>0</v>
      </c>
      <c r="I158" t="s">
        <v>21</v>
      </c>
      <c r="J158">
        <v>0</v>
      </c>
      <c r="K158" t="s">
        <v>137</v>
      </c>
    </row>
    <row r="159" spans="1:11" x14ac:dyDescent="0.25">
      <c r="A159" t="s">
        <v>50</v>
      </c>
      <c r="B159" t="s">
        <v>56</v>
      </c>
      <c r="C159" t="s">
        <v>27</v>
      </c>
      <c r="D159" s="37">
        <v>43077</v>
      </c>
      <c r="E159">
        <v>1</v>
      </c>
      <c r="F159">
        <v>59</v>
      </c>
      <c r="G159" t="s">
        <v>14</v>
      </c>
      <c r="H159">
        <v>0</v>
      </c>
      <c r="I159" t="s">
        <v>28</v>
      </c>
      <c r="J159">
        <v>1</v>
      </c>
      <c r="K159" t="s">
        <v>120</v>
      </c>
    </row>
    <row r="160" spans="1:11" x14ac:dyDescent="0.25">
      <c r="A160" t="s">
        <v>88</v>
      </c>
      <c r="B160" t="s">
        <v>56</v>
      </c>
      <c r="C160" t="s">
        <v>27</v>
      </c>
      <c r="D160" s="37">
        <v>43078</v>
      </c>
      <c r="E160">
        <v>1</v>
      </c>
      <c r="F160">
        <v>84</v>
      </c>
      <c r="G160" t="s">
        <v>14</v>
      </c>
      <c r="H160">
        <v>0</v>
      </c>
      <c r="I160" t="s">
        <v>15</v>
      </c>
      <c r="J160">
        <v>0</v>
      </c>
      <c r="K160" t="s">
        <v>138</v>
      </c>
    </row>
    <row r="161" spans="1:11" x14ac:dyDescent="0.25">
      <c r="A161" t="s">
        <v>75</v>
      </c>
      <c r="B161" t="s">
        <v>75</v>
      </c>
      <c r="C161" t="s">
        <v>13</v>
      </c>
      <c r="D161" s="37">
        <v>43133</v>
      </c>
      <c r="E161">
        <v>1</v>
      </c>
      <c r="F161">
        <v>46</v>
      </c>
      <c r="G161" t="s">
        <v>14</v>
      </c>
      <c r="H161">
        <v>0</v>
      </c>
      <c r="I161" t="s">
        <v>28</v>
      </c>
      <c r="J161">
        <v>1</v>
      </c>
      <c r="K161" t="s">
        <v>120</v>
      </c>
    </row>
    <row r="162" spans="1:11" x14ac:dyDescent="0.25">
      <c r="A162" t="s">
        <v>30</v>
      </c>
      <c r="B162" t="s">
        <v>56</v>
      </c>
      <c r="C162" t="s">
        <v>27</v>
      </c>
      <c r="D162" s="37">
        <v>43086</v>
      </c>
      <c r="E162">
        <v>1</v>
      </c>
      <c r="F162">
        <v>61</v>
      </c>
      <c r="G162" t="s">
        <v>14</v>
      </c>
      <c r="H162">
        <v>0</v>
      </c>
      <c r="I162" t="s">
        <v>42</v>
      </c>
      <c r="J162">
        <v>1</v>
      </c>
      <c r="K162" t="s">
        <v>115</v>
      </c>
    </row>
    <row r="163" spans="1:11" x14ac:dyDescent="0.25">
      <c r="A163" t="s">
        <v>59</v>
      </c>
      <c r="B163" t="s">
        <v>56</v>
      </c>
      <c r="C163" t="s">
        <v>27</v>
      </c>
      <c r="D163" s="37">
        <v>43088</v>
      </c>
      <c r="E163">
        <v>1</v>
      </c>
      <c r="F163">
        <v>121</v>
      </c>
      <c r="G163" t="s">
        <v>14</v>
      </c>
      <c r="H163">
        <v>0</v>
      </c>
      <c r="I163" t="s">
        <v>28</v>
      </c>
      <c r="J163">
        <v>0</v>
      </c>
      <c r="K163" t="s">
        <v>139</v>
      </c>
    </row>
    <row r="164" spans="1:11" x14ac:dyDescent="0.25">
      <c r="A164" t="s">
        <v>66</v>
      </c>
      <c r="B164" t="s">
        <v>56</v>
      </c>
      <c r="C164" t="s">
        <v>27</v>
      </c>
      <c r="D164" s="37">
        <v>43091</v>
      </c>
      <c r="E164">
        <v>1</v>
      </c>
      <c r="F164">
        <v>27</v>
      </c>
      <c r="G164" t="s">
        <v>14</v>
      </c>
      <c r="H164">
        <v>0</v>
      </c>
      <c r="I164" t="s">
        <v>42</v>
      </c>
      <c r="J164">
        <v>0</v>
      </c>
      <c r="K164" t="s">
        <v>99</v>
      </c>
    </row>
    <row r="165" spans="1:11" x14ac:dyDescent="0.25">
      <c r="A165" t="s">
        <v>45</v>
      </c>
      <c r="B165" t="s">
        <v>75</v>
      </c>
      <c r="C165" t="s">
        <v>13</v>
      </c>
      <c r="D165" s="37">
        <v>43132</v>
      </c>
      <c r="E165">
        <v>1</v>
      </c>
      <c r="F165">
        <v>7745</v>
      </c>
      <c r="G165" t="s">
        <v>14</v>
      </c>
      <c r="H165">
        <v>0</v>
      </c>
      <c r="I165" t="s">
        <v>28</v>
      </c>
      <c r="J165">
        <v>1</v>
      </c>
      <c r="K165" t="s">
        <v>140</v>
      </c>
    </row>
    <row r="166" spans="1:11" x14ac:dyDescent="0.25">
      <c r="A166" t="s">
        <v>73</v>
      </c>
      <c r="B166" t="s">
        <v>56</v>
      </c>
      <c r="C166" t="s">
        <v>27</v>
      </c>
      <c r="D166" s="37">
        <v>43097</v>
      </c>
      <c r="E166">
        <v>1</v>
      </c>
      <c r="F166">
        <v>23</v>
      </c>
      <c r="G166" t="s">
        <v>14</v>
      </c>
      <c r="H166">
        <v>0</v>
      </c>
      <c r="I166" t="s">
        <v>54</v>
      </c>
      <c r="J166">
        <v>1</v>
      </c>
      <c r="K166" t="s">
        <v>141</v>
      </c>
    </row>
    <row r="167" spans="1:11" x14ac:dyDescent="0.25">
      <c r="A167" t="s">
        <v>11</v>
      </c>
      <c r="B167" t="s">
        <v>45</v>
      </c>
      <c r="C167" t="s">
        <v>13</v>
      </c>
      <c r="D167" s="37">
        <v>43130</v>
      </c>
      <c r="E167">
        <v>1</v>
      </c>
      <c r="F167">
        <v>33</v>
      </c>
      <c r="G167" t="s">
        <v>14</v>
      </c>
      <c r="H167">
        <v>0</v>
      </c>
      <c r="I167" t="s">
        <v>21</v>
      </c>
      <c r="J167">
        <v>0</v>
      </c>
      <c r="K167" t="s">
        <v>142</v>
      </c>
    </row>
    <row r="168" spans="1:11" x14ac:dyDescent="0.25">
      <c r="A168" t="s">
        <v>17</v>
      </c>
      <c r="B168" t="s">
        <v>45</v>
      </c>
      <c r="C168" t="s">
        <v>13</v>
      </c>
      <c r="D168" s="37">
        <v>43127</v>
      </c>
      <c r="E168">
        <v>1</v>
      </c>
      <c r="F168">
        <v>135</v>
      </c>
      <c r="G168" t="s">
        <v>14</v>
      </c>
      <c r="H168">
        <v>0</v>
      </c>
      <c r="I168" t="s">
        <v>15</v>
      </c>
      <c r="J168">
        <v>0</v>
      </c>
      <c r="K168" t="s">
        <v>143</v>
      </c>
    </row>
    <row r="169" spans="1:11" x14ac:dyDescent="0.25">
      <c r="A169" t="s">
        <v>45</v>
      </c>
      <c r="B169" t="s">
        <v>45</v>
      </c>
      <c r="C169" t="s">
        <v>13</v>
      </c>
      <c r="D169" s="37">
        <v>43101</v>
      </c>
      <c r="E169">
        <v>1</v>
      </c>
      <c r="F169">
        <v>14</v>
      </c>
      <c r="G169" t="s">
        <v>14</v>
      </c>
      <c r="H169">
        <v>0</v>
      </c>
      <c r="I169" t="s">
        <v>28</v>
      </c>
      <c r="J169">
        <v>1</v>
      </c>
      <c r="K169" t="s">
        <v>120</v>
      </c>
    </row>
    <row r="170" spans="1:11" x14ac:dyDescent="0.25">
      <c r="A170" t="s">
        <v>45</v>
      </c>
      <c r="B170" t="s">
        <v>45</v>
      </c>
      <c r="C170" t="s">
        <v>13</v>
      </c>
      <c r="D170" s="37">
        <v>43101</v>
      </c>
      <c r="E170">
        <v>1</v>
      </c>
      <c r="F170">
        <v>11</v>
      </c>
      <c r="G170" t="s">
        <v>14</v>
      </c>
      <c r="H170">
        <v>0</v>
      </c>
      <c r="I170" t="s">
        <v>21</v>
      </c>
      <c r="J170">
        <v>1</v>
      </c>
      <c r="K170" t="s">
        <v>144</v>
      </c>
    </row>
    <row r="171" spans="1:11" x14ac:dyDescent="0.25">
      <c r="A171" t="s">
        <v>75</v>
      </c>
      <c r="B171" t="s">
        <v>45</v>
      </c>
      <c r="C171" t="s">
        <v>13</v>
      </c>
      <c r="D171" s="37">
        <v>43102</v>
      </c>
      <c r="E171">
        <v>1</v>
      </c>
      <c r="F171">
        <v>6433</v>
      </c>
      <c r="G171" t="s">
        <v>14</v>
      </c>
      <c r="H171">
        <v>0</v>
      </c>
      <c r="I171" t="s">
        <v>145</v>
      </c>
      <c r="J171">
        <v>1</v>
      </c>
      <c r="K171" t="s">
        <v>146</v>
      </c>
    </row>
    <row r="172" spans="1:11" x14ac:dyDescent="0.25">
      <c r="A172" t="s">
        <v>26</v>
      </c>
      <c r="B172" t="s">
        <v>45</v>
      </c>
      <c r="C172" t="s">
        <v>13</v>
      </c>
      <c r="D172" s="37">
        <v>43103</v>
      </c>
      <c r="E172">
        <v>1</v>
      </c>
      <c r="F172">
        <v>59</v>
      </c>
      <c r="G172" t="s">
        <v>14</v>
      </c>
      <c r="H172">
        <v>0</v>
      </c>
      <c r="I172" t="s">
        <v>129</v>
      </c>
      <c r="J172">
        <v>1</v>
      </c>
      <c r="K172" t="s">
        <v>130</v>
      </c>
    </row>
    <row r="173" spans="1:11" x14ac:dyDescent="0.25">
      <c r="A173" t="s">
        <v>12</v>
      </c>
      <c r="B173" t="s">
        <v>45</v>
      </c>
      <c r="C173" t="s">
        <v>13</v>
      </c>
      <c r="D173" s="37">
        <v>43104</v>
      </c>
      <c r="E173">
        <v>1</v>
      </c>
      <c r="F173">
        <v>202</v>
      </c>
      <c r="G173" t="s">
        <v>14</v>
      </c>
      <c r="H173">
        <v>0</v>
      </c>
      <c r="I173" t="s">
        <v>15</v>
      </c>
      <c r="J173">
        <v>1</v>
      </c>
      <c r="K173" t="s">
        <v>110</v>
      </c>
    </row>
    <row r="174" spans="1:11" x14ac:dyDescent="0.25">
      <c r="A174" t="s">
        <v>12</v>
      </c>
      <c r="B174" t="s">
        <v>45</v>
      </c>
      <c r="C174" t="s">
        <v>13</v>
      </c>
      <c r="D174" s="37">
        <v>43104</v>
      </c>
      <c r="E174">
        <v>1</v>
      </c>
      <c r="F174">
        <v>8</v>
      </c>
      <c r="G174" t="s">
        <v>14</v>
      </c>
      <c r="H174">
        <v>0</v>
      </c>
      <c r="I174" t="s">
        <v>28</v>
      </c>
      <c r="J174">
        <v>1</v>
      </c>
      <c r="K174" t="s">
        <v>120</v>
      </c>
    </row>
    <row r="175" spans="1:11" x14ac:dyDescent="0.25">
      <c r="A175" t="s">
        <v>76</v>
      </c>
      <c r="B175" t="s">
        <v>45</v>
      </c>
      <c r="C175" t="s">
        <v>13</v>
      </c>
      <c r="D175" s="37">
        <v>43105</v>
      </c>
      <c r="E175">
        <v>1</v>
      </c>
      <c r="F175">
        <v>39</v>
      </c>
      <c r="G175" t="s">
        <v>14</v>
      </c>
      <c r="H175">
        <v>0</v>
      </c>
      <c r="I175" t="s">
        <v>21</v>
      </c>
      <c r="J175">
        <v>1</v>
      </c>
      <c r="K175" t="s">
        <v>147</v>
      </c>
    </row>
    <row r="176" spans="1:11" x14ac:dyDescent="0.25">
      <c r="A176" t="s">
        <v>63</v>
      </c>
      <c r="B176" t="s">
        <v>45</v>
      </c>
      <c r="C176" t="s">
        <v>13</v>
      </c>
      <c r="D176" s="37">
        <v>43106</v>
      </c>
      <c r="E176">
        <v>1</v>
      </c>
      <c r="F176">
        <v>97</v>
      </c>
      <c r="G176" t="s">
        <v>14</v>
      </c>
      <c r="H176">
        <v>0</v>
      </c>
      <c r="I176" t="s">
        <v>54</v>
      </c>
      <c r="J176">
        <v>1</v>
      </c>
      <c r="K176" t="s">
        <v>148</v>
      </c>
    </row>
    <row r="177" spans="1:11" x14ac:dyDescent="0.25">
      <c r="A177" t="s">
        <v>17</v>
      </c>
      <c r="B177" t="s">
        <v>45</v>
      </c>
      <c r="C177" t="s">
        <v>13</v>
      </c>
      <c r="D177" s="37">
        <v>43127</v>
      </c>
      <c r="E177">
        <v>1</v>
      </c>
      <c r="F177">
        <v>9</v>
      </c>
      <c r="G177" t="s">
        <v>14</v>
      </c>
      <c r="H177">
        <v>0</v>
      </c>
      <c r="I177" t="s">
        <v>15</v>
      </c>
      <c r="J177">
        <v>1</v>
      </c>
      <c r="K177" t="s">
        <v>149</v>
      </c>
    </row>
    <row r="178" spans="1:11" x14ac:dyDescent="0.25">
      <c r="A178" t="s">
        <v>50</v>
      </c>
      <c r="B178" t="s">
        <v>45</v>
      </c>
      <c r="C178" t="s">
        <v>13</v>
      </c>
      <c r="D178" s="37">
        <v>43108</v>
      </c>
      <c r="E178">
        <v>1</v>
      </c>
      <c r="F178">
        <v>65</v>
      </c>
      <c r="G178" t="s">
        <v>14</v>
      </c>
      <c r="H178">
        <v>0</v>
      </c>
      <c r="I178" t="s">
        <v>54</v>
      </c>
      <c r="J178">
        <v>0</v>
      </c>
      <c r="K178" t="s">
        <v>150</v>
      </c>
    </row>
    <row r="179" spans="1:11" x14ac:dyDescent="0.25">
      <c r="A179" t="s">
        <v>17</v>
      </c>
      <c r="B179" t="s">
        <v>45</v>
      </c>
      <c r="C179" t="s">
        <v>13</v>
      </c>
      <c r="D179" s="37">
        <v>43127</v>
      </c>
      <c r="E179">
        <v>1</v>
      </c>
      <c r="F179">
        <v>127</v>
      </c>
      <c r="G179" t="s">
        <v>14</v>
      </c>
      <c r="H179">
        <v>0</v>
      </c>
      <c r="I179" t="s">
        <v>21</v>
      </c>
      <c r="J179">
        <v>0</v>
      </c>
      <c r="K179" t="s">
        <v>151</v>
      </c>
    </row>
    <row r="180" spans="1:11" x14ac:dyDescent="0.25">
      <c r="A180" t="s">
        <v>25</v>
      </c>
      <c r="B180" t="s">
        <v>45</v>
      </c>
      <c r="C180" t="s">
        <v>13</v>
      </c>
      <c r="D180" s="37">
        <v>43115</v>
      </c>
      <c r="E180">
        <v>1</v>
      </c>
      <c r="F180">
        <v>3</v>
      </c>
      <c r="G180" t="s">
        <v>14</v>
      </c>
      <c r="H180">
        <v>0</v>
      </c>
      <c r="I180" t="s">
        <v>15</v>
      </c>
      <c r="J180">
        <v>1</v>
      </c>
      <c r="K180" t="s">
        <v>152</v>
      </c>
    </row>
    <row r="181" spans="1:11" x14ac:dyDescent="0.25">
      <c r="A181" t="s">
        <v>58</v>
      </c>
      <c r="B181" t="s">
        <v>45</v>
      </c>
      <c r="C181" t="s">
        <v>13</v>
      </c>
      <c r="D181" s="37">
        <v>43116</v>
      </c>
      <c r="E181">
        <v>1</v>
      </c>
      <c r="F181">
        <v>6</v>
      </c>
      <c r="G181" t="s">
        <v>14</v>
      </c>
      <c r="H181">
        <v>0</v>
      </c>
      <c r="I181" t="s">
        <v>42</v>
      </c>
      <c r="J181">
        <v>1</v>
      </c>
      <c r="K181" t="s">
        <v>153</v>
      </c>
    </row>
    <row r="182" spans="1:11" x14ac:dyDescent="0.25">
      <c r="A182" t="s">
        <v>17</v>
      </c>
      <c r="B182" t="s">
        <v>45</v>
      </c>
      <c r="C182" t="s">
        <v>13</v>
      </c>
      <c r="D182" s="37">
        <v>43127</v>
      </c>
      <c r="E182">
        <v>1</v>
      </c>
      <c r="F182">
        <v>85</v>
      </c>
      <c r="G182" t="s">
        <v>14</v>
      </c>
      <c r="H182">
        <v>0</v>
      </c>
      <c r="I182" t="s">
        <v>21</v>
      </c>
      <c r="J182">
        <v>1</v>
      </c>
      <c r="K182" t="s">
        <v>154</v>
      </c>
    </row>
    <row r="183" spans="1:11" x14ac:dyDescent="0.25">
      <c r="A183" t="s">
        <v>62</v>
      </c>
      <c r="B183" t="s">
        <v>45</v>
      </c>
      <c r="C183" t="s">
        <v>13</v>
      </c>
      <c r="D183" s="37">
        <v>43120</v>
      </c>
      <c r="E183">
        <v>1</v>
      </c>
      <c r="F183">
        <v>92</v>
      </c>
      <c r="G183" t="s">
        <v>14</v>
      </c>
      <c r="H183">
        <v>0</v>
      </c>
      <c r="I183" t="s">
        <v>15</v>
      </c>
      <c r="J183">
        <v>1</v>
      </c>
      <c r="K183" t="s">
        <v>100</v>
      </c>
    </row>
    <row r="184" spans="1:11" x14ac:dyDescent="0.25">
      <c r="A184" t="s">
        <v>62</v>
      </c>
      <c r="B184" t="s">
        <v>45</v>
      </c>
      <c r="C184" t="s">
        <v>13</v>
      </c>
      <c r="D184" s="37">
        <v>43120</v>
      </c>
      <c r="E184">
        <v>1</v>
      </c>
      <c r="F184">
        <v>153</v>
      </c>
      <c r="G184" t="s">
        <v>14</v>
      </c>
      <c r="H184">
        <v>0</v>
      </c>
      <c r="I184" t="s">
        <v>21</v>
      </c>
      <c r="J184">
        <v>1</v>
      </c>
      <c r="K184" t="s">
        <v>144</v>
      </c>
    </row>
    <row r="185" spans="1:11" x14ac:dyDescent="0.25">
      <c r="A185" t="s">
        <v>35</v>
      </c>
      <c r="B185" t="s">
        <v>45</v>
      </c>
      <c r="C185" t="s">
        <v>13</v>
      </c>
      <c r="D185" s="37">
        <v>43123</v>
      </c>
      <c r="E185">
        <v>1</v>
      </c>
      <c r="F185">
        <v>82</v>
      </c>
      <c r="G185" t="s">
        <v>14</v>
      </c>
      <c r="H185">
        <v>0</v>
      </c>
      <c r="I185" t="s">
        <v>21</v>
      </c>
      <c r="J185">
        <v>1</v>
      </c>
      <c r="K185" t="s">
        <v>144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8100-A9D2-4A76-8D61-9B5FD37B0429}">
  <sheetPr>
    <tabColor theme="1" tint="0.499984740745262"/>
  </sheetPr>
  <dimension ref="B1:K220"/>
  <sheetViews>
    <sheetView zoomScale="50" zoomScaleNormal="50" workbookViewId="0"/>
  </sheetViews>
  <sheetFormatPr defaultRowHeight="15" x14ac:dyDescent="0.25"/>
  <cols>
    <col min="1" max="1" width="30.09765625" customWidth="1"/>
    <col min="2" max="2" width="15.3984375" style="16" customWidth="1"/>
    <col min="3" max="3" width="15.3984375" style="22" customWidth="1"/>
    <col min="4" max="4" width="15.3984375" style="10" customWidth="1"/>
    <col min="5" max="5" width="20.3984375" style="2" customWidth="1"/>
    <col min="6" max="6" width="18.296875" style="2" customWidth="1"/>
    <col min="7" max="7" width="20.69921875" style="2" customWidth="1"/>
    <col min="8" max="8" width="12.69921875" style="2" customWidth="1"/>
    <col min="9" max="9" width="16.09765625" style="2" customWidth="1"/>
    <col min="10" max="10" width="24.8984375" style="2" customWidth="1"/>
    <col min="11" max="11" width="16.69921875" style="2" customWidth="1"/>
  </cols>
  <sheetData>
    <row r="1" spans="2:11" ht="15.6" x14ac:dyDescent="0.3">
      <c r="B1" s="17" t="s">
        <v>0</v>
      </c>
      <c r="C1" s="18" t="s">
        <v>1</v>
      </c>
      <c r="D1" s="12" t="s">
        <v>2</v>
      </c>
      <c r="E1" s="6" t="s">
        <v>3</v>
      </c>
      <c r="F1" s="1" t="s">
        <v>4</v>
      </c>
      <c r="G1" s="1" t="s">
        <v>5</v>
      </c>
      <c r="H1" s="1" t="s">
        <v>6</v>
      </c>
      <c r="I1" s="1" t="s">
        <v>7</v>
      </c>
      <c r="J1" s="1" t="s">
        <v>8</v>
      </c>
      <c r="K1" s="1" t="s">
        <v>9</v>
      </c>
    </row>
    <row r="2" spans="2:11" x14ac:dyDescent="0.25">
      <c r="B2" s="13" t="str">
        <f t="shared" ref="B2:B65" si="0">TEXT(E2,"dd")</f>
        <v>14</v>
      </c>
      <c r="C2" s="19" t="str">
        <f t="shared" ref="C2:C65" si="1">TEXT(E2,"mm")</f>
        <v>03</v>
      </c>
      <c r="D2" s="11" t="str">
        <f t="shared" ref="D2:D65" si="2">TEXT(E2,"yyy")</f>
        <v>2017</v>
      </c>
      <c r="E2" s="7">
        <v>42808</v>
      </c>
      <c r="F2" s="3">
        <v>1</v>
      </c>
      <c r="G2" s="3">
        <v>688</v>
      </c>
      <c r="H2" s="3" t="s">
        <v>171</v>
      </c>
      <c r="I2" s="3">
        <v>1</v>
      </c>
      <c r="J2" s="3" t="s">
        <v>15</v>
      </c>
      <c r="K2" s="3">
        <v>1</v>
      </c>
    </row>
    <row r="3" spans="2:11" x14ac:dyDescent="0.25">
      <c r="B3" s="14" t="str">
        <f t="shared" si="0"/>
        <v>14</v>
      </c>
      <c r="C3" s="20" t="str">
        <f t="shared" si="1"/>
        <v>03</v>
      </c>
      <c r="D3" s="8" t="str">
        <f t="shared" si="2"/>
        <v>2017</v>
      </c>
      <c r="E3" s="8">
        <v>42808</v>
      </c>
      <c r="F3" s="3">
        <v>1</v>
      </c>
      <c r="G3" s="4">
        <v>211</v>
      </c>
      <c r="H3" s="4" t="s">
        <v>171</v>
      </c>
      <c r="I3" s="4">
        <v>4</v>
      </c>
      <c r="J3" s="4" t="s">
        <v>42</v>
      </c>
      <c r="K3" s="4">
        <v>0</v>
      </c>
    </row>
    <row r="4" spans="2:11" x14ac:dyDescent="0.25">
      <c r="B4" s="14" t="str">
        <f t="shared" si="0"/>
        <v>14</v>
      </c>
      <c r="C4" s="20" t="str">
        <f t="shared" si="1"/>
        <v>03</v>
      </c>
      <c r="D4" s="8" t="str">
        <f t="shared" si="2"/>
        <v>2017</v>
      </c>
      <c r="E4" s="7">
        <v>42808</v>
      </c>
      <c r="F4" s="3">
        <v>1</v>
      </c>
      <c r="G4" s="3">
        <v>26</v>
      </c>
      <c r="H4" s="3" t="s">
        <v>171</v>
      </c>
      <c r="I4" s="3">
        <v>1</v>
      </c>
      <c r="J4" s="3" t="s">
        <v>60</v>
      </c>
      <c r="K4" s="3">
        <v>0</v>
      </c>
    </row>
    <row r="5" spans="2:11" x14ac:dyDescent="0.25">
      <c r="B5" s="14" t="str">
        <f t="shared" si="0"/>
        <v>14</v>
      </c>
      <c r="C5" s="20" t="str">
        <f t="shared" si="1"/>
        <v>03</v>
      </c>
      <c r="D5" s="8" t="str">
        <f t="shared" si="2"/>
        <v>2017</v>
      </c>
      <c r="E5" s="7">
        <v>42808</v>
      </c>
      <c r="F5" s="3">
        <v>1</v>
      </c>
      <c r="G5" s="3">
        <v>31</v>
      </c>
      <c r="H5" s="3" t="s">
        <v>171</v>
      </c>
      <c r="I5" s="3">
        <v>1</v>
      </c>
      <c r="J5" s="3" t="s">
        <v>28</v>
      </c>
      <c r="K5" s="3">
        <v>0</v>
      </c>
    </row>
    <row r="6" spans="2:11" x14ac:dyDescent="0.25">
      <c r="B6" s="14" t="str">
        <f t="shared" si="0"/>
        <v>15</v>
      </c>
      <c r="C6" s="20" t="str">
        <f t="shared" si="1"/>
        <v>03</v>
      </c>
      <c r="D6" s="8" t="str">
        <f t="shared" si="2"/>
        <v>2017</v>
      </c>
      <c r="E6" s="7">
        <v>42809</v>
      </c>
      <c r="F6" s="3">
        <v>1</v>
      </c>
      <c r="G6" s="3">
        <v>2397</v>
      </c>
      <c r="H6" s="3" t="s">
        <v>14</v>
      </c>
      <c r="I6" s="3">
        <v>0</v>
      </c>
      <c r="J6" s="3" t="s">
        <v>28</v>
      </c>
      <c r="K6" s="3">
        <v>1</v>
      </c>
    </row>
    <row r="7" spans="2:11" x14ac:dyDescent="0.25">
      <c r="B7" s="14" t="str">
        <f t="shared" si="0"/>
        <v>17</v>
      </c>
      <c r="C7" s="20" t="str">
        <f t="shared" si="1"/>
        <v>03</v>
      </c>
      <c r="D7" s="8" t="str">
        <f t="shared" si="2"/>
        <v>2017</v>
      </c>
      <c r="E7" s="8">
        <v>42811</v>
      </c>
      <c r="F7" s="3">
        <v>1</v>
      </c>
      <c r="G7" s="4">
        <v>7</v>
      </c>
      <c r="H7" s="4" t="s">
        <v>14</v>
      </c>
      <c r="I7" s="4">
        <v>0</v>
      </c>
      <c r="J7" s="4" t="s">
        <v>21</v>
      </c>
      <c r="K7" s="4">
        <v>1</v>
      </c>
    </row>
    <row r="8" spans="2:11" x14ac:dyDescent="0.25">
      <c r="B8" s="14" t="str">
        <f t="shared" si="0"/>
        <v>18</v>
      </c>
      <c r="C8" s="20" t="str">
        <f t="shared" si="1"/>
        <v>03</v>
      </c>
      <c r="D8" s="8" t="str">
        <f t="shared" si="2"/>
        <v>2017</v>
      </c>
      <c r="E8" s="7">
        <v>42812</v>
      </c>
      <c r="F8" s="3">
        <v>1</v>
      </c>
      <c r="G8" s="3">
        <v>4</v>
      </c>
      <c r="H8" s="3" t="s">
        <v>14</v>
      </c>
      <c r="I8" s="3">
        <v>0</v>
      </c>
      <c r="J8" s="3" t="s">
        <v>28</v>
      </c>
      <c r="K8" s="3">
        <v>1</v>
      </c>
    </row>
    <row r="9" spans="2:11" x14ac:dyDescent="0.25">
      <c r="B9" s="14" t="str">
        <f t="shared" si="0"/>
        <v>21</v>
      </c>
      <c r="C9" s="20" t="str">
        <f t="shared" si="1"/>
        <v>03</v>
      </c>
      <c r="D9" s="8" t="str">
        <f t="shared" si="2"/>
        <v>2017</v>
      </c>
      <c r="E9" s="8">
        <v>42815</v>
      </c>
      <c r="F9" s="3">
        <v>1</v>
      </c>
      <c r="G9" s="4">
        <v>14</v>
      </c>
      <c r="H9" s="4" t="s">
        <v>14</v>
      </c>
      <c r="I9" s="4">
        <v>0</v>
      </c>
      <c r="J9" s="4" t="s">
        <v>21</v>
      </c>
      <c r="K9" s="4">
        <v>1</v>
      </c>
    </row>
    <row r="10" spans="2:11" x14ac:dyDescent="0.25">
      <c r="B10" s="14" t="str">
        <f t="shared" si="0"/>
        <v>23</v>
      </c>
      <c r="C10" s="20" t="str">
        <f t="shared" si="1"/>
        <v>03</v>
      </c>
      <c r="D10" s="8" t="str">
        <f t="shared" si="2"/>
        <v>2017</v>
      </c>
      <c r="E10" s="8">
        <v>42817</v>
      </c>
      <c r="F10" s="3">
        <v>1</v>
      </c>
      <c r="G10" s="4">
        <v>78</v>
      </c>
      <c r="H10" s="4" t="s">
        <v>14</v>
      </c>
      <c r="I10" s="4">
        <v>0</v>
      </c>
      <c r="J10" s="4" t="s">
        <v>18</v>
      </c>
      <c r="K10" s="4">
        <v>1</v>
      </c>
    </row>
    <row r="11" spans="2:11" x14ac:dyDescent="0.25">
      <c r="B11" s="14" t="str">
        <f t="shared" si="0"/>
        <v>24</v>
      </c>
      <c r="C11" s="20" t="str">
        <f t="shared" si="1"/>
        <v>03</v>
      </c>
      <c r="D11" s="8" t="str">
        <f t="shared" si="2"/>
        <v>2017</v>
      </c>
      <c r="E11" s="7">
        <v>42818</v>
      </c>
      <c r="F11" s="3">
        <v>1</v>
      </c>
      <c r="G11" s="3">
        <v>1265</v>
      </c>
      <c r="H11" s="3" t="s">
        <v>14</v>
      </c>
      <c r="I11" s="3">
        <v>0</v>
      </c>
      <c r="J11" s="3" t="s">
        <v>15</v>
      </c>
      <c r="K11" s="3">
        <v>1</v>
      </c>
    </row>
    <row r="12" spans="2:11" x14ac:dyDescent="0.25">
      <c r="B12" s="14" t="str">
        <f t="shared" si="0"/>
        <v>26</v>
      </c>
      <c r="C12" s="20" t="str">
        <f t="shared" si="1"/>
        <v>03</v>
      </c>
      <c r="D12" s="8" t="str">
        <f t="shared" si="2"/>
        <v>2017</v>
      </c>
      <c r="E12" s="7">
        <v>42820</v>
      </c>
      <c r="F12" s="3">
        <v>1</v>
      </c>
      <c r="G12" s="3">
        <v>84</v>
      </c>
      <c r="H12" s="3" t="s">
        <v>14</v>
      </c>
      <c r="I12" s="3">
        <v>0</v>
      </c>
      <c r="J12" s="3" t="s">
        <v>15</v>
      </c>
      <c r="K12" s="3">
        <v>1</v>
      </c>
    </row>
    <row r="13" spans="2:11" x14ac:dyDescent="0.25">
      <c r="B13" s="14" t="str">
        <f t="shared" si="0"/>
        <v>27</v>
      </c>
      <c r="C13" s="20" t="str">
        <f t="shared" si="1"/>
        <v>03</v>
      </c>
      <c r="D13" s="8" t="str">
        <f t="shared" si="2"/>
        <v>2017</v>
      </c>
      <c r="E13" s="8">
        <v>42821</v>
      </c>
      <c r="F13" s="3">
        <v>1</v>
      </c>
      <c r="G13" s="4">
        <v>5</v>
      </c>
      <c r="H13" s="4" t="s">
        <v>14</v>
      </c>
      <c r="I13" s="4">
        <v>0</v>
      </c>
      <c r="J13" s="4" t="s">
        <v>21</v>
      </c>
      <c r="K13" s="4">
        <v>1</v>
      </c>
    </row>
    <row r="14" spans="2:11" x14ac:dyDescent="0.25">
      <c r="B14" s="14" t="str">
        <f t="shared" si="0"/>
        <v>29</v>
      </c>
      <c r="C14" s="20" t="str">
        <f t="shared" si="1"/>
        <v>03</v>
      </c>
      <c r="D14" s="8" t="str">
        <f t="shared" si="2"/>
        <v>2017</v>
      </c>
      <c r="E14" s="7">
        <v>42823</v>
      </c>
      <c r="F14" s="3">
        <v>1</v>
      </c>
      <c r="G14" s="3">
        <v>49</v>
      </c>
      <c r="H14" s="3" t="s">
        <v>14</v>
      </c>
      <c r="I14" s="3">
        <v>0</v>
      </c>
      <c r="J14" s="3" t="s">
        <v>42</v>
      </c>
      <c r="K14" s="3">
        <v>0</v>
      </c>
    </row>
    <row r="15" spans="2:11" x14ac:dyDescent="0.25">
      <c r="B15" s="14" t="str">
        <f t="shared" si="0"/>
        <v>30</v>
      </c>
      <c r="C15" s="20" t="str">
        <f t="shared" si="1"/>
        <v>03</v>
      </c>
      <c r="D15" s="8" t="str">
        <f t="shared" si="2"/>
        <v>2017</v>
      </c>
      <c r="E15" s="7">
        <v>42824</v>
      </c>
      <c r="F15" s="3">
        <v>1</v>
      </c>
      <c r="G15" s="3">
        <v>42</v>
      </c>
      <c r="H15" s="3" t="s">
        <v>14</v>
      </c>
      <c r="I15" s="3">
        <v>0</v>
      </c>
      <c r="J15" s="3" t="s">
        <v>21</v>
      </c>
      <c r="K15" s="3">
        <v>1</v>
      </c>
    </row>
    <row r="16" spans="2:11" x14ac:dyDescent="0.25">
      <c r="B16" s="14" t="str">
        <f t="shared" si="0"/>
        <v>01</v>
      </c>
      <c r="C16" s="20" t="str">
        <f t="shared" si="1"/>
        <v>04</v>
      </c>
      <c r="D16" s="8" t="str">
        <f t="shared" si="2"/>
        <v>2017</v>
      </c>
      <c r="E16" s="7">
        <v>42826</v>
      </c>
      <c r="F16" s="3">
        <v>1</v>
      </c>
      <c r="G16" s="3">
        <v>11</v>
      </c>
      <c r="H16" s="3" t="s">
        <v>14</v>
      </c>
      <c r="I16" s="3">
        <v>0</v>
      </c>
      <c r="J16" s="3" t="s">
        <v>15</v>
      </c>
      <c r="K16" s="3">
        <v>1</v>
      </c>
    </row>
    <row r="17" spans="2:11" x14ac:dyDescent="0.25">
      <c r="B17" s="14" t="str">
        <f t="shared" si="0"/>
        <v>03</v>
      </c>
      <c r="C17" s="20" t="str">
        <f t="shared" si="1"/>
        <v>04</v>
      </c>
      <c r="D17" s="8" t="str">
        <f t="shared" si="2"/>
        <v>2017</v>
      </c>
      <c r="E17" s="8">
        <v>42828</v>
      </c>
      <c r="F17" s="3">
        <v>1</v>
      </c>
      <c r="G17" s="4">
        <v>8</v>
      </c>
      <c r="H17" s="4" t="s">
        <v>14</v>
      </c>
      <c r="I17" s="4">
        <v>0</v>
      </c>
      <c r="J17" s="4" t="s">
        <v>15</v>
      </c>
      <c r="K17" s="4">
        <v>1</v>
      </c>
    </row>
    <row r="18" spans="2:11" x14ac:dyDescent="0.25">
      <c r="B18" s="14" t="str">
        <f t="shared" si="0"/>
        <v>03</v>
      </c>
      <c r="C18" s="20" t="str">
        <f t="shared" si="1"/>
        <v>04</v>
      </c>
      <c r="D18" s="8" t="str">
        <f t="shared" si="2"/>
        <v>2017</v>
      </c>
      <c r="E18" s="7">
        <v>42828</v>
      </c>
      <c r="F18" s="3">
        <v>1</v>
      </c>
      <c r="G18" s="3">
        <v>8</v>
      </c>
      <c r="H18" s="3" t="s">
        <v>14</v>
      </c>
      <c r="I18" s="3">
        <v>0</v>
      </c>
      <c r="J18" s="3" t="s">
        <v>21</v>
      </c>
      <c r="K18" s="3">
        <v>1</v>
      </c>
    </row>
    <row r="19" spans="2:11" x14ac:dyDescent="0.25">
      <c r="B19" s="14" t="str">
        <f t="shared" si="0"/>
        <v>04</v>
      </c>
      <c r="C19" s="20" t="str">
        <f t="shared" si="1"/>
        <v>04</v>
      </c>
      <c r="D19" s="8" t="str">
        <f t="shared" si="2"/>
        <v>2017</v>
      </c>
      <c r="E19" s="8">
        <v>42829</v>
      </c>
      <c r="F19" s="3">
        <v>1</v>
      </c>
      <c r="G19" s="4">
        <v>456</v>
      </c>
      <c r="H19" s="4" t="s">
        <v>171</v>
      </c>
      <c r="I19" s="4">
        <v>1</v>
      </c>
      <c r="J19" s="4" t="s">
        <v>15</v>
      </c>
      <c r="K19" s="4">
        <v>1</v>
      </c>
    </row>
    <row r="20" spans="2:11" x14ac:dyDescent="0.25">
      <c r="B20" s="14" t="str">
        <f t="shared" si="0"/>
        <v>07</v>
      </c>
      <c r="C20" s="20" t="str">
        <f t="shared" si="1"/>
        <v>04</v>
      </c>
      <c r="D20" s="8" t="str">
        <f t="shared" si="2"/>
        <v>2017</v>
      </c>
      <c r="E20" s="7">
        <v>42832</v>
      </c>
      <c r="F20" s="3">
        <v>1</v>
      </c>
      <c r="G20" s="3">
        <v>81</v>
      </c>
      <c r="H20" s="3" t="s">
        <v>14</v>
      </c>
      <c r="I20" s="3">
        <v>0</v>
      </c>
      <c r="J20" s="3" t="s">
        <v>28</v>
      </c>
      <c r="K20" s="3">
        <v>1</v>
      </c>
    </row>
    <row r="21" spans="2:11" x14ac:dyDescent="0.25">
      <c r="B21" s="14" t="str">
        <f t="shared" si="0"/>
        <v>08</v>
      </c>
      <c r="C21" s="20" t="str">
        <f t="shared" si="1"/>
        <v>04</v>
      </c>
      <c r="D21" s="8" t="str">
        <f t="shared" si="2"/>
        <v>2017</v>
      </c>
      <c r="E21" s="7">
        <v>42833</v>
      </c>
      <c r="F21" s="3">
        <v>1</v>
      </c>
      <c r="G21" s="3">
        <v>83</v>
      </c>
      <c r="H21" s="3" t="s">
        <v>14</v>
      </c>
      <c r="I21" s="3">
        <v>0</v>
      </c>
      <c r="J21" s="3" t="s">
        <v>15</v>
      </c>
      <c r="K21" s="3">
        <v>1</v>
      </c>
    </row>
    <row r="22" spans="2:11" x14ac:dyDescent="0.25">
      <c r="B22" s="14" t="str">
        <f t="shared" si="0"/>
        <v>10</v>
      </c>
      <c r="C22" s="20" t="str">
        <f t="shared" si="1"/>
        <v>04</v>
      </c>
      <c r="D22" s="8" t="str">
        <f t="shared" si="2"/>
        <v>2017</v>
      </c>
      <c r="E22" s="8">
        <v>42835</v>
      </c>
      <c r="F22" s="3">
        <v>1</v>
      </c>
      <c r="G22" s="4">
        <v>71</v>
      </c>
      <c r="H22" s="4" t="s">
        <v>14</v>
      </c>
      <c r="I22" s="4">
        <v>0</v>
      </c>
      <c r="J22" s="4" t="s">
        <v>18</v>
      </c>
      <c r="K22" s="4">
        <v>1</v>
      </c>
    </row>
    <row r="23" spans="2:11" x14ac:dyDescent="0.25">
      <c r="B23" s="14" t="str">
        <f t="shared" si="0"/>
        <v>11</v>
      </c>
      <c r="C23" s="20" t="str">
        <f t="shared" si="1"/>
        <v>04</v>
      </c>
      <c r="D23" s="8" t="str">
        <f t="shared" si="2"/>
        <v>2017</v>
      </c>
      <c r="E23" s="8">
        <v>42836</v>
      </c>
      <c r="F23" s="3">
        <v>1</v>
      </c>
      <c r="G23" s="4">
        <v>55</v>
      </c>
      <c r="H23" s="4" t="s">
        <v>14</v>
      </c>
      <c r="I23" s="4">
        <v>0</v>
      </c>
      <c r="J23" s="4" t="s">
        <v>54</v>
      </c>
      <c r="K23" s="4">
        <v>1</v>
      </c>
    </row>
    <row r="24" spans="2:11" x14ac:dyDescent="0.25">
      <c r="B24" s="14" t="str">
        <f t="shared" si="0"/>
        <v>11</v>
      </c>
      <c r="C24" s="20" t="str">
        <f t="shared" si="1"/>
        <v>04</v>
      </c>
      <c r="D24" s="8" t="str">
        <f t="shared" si="2"/>
        <v>2017</v>
      </c>
      <c r="E24" s="8">
        <v>42836</v>
      </c>
      <c r="F24" s="3">
        <v>1</v>
      </c>
      <c r="G24" s="4">
        <v>37</v>
      </c>
      <c r="H24" s="4" t="s">
        <v>14</v>
      </c>
      <c r="I24" s="4">
        <v>0</v>
      </c>
      <c r="J24" s="4" t="s">
        <v>15</v>
      </c>
      <c r="K24" s="4">
        <v>1</v>
      </c>
    </row>
    <row r="25" spans="2:11" x14ac:dyDescent="0.25">
      <c r="B25" s="14" t="str">
        <f t="shared" si="0"/>
        <v>11</v>
      </c>
      <c r="C25" s="20" t="str">
        <f t="shared" si="1"/>
        <v>04</v>
      </c>
      <c r="D25" s="8" t="str">
        <f t="shared" si="2"/>
        <v>2017</v>
      </c>
      <c r="E25" s="7">
        <v>42836</v>
      </c>
      <c r="F25" s="3">
        <v>1</v>
      </c>
      <c r="G25" s="3">
        <v>91</v>
      </c>
      <c r="H25" s="3" t="s">
        <v>14</v>
      </c>
      <c r="I25" s="3">
        <v>0</v>
      </c>
      <c r="J25" s="3" t="s">
        <v>21</v>
      </c>
      <c r="K25" s="3">
        <v>1</v>
      </c>
    </row>
    <row r="26" spans="2:11" x14ac:dyDescent="0.25">
      <c r="B26" s="14" t="str">
        <f t="shared" si="0"/>
        <v>12</v>
      </c>
      <c r="C26" s="20" t="str">
        <f t="shared" si="1"/>
        <v>04</v>
      </c>
      <c r="D26" s="8" t="str">
        <f t="shared" si="2"/>
        <v>2017</v>
      </c>
      <c r="E26" s="8">
        <v>42837</v>
      </c>
      <c r="F26" s="3">
        <v>1</v>
      </c>
      <c r="G26" s="4">
        <v>96</v>
      </c>
      <c r="H26" s="4" t="s">
        <v>14</v>
      </c>
      <c r="I26" s="4">
        <v>0</v>
      </c>
      <c r="J26" s="4" t="s">
        <v>21</v>
      </c>
      <c r="K26" s="4">
        <v>1</v>
      </c>
    </row>
    <row r="27" spans="2:11" x14ac:dyDescent="0.25">
      <c r="B27" s="14" t="str">
        <f t="shared" si="0"/>
        <v>12</v>
      </c>
      <c r="C27" s="20" t="str">
        <f t="shared" si="1"/>
        <v>04</v>
      </c>
      <c r="D27" s="8" t="str">
        <f t="shared" si="2"/>
        <v>2017</v>
      </c>
      <c r="E27" s="7">
        <v>42837</v>
      </c>
      <c r="F27" s="3">
        <v>1</v>
      </c>
      <c r="G27" s="3">
        <v>86</v>
      </c>
      <c r="H27" s="3" t="s">
        <v>14</v>
      </c>
      <c r="I27" s="3">
        <v>0</v>
      </c>
      <c r="J27" s="3" t="s">
        <v>54</v>
      </c>
      <c r="K27" s="3">
        <v>1</v>
      </c>
    </row>
    <row r="28" spans="2:11" x14ac:dyDescent="0.25">
      <c r="B28" s="14" t="str">
        <f t="shared" si="0"/>
        <v>15</v>
      </c>
      <c r="C28" s="20" t="str">
        <f t="shared" si="1"/>
        <v>04</v>
      </c>
      <c r="D28" s="8" t="str">
        <f t="shared" si="2"/>
        <v>2017</v>
      </c>
      <c r="E28" s="7">
        <v>42840</v>
      </c>
      <c r="F28" s="3">
        <v>1</v>
      </c>
      <c r="G28" s="3">
        <v>108</v>
      </c>
      <c r="H28" s="3" t="s">
        <v>14</v>
      </c>
      <c r="I28" s="3">
        <v>0</v>
      </c>
      <c r="J28" s="3" t="s">
        <v>15</v>
      </c>
      <c r="K28" s="3">
        <v>1</v>
      </c>
    </row>
    <row r="29" spans="2:11" x14ac:dyDescent="0.25">
      <c r="B29" s="14" t="str">
        <f t="shared" si="0"/>
        <v>16</v>
      </c>
      <c r="C29" s="20" t="str">
        <f t="shared" si="1"/>
        <v>04</v>
      </c>
      <c r="D29" s="8" t="str">
        <f t="shared" si="2"/>
        <v>2017</v>
      </c>
      <c r="E29" s="8">
        <v>42841</v>
      </c>
      <c r="F29" s="3">
        <v>1</v>
      </c>
      <c r="G29" s="4">
        <v>96</v>
      </c>
      <c r="H29" s="4" t="s">
        <v>14</v>
      </c>
      <c r="I29" s="4">
        <v>0</v>
      </c>
      <c r="J29" s="4" t="s">
        <v>21</v>
      </c>
      <c r="K29" s="4">
        <v>1</v>
      </c>
    </row>
    <row r="30" spans="2:11" x14ac:dyDescent="0.25">
      <c r="B30" s="14" t="str">
        <f t="shared" si="0"/>
        <v>19</v>
      </c>
      <c r="C30" s="20" t="str">
        <f t="shared" si="1"/>
        <v>04</v>
      </c>
      <c r="D30" s="8" t="str">
        <f t="shared" si="2"/>
        <v>2017</v>
      </c>
      <c r="E30" s="8">
        <v>42844</v>
      </c>
      <c r="F30" s="3">
        <v>1</v>
      </c>
      <c r="G30" s="4">
        <v>132</v>
      </c>
      <c r="H30" s="4" t="s">
        <v>14</v>
      </c>
      <c r="I30" s="4">
        <v>0</v>
      </c>
      <c r="J30" s="4" t="s">
        <v>15</v>
      </c>
      <c r="K30" s="4">
        <v>0</v>
      </c>
    </row>
    <row r="31" spans="2:11" x14ac:dyDescent="0.25">
      <c r="B31" s="14" t="str">
        <f t="shared" si="0"/>
        <v>19</v>
      </c>
      <c r="C31" s="20" t="str">
        <f t="shared" si="1"/>
        <v>04</v>
      </c>
      <c r="D31" s="8" t="str">
        <f t="shared" si="2"/>
        <v>2017</v>
      </c>
      <c r="E31" s="7">
        <v>42844</v>
      </c>
      <c r="F31" s="3">
        <v>1</v>
      </c>
      <c r="G31" s="3">
        <v>2562</v>
      </c>
      <c r="H31" s="3" t="s">
        <v>171</v>
      </c>
      <c r="I31" s="3">
        <v>3</v>
      </c>
      <c r="J31" s="3" t="s">
        <v>21</v>
      </c>
      <c r="K31" s="3">
        <v>0</v>
      </c>
    </row>
    <row r="32" spans="2:11" x14ac:dyDescent="0.25">
      <c r="B32" s="14" t="str">
        <f t="shared" si="0"/>
        <v>19</v>
      </c>
      <c r="C32" s="20" t="str">
        <f t="shared" si="1"/>
        <v>04</v>
      </c>
      <c r="D32" s="8" t="str">
        <f t="shared" si="2"/>
        <v>2017</v>
      </c>
      <c r="E32" s="7">
        <v>42844</v>
      </c>
      <c r="F32" s="3">
        <v>1</v>
      </c>
      <c r="G32" s="3">
        <v>16</v>
      </c>
      <c r="H32" s="3" t="s">
        <v>14</v>
      </c>
      <c r="I32" s="3">
        <v>0</v>
      </c>
      <c r="J32" s="3" t="s">
        <v>60</v>
      </c>
      <c r="K32" s="3">
        <v>1</v>
      </c>
    </row>
    <row r="33" spans="2:11" x14ac:dyDescent="0.25">
      <c r="B33" s="14" t="str">
        <f t="shared" si="0"/>
        <v>20</v>
      </c>
      <c r="C33" s="20" t="str">
        <f t="shared" si="1"/>
        <v>04</v>
      </c>
      <c r="D33" s="8" t="str">
        <f t="shared" si="2"/>
        <v>2017</v>
      </c>
      <c r="E33" s="7">
        <v>42845</v>
      </c>
      <c r="F33" s="3">
        <v>1</v>
      </c>
      <c r="G33" s="3">
        <v>17</v>
      </c>
      <c r="H33" s="3" t="s">
        <v>14</v>
      </c>
      <c r="I33" s="3">
        <v>0</v>
      </c>
      <c r="J33" s="3" t="s">
        <v>18</v>
      </c>
      <c r="K33" s="3">
        <v>1</v>
      </c>
    </row>
    <row r="34" spans="2:11" x14ac:dyDescent="0.25">
      <c r="B34" s="14" t="str">
        <f t="shared" si="0"/>
        <v>21</v>
      </c>
      <c r="C34" s="20" t="str">
        <f t="shared" si="1"/>
        <v>04</v>
      </c>
      <c r="D34" s="8" t="str">
        <f t="shared" si="2"/>
        <v>2017</v>
      </c>
      <c r="E34" s="7">
        <v>42846</v>
      </c>
      <c r="F34" s="3">
        <v>1</v>
      </c>
      <c r="G34" s="3">
        <v>1268</v>
      </c>
      <c r="H34" s="3" t="s">
        <v>171</v>
      </c>
      <c r="I34" s="3">
        <v>1</v>
      </c>
      <c r="J34" s="3" t="s">
        <v>54</v>
      </c>
      <c r="K34" s="3">
        <v>0</v>
      </c>
    </row>
    <row r="35" spans="2:11" x14ac:dyDescent="0.25">
      <c r="B35" s="14" t="str">
        <f t="shared" si="0"/>
        <v>21</v>
      </c>
      <c r="C35" s="20" t="str">
        <f t="shared" si="1"/>
        <v>04</v>
      </c>
      <c r="D35" s="8" t="str">
        <f t="shared" si="2"/>
        <v>2017</v>
      </c>
      <c r="E35" s="7">
        <v>42846</v>
      </c>
      <c r="F35" s="3">
        <v>1</v>
      </c>
      <c r="G35" s="3">
        <v>31</v>
      </c>
      <c r="H35" s="3" t="s">
        <v>14</v>
      </c>
      <c r="I35" s="3">
        <v>0</v>
      </c>
      <c r="J35" s="3" t="s">
        <v>21</v>
      </c>
      <c r="K35" s="3">
        <v>1</v>
      </c>
    </row>
    <row r="36" spans="2:11" x14ac:dyDescent="0.25">
      <c r="B36" s="14" t="str">
        <f t="shared" si="0"/>
        <v>22</v>
      </c>
      <c r="C36" s="20" t="str">
        <f t="shared" si="1"/>
        <v>04</v>
      </c>
      <c r="D36" s="8" t="str">
        <f t="shared" si="2"/>
        <v>2017</v>
      </c>
      <c r="E36" s="7">
        <v>42847</v>
      </c>
      <c r="F36" s="3">
        <v>1</v>
      </c>
      <c r="G36" s="3">
        <v>84</v>
      </c>
      <c r="H36" s="3" t="s">
        <v>14</v>
      </c>
      <c r="I36" s="3">
        <v>0</v>
      </c>
      <c r="J36" s="3" t="s">
        <v>54</v>
      </c>
      <c r="K36" s="3">
        <v>1</v>
      </c>
    </row>
    <row r="37" spans="2:11" x14ac:dyDescent="0.25">
      <c r="B37" s="14" t="str">
        <f t="shared" si="0"/>
        <v>22</v>
      </c>
      <c r="C37" s="20" t="str">
        <f t="shared" si="1"/>
        <v>04</v>
      </c>
      <c r="D37" s="8" t="str">
        <f t="shared" si="2"/>
        <v>2017</v>
      </c>
      <c r="E37" s="7">
        <v>42847</v>
      </c>
      <c r="F37" s="3">
        <v>1</v>
      </c>
      <c r="G37" s="3">
        <v>42</v>
      </c>
      <c r="H37" s="3" t="s">
        <v>14</v>
      </c>
      <c r="I37" s="3">
        <v>0</v>
      </c>
      <c r="J37" s="3" t="s">
        <v>15</v>
      </c>
      <c r="K37" s="3">
        <v>0</v>
      </c>
    </row>
    <row r="38" spans="2:11" x14ac:dyDescent="0.25">
      <c r="B38" s="14" t="str">
        <f t="shared" si="0"/>
        <v>26</v>
      </c>
      <c r="C38" s="20" t="str">
        <f t="shared" si="1"/>
        <v>04</v>
      </c>
      <c r="D38" s="8" t="str">
        <f t="shared" si="2"/>
        <v>2017</v>
      </c>
      <c r="E38" s="8">
        <v>42851</v>
      </c>
      <c r="F38" s="3">
        <v>1</v>
      </c>
      <c r="G38" s="4">
        <v>3</v>
      </c>
      <c r="H38" s="4" t="s">
        <v>14</v>
      </c>
      <c r="I38" s="4">
        <v>0</v>
      </c>
      <c r="J38" s="4" t="s">
        <v>15</v>
      </c>
      <c r="K38" s="4">
        <v>1</v>
      </c>
    </row>
    <row r="39" spans="2:11" x14ac:dyDescent="0.25">
      <c r="B39" s="14" t="str">
        <f t="shared" si="0"/>
        <v>26</v>
      </c>
      <c r="C39" s="20" t="str">
        <f t="shared" si="1"/>
        <v>04</v>
      </c>
      <c r="D39" s="8" t="str">
        <f t="shared" si="2"/>
        <v>2017</v>
      </c>
      <c r="E39" s="7">
        <v>42851</v>
      </c>
      <c r="F39" s="3">
        <v>1</v>
      </c>
      <c r="G39" s="3">
        <v>5</v>
      </c>
      <c r="H39" s="3" t="s">
        <v>14</v>
      </c>
      <c r="I39" s="3">
        <v>0</v>
      </c>
      <c r="J39" s="3" t="s">
        <v>69</v>
      </c>
      <c r="K39" s="3">
        <v>0</v>
      </c>
    </row>
    <row r="40" spans="2:11" x14ac:dyDescent="0.25">
      <c r="B40" s="14" t="str">
        <f t="shared" si="0"/>
        <v>27</v>
      </c>
      <c r="C40" s="20" t="str">
        <f t="shared" si="1"/>
        <v>04</v>
      </c>
      <c r="D40" s="8" t="str">
        <f t="shared" si="2"/>
        <v>2017</v>
      </c>
      <c r="E40" s="8">
        <v>42852</v>
      </c>
      <c r="F40" s="3">
        <v>1</v>
      </c>
      <c r="G40" s="4">
        <v>2989</v>
      </c>
      <c r="H40" s="4" t="s">
        <v>14</v>
      </c>
      <c r="I40" s="4">
        <v>0</v>
      </c>
      <c r="J40" s="4" t="s">
        <v>54</v>
      </c>
      <c r="K40" s="4">
        <v>1</v>
      </c>
    </row>
    <row r="41" spans="2:11" x14ac:dyDescent="0.25">
      <c r="B41" s="14" t="str">
        <f t="shared" si="0"/>
        <v>27</v>
      </c>
      <c r="C41" s="20" t="str">
        <f t="shared" si="1"/>
        <v>04</v>
      </c>
      <c r="D41" s="8" t="str">
        <f t="shared" si="2"/>
        <v>2017</v>
      </c>
      <c r="E41" s="7">
        <v>42852</v>
      </c>
      <c r="F41" s="3">
        <v>1</v>
      </c>
      <c r="G41" s="3">
        <v>4</v>
      </c>
      <c r="H41" s="3" t="s">
        <v>14</v>
      </c>
      <c r="I41" s="3">
        <v>0</v>
      </c>
      <c r="J41" s="3" t="s">
        <v>28</v>
      </c>
      <c r="K41" s="3">
        <v>0</v>
      </c>
    </row>
    <row r="42" spans="2:11" x14ac:dyDescent="0.25">
      <c r="B42" s="14" t="str">
        <f t="shared" si="0"/>
        <v>28</v>
      </c>
      <c r="C42" s="20" t="str">
        <f t="shared" si="1"/>
        <v>04</v>
      </c>
      <c r="D42" s="8" t="str">
        <f t="shared" si="2"/>
        <v>2017</v>
      </c>
      <c r="E42" s="7">
        <v>42853</v>
      </c>
      <c r="F42" s="3">
        <v>1</v>
      </c>
      <c r="G42" s="3">
        <v>88</v>
      </c>
      <c r="H42" s="3" t="s">
        <v>14</v>
      </c>
      <c r="I42" s="3">
        <v>0</v>
      </c>
      <c r="J42" s="3" t="s">
        <v>54</v>
      </c>
      <c r="K42" s="3">
        <v>1</v>
      </c>
    </row>
    <row r="43" spans="2:11" x14ac:dyDescent="0.25">
      <c r="B43" s="14" t="str">
        <f t="shared" si="0"/>
        <v>29</v>
      </c>
      <c r="C43" s="20" t="str">
        <f t="shared" si="1"/>
        <v>04</v>
      </c>
      <c r="D43" s="8" t="str">
        <f t="shared" si="2"/>
        <v>2017</v>
      </c>
      <c r="E43" s="8">
        <v>42854</v>
      </c>
      <c r="F43" s="3">
        <v>1</v>
      </c>
      <c r="G43" s="4">
        <v>1884</v>
      </c>
      <c r="H43" s="4" t="s">
        <v>171</v>
      </c>
      <c r="I43" s="4">
        <v>1</v>
      </c>
      <c r="J43" s="4" t="s">
        <v>21</v>
      </c>
      <c r="K43" s="4">
        <v>0</v>
      </c>
    </row>
    <row r="44" spans="2:11" x14ac:dyDescent="0.25">
      <c r="B44" s="14" t="str">
        <f t="shared" si="0"/>
        <v>02</v>
      </c>
      <c r="C44" s="20" t="str">
        <f t="shared" si="1"/>
        <v>05</v>
      </c>
      <c r="D44" s="8" t="str">
        <f t="shared" si="2"/>
        <v>2017</v>
      </c>
      <c r="E44" s="8">
        <v>42857</v>
      </c>
      <c r="F44" s="3">
        <v>1</v>
      </c>
      <c r="G44" s="4">
        <v>20</v>
      </c>
      <c r="H44" s="4" t="s">
        <v>14</v>
      </c>
      <c r="I44" s="4">
        <v>0</v>
      </c>
      <c r="J44" s="4" t="s">
        <v>15</v>
      </c>
      <c r="K44" s="4">
        <v>1</v>
      </c>
    </row>
    <row r="45" spans="2:11" x14ac:dyDescent="0.25">
      <c r="B45" s="14" t="str">
        <f t="shared" si="0"/>
        <v>02</v>
      </c>
      <c r="C45" s="20" t="str">
        <f t="shared" si="1"/>
        <v>05</v>
      </c>
      <c r="D45" s="8" t="str">
        <f t="shared" si="2"/>
        <v>2017</v>
      </c>
      <c r="E45" s="7">
        <v>42857</v>
      </c>
      <c r="F45" s="3">
        <v>1</v>
      </c>
      <c r="G45" s="3">
        <v>88</v>
      </c>
      <c r="H45" s="3" t="s">
        <v>14</v>
      </c>
      <c r="I45" s="3">
        <v>0</v>
      </c>
      <c r="J45" s="3" t="s">
        <v>18</v>
      </c>
      <c r="K45" s="3">
        <v>1</v>
      </c>
    </row>
    <row r="46" spans="2:11" x14ac:dyDescent="0.25">
      <c r="B46" s="14" t="str">
        <f t="shared" si="0"/>
        <v>04</v>
      </c>
      <c r="C46" s="20" t="str">
        <f t="shared" si="1"/>
        <v>05</v>
      </c>
      <c r="D46" s="8" t="str">
        <f t="shared" si="2"/>
        <v>2017</v>
      </c>
      <c r="E46" s="8">
        <v>42859</v>
      </c>
      <c r="F46" s="3">
        <v>1</v>
      </c>
      <c r="G46" s="4">
        <v>88</v>
      </c>
      <c r="H46" s="4" t="s">
        <v>14</v>
      </c>
      <c r="I46" s="4">
        <v>0</v>
      </c>
      <c r="J46" s="4" t="s">
        <v>54</v>
      </c>
      <c r="K46" s="4">
        <v>1</v>
      </c>
    </row>
    <row r="47" spans="2:11" x14ac:dyDescent="0.25">
      <c r="B47" s="14" t="str">
        <f t="shared" si="0"/>
        <v>06</v>
      </c>
      <c r="C47" s="20" t="str">
        <f t="shared" si="1"/>
        <v>05</v>
      </c>
      <c r="D47" s="8" t="str">
        <f t="shared" si="2"/>
        <v>2017</v>
      </c>
      <c r="E47" s="8">
        <v>42861</v>
      </c>
      <c r="F47" s="3">
        <v>1</v>
      </c>
      <c r="G47" s="4">
        <v>2320</v>
      </c>
      <c r="H47" s="4" t="s">
        <v>171</v>
      </c>
      <c r="I47" s="4">
        <v>4</v>
      </c>
      <c r="J47" s="4" t="s">
        <v>42</v>
      </c>
      <c r="K47" s="4">
        <v>0</v>
      </c>
    </row>
    <row r="48" spans="2:11" x14ac:dyDescent="0.25">
      <c r="B48" s="14" t="str">
        <f t="shared" si="0"/>
        <v>15</v>
      </c>
      <c r="C48" s="20" t="str">
        <f t="shared" si="1"/>
        <v>05</v>
      </c>
      <c r="D48" s="8" t="str">
        <f t="shared" si="2"/>
        <v>2017</v>
      </c>
      <c r="E48" s="7">
        <v>42870</v>
      </c>
      <c r="F48" s="3">
        <v>1</v>
      </c>
      <c r="G48" s="3">
        <v>69</v>
      </c>
      <c r="H48" s="3" t="s">
        <v>14</v>
      </c>
      <c r="I48" s="3">
        <v>0</v>
      </c>
      <c r="J48" s="3" t="s">
        <v>18</v>
      </c>
      <c r="K48" s="3">
        <v>1</v>
      </c>
    </row>
    <row r="49" spans="2:11" x14ac:dyDescent="0.25">
      <c r="B49" s="14" t="str">
        <f t="shared" si="0"/>
        <v>16</v>
      </c>
      <c r="C49" s="20" t="str">
        <f t="shared" si="1"/>
        <v>05</v>
      </c>
      <c r="D49" s="8" t="str">
        <f t="shared" si="2"/>
        <v>2017</v>
      </c>
      <c r="E49" s="8">
        <v>42871</v>
      </c>
      <c r="F49" s="3">
        <v>1</v>
      </c>
      <c r="G49" s="4">
        <v>17</v>
      </c>
      <c r="H49" s="4" t="s">
        <v>14</v>
      </c>
      <c r="I49" s="4">
        <v>0</v>
      </c>
      <c r="J49" s="4" t="s">
        <v>15</v>
      </c>
      <c r="K49" s="4">
        <v>0</v>
      </c>
    </row>
    <row r="50" spans="2:11" x14ac:dyDescent="0.25">
      <c r="B50" s="14" t="str">
        <f t="shared" si="0"/>
        <v>21</v>
      </c>
      <c r="C50" s="20" t="str">
        <f t="shared" si="1"/>
        <v>05</v>
      </c>
      <c r="D50" s="8" t="str">
        <f t="shared" si="2"/>
        <v>2017</v>
      </c>
      <c r="E50" s="7">
        <v>42876</v>
      </c>
      <c r="F50" s="3">
        <v>1</v>
      </c>
      <c r="G50" s="3">
        <v>17</v>
      </c>
      <c r="H50" s="3" t="s">
        <v>14</v>
      </c>
      <c r="I50" s="3">
        <v>0</v>
      </c>
      <c r="J50" s="3" t="s">
        <v>15</v>
      </c>
      <c r="K50" s="3">
        <v>1</v>
      </c>
    </row>
    <row r="51" spans="2:11" x14ac:dyDescent="0.25">
      <c r="B51" s="14" t="str">
        <f t="shared" si="0"/>
        <v>21</v>
      </c>
      <c r="C51" s="20" t="str">
        <f t="shared" si="1"/>
        <v>05</v>
      </c>
      <c r="D51" s="8" t="str">
        <f t="shared" si="2"/>
        <v>2017</v>
      </c>
      <c r="E51" s="7">
        <v>42876</v>
      </c>
      <c r="F51" s="3">
        <v>1</v>
      </c>
      <c r="G51" s="3">
        <v>40</v>
      </c>
      <c r="H51" s="3" t="s">
        <v>14</v>
      </c>
      <c r="I51" s="3">
        <v>0</v>
      </c>
      <c r="J51" s="3" t="s">
        <v>15</v>
      </c>
      <c r="K51" s="3">
        <v>0</v>
      </c>
    </row>
    <row r="52" spans="2:11" x14ac:dyDescent="0.25">
      <c r="B52" s="14" t="str">
        <f t="shared" si="0"/>
        <v>24</v>
      </c>
      <c r="C52" s="20" t="str">
        <f t="shared" si="1"/>
        <v>05</v>
      </c>
      <c r="D52" s="8" t="str">
        <f t="shared" si="2"/>
        <v>2017</v>
      </c>
      <c r="E52" s="8">
        <v>42879</v>
      </c>
      <c r="F52" s="3">
        <v>1</v>
      </c>
      <c r="G52" s="4">
        <v>4943</v>
      </c>
      <c r="H52" s="4" t="s">
        <v>171</v>
      </c>
      <c r="I52" s="4">
        <v>1</v>
      </c>
      <c r="J52" s="4" t="s">
        <v>42</v>
      </c>
      <c r="K52" s="4">
        <v>0</v>
      </c>
    </row>
    <row r="53" spans="2:11" x14ac:dyDescent="0.25">
      <c r="B53" s="14" t="str">
        <f t="shared" si="0"/>
        <v>25</v>
      </c>
      <c r="C53" s="20" t="str">
        <f t="shared" si="1"/>
        <v>05</v>
      </c>
      <c r="D53" s="8" t="str">
        <f t="shared" si="2"/>
        <v>2017</v>
      </c>
      <c r="E53" s="7">
        <v>42880</v>
      </c>
      <c r="F53" s="3">
        <v>1</v>
      </c>
      <c r="G53" s="3">
        <v>5</v>
      </c>
      <c r="H53" s="3" t="s">
        <v>14</v>
      </c>
      <c r="I53" s="3">
        <v>0</v>
      </c>
      <c r="J53" s="3" t="s">
        <v>42</v>
      </c>
      <c r="K53" s="3">
        <v>0</v>
      </c>
    </row>
    <row r="54" spans="2:11" x14ac:dyDescent="0.25">
      <c r="B54" s="14" t="str">
        <f t="shared" si="0"/>
        <v>25</v>
      </c>
      <c r="C54" s="20" t="str">
        <f t="shared" si="1"/>
        <v>05</v>
      </c>
      <c r="D54" s="8" t="str">
        <f t="shared" si="2"/>
        <v>2017</v>
      </c>
      <c r="E54" s="7">
        <v>42880</v>
      </c>
      <c r="F54" s="3">
        <v>1</v>
      </c>
      <c r="G54" s="3">
        <v>10</v>
      </c>
      <c r="H54" s="3" t="s">
        <v>14</v>
      </c>
      <c r="I54" s="3">
        <v>0</v>
      </c>
      <c r="J54" s="3" t="s">
        <v>42</v>
      </c>
      <c r="K54" s="3">
        <v>1</v>
      </c>
    </row>
    <row r="55" spans="2:11" x14ac:dyDescent="0.25">
      <c r="B55" s="14" t="str">
        <f t="shared" si="0"/>
        <v>25</v>
      </c>
      <c r="C55" s="20" t="str">
        <f t="shared" si="1"/>
        <v>05</v>
      </c>
      <c r="D55" s="8" t="str">
        <f t="shared" si="2"/>
        <v>2017</v>
      </c>
      <c r="E55" s="8">
        <v>42880</v>
      </c>
      <c r="F55" s="3">
        <v>1</v>
      </c>
      <c r="G55" s="4">
        <v>1333</v>
      </c>
      <c r="H55" s="4" t="s">
        <v>14</v>
      </c>
      <c r="I55" s="4">
        <v>0</v>
      </c>
      <c r="J55" s="4" t="s">
        <v>54</v>
      </c>
      <c r="K55" s="4">
        <v>0</v>
      </c>
    </row>
    <row r="56" spans="2:11" x14ac:dyDescent="0.25">
      <c r="B56" s="14" t="str">
        <f t="shared" si="0"/>
        <v>27</v>
      </c>
      <c r="C56" s="20" t="str">
        <f t="shared" si="1"/>
        <v>05</v>
      </c>
      <c r="D56" s="8" t="str">
        <f t="shared" si="2"/>
        <v>2017</v>
      </c>
      <c r="E56" s="8">
        <v>42882</v>
      </c>
      <c r="F56" s="3">
        <v>1</v>
      </c>
      <c r="G56" s="4">
        <v>61</v>
      </c>
      <c r="H56" s="4" t="s">
        <v>14</v>
      </c>
      <c r="I56" s="4">
        <v>0</v>
      </c>
      <c r="J56" s="4" t="s">
        <v>21</v>
      </c>
      <c r="K56" s="4">
        <v>1</v>
      </c>
    </row>
    <row r="57" spans="2:11" x14ac:dyDescent="0.25">
      <c r="B57" s="14" t="str">
        <f t="shared" si="0"/>
        <v>27</v>
      </c>
      <c r="C57" s="20" t="str">
        <f t="shared" si="1"/>
        <v>05</v>
      </c>
      <c r="D57" s="8" t="str">
        <f t="shared" si="2"/>
        <v>2017</v>
      </c>
      <c r="E57" s="7">
        <v>42882</v>
      </c>
      <c r="F57" s="3">
        <v>1</v>
      </c>
      <c r="G57" s="3">
        <v>48</v>
      </c>
      <c r="H57" s="3" t="s">
        <v>14</v>
      </c>
      <c r="I57" s="3">
        <v>0</v>
      </c>
      <c r="J57" s="3" t="s">
        <v>15</v>
      </c>
      <c r="K57" s="3">
        <v>1</v>
      </c>
    </row>
    <row r="58" spans="2:11" x14ac:dyDescent="0.25">
      <c r="B58" s="14" t="str">
        <f t="shared" si="0"/>
        <v>27</v>
      </c>
      <c r="C58" s="20" t="str">
        <f t="shared" si="1"/>
        <v>05</v>
      </c>
      <c r="D58" s="8" t="str">
        <f t="shared" si="2"/>
        <v>2017</v>
      </c>
      <c r="E58" s="8">
        <v>42882</v>
      </c>
      <c r="F58" s="3">
        <v>1</v>
      </c>
      <c r="G58" s="4">
        <v>40</v>
      </c>
      <c r="H58" s="4" t="s">
        <v>14</v>
      </c>
      <c r="I58" s="4">
        <v>0</v>
      </c>
      <c r="J58" s="4" t="s">
        <v>54</v>
      </c>
      <c r="K58" s="4">
        <v>0</v>
      </c>
    </row>
    <row r="59" spans="2:11" x14ac:dyDescent="0.25">
      <c r="B59" s="14" t="str">
        <f t="shared" si="0"/>
        <v>30</v>
      </c>
      <c r="C59" s="20" t="str">
        <f t="shared" si="1"/>
        <v>05</v>
      </c>
      <c r="D59" s="8" t="str">
        <f t="shared" si="2"/>
        <v>2017</v>
      </c>
      <c r="E59" s="8">
        <v>42885</v>
      </c>
      <c r="F59" s="3">
        <v>1</v>
      </c>
      <c r="G59" s="4">
        <v>61</v>
      </c>
      <c r="H59" s="4" t="s">
        <v>14</v>
      </c>
      <c r="I59" s="4">
        <v>0</v>
      </c>
      <c r="J59" s="4" t="s">
        <v>15</v>
      </c>
      <c r="K59" s="4">
        <v>1</v>
      </c>
    </row>
    <row r="60" spans="2:11" x14ac:dyDescent="0.25">
      <c r="B60" s="14" t="str">
        <f t="shared" si="0"/>
        <v>02</v>
      </c>
      <c r="C60" s="20" t="str">
        <f t="shared" si="1"/>
        <v>06</v>
      </c>
      <c r="D60" s="8" t="str">
        <f t="shared" si="2"/>
        <v>2017</v>
      </c>
      <c r="E60" s="7">
        <v>42888</v>
      </c>
      <c r="F60" s="3">
        <v>1</v>
      </c>
      <c r="G60" s="3">
        <v>305</v>
      </c>
      <c r="H60" s="3" t="s">
        <v>171</v>
      </c>
      <c r="I60" s="3">
        <v>6</v>
      </c>
      <c r="J60" s="3" t="s">
        <v>15</v>
      </c>
      <c r="K60" s="3">
        <v>0</v>
      </c>
    </row>
    <row r="61" spans="2:11" x14ac:dyDescent="0.25">
      <c r="B61" s="14" t="str">
        <f t="shared" si="0"/>
        <v>04</v>
      </c>
      <c r="C61" s="20" t="str">
        <f t="shared" si="1"/>
        <v>06</v>
      </c>
      <c r="D61" s="8" t="str">
        <f t="shared" si="2"/>
        <v>2017</v>
      </c>
      <c r="E61" s="7">
        <v>42890</v>
      </c>
      <c r="F61" s="3">
        <v>1</v>
      </c>
      <c r="G61" s="3">
        <v>62</v>
      </c>
      <c r="H61" s="3" t="s">
        <v>14</v>
      </c>
      <c r="I61" s="3">
        <v>0</v>
      </c>
      <c r="J61" s="3" t="s">
        <v>15</v>
      </c>
      <c r="K61" s="3">
        <v>1</v>
      </c>
    </row>
    <row r="62" spans="2:11" x14ac:dyDescent="0.25">
      <c r="B62" s="14" t="str">
        <f t="shared" si="0"/>
        <v>04</v>
      </c>
      <c r="C62" s="20" t="str">
        <f t="shared" si="1"/>
        <v>06</v>
      </c>
      <c r="D62" s="8" t="str">
        <f t="shared" si="2"/>
        <v>2017</v>
      </c>
      <c r="E62" s="8">
        <v>42890</v>
      </c>
      <c r="F62" s="3">
        <v>1</v>
      </c>
      <c r="G62" s="4">
        <v>53</v>
      </c>
      <c r="H62" s="4" t="s">
        <v>14</v>
      </c>
      <c r="I62" s="4">
        <v>0</v>
      </c>
      <c r="J62" s="4" t="s">
        <v>15</v>
      </c>
      <c r="K62" s="4">
        <v>1</v>
      </c>
    </row>
    <row r="63" spans="2:11" x14ac:dyDescent="0.25">
      <c r="B63" s="14" t="str">
        <f t="shared" si="0"/>
        <v>05</v>
      </c>
      <c r="C63" s="20" t="str">
        <f t="shared" si="1"/>
        <v>06</v>
      </c>
      <c r="D63" s="8" t="str">
        <f t="shared" si="2"/>
        <v>2017</v>
      </c>
      <c r="E63" s="8">
        <v>42891</v>
      </c>
      <c r="F63" s="3">
        <v>1</v>
      </c>
      <c r="G63" s="4">
        <v>29</v>
      </c>
      <c r="H63" s="4" t="s">
        <v>14</v>
      </c>
      <c r="I63" s="4">
        <v>0</v>
      </c>
      <c r="J63" s="4" t="s">
        <v>60</v>
      </c>
      <c r="K63" s="4">
        <v>1</v>
      </c>
    </row>
    <row r="64" spans="2:11" x14ac:dyDescent="0.25">
      <c r="B64" s="14" t="str">
        <f t="shared" si="0"/>
        <v>07</v>
      </c>
      <c r="C64" s="20" t="str">
        <f t="shared" si="1"/>
        <v>06</v>
      </c>
      <c r="D64" s="8" t="str">
        <f t="shared" si="2"/>
        <v>2017</v>
      </c>
      <c r="E64" s="8">
        <v>42893</v>
      </c>
      <c r="F64" s="3">
        <v>1</v>
      </c>
      <c r="G64" s="4">
        <v>72</v>
      </c>
      <c r="H64" s="4" t="s">
        <v>14</v>
      </c>
      <c r="I64" s="4">
        <v>0</v>
      </c>
      <c r="J64" s="4" t="s">
        <v>15</v>
      </c>
      <c r="K64" s="4">
        <v>1</v>
      </c>
    </row>
    <row r="65" spans="2:11" x14ac:dyDescent="0.25">
      <c r="B65" s="14" t="str">
        <f t="shared" si="0"/>
        <v>08</v>
      </c>
      <c r="C65" s="20" t="str">
        <f t="shared" si="1"/>
        <v>06</v>
      </c>
      <c r="D65" s="8" t="str">
        <f t="shared" si="2"/>
        <v>2017</v>
      </c>
      <c r="E65" s="8">
        <v>42894</v>
      </c>
      <c r="F65" s="3">
        <v>1</v>
      </c>
      <c r="G65" s="4">
        <v>49</v>
      </c>
      <c r="H65" s="4" t="s">
        <v>14</v>
      </c>
      <c r="I65" s="4">
        <v>0</v>
      </c>
      <c r="J65" s="4" t="s">
        <v>15</v>
      </c>
      <c r="K65" s="4">
        <v>1</v>
      </c>
    </row>
    <row r="66" spans="2:11" x14ac:dyDescent="0.25">
      <c r="B66" s="14" t="str">
        <f t="shared" ref="B66:B129" si="3">TEXT(E66,"dd")</f>
        <v>09</v>
      </c>
      <c r="C66" s="20" t="str">
        <f t="shared" ref="C66:C129" si="4">TEXT(E66,"mm")</f>
        <v>06</v>
      </c>
      <c r="D66" s="8" t="str">
        <f t="shared" ref="D66:D129" si="5">TEXT(E66,"yyy")</f>
        <v>2017</v>
      </c>
      <c r="E66" s="7">
        <v>42895</v>
      </c>
      <c r="F66" s="3">
        <v>1</v>
      </c>
      <c r="G66" s="3">
        <v>98</v>
      </c>
      <c r="H66" s="3" t="s">
        <v>14</v>
      </c>
      <c r="I66" s="3">
        <v>0</v>
      </c>
      <c r="J66" s="3" t="s">
        <v>42</v>
      </c>
      <c r="K66" s="3">
        <v>1</v>
      </c>
    </row>
    <row r="67" spans="2:11" x14ac:dyDescent="0.25">
      <c r="B67" s="14" t="str">
        <f t="shared" si="3"/>
        <v>12</v>
      </c>
      <c r="C67" s="20" t="str">
        <f t="shared" si="4"/>
        <v>06</v>
      </c>
      <c r="D67" s="8" t="str">
        <f t="shared" si="5"/>
        <v>2017</v>
      </c>
      <c r="E67" s="7">
        <v>42898</v>
      </c>
      <c r="F67" s="3">
        <v>1</v>
      </c>
      <c r="G67" s="3">
        <v>1272</v>
      </c>
      <c r="H67" s="3" t="s">
        <v>171</v>
      </c>
      <c r="I67" s="3">
        <v>8</v>
      </c>
      <c r="J67" s="3" t="s">
        <v>28</v>
      </c>
      <c r="K67" s="3">
        <v>1</v>
      </c>
    </row>
    <row r="68" spans="2:11" x14ac:dyDescent="0.25">
      <c r="B68" s="14" t="str">
        <f t="shared" si="3"/>
        <v>13</v>
      </c>
      <c r="C68" s="20" t="str">
        <f t="shared" si="4"/>
        <v>06</v>
      </c>
      <c r="D68" s="8" t="str">
        <f t="shared" si="5"/>
        <v>2017</v>
      </c>
      <c r="E68" s="8">
        <v>42899</v>
      </c>
      <c r="F68" s="3">
        <v>1</v>
      </c>
      <c r="G68" s="4">
        <v>100</v>
      </c>
      <c r="H68" s="4" t="s">
        <v>14</v>
      </c>
      <c r="I68" s="4">
        <v>0</v>
      </c>
      <c r="J68" s="4" t="s">
        <v>42</v>
      </c>
      <c r="K68" s="4">
        <v>1</v>
      </c>
    </row>
    <row r="69" spans="2:11" x14ac:dyDescent="0.25">
      <c r="B69" s="14" t="str">
        <f t="shared" si="3"/>
        <v>13</v>
      </c>
      <c r="C69" s="20" t="str">
        <f t="shared" si="4"/>
        <v>06</v>
      </c>
      <c r="D69" s="8" t="str">
        <f t="shared" si="5"/>
        <v>2017</v>
      </c>
      <c r="E69" s="7">
        <v>42899</v>
      </c>
      <c r="F69" s="3">
        <v>1</v>
      </c>
      <c r="G69" s="3">
        <v>93</v>
      </c>
      <c r="H69" s="3" t="s">
        <v>14</v>
      </c>
      <c r="I69" s="3">
        <v>0</v>
      </c>
      <c r="J69" s="3" t="s">
        <v>15</v>
      </c>
      <c r="K69" s="3">
        <v>1</v>
      </c>
    </row>
    <row r="70" spans="2:11" x14ac:dyDescent="0.25">
      <c r="B70" s="14" t="str">
        <f t="shared" si="3"/>
        <v>15</v>
      </c>
      <c r="C70" s="20" t="str">
        <f t="shared" si="4"/>
        <v>06</v>
      </c>
      <c r="D70" s="8" t="str">
        <f t="shared" si="5"/>
        <v>2017</v>
      </c>
      <c r="E70" s="8">
        <v>42901</v>
      </c>
      <c r="F70" s="3">
        <v>1</v>
      </c>
      <c r="G70" s="4">
        <v>10</v>
      </c>
      <c r="H70" s="4" t="s">
        <v>14</v>
      </c>
      <c r="I70" s="4">
        <v>0</v>
      </c>
      <c r="J70" s="4" t="s">
        <v>28</v>
      </c>
      <c r="K70" s="4">
        <v>0</v>
      </c>
    </row>
    <row r="71" spans="2:11" x14ac:dyDescent="0.25">
      <c r="B71" s="14" t="str">
        <f t="shared" si="3"/>
        <v>15</v>
      </c>
      <c r="C71" s="20" t="str">
        <f t="shared" si="4"/>
        <v>06</v>
      </c>
      <c r="D71" s="8" t="str">
        <f t="shared" si="5"/>
        <v>2017</v>
      </c>
      <c r="E71" s="7">
        <v>42901</v>
      </c>
      <c r="F71" s="3">
        <v>1</v>
      </c>
      <c r="G71" s="3">
        <v>2940</v>
      </c>
      <c r="H71" s="3" t="s">
        <v>14</v>
      </c>
      <c r="I71" s="3">
        <v>0</v>
      </c>
      <c r="J71" s="3" t="s">
        <v>60</v>
      </c>
      <c r="K71" s="3">
        <v>0</v>
      </c>
    </row>
    <row r="72" spans="2:11" x14ac:dyDescent="0.25">
      <c r="B72" s="14" t="str">
        <f t="shared" si="3"/>
        <v>20</v>
      </c>
      <c r="C72" s="20" t="str">
        <f t="shared" si="4"/>
        <v>06</v>
      </c>
      <c r="D72" s="8" t="str">
        <f t="shared" si="5"/>
        <v>2017</v>
      </c>
      <c r="E72" s="8">
        <v>42906</v>
      </c>
      <c r="F72" s="3">
        <v>1</v>
      </c>
      <c r="G72" s="4">
        <v>71</v>
      </c>
      <c r="H72" s="4" t="s">
        <v>14</v>
      </c>
      <c r="I72" s="4">
        <v>0</v>
      </c>
      <c r="J72" s="4" t="s">
        <v>15</v>
      </c>
      <c r="K72" s="4">
        <v>1</v>
      </c>
    </row>
    <row r="73" spans="2:11" x14ac:dyDescent="0.25">
      <c r="B73" s="14" t="str">
        <f t="shared" si="3"/>
        <v>21</v>
      </c>
      <c r="C73" s="20" t="str">
        <f t="shared" si="4"/>
        <v>06</v>
      </c>
      <c r="D73" s="8" t="str">
        <f t="shared" si="5"/>
        <v>2017</v>
      </c>
      <c r="E73" s="7">
        <v>42907</v>
      </c>
      <c r="F73" s="3">
        <v>1</v>
      </c>
      <c r="G73" s="3">
        <v>10</v>
      </c>
      <c r="H73" s="3" t="s">
        <v>14</v>
      </c>
      <c r="I73" s="3">
        <v>0</v>
      </c>
      <c r="J73" s="3" t="s">
        <v>15</v>
      </c>
      <c r="K73" s="3">
        <v>1</v>
      </c>
    </row>
    <row r="74" spans="2:11" x14ac:dyDescent="0.25">
      <c r="B74" s="14" t="str">
        <f t="shared" si="3"/>
        <v>23</v>
      </c>
      <c r="C74" s="20" t="str">
        <f t="shared" si="4"/>
        <v>06</v>
      </c>
      <c r="D74" s="8" t="str">
        <f t="shared" si="5"/>
        <v>2017</v>
      </c>
      <c r="E74" s="7">
        <v>42909</v>
      </c>
      <c r="F74" s="3">
        <v>1</v>
      </c>
      <c r="G74" s="3">
        <v>12</v>
      </c>
      <c r="H74" s="3" t="s">
        <v>14</v>
      </c>
      <c r="I74" s="3">
        <v>0</v>
      </c>
      <c r="J74" s="3" t="s">
        <v>15</v>
      </c>
      <c r="K74" s="3">
        <v>1</v>
      </c>
    </row>
    <row r="75" spans="2:11" x14ac:dyDescent="0.25">
      <c r="B75" s="14" t="str">
        <f t="shared" si="3"/>
        <v>25</v>
      </c>
      <c r="C75" s="20" t="str">
        <f t="shared" si="4"/>
        <v>06</v>
      </c>
      <c r="D75" s="8" t="str">
        <f t="shared" si="5"/>
        <v>2017</v>
      </c>
      <c r="E75" s="8">
        <v>42911</v>
      </c>
      <c r="F75" s="3">
        <v>1</v>
      </c>
      <c r="G75" s="4">
        <v>43</v>
      </c>
      <c r="H75" s="4" t="s">
        <v>14</v>
      </c>
      <c r="I75" s="4">
        <v>0</v>
      </c>
      <c r="J75" s="4" t="s">
        <v>15</v>
      </c>
      <c r="K75" s="4">
        <v>1</v>
      </c>
    </row>
    <row r="76" spans="2:11" x14ac:dyDescent="0.25">
      <c r="B76" s="14" t="str">
        <f t="shared" si="3"/>
        <v>26</v>
      </c>
      <c r="C76" s="20" t="str">
        <f t="shared" si="4"/>
        <v>06</v>
      </c>
      <c r="D76" s="8" t="str">
        <f t="shared" si="5"/>
        <v>2017</v>
      </c>
      <c r="E76" s="8">
        <v>42912</v>
      </c>
      <c r="F76" s="3">
        <v>1</v>
      </c>
      <c r="G76" s="4">
        <v>33577</v>
      </c>
      <c r="H76" s="4" t="s">
        <v>14</v>
      </c>
      <c r="I76" s="4">
        <v>0</v>
      </c>
      <c r="J76" s="4" t="s">
        <v>15</v>
      </c>
      <c r="K76" s="4">
        <v>1</v>
      </c>
    </row>
    <row r="77" spans="2:11" x14ac:dyDescent="0.25">
      <c r="B77" s="14" t="str">
        <f t="shared" si="3"/>
        <v>28</v>
      </c>
      <c r="C77" s="20" t="str">
        <f t="shared" si="4"/>
        <v>06</v>
      </c>
      <c r="D77" s="8" t="str">
        <f t="shared" si="5"/>
        <v>2017</v>
      </c>
      <c r="E77" s="7">
        <v>42914</v>
      </c>
      <c r="F77" s="3">
        <v>1</v>
      </c>
      <c r="G77" s="3">
        <v>8</v>
      </c>
      <c r="H77" s="3" t="s">
        <v>14</v>
      </c>
      <c r="I77" s="3">
        <v>0</v>
      </c>
      <c r="J77" s="3" t="s">
        <v>15</v>
      </c>
      <c r="K77" s="3">
        <v>1</v>
      </c>
    </row>
    <row r="78" spans="2:11" x14ac:dyDescent="0.25">
      <c r="B78" s="14" t="str">
        <f t="shared" si="3"/>
        <v>05</v>
      </c>
      <c r="C78" s="20" t="str">
        <f t="shared" si="4"/>
        <v>07</v>
      </c>
      <c r="D78" s="8" t="str">
        <f t="shared" si="5"/>
        <v>2017</v>
      </c>
      <c r="E78" s="8">
        <v>42921</v>
      </c>
      <c r="F78" s="3">
        <v>1</v>
      </c>
      <c r="G78" s="4">
        <v>89</v>
      </c>
      <c r="H78" s="4" t="s">
        <v>14</v>
      </c>
      <c r="I78" s="4">
        <v>0</v>
      </c>
      <c r="J78" s="4" t="s">
        <v>42</v>
      </c>
      <c r="K78" s="4">
        <v>0</v>
      </c>
    </row>
    <row r="79" spans="2:11" x14ac:dyDescent="0.25">
      <c r="B79" s="14" t="str">
        <f t="shared" si="3"/>
        <v>06</v>
      </c>
      <c r="C79" s="20" t="str">
        <f t="shared" si="4"/>
        <v>07</v>
      </c>
      <c r="D79" s="8" t="str">
        <f t="shared" si="5"/>
        <v>2017</v>
      </c>
      <c r="E79" s="8">
        <v>42922</v>
      </c>
      <c r="F79" s="3">
        <v>1</v>
      </c>
      <c r="G79" s="4">
        <v>12</v>
      </c>
      <c r="H79" s="4" t="s">
        <v>14</v>
      </c>
      <c r="I79" s="4">
        <v>0</v>
      </c>
      <c r="J79" s="4" t="s">
        <v>54</v>
      </c>
      <c r="K79" s="4">
        <v>1</v>
      </c>
    </row>
    <row r="80" spans="2:11" x14ac:dyDescent="0.25">
      <c r="B80" s="14" t="str">
        <f t="shared" si="3"/>
        <v>07</v>
      </c>
      <c r="C80" s="20" t="str">
        <f t="shared" si="4"/>
        <v>07</v>
      </c>
      <c r="D80" s="8" t="str">
        <f t="shared" si="5"/>
        <v>2017</v>
      </c>
      <c r="E80" s="8">
        <v>42923</v>
      </c>
      <c r="F80" s="3">
        <v>1</v>
      </c>
      <c r="G80" s="4">
        <v>87</v>
      </c>
      <c r="H80" s="4" t="s">
        <v>14</v>
      </c>
      <c r="I80" s="4">
        <v>0</v>
      </c>
      <c r="J80" s="4" t="s">
        <v>18</v>
      </c>
      <c r="K80" s="4">
        <v>1</v>
      </c>
    </row>
    <row r="81" spans="2:11" x14ac:dyDescent="0.25">
      <c r="B81" s="14" t="str">
        <f t="shared" si="3"/>
        <v>07</v>
      </c>
      <c r="C81" s="20" t="str">
        <f t="shared" si="4"/>
        <v>07</v>
      </c>
      <c r="D81" s="8" t="str">
        <f t="shared" si="5"/>
        <v>2017</v>
      </c>
      <c r="E81" s="7">
        <v>42923</v>
      </c>
      <c r="F81" s="3">
        <v>1</v>
      </c>
      <c r="G81" s="3">
        <v>31</v>
      </c>
      <c r="H81" s="3" t="s">
        <v>14</v>
      </c>
      <c r="I81" s="3">
        <v>0</v>
      </c>
      <c r="J81" s="3" t="s">
        <v>28</v>
      </c>
      <c r="K81" s="3">
        <v>0</v>
      </c>
    </row>
    <row r="82" spans="2:11" x14ac:dyDescent="0.25">
      <c r="B82" s="14" t="str">
        <f t="shared" si="3"/>
        <v>10</v>
      </c>
      <c r="C82" s="20" t="str">
        <f t="shared" si="4"/>
        <v>07</v>
      </c>
      <c r="D82" s="8" t="str">
        <f t="shared" si="5"/>
        <v>2017</v>
      </c>
      <c r="E82" s="7">
        <v>42926</v>
      </c>
      <c r="F82" s="3">
        <v>1</v>
      </c>
      <c r="G82" s="3">
        <v>5729</v>
      </c>
      <c r="H82" s="3" t="s">
        <v>14</v>
      </c>
      <c r="I82" s="3">
        <v>0</v>
      </c>
      <c r="J82" s="3" t="s">
        <v>42</v>
      </c>
      <c r="K82" s="3">
        <v>0</v>
      </c>
    </row>
    <row r="83" spans="2:11" x14ac:dyDescent="0.25">
      <c r="B83" s="14" t="str">
        <f t="shared" si="3"/>
        <v>11</v>
      </c>
      <c r="C83" s="20" t="str">
        <f t="shared" si="4"/>
        <v>07</v>
      </c>
      <c r="D83" s="8" t="str">
        <f t="shared" si="5"/>
        <v>2017</v>
      </c>
      <c r="E83" s="7">
        <v>42927</v>
      </c>
      <c r="F83" s="3">
        <v>1</v>
      </c>
      <c r="G83" s="3">
        <v>91</v>
      </c>
      <c r="H83" s="3" t="s">
        <v>14</v>
      </c>
      <c r="I83" s="3">
        <v>0</v>
      </c>
      <c r="J83" s="3" t="s">
        <v>60</v>
      </c>
      <c r="K83" s="3">
        <v>1</v>
      </c>
    </row>
    <row r="84" spans="2:11" x14ac:dyDescent="0.25">
      <c r="B84" s="14" t="str">
        <f t="shared" si="3"/>
        <v>12</v>
      </c>
      <c r="C84" s="20" t="str">
        <f t="shared" si="4"/>
        <v>07</v>
      </c>
      <c r="D84" s="8" t="str">
        <f t="shared" si="5"/>
        <v>2017</v>
      </c>
      <c r="E84" s="7">
        <v>42928</v>
      </c>
      <c r="F84" s="3">
        <v>1</v>
      </c>
      <c r="G84" s="3">
        <v>97</v>
      </c>
      <c r="H84" s="3" t="s">
        <v>14</v>
      </c>
      <c r="I84" s="3">
        <v>0</v>
      </c>
      <c r="J84" s="3" t="s">
        <v>15</v>
      </c>
      <c r="K84" s="3">
        <v>1</v>
      </c>
    </row>
    <row r="85" spans="2:11" x14ac:dyDescent="0.25">
      <c r="B85" s="14" t="str">
        <f t="shared" si="3"/>
        <v>17</v>
      </c>
      <c r="C85" s="20" t="str">
        <f t="shared" si="4"/>
        <v>07</v>
      </c>
      <c r="D85" s="8" t="str">
        <f t="shared" si="5"/>
        <v>2017</v>
      </c>
      <c r="E85" s="8">
        <v>42933</v>
      </c>
      <c r="F85" s="3">
        <v>1</v>
      </c>
      <c r="G85" s="4">
        <v>71</v>
      </c>
      <c r="H85" s="4" t="s">
        <v>14</v>
      </c>
      <c r="I85" s="4">
        <v>0</v>
      </c>
      <c r="J85" s="4" t="s">
        <v>15</v>
      </c>
      <c r="K85" s="4">
        <v>1</v>
      </c>
    </row>
    <row r="86" spans="2:11" x14ac:dyDescent="0.25">
      <c r="B86" s="14" t="str">
        <f t="shared" si="3"/>
        <v>21</v>
      </c>
      <c r="C86" s="20" t="str">
        <f t="shared" si="4"/>
        <v>07</v>
      </c>
      <c r="D86" s="8" t="str">
        <f t="shared" si="5"/>
        <v>2017</v>
      </c>
      <c r="E86" s="8">
        <v>42937</v>
      </c>
      <c r="F86" s="3">
        <v>1</v>
      </c>
      <c r="G86" s="4">
        <v>9</v>
      </c>
      <c r="H86" s="4" t="s">
        <v>14</v>
      </c>
      <c r="I86" s="4">
        <v>0</v>
      </c>
      <c r="J86" s="4" t="s">
        <v>15</v>
      </c>
      <c r="K86" s="4">
        <v>1</v>
      </c>
    </row>
    <row r="87" spans="2:11" x14ac:dyDescent="0.25">
      <c r="B87" s="14" t="str">
        <f t="shared" si="3"/>
        <v>21</v>
      </c>
      <c r="C87" s="20" t="str">
        <f t="shared" si="4"/>
        <v>07</v>
      </c>
      <c r="D87" s="8" t="str">
        <f t="shared" si="5"/>
        <v>2017</v>
      </c>
      <c r="E87" s="8">
        <v>42937</v>
      </c>
      <c r="F87" s="3">
        <v>1</v>
      </c>
      <c r="G87" s="4">
        <v>91</v>
      </c>
      <c r="H87" s="4" t="s">
        <v>14</v>
      </c>
      <c r="I87" s="4">
        <v>0</v>
      </c>
      <c r="J87" s="4" t="s">
        <v>15</v>
      </c>
      <c r="K87" s="4">
        <v>1</v>
      </c>
    </row>
    <row r="88" spans="2:11" x14ac:dyDescent="0.25">
      <c r="B88" s="14" t="str">
        <f t="shared" si="3"/>
        <v>21</v>
      </c>
      <c r="C88" s="20" t="str">
        <f t="shared" si="4"/>
        <v>07</v>
      </c>
      <c r="D88" s="8" t="str">
        <f t="shared" si="5"/>
        <v>2017</v>
      </c>
      <c r="E88" s="7">
        <v>42937</v>
      </c>
      <c r="F88" s="3">
        <v>1</v>
      </c>
      <c r="G88" s="3">
        <v>10</v>
      </c>
      <c r="H88" s="3" t="s">
        <v>14</v>
      </c>
      <c r="I88" s="3">
        <v>0</v>
      </c>
      <c r="J88" s="3" t="s">
        <v>54</v>
      </c>
      <c r="K88" s="3">
        <v>1</v>
      </c>
    </row>
    <row r="89" spans="2:11" x14ac:dyDescent="0.25">
      <c r="B89" s="14" t="str">
        <f t="shared" si="3"/>
        <v>24</v>
      </c>
      <c r="C89" s="20" t="str">
        <f t="shared" si="4"/>
        <v>07</v>
      </c>
      <c r="D89" s="8" t="str">
        <f t="shared" si="5"/>
        <v>2017</v>
      </c>
      <c r="E89" s="8">
        <v>42940</v>
      </c>
      <c r="F89" s="3">
        <v>1</v>
      </c>
      <c r="G89" s="4">
        <v>6</v>
      </c>
      <c r="H89" s="4" t="s">
        <v>14</v>
      </c>
      <c r="I89" s="4">
        <v>0</v>
      </c>
      <c r="J89" s="4" t="s">
        <v>15</v>
      </c>
      <c r="K89" s="4">
        <v>1</v>
      </c>
    </row>
    <row r="90" spans="2:11" x14ac:dyDescent="0.25">
      <c r="B90" s="14" t="str">
        <f t="shared" si="3"/>
        <v>24</v>
      </c>
      <c r="C90" s="20" t="str">
        <f t="shared" si="4"/>
        <v>07</v>
      </c>
      <c r="D90" s="8" t="str">
        <f t="shared" si="5"/>
        <v>2017</v>
      </c>
      <c r="E90" s="7">
        <v>42940</v>
      </c>
      <c r="F90" s="3">
        <v>1</v>
      </c>
      <c r="G90" s="3">
        <v>1736</v>
      </c>
      <c r="H90" s="3" t="s">
        <v>171</v>
      </c>
      <c r="I90" s="3">
        <v>1</v>
      </c>
      <c r="J90" s="3" t="s">
        <v>42</v>
      </c>
      <c r="K90" s="3">
        <v>0</v>
      </c>
    </row>
    <row r="91" spans="2:11" x14ac:dyDescent="0.25">
      <c r="B91" s="14" t="str">
        <f t="shared" si="3"/>
        <v>24</v>
      </c>
      <c r="C91" s="20" t="str">
        <f t="shared" si="4"/>
        <v>07</v>
      </c>
      <c r="D91" s="8" t="str">
        <f t="shared" si="5"/>
        <v>2017</v>
      </c>
      <c r="E91" s="8">
        <v>42940</v>
      </c>
      <c r="F91" s="3">
        <v>1</v>
      </c>
      <c r="G91" s="4">
        <v>46</v>
      </c>
      <c r="H91" s="4" t="s">
        <v>14</v>
      </c>
      <c r="I91" s="4">
        <v>0</v>
      </c>
      <c r="J91" s="4" t="s">
        <v>21</v>
      </c>
      <c r="K91" s="4">
        <v>0</v>
      </c>
    </row>
    <row r="92" spans="2:11" x14ac:dyDescent="0.25">
      <c r="B92" s="14" t="str">
        <f t="shared" si="3"/>
        <v>25</v>
      </c>
      <c r="C92" s="20" t="str">
        <f t="shared" si="4"/>
        <v>07</v>
      </c>
      <c r="D92" s="8" t="str">
        <f t="shared" si="5"/>
        <v>2017</v>
      </c>
      <c r="E92" s="7">
        <v>42941</v>
      </c>
      <c r="F92" s="3">
        <v>1</v>
      </c>
      <c r="G92" s="3">
        <v>91</v>
      </c>
      <c r="H92" s="3" t="s">
        <v>14</v>
      </c>
      <c r="I92" s="3">
        <v>0</v>
      </c>
      <c r="J92" s="3" t="s">
        <v>15</v>
      </c>
      <c r="K92" s="3">
        <v>1</v>
      </c>
    </row>
    <row r="93" spans="2:11" x14ac:dyDescent="0.25">
      <c r="B93" s="14" t="str">
        <f t="shared" si="3"/>
        <v>26</v>
      </c>
      <c r="C93" s="20" t="str">
        <f t="shared" si="4"/>
        <v>07</v>
      </c>
      <c r="D93" s="8" t="str">
        <f t="shared" si="5"/>
        <v>2017</v>
      </c>
      <c r="E93" s="7">
        <v>42942</v>
      </c>
      <c r="F93" s="3">
        <v>1</v>
      </c>
      <c r="G93" s="3">
        <v>76</v>
      </c>
      <c r="H93" s="3" t="s">
        <v>14</v>
      </c>
      <c r="I93" s="3">
        <v>0</v>
      </c>
      <c r="J93" s="3" t="s">
        <v>15</v>
      </c>
      <c r="K93" s="3">
        <v>1</v>
      </c>
    </row>
    <row r="94" spans="2:11" x14ac:dyDescent="0.25">
      <c r="B94" s="14" t="str">
        <f t="shared" si="3"/>
        <v>27</v>
      </c>
      <c r="C94" s="20" t="str">
        <f t="shared" si="4"/>
        <v>07</v>
      </c>
      <c r="D94" s="8" t="str">
        <f t="shared" si="5"/>
        <v>2017</v>
      </c>
      <c r="E94" s="8">
        <v>42943</v>
      </c>
      <c r="F94" s="3">
        <v>1</v>
      </c>
      <c r="G94" s="4">
        <v>89</v>
      </c>
      <c r="H94" s="4" t="s">
        <v>14</v>
      </c>
      <c r="I94" s="4">
        <v>0</v>
      </c>
      <c r="J94" s="4" t="s">
        <v>54</v>
      </c>
      <c r="K94" s="4">
        <v>1</v>
      </c>
    </row>
    <row r="95" spans="2:11" x14ac:dyDescent="0.25">
      <c r="B95" s="14" t="str">
        <f t="shared" si="3"/>
        <v>31</v>
      </c>
      <c r="C95" s="20" t="str">
        <f t="shared" si="4"/>
        <v>07</v>
      </c>
      <c r="D95" s="8" t="str">
        <f t="shared" si="5"/>
        <v>2017</v>
      </c>
      <c r="E95" s="7">
        <v>42947</v>
      </c>
      <c r="F95" s="3">
        <v>1</v>
      </c>
      <c r="G95" s="3">
        <v>74</v>
      </c>
      <c r="H95" s="3" t="s">
        <v>14</v>
      </c>
      <c r="I95" s="3">
        <v>0</v>
      </c>
      <c r="J95" s="3" t="s">
        <v>15</v>
      </c>
      <c r="K95" s="3">
        <v>1</v>
      </c>
    </row>
    <row r="96" spans="2:11" x14ac:dyDescent="0.25">
      <c r="B96" s="14" t="str">
        <f t="shared" si="3"/>
        <v>01</v>
      </c>
      <c r="C96" s="20" t="str">
        <f t="shared" si="4"/>
        <v>08</v>
      </c>
      <c r="D96" s="8" t="str">
        <f t="shared" si="5"/>
        <v>2017</v>
      </c>
      <c r="E96" s="8">
        <v>42948</v>
      </c>
      <c r="F96" s="3">
        <v>1</v>
      </c>
      <c r="G96" s="4">
        <v>81</v>
      </c>
      <c r="H96" s="4" t="s">
        <v>14</v>
      </c>
      <c r="I96" s="4">
        <v>0</v>
      </c>
      <c r="J96" s="4" t="s">
        <v>15</v>
      </c>
      <c r="K96" s="4">
        <v>1</v>
      </c>
    </row>
    <row r="97" spans="2:11" x14ac:dyDescent="0.25">
      <c r="B97" s="14" t="str">
        <f t="shared" si="3"/>
        <v>01</v>
      </c>
      <c r="C97" s="20" t="str">
        <f t="shared" si="4"/>
        <v>08</v>
      </c>
      <c r="D97" s="8" t="str">
        <f t="shared" si="5"/>
        <v>2017</v>
      </c>
      <c r="E97" s="7">
        <v>42948</v>
      </c>
      <c r="F97" s="3">
        <v>1</v>
      </c>
      <c r="G97" s="3">
        <v>35</v>
      </c>
      <c r="H97" s="3" t="s">
        <v>14</v>
      </c>
      <c r="I97" s="3">
        <v>0</v>
      </c>
      <c r="J97" s="3" t="s">
        <v>28</v>
      </c>
      <c r="K97" s="3">
        <v>1</v>
      </c>
    </row>
    <row r="98" spans="2:11" x14ac:dyDescent="0.25">
      <c r="B98" s="14" t="str">
        <f t="shared" si="3"/>
        <v>03</v>
      </c>
      <c r="C98" s="20" t="str">
        <f t="shared" si="4"/>
        <v>08</v>
      </c>
      <c r="D98" s="8" t="str">
        <f t="shared" si="5"/>
        <v>2017</v>
      </c>
      <c r="E98" s="7">
        <v>42950</v>
      </c>
      <c r="F98" s="3">
        <v>1</v>
      </c>
      <c r="G98" s="3">
        <v>64</v>
      </c>
      <c r="H98" s="3" t="s">
        <v>14</v>
      </c>
      <c r="I98" s="3">
        <v>0</v>
      </c>
      <c r="J98" s="3" t="s">
        <v>60</v>
      </c>
      <c r="K98" s="3">
        <v>0</v>
      </c>
    </row>
    <row r="99" spans="2:11" x14ac:dyDescent="0.25">
      <c r="B99" s="14" t="str">
        <f t="shared" si="3"/>
        <v>04</v>
      </c>
      <c r="C99" s="20" t="str">
        <f t="shared" si="4"/>
        <v>08</v>
      </c>
      <c r="D99" s="8" t="str">
        <f t="shared" si="5"/>
        <v>2017</v>
      </c>
      <c r="E99" s="8">
        <v>42951</v>
      </c>
      <c r="F99" s="3">
        <v>1</v>
      </c>
      <c r="G99" s="4">
        <v>88</v>
      </c>
      <c r="H99" s="4" t="s">
        <v>14</v>
      </c>
      <c r="I99" s="4">
        <v>0</v>
      </c>
      <c r="J99" s="4" t="s">
        <v>54</v>
      </c>
      <c r="K99" s="4">
        <v>1</v>
      </c>
    </row>
    <row r="100" spans="2:11" x14ac:dyDescent="0.25">
      <c r="B100" s="14" t="str">
        <f t="shared" si="3"/>
        <v>05</v>
      </c>
      <c r="C100" s="20" t="str">
        <f t="shared" si="4"/>
        <v>08</v>
      </c>
      <c r="D100" s="8" t="str">
        <f t="shared" si="5"/>
        <v>2017</v>
      </c>
      <c r="E100" s="7">
        <v>42952</v>
      </c>
      <c r="F100" s="3">
        <v>1</v>
      </c>
      <c r="G100" s="3">
        <v>89</v>
      </c>
      <c r="H100" s="3" t="s">
        <v>14</v>
      </c>
      <c r="I100" s="3">
        <v>0</v>
      </c>
      <c r="J100" s="3" t="s">
        <v>54</v>
      </c>
      <c r="K100" s="3">
        <v>0</v>
      </c>
    </row>
    <row r="101" spans="2:11" x14ac:dyDescent="0.25">
      <c r="B101" s="14" t="str">
        <f t="shared" si="3"/>
        <v>07</v>
      </c>
      <c r="C101" s="20" t="str">
        <f t="shared" si="4"/>
        <v>08</v>
      </c>
      <c r="D101" s="8" t="str">
        <f t="shared" si="5"/>
        <v>2017</v>
      </c>
      <c r="E101" s="7">
        <v>42954</v>
      </c>
      <c r="F101" s="3">
        <v>1</v>
      </c>
      <c r="G101" s="3">
        <v>4339</v>
      </c>
      <c r="H101" s="3" t="s">
        <v>14</v>
      </c>
      <c r="I101" s="3">
        <v>0</v>
      </c>
      <c r="J101" s="3" t="s">
        <v>15</v>
      </c>
      <c r="K101" s="3">
        <v>1</v>
      </c>
    </row>
    <row r="102" spans="2:11" x14ac:dyDescent="0.25">
      <c r="B102" s="14" t="str">
        <f t="shared" si="3"/>
        <v>09</v>
      </c>
      <c r="C102" s="20" t="str">
        <f t="shared" si="4"/>
        <v>08</v>
      </c>
      <c r="D102" s="8" t="str">
        <f t="shared" si="5"/>
        <v>2017</v>
      </c>
      <c r="E102" s="8">
        <v>42956</v>
      </c>
      <c r="F102" s="3">
        <v>1</v>
      </c>
      <c r="G102" s="4">
        <v>92</v>
      </c>
      <c r="H102" s="4" t="s">
        <v>14</v>
      </c>
      <c r="I102" s="4">
        <v>0</v>
      </c>
      <c r="J102" s="4" t="s">
        <v>15</v>
      </c>
      <c r="K102" s="4">
        <v>1</v>
      </c>
    </row>
    <row r="103" spans="2:11" x14ac:dyDescent="0.25">
      <c r="B103" s="14" t="str">
        <f t="shared" si="3"/>
        <v>09</v>
      </c>
      <c r="C103" s="20" t="str">
        <f t="shared" si="4"/>
        <v>08</v>
      </c>
      <c r="D103" s="8" t="str">
        <f t="shared" si="5"/>
        <v>2017</v>
      </c>
      <c r="E103" s="7">
        <v>42956</v>
      </c>
      <c r="F103" s="3">
        <v>1</v>
      </c>
      <c r="G103" s="3">
        <v>72</v>
      </c>
      <c r="H103" s="3" t="s">
        <v>14</v>
      </c>
      <c r="I103" s="3">
        <v>0</v>
      </c>
      <c r="J103" s="3" t="s">
        <v>15</v>
      </c>
      <c r="K103" s="3">
        <v>1</v>
      </c>
    </row>
    <row r="104" spans="2:11" x14ac:dyDescent="0.25">
      <c r="B104" s="14" t="str">
        <f t="shared" si="3"/>
        <v>10</v>
      </c>
      <c r="C104" s="20" t="str">
        <f t="shared" si="4"/>
        <v>08</v>
      </c>
      <c r="D104" s="8" t="str">
        <f t="shared" si="5"/>
        <v>2017</v>
      </c>
      <c r="E104" s="8">
        <v>42957</v>
      </c>
      <c r="F104" s="3">
        <v>1</v>
      </c>
      <c r="G104" s="4">
        <v>8</v>
      </c>
      <c r="H104" s="4" t="s">
        <v>14</v>
      </c>
      <c r="I104" s="4">
        <v>0</v>
      </c>
      <c r="J104" s="4" t="s">
        <v>15</v>
      </c>
      <c r="K104" s="4">
        <v>1</v>
      </c>
    </row>
    <row r="105" spans="2:11" x14ac:dyDescent="0.25">
      <c r="B105" s="14" t="str">
        <f t="shared" si="3"/>
        <v>13</v>
      </c>
      <c r="C105" s="20" t="str">
        <f t="shared" si="4"/>
        <v>08</v>
      </c>
      <c r="D105" s="8" t="str">
        <f t="shared" si="5"/>
        <v>2017</v>
      </c>
      <c r="E105" s="7">
        <v>42960</v>
      </c>
      <c r="F105" s="3">
        <v>1</v>
      </c>
      <c r="G105" s="3">
        <v>162</v>
      </c>
      <c r="H105" s="3" t="s">
        <v>171</v>
      </c>
      <c r="I105" s="3">
        <v>1</v>
      </c>
      <c r="J105" s="3" t="s">
        <v>21</v>
      </c>
      <c r="K105" s="3">
        <v>0</v>
      </c>
    </row>
    <row r="106" spans="2:11" x14ac:dyDescent="0.25">
      <c r="B106" s="14" t="str">
        <f t="shared" si="3"/>
        <v>13</v>
      </c>
      <c r="C106" s="20" t="str">
        <f t="shared" si="4"/>
        <v>08</v>
      </c>
      <c r="D106" s="8" t="str">
        <f t="shared" si="5"/>
        <v>2017</v>
      </c>
      <c r="E106" s="8">
        <v>42960</v>
      </c>
      <c r="F106" s="3">
        <v>1</v>
      </c>
      <c r="G106" s="4">
        <v>28</v>
      </c>
      <c r="H106" s="4" t="s">
        <v>14</v>
      </c>
      <c r="I106" s="4">
        <v>0</v>
      </c>
      <c r="J106" s="4" t="s">
        <v>28</v>
      </c>
      <c r="K106" s="4">
        <v>1</v>
      </c>
    </row>
    <row r="107" spans="2:11" x14ac:dyDescent="0.25">
      <c r="B107" s="14" t="str">
        <f t="shared" si="3"/>
        <v>16</v>
      </c>
      <c r="C107" s="20" t="str">
        <f t="shared" si="4"/>
        <v>08</v>
      </c>
      <c r="D107" s="8" t="str">
        <f t="shared" si="5"/>
        <v>2017</v>
      </c>
      <c r="E107" s="8">
        <v>42963</v>
      </c>
      <c r="F107" s="3">
        <v>1</v>
      </c>
      <c r="G107" s="4">
        <v>86</v>
      </c>
      <c r="H107" s="4" t="s">
        <v>14</v>
      </c>
      <c r="I107" s="4">
        <v>0</v>
      </c>
      <c r="J107" s="4" t="s">
        <v>15</v>
      </c>
      <c r="K107" s="4">
        <v>1</v>
      </c>
    </row>
    <row r="108" spans="2:11" x14ac:dyDescent="0.25">
      <c r="B108" s="14" t="str">
        <f t="shared" si="3"/>
        <v>16</v>
      </c>
      <c r="C108" s="20" t="str">
        <f t="shared" si="4"/>
        <v>08</v>
      </c>
      <c r="D108" s="8" t="str">
        <f t="shared" si="5"/>
        <v>2017</v>
      </c>
      <c r="E108" s="8">
        <v>42963</v>
      </c>
      <c r="F108" s="3">
        <v>1</v>
      </c>
      <c r="G108" s="4">
        <v>2</v>
      </c>
      <c r="H108" s="4" t="s">
        <v>14</v>
      </c>
      <c r="I108" s="4">
        <v>0</v>
      </c>
      <c r="J108" s="4" t="s">
        <v>54</v>
      </c>
      <c r="K108" s="4">
        <v>1</v>
      </c>
    </row>
    <row r="109" spans="2:11" x14ac:dyDescent="0.25">
      <c r="B109" s="14" t="str">
        <f t="shared" si="3"/>
        <v>17</v>
      </c>
      <c r="C109" s="20" t="str">
        <f t="shared" si="4"/>
        <v>08</v>
      </c>
      <c r="D109" s="8" t="str">
        <f t="shared" si="5"/>
        <v>2017</v>
      </c>
      <c r="E109" s="7">
        <v>42964</v>
      </c>
      <c r="F109" s="3">
        <v>1</v>
      </c>
      <c r="G109" s="3">
        <v>92</v>
      </c>
      <c r="H109" s="3" t="s">
        <v>14</v>
      </c>
      <c r="I109" s="3">
        <v>0</v>
      </c>
      <c r="J109" s="3" t="s">
        <v>15</v>
      </c>
      <c r="K109" s="3">
        <v>1</v>
      </c>
    </row>
    <row r="110" spans="2:11" x14ac:dyDescent="0.25">
      <c r="B110" s="14" t="str">
        <f t="shared" si="3"/>
        <v>19</v>
      </c>
      <c r="C110" s="20" t="str">
        <f t="shared" si="4"/>
        <v>08</v>
      </c>
      <c r="D110" s="8" t="str">
        <f t="shared" si="5"/>
        <v>2017</v>
      </c>
      <c r="E110" s="7">
        <v>42966</v>
      </c>
      <c r="F110" s="3">
        <v>1</v>
      </c>
      <c r="G110" s="3">
        <v>44</v>
      </c>
      <c r="H110" s="3" t="s">
        <v>14</v>
      </c>
      <c r="I110" s="3">
        <v>0</v>
      </c>
      <c r="J110" s="3" t="s">
        <v>15</v>
      </c>
      <c r="K110" s="3">
        <v>1</v>
      </c>
    </row>
    <row r="111" spans="2:11" x14ac:dyDescent="0.25">
      <c r="B111" s="14" t="str">
        <f t="shared" si="3"/>
        <v>19</v>
      </c>
      <c r="C111" s="20" t="str">
        <f t="shared" si="4"/>
        <v>08</v>
      </c>
      <c r="D111" s="8" t="str">
        <f t="shared" si="5"/>
        <v>2017</v>
      </c>
      <c r="E111" s="7">
        <v>42966</v>
      </c>
      <c r="F111" s="3">
        <v>1</v>
      </c>
      <c r="G111" s="3">
        <v>3</v>
      </c>
      <c r="H111" s="3" t="s">
        <v>14</v>
      </c>
      <c r="I111" s="3">
        <v>0</v>
      </c>
      <c r="J111" s="3" t="s">
        <v>15</v>
      </c>
      <c r="K111" s="3">
        <v>0</v>
      </c>
    </row>
    <row r="112" spans="2:11" x14ac:dyDescent="0.25">
      <c r="B112" s="14" t="str">
        <f t="shared" si="3"/>
        <v>22</v>
      </c>
      <c r="C112" s="20" t="str">
        <f t="shared" si="4"/>
        <v>08</v>
      </c>
      <c r="D112" s="8" t="str">
        <f t="shared" si="5"/>
        <v>2017</v>
      </c>
      <c r="E112" s="7">
        <v>42969</v>
      </c>
      <c r="F112" s="3">
        <v>1</v>
      </c>
      <c r="G112" s="3">
        <v>33</v>
      </c>
      <c r="H112" s="3" t="s">
        <v>14</v>
      </c>
      <c r="I112" s="3">
        <v>0</v>
      </c>
      <c r="J112" s="3" t="s">
        <v>15</v>
      </c>
      <c r="K112" s="3">
        <v>1</v>
      </c>
    </row>
    <row r="113" spans="2:11" x14ac:dyDescent="0.25">
      <c r="B113" s="14" t="str">
        <f t="shared" si="3"/>
        <v>30</v>
      </c>
      <c r="C113" s="20" t="str">
        <f t="shared" si="4"/>
        <v>08</v>
      </c>
      <c r="D113" s="8" t="str">
        <f t="shared" si="5"/>
        <v>2017</v>
      </c>
      <c r="E113" s="7">
        <v>42977</v>
      </c>
      <c r="F113" s="3">
        <v>1</v>
      </c>
      <c r="G113" s="3">
        <v>85</v>
      </c>
      <c r="H113" s="3" t="s">
        <v>14</v>
      </c>
      <c r="I113" s="3">
        <v>0</v>
      </c>
      <c r="J113" s="3" t="s">
        <v>21</v>
      </c>
      <c r="K113" s="3">
        <v>0</v>
      </c>
    </row>
    <row r="114" spans="2:11" x14ac:dyDescent="0.25">
      <c r="B114" s="14" t="str">
        <f t="shared" si="3"/>
        <v>30</v>
      </c>
      <c r="C114" s="20" t="str">
        <f t="shared" si="4"/>
        <v>08</v>
      </c>
      <c r="D114" s="8" t="str">
        <f t="shared" si="5"/>
        <v>2017</v>
      </c>
      <c r="E114" s="8">
        <v>42977</v>
      </c>
      <c r="F114" s="3">
        <v>1</v>
      </c>
      <c r="G114" s="4">
        <v>3553</v>
      </c>
      <c r="H114" s="4" t="s">
        <v>14</v>
      </c>
      <c r="I114" s="4">
        <v>0</v>
      </c>
      <c r="J114" s="4" t="s">
        <v>42</v>
      </c>
      <c r="K114" s="4">
        <v>1</v>
      </c>
    </row>
    <row r="115" spans="2:11" x14ac:dyDescent="0.25">
      <c r="B115" s="14" t="str">
        <f t="shared" si="3"/>
        <v>02</v>
      </c>
      <c r="C115" s="20" t="str">
        <f t="shared" si="4"/>
        <v>09</v>
      </c>
      <c r="D115" s="8" t="str">
        <f t="shared" si="5"/>
        <v>2017</v>
      </c>
      <c r="E115" s="8">
        <v>42980</v>
      </c>
      <c r="F115" s="3">
        <v>1</v>
      </c>
      <c r="G115" s="4">
        <v>42</v>
      </c>
      <c r="H115" s="4" t="s">
        <v>14</v>
      </c>
      <c r="I115" s="4">
        <v>0</v>
      </c>
      <c r="J115" s="4" t="s">
        <v>15</v>
      </c>
      <c r="K115" s="4">
        <v>0</v>
      </c>
    </row>
    <row r="116" spans="2:11" x14ac:dyDescent="0.25">
      <c r="B116" s="14" t="str">
        <f t="shared" si="3"/>
        <v>02</v>
      </c>
      <c r="C116" s="20" t="str">
        <f t="shared" si="4"/>
        <v>09</v>
      </c>
      <c r="D116" s="8" t="str">
        <f t="shared" si="5"/>
        <v>2017</v>
      </c>
      <c r="E116" s="8">
        <v>42980</v>
      </c>
      <c r="F116" s="3">
        <v>1</v>
      </c>
      <c r="G116" s="4">
        <v>12</v>
      </c>
      <c r="H116" s="4" t="s">
        <v>14</v>
      </c>
      <c r="I116" s="4">
        <v>0</v>
      </c>
      <c r="J116" s="4" t="s">
        <v>15</v>
      </c>
      <c r="K116" s="4">
        <v>1</v>
      </c>
    </row>
    <row r="117" spans="2:11" x14ac:dyDescent="0.25">
      <c r="B117" s="14" t="str">
        <f t="shared" si="3"/>
        <v>08</v>
      </c>
      <c r="C117" s="20" t="str">
        <f t="shared" si="4"/>
        <v>09</v>
      </c>
      <c r="D117" s="8" t="str">
        <f t="shared" si="5"/>
        <v>2017</v>
      </c>
      <c r="E117" s="7">
        <v>42986</v>
      </c>
      <c r="F117" s="3">
        <v>1</v>
      </c>
      <c r="G117" s="3">
        <v>47</v>
      </c>
      <c r="H117" s="3" t="s">
        <v>14</v>
      </c>
      <c r="I117" s="3">
        <v>0</v>
      </c>
      <c r="J117" s="3" t="s">
        <v>21</v>
      </c>
      <c r="K117" s="3">
        <v>0</v>
      </c>
    </row>
    <row r="118" spans="2:11" x14ac:dyDescent="0.25">
      <c r="B118" s="14" t="str">
        <f t="shared" si="3"/>
        <v>11</v>
      </c>
      <c r="C118" s="20" t="str">
        <f t="shared" si="4"/>
        <v>09</v>
      </c>
      <c r="D118" s="8" t="str">
        <f t="shared" si="5"/>
        <v>2017</v>
      </c>
      <c r="E118" s="8">
        <v>42989</v>
      </c>
      <c r="F118" s="3">
        <v>1</v>
      </c>
      <c r="G118" s="4">
        <v>707</v>
      </c>
      <c r="H118" s="4" t="s">
        <v>171</v>
      </c>
      <c r="I118" s="4">
        <v>2</v>
      </c>
      <c r="J118" s="4" t="s">
        <v>15</v>
      </c>
      <c r="K118" s="4">
        <v>0</v>
      </c>
    </row>
    <row r="119" spans="2:11" x14ac:dyDescent="0.25">
      <c r="B119" s="14" t="str">
        <f t="shared" si="3"/>
        <v>11</v>
      </c>
      <c r="C119" s="20" t="str">
        <f t="shared" si="4"/>
        <v>09</v>
      </c>
      <c r="D119" s="8" t="str">
        <f t="shared" si="5"/>
        <v>2017</v>
      </c>
      <c r="E119" s="7">
        <v>42989</v>
      </c>
      <c r="F119" s="3">
        <v>1</v>
      </c>
      <c r="G119" s="3">
        <v>546</v>
      </c>
      <c r="H119" s="3" t="s">
        <v>14</v>
      </c>
      <c r="I119" s="3">
        <v>0</v>
      </c>
      <c r="J119" s="3" t="s">
        <v>28</v>
      </c>
      <c r="K119" s="3">
        <v>1</v>
      </c>
    </row>
    <row r="120" spans="2:11" x14ac:dyDescent="0.25">
      <c r="B120" s="14" t="str">
        <f t="shared" si="3"/>
        <v>14</v>
      </c>
      <c r="C120" s="20" t="str">
        <f t="shared" si="4"/>
        <v>09</v>
      </c>
      <c r="D120" s="8" t="str">
        <f t="shared" si="5"/>
        <v>2017</v>
      </c>
      <c r="E120" s="8">
        <v>42992</v>
      </c>
      <c r="F120" s="3">
        <v>1</v>
      </c>
      <c r="G120" s="4">
        <v>171</v>
      </c>
      <c r="H120" s="4" t="s">
        <v>14</v>
      </c>
      <c r="I120" s="4">
        <v>0</v>
      </c>
      <c r="J120" s="4" t="s">
        <v>54</v>
      </c>
      <c r="K120" s="4">
        <v>1</v>
      </c>
    </row>
    <row r="121" spans="2:11" x14ac:dyDescent="0.25">
      <c r="B121" s="14" t="str">
        <f t="shared" si="3"/>
        <v>16</v>
      </c>
      <c r="C121" s="20" t="str">
        <f t="shared" si="4"/>
        <v>09</v>
      </c>
      <c r="D121" s="8" t="str">
        <f t="shared" si="5"/>
        <v>2017</v>
      </c>
      <c r="E121" s="7">
        <v>42994</v>
      </c>
      <c r="F121" s="3">
        <v>1</v>
      </c>
      <c r="G121" s="3">
        <v>90</v>
      </c>
      <c r="H121" s="3" t="s">
        <v>14</v>
      </c>
      <c r="I121" s="3">
        <v>0</v>
      </c>
      <c r="J121" s="3" t="s">
        <v>15</v>
      </c>
      <c r="K121" s="3">
        <v>1</v>
      </c>
    </row>
    <row r="122" spans="2:11" x14ac:dyDescent="0.25">
      <c r="B122" s="14" t="str">
        <f t="shared" si="3"/>
        <v>20</v>
      </c>
      <c r="C122" s="20" t="str">
        <f t="shared" si="4"/>
        <v>09</v>
      </c>
      <c r="D122" s="8" t="str">
        <f t="shared" si="5"/>
        <v>2017</v>
      </c>
      <c r="E122" s="8">
        <v>42998</v>
      </c>
      <c r="F122" s="3">
        <v>1</v>
      </c>
      <c r="G122" s="4">
        <v>86</v>
      </c>
      <c r="H122" s="4" t="s">
        <v>14</v>
      </c>
      <c r="I122" s="4">
        <v>0</v>
      </c>
      <c r="J122" s="4" t="s">
        <v>28</v>
      </c>
      <c r="K122" s="4">
        <v>1</v>
      </c>
    </row>
    <row r="123" spans="2:11" x14ac:dyDescent="0.25">
      <c r="B123" s="14" t="str">
        <f t="shared" si="3"/>
        <v>21</v>
      </c>
      <c r="C123" s="20" t="str">
        <f t="shared" si="4"/>
        <v>09</v>
      </c>
      <c r="D123" s="8" t="str">
        <f t="shared" si="5"/>
        <v>2017</v>
      </c>
      <c r="E123" s="7">
        <v>42999</v>
      </c>
      <c r="F123" s="3">
        <v>1</v>
      </c>
      <c r="G123" s="3">
        <v>10</v>
      </c>
      <c r="H123" s="3" t="s">
        <v>14</v>
      </c>
      <c r="I123" s="3">
        <v>0</v>
      </c>
      <c r="J123" s="3" t="s">
        <v>28</v>
      </c>
      <c r="K123" s="3">
        <v>1</v>
      </c>
    </row>
    <row r="124" spans="2:11" x14ac:dyDescent="0.25">
      <c r="B124" s="14" t="str">
        <f t="shared" si="3"/>
        <v>23</v>
      </c>
      <c r="C124" s="20" t="str">
        <f t="shared" si="4"/>
        <v>09</v>
      </c>
      <c r="D124" s="8" t="str">
        <f t="shared" si="5"/>
        <v>2017</v>
      </c>
      <c r="E124" s="8">
        <v>43001</v>
      </c>
      <c r="F124" s="3">
        <v>1</v>
      </c>
      <c r="G124" s="4">
        <v>104</v>
      </c>
      <c r="H124" s="4" t="s">
        <v>14</v>
      </c>
      <c r="I124" s="4">
        <v>0</v>
      </c>
      <c r="J124" s="4" t="s">
        <v>54</v>
      </c>
      <c r="K124" s="4">
        <v>1</v>
      </c>
    </row>
    <row r="125" spans="2:11" x14ac:dyDescent="0.25">
      <c r="B125" s="14" t="str">
        <f t="shared" si="3"/>
        <v>24</v>
      </c>
      <c r="C125" s="20" t="str">
        <f t="shared" si="4"/>
        <v>09</v>
      </c>
      <c r="D125" s="8" t="str">
        <f t="shared" si="5"/>
        <v>2017</v>
      </c>
      <c r="E125" s="7">
        <v>43002</v>
      </c>
      <c r="F125" s="3">
        <v>1</v>
      </c>
      <c r="G125" s="3">
        <v>90</v>
      </c>
      <c r="H125" s="3" t="s">
        <v>14</v>
      </c>
      <c r="I125" s="3">
        <v>0</v>
      </c>
      <c r="J125" s="3" t="s">
        <v>42</v>
      </c>
      <c r="K125" s="3">
        <v>1</v>
      </c>
    </row>
    <row r="126" spans="2:11" x14ac:dyDescent="0.25">
      <c r="B126" s="14" t="str">
        <f t="shared" si="3"/>
        <v>25</v>
      </c>
      <c r="C126" s="20" t="str">
        <f t="shared" si="4"/>
        <v>09</v>
      </c>
      <c r="D126" s="8" t="str">
        <f t="shared" si="5"/>
        <v>2017</v>
      </c>
      <c r="E126" s="8">
        <v>43003</v>
      </c>
      <c r="F126" s="3">
        <v>1</v>
      </c>
      <c r="G126" s="4">
        <v>70</v>
      </c>
      <c r="H126" s="4" t="s">
        <v>14</v>
      </c>
      <c r="I126" s="4">
        <v>0</v>
      </c>
      <c r="J126" s="4" t="s">
        <v>60</v>
      </c>
      <c r="K126" s="4">
        <v>0</v>
      </c>
    </row>
    <row r="127" spans="2:11" x14ac:dyDescent="0.25">
      <c r="B127" s="14" t="str">
        <f t="shared" si="3"/>
        <v>28</v>
      </c>
      <c r="C127" s="20" t="str">
        <f t="shared" si="4"/>
        <v>09</v>
      </c>
      <c r="D127" s="8" t="str">
        <f t="shared" si="5"/>
        <v>2017</v>
      </c>
      <c r="E127" s="7">
        <v>43006</v>
      </c>
      <c r="F127" s="3">
        <v>1</v>
      </c>
      <c r="G127" s="3">
        <v>4</v>
      </c>
      <c r="H127" s="3" t="s">
        <v>14</v>
      </c>
      <c r="I127" s="3">
        <v>0</v>
      </c>
      <c r="J127" s="3" t="s">
        <v>28</v>
      </c>
      <c r="K127" s="3">
        <v>1</v>
      </c>
    </row>
    <row r="128" spans="2:11" x14ac:dyDescent="0.25">
      <c r="B128" s="14" t="str">
        <f t="shared" si="3"/>
        <v>29</v>
      </c>
      <c r="C128" s="20" t="str">
        <f t="shared" si="4"/>
        <v>09</v>
      </c>
      <c r="D128" s="8" t="str">
        <f t="shared" si="5"/>
        <v>2017</v>
      </c>
      <c r="E128" s="7">
        <v>43007</v>
      </c>
      <c r="F128" s="3">
        <v>1</v>
      </c>
      <c r="G128" s="3">
        <v>21</v>
      </c>
      <c r="H128" s="3" t="s">
        <v>14</v>
      </c>
      <c r="I128" s="3">
        <v>0</v>
      </c>
      <c r="J128" s="3" t="s">
        <v>15</v>
      </c>
      <c r="K128" s="3">
        <v>1</v>
      </c>
    </row>
    <row r="129" spans="2:11" x14ac:dyDescent="0.25">
      <c r="B129" s="14" t="str">
        <f t="shared" si="3"/>
        <v>02</v>
      </c>
      <c r="C129" s="20" t="str">
        <f t="shared" si="4"/>
        <v>10</v>
      </c>
      <c r="D129" s="8" t="str">
        <f t="shared" si="5"/>
        <v>2017</v>
      </c>
      <c r="E129" s="7">
        <v>43010</v>
      </c>
      <c r="F129" s="3">
        <v>1</v>
      </c>
      <c r="G129" s="3">
        <v>13</v>
      </c>
      <c r="H129" s="3" t="s">
        <v>14</v>
      </c>
      <c r="I129" s="3">
        <v>0</v>
      </c>
      <c r="J129" s="3" t="s">
        <v>21</v>
      </c>
      <c r="K129" s="3">
        <v>1</v>
      </c>
    </row>
    <row r="130" spans="2:11" x14ac:dyDescent="0.25">
      <c r="B130" s="14" t="str">
        <f t="shared" ref="B130:B193" si="6">TEXT(E130,"dd")</f>
        <v>03</v>
      </c>
      <c r="C130" s="20" t="str">
        <f t="shared" ref="C130:C193" si="7">TEXT(E130,"mm")</f>
        <v>10</v>
      </c>
      <c r="D130" s="8" t="str">
        <f t="shared" ref="D130:D193" si="8">TEXT(E130,"yyy")</f>
        <v>2017</v>
      </c>
      <c r="E130" s="8">
        <v>43011</v>
      </c>
      <c r="F130" s="3">
        <v>1</v>
      </c>
      <c r="G130" s="4">
        <v>68</v>
      </c>
      <c r="H130" s="4" t="s">
        <v>14</v>
      </c>
      <c r="I130" s="4">
        <v>0</v>
      </c>
      <c r="J130" s="4" t="s">
        <v>18</v>
      </c>
      <c r="K130" s="4">
        <v>1</v>
      </c>
    </row>
    <row r="131" spans="2:11" x14ac:dyDescent="0.25">
      <c r="B131" s="14" t="str">
        <f t="shared" si="6"/>
        <v>04</v>
      </c>
      <c r="C131" s="20" t="str">
        <f t="shared" si="7"/>
        <v>10</v>
      </c>
      <c r="D131" s="8" t="str">
        <f t="shared" si="8"/>
        <v>2017</v>
      </c>
      <c r="E131" s="7">
        <v>43012</v>
      </c>
      <c r="F131" s="3">
        <v>1</v>
      </c>
      <c r="G131" s="3">
        <v>20</v>
      </c>
      <c r="H131" s="3" t="s">
        <v>14</v>
      </c>
      <c r="I131" s="3">
        <v>0</v>
      </c>
      <c r="J131" s="3" t="s">
        <v>21</v>
      </c>
      <c r="K131" s="3">
        <v>1</v>
      </c>
    </row>
    <row r="132" spans="2:11" x14ac:dyDescent="0.25">
      <c r="B132" s="14" t="str">
        <f t="shared" si="6"/>
        <v>10</v>
      </c>
      <c r="C132" s="20" t="str">
        <f t="shared" si="7"/>
        <v>10</v>
      </c>
      <c r="D132" s="8" t="str">
        <f t="shared" si="8"/>
        <v>2017</v>
      </c>
      <c r="E132" s="8">
        <v>43018</v>
      </c>
      <c r="F132" s="3">
        <v>1</v>
      </c>
      <c r="G132" s="4">
        <v>10</v>
      </c>
      <c r="H132" s="4" t="s">
        <v>171</v>
      </c>
      <c r="I132" s="4">
        <v>1</v>
      </c>
      <c r="J132" s="4" t="s">
        <v>28</v>
      </c>
      <c r="K132" s="4">
        <v>1</v>
      </c>
    </row>
    <row r="133" spans="2:11" x14ac:dyDescent="0.25">
      <c r="B133" s="14" t="str">
        <f t="shared" si="6"/>
        <v>12</v>
      </c>
      <c r="C133" s="20" t="str">
        <f t="shared" si="7"/>
        <v>10</v>
      </c>
      <c r="D133" s="8" t="str">
        <f t="shared" si="8"/>
        <v>2017</v>
      </c>
      <c r="E133" s="8">
        <v>43020</v>
      </c>
      <c r="F133" s="3">
        <v>1</v>
      </c>
      <c r="G133" s="4">
        <v>22</v>
      </c>
      <c r="H133" s="4" t="s">
        <v>14</v>
      </c>
      <c r="I133" s="4">
        <v>0</v>
      </c>
      <c r="J133" s="4" t="s">
        <v>21</v>
      </c>
      <c r="K133" s="4">
        <v>1</v>
      </c>
    </row>
    <row r="134" spans="2:11" x14ac:dyDescent="0.25">
      <c r="B134" s="14" t="str">
        <f t="shared" si="6"/>
        <v>13</v>
      </c>
      <c r="C134" s="20" t="str">
        <f t="shared" si="7"/>
        <v>10</v>
      </c>
      <c r="D134" s="8" t="str">
        <f t="shared" si="8"/>
        <v>2017</v>
      </c>
      <c r="E134" s="7">
        <v>43021</v>
      </c>
      <c r="F134" s="3">
        <v>1</v>
      </c>
      <c r="G134" s="3">
        <v>60</v>
      </c>
      <c r="H134" s="3" t="s">
        <v>14</v>
      </c>
      <c r="I134" s="3">
        <v>0</v>
      </c>
      <c r="J134" s="3" t="s">
        <v>28</v>
      </c>
      <c r="K134" s="3">
        <v>1</v>
      </c>
    </row>
    <row r="135" spans="2:11" x14ac:dyDescent="0.25">
      <c r="B135" s="14" t="str">
        <f t="shared" si="6"/>
        <v>14</v>
      </c>
      <c r="C135" s="20" t="str">
        <f t="shared" si="7"/>
        <v>10</v>
      </c>
      <c r="D135" s="8" t="str">
        <f t="shared" si="8"/>
        <v>2017</v>
      </c>
      <c r="E135" s="8">
        <v>43022</v>
      </c>
      <c r="F135" s="3">
        <v>1</v>
      </c>
      <c r="G135" s="4">
        <v>169</v>
      </c>
      <c r="H135" s="4" t="s">
        <v>14</v>
      </c>
      <c r="I135" s="4">
        <v>0</v>
      </c>
      <c r="J135" s="4" t="s">
        <v>54</v>
      </c>
      <c r="K135" s="4">
        <v>1</v>
      </c>
    </row>
    <row r="136" spans="2:11" x14ac:dyDescent="0.25">
      <c r="B136" s="14" t="str">
        <f t="shared" si="6"/>
        <v>16</v>
      </c>
      <c r="C136" s="20" t="str">
        <f t="shared" si="7"/>
        <v>10</v>
      </c>
      <c r="D136" s="8" t="str">
        <f t="shared" si="8"/>
        <v>2017</v>
      </c>
      <c r="E136" s="8">
        <v>43024</v>
      </c>
      <c r="F136" s="3">
        <v>1</v>
      </c>
      <c r="G136" s="4">
        <v>90</v>
      </c>
      <c r="H136" s="4" t="s">
        <v>14</v>
      </c>
      <c r="I136" s="4">
        <v>0</v>
      </c>
      <c r="J136" s="4" t="s">
        <v>15</v>
      </c>
      <c r="K136" s="4">
        <v>1</v>
      </c>
    </row>
    <row r="137" spans="2:11" x14ac:dyDescent="0.25">
      <c r="B137" s="14" t="str">
        <f t="shared" si="6"/>
        <v>16</v>
      </c>
      <c r="C137" s="20" t="str">
        <f t="shared" si="7"/>
        <v>10</v>
      </c>
      <c r="D137" s="8" t="str">
        <f t="shared" si="8"/>
        <v>2017</v>
      </c>
      <c r="E137" s="7">
        <v>43024</v>
      </c>
      <c r="F137" s="3">
        <v>1</v>
      </c>
      <c r="G137" s="3">
        <v>83</v>
      </c>
      <c r="H137" s="3" t="s">
        <v>14</v>
      </c>
      <c r="I137" s="3">
        <v>0</v>
      </c>
      <c r="J137" s="3" t="s">
        <v>28</v>
      </c>
      <c r="K137" s="3">
        <v>0</v>
      </c>
    </row>
    <row r="138" spans="2:11" x14ac:dyDescent="0.25">
      <c r="B138" s="14" t="str">
        <f t="shared" si="6"/>
        <v>17</v>
      </c>
      <c r="C138" s="20" t="str">
        <f t="shared" si="7"/>
        <v>10</v>
      </c>
      <c r="D138" s="8" t="str">
        <f t="shared" si="8"/>
        <v>2017</v>
      </c>
      <c r="E138" s="8">
        <v>43025</v>
      </c>
      <c r="F138" s="3">
        <v>1</v>
      </c>
      <c r="G138" s="4">
        <v>6</v>
      </c>
      <c r="H138" s="4" t="s">
        <v>14</v>
      </c>
      <c r="I138" s="4">
        <v>0</v>
      </c>
      <c r="J138" s="4" t="s">
        <v>28</v>
      </c>
      <c r="K138" s="4">
        <v>1</v>
      </c>
    </row>
    <row r="139" spans="2:11" x14ac:dyDescent="0.25">
      <c r="B139" s="14" t="str">
        <f t="shared" si="6"/>
        <v>20</v>
      </c>
      <c r="C139" s="20" t="str">
        <f t="shared" si="7"/>
        <v>10</v>
      </c>
      <c r="D139" s="8" t="str">
        <f t="shared" si="8"/>
        <v>2017</v>
      </c>
      <c r="E139" s="8">
        <v>43028</v>
      </c>
      <c r="F139" s="3">
        <v>1</v>
      </c>
      <c r="G139" s="4">
        <v>2395</v>
      </c>
      <c r="H139" s="4" t="s">
        <v>171</v>
      </c>
      <c r="I139" s="4">
        <v>2</v>
      </c>
      <c r="J139" s="4" t="s">
        <v>54</v>
      </c>
      <c r="K139" s="4">
        <v>0</v>
      </c>
    </row>
    <row r="140" spans="2:11" x14ac:dyDescent="0.25">
      <c r="B140" s="14" t="str">
        <f t="shared" si="6"/>
        <v>21</v>
      </c>
      <c r="C140" s="20" t="str">
        <f t="shared" si="7"/>
        <v>10</v>
      </c>
      <c r="D140" s="8" t="str">
        <f t="shared" si="8"/>
        <v>2017</v>
      </c>
      <c r="E140" s="7">
        <v>43029</v>
      </c>
      <c r="F140" s="3">
        <v>1</v>
      </c>
      <c r="G140" s="3">
        <v>87</v>
      </c>
      <c r="H140" s="3" t="s">
        <v>14</v>
      </c>
      <c r="I140" s="3">
        <v>0</v>
      </c>
      <c r="J140" s="3" t="s">
        <v>15</v>
      </c>
      <c r="K140" s="3">
        <v>0</v>
      </c>
    </row>
    <row r="141" spans="2:11" x14ac:dyDescent="0.25">
      <c r="B141" s="14" t="str">
        <f t="shared" si="6"/>
        <v>24</v>
      </c>
      <c r="C141" s="20" t="str">
        <f t="shared" si="7"/>
        <v>10</v>
      </c>
      <c r="D141" s="8" t="str">
        <f t="shared" si="8"/>
        <v>2017</v>
      </c>
      <c r="E141" s="8">
        <v>43032</v>
      </c>
      <c r="F141" s="3">
        <v>1</v>
      </c>
      <c r="G141" s="4">
        <v>63</v>
      </c>
      <c r="H141" s="4" t="s">
        <v>14</v>
      </c>
      <c r="I141" s="4">
        <v>0</v>
      </c>
      <c r="J141" s="4" t="s">
        <v>15</v>
      </c>
      <c r="K141" s="4">
        <v>1</v>
      </c>
    </row>
    <row r="142" spans="2:11" x14ac:dyDescent="0.25">
      <c r="B142" s="14" t="str">
        <f t="shared" si="6"/>
        <v>25</v>
      </c>
      <c r="C142" s="20" t="str">
        <f t="shared" si="7"/>
        <v>10</v>
      </c>
      <c r="D142" s="8" t="str">
        <f t="shared" si="8"/>
        <v>2017</v>
      </c>
      <c r="E142" s="8">
        <v>43033</v>
      </c>
      <c r="F142" s="3">
        <v>1</v>
      </c>
      <c r="G142" s="4">
        <v>14</v>
      </c>
      <c r="H142" s="4" t="s">
        <v>14</v>
      </c>
      <c r="I142" s="4">
        <v>0</v>
      </c>
      <c r="J142" s="4" t="s">
        <v>21</v>
      </c>
      <c r="K142" s="4">
        <v>1</v>
      </c>
    </row>
    <row r="143" spans="2:11" x14ac:dyDescent="0.25">
      <c r="B143" s="14" t="str">
        <f t="shared" si="6"/>
        <v>25</v>
      </c>
      <c r="C143" s="20" t="str">
        <f t="shared" si="7"/>
        <v>10</v>
      </c>
      <c r="D143" s="8" t="str">
        <f t="shared" si="8"/>
        <v>2017</v>
      </c>
      <c r="E143" s="7">
        <v>43033</v>
      </c>
      <c r="F143" s="3">
        <v>1</v>
      </c>
      <c r="G143" s="3">
        <v>1153</v>
      </c>
      <c r="H143" s="3" t="s">
        <v>14</v>
      </c>
      <c r="I143" s="3">
        <v>0</v>
      </c>
      <c r="J143" s="3" t="s">
        <v>28</v>
      </c>
      <c r="K143" s="3">
        <v>1</v>
      </c>
    </row>
    <row r="144" spans="2:11" x14ac:dyDescent="0.25">
      <c r="B144" s="14" t="str">
        <f t="shared" si="6"/>
        <v>27</v>
      </c>
      <c r="C144" s="20" t="str">
        <f t="shared" si="7"/>
        <v>10</v>
      </c>
      <c r="D144" s="8" t="str">
        <f t="shared" si="8"/>
        <v>2017</v>
      </c>
      <c r="E144" s="7">
        <v>43035</v>
      </c>
      <c r="F144" s="3">
        <v>1</v>
      </c>
      <c r="G144" s="3">
        <v>17</v>
      </c>
      <c r="H144" s="3" t="s">
        <v>14</v>
      </c>
      <c r="I144" s="3">
        <v>0</v>
      </c>
      <c r="J144" s="3" t="s">
        <v>28</v>
      </c>
      <c r="K144" s="3">
        <v>1</v>
      </c>
    </row>
    <row r="145" spans="2:11" x14ac:dyDescent="0.25">
      <c r="B145" s="14" t="str">
        <f t="shared" si="6"/>
        <v>29</v>
      </c>
      <c r="C145" s="20" t="str">
        <f t="shared" si="7"/>
        <v>10</v>
      </c>
      <c r="D145" s="8" t="str">
        <f t="shared" si="8"/>
        <v>2017</v>
      </c>
      <c r="E145" s="8">
        <v>43037</v>
      </c>
      <c r="F145" s="3">
        <v>1</v>
      </c>
      <c r="G145" s="4">
        <v>23</v>
      </c>
      <c r="H145" s="4" t="s">
        <v>14</v>
      </c>
      <c r="I145" s="4">
        <v>0</v>
      </c>
      <c r="J145" s="4" t="s">
        <v>28</v>
      </c>
      <c r="K145" s="4">
        <v>1</v>
      </c>
    </row>
    <row r="146" spans="2:11" x14ac:dyDescent="0.25">
      <c r="B146" s="14" t="str">
        <f t="shared" si="6"/>
        <v>30</v>
      </c>
      <c r="C146" s="20" t="str">
        <f t="shared" si="7"/>
        <v>10</v>
      </c>
      <c r="D146" s="8" t="str">
        <f t="shared" si="8"/>
        <v>2017</v>
      </c>
      <c r="E146" s="7">
        <v>43038</v>
      </c>
      <c r="F146" s="3">
        <v>1</v>
      </c>
      <c r="G146" s="3">
        <v>17</v>
      </c>
      <c r="H146" s="3" t="s">
        <v>14</v>
      </c>
      <c r="I146" s="3">
        <v>0</v>
      </c>
      <c r="J146" s="3" t="s">
        <v>127</v>
      </c>
      <c r="K146" s="3">
        <v>1</v>
      </c>
    </row>
    <row r="147" spans="2:11" x14ac:dyDescent="0.25">
      <c r="B147" s="14" t="str">
        <f t="shared" si="6"/>
        <v>30</v>
      </c>
      <c r="C147" s="20" t="str">
        <f t="shared" si="7"/>
        <v>10</v>
      </c>
      <c r="D147" s="8" t="str">
        <f t="shared" si="8"/>
        <v>2017</v>
      </c>
      <c r="E147" s="7">
        <v>43038</v>
      </c>
      <c r="F147" s="3">
        <v>1</v>
      </c>
      <c r="G147" s="3">
        <v>7</v>
      </c>
      <c r="H147" s="3" t="s">
        <v>14</v>
      </c>
      <c r="I147" s="3">
        <v>0</v>
      </c>
      <c r="J147" s="3" t="s">
        <v>21</v>
      </c>
      <c r="K147" s="3">
        <v>1</v>
      </c>
    </row>
    <row r="148" spans="2:11" x14ac:dyDescent="0.25">
      <c r="B148" s="14" t="str">
        <f t="shared" si="6"/>
        <v>31</v>
      </c>
      <c r="C148" s="20" t="str">
        <f t="shared" si="7"/>
        <v>10</v>
      </c>
      <c r="D148" s="8" t="str">
        <f t="shared" si="8"/>
        <v>2017</v>
      </c>
      <c r="E148" s="8">
        <v>43039</v>
      </c>
      <c r="F148" s="3">
        <v>1</v>
      </c>
      <c r="G148" s="4">
        <v>2403</v>
      </c>
      <c r="H148" s="4" t="s">
        <v>171</v>
      </c>
      <c r="I148" s="4">
        <v>3</v>
      </c>
      <c r="J148" s="4" t="s">
        <v>21</v>
      </c>
      <c r="K148" s="4">
        <v>0</v>
      </c>
    </row>
    <row r="149" spans="2:11" x14ac:dyDescent="0.25">
      <c r="B149" s="14" t="str">
        <f t="shared" si="6"/>
        <v>02</v>
      </c>
      <c r="C149" s="20" t="str">
        <f t="shared" si="7"/>
        <v>11</v>
      </c>
      <c r="D149" s="8" t="str">
        <f t="shared" si="8"/>
        <v>2017</v>
      </c>
      <c r="E149" s="7">
        <v>43041</v>
      </c>
      <c r="F149" s="3">
        <v>1</v>
      </c>
      <c r="G149" s="3">
        <v>7</v>
      </c>
      <c r="H149" s="3" t="s">
        <v>14</v>
      </c>
      <c r="I149" s="3">
        <v>0</v>
      </c>
      <c r="J149" s="3" t="s">
        <v>15</v>
      </c>
      <c r="K149" s="3">
        <v>1</v>
      </c>
    </row>
    <row r="150" spans="2:11" x14ac:dyDescent="0.25">
      <c r="B150" s="14" t="str">
        <f t="shared" si="6"/>
        <v>07</v>
      </c>
      <c r="C150" s="20" t="str">
        <f t="shared" si="7"/>
        <v>11</v>
      </c>
      <c r="D150" s="8" t="str">
        <f t="shared" si="8"/>
        <v>2017</v>
      </c>
      <c r="E150" s="7">
        <v>43046</v>
      </c>
      <c r="F150" s="3">
        <v>1</v>
      </c>
      <c r="G150" s="3">
        <v>7</v>
      </c>
      <c r="H150" s="3" t="s">
        <v>14</v>
      </c>
      <c r="I150" s="3">
        <v>0</v>
      </c>
      <c r="J150" s="3" t="s">
        <v>28</v>
      </c>
      <c r="K150" s="3">
        <v>1</v>
      </c>
    </row>
    <row r="151" spans="2:11" x14ac:dyDescent="0.25">
      <c r="B151" s="14" t="str">
        <f t="shared" si="6"/>
        <v>09</v>
      </c>
      <c r="C151" s="20" t="str">
        <f t="shared" si="7"/>
        <v>11</v>
      </c>
      <c r="D151" s="8" t="str">
        <f t="shared" si="8"/>
        <v>2017</v>
      </c>
      <c r="E151" s="7">
        <v>43048</v>
      </c>
      <c r="F151" s="3">
        <v>1</v>
      </c>
      <c r="G151" s="3">
        <v>11</v>
      </c>
      <c r="H151" s="3" t="s">
        <v>171</v>
      </c>
      <c r="I151" s="3">
        <v>9</v>
      </c>
      <c r="J151" s="3" t="s">
        <v>54</v>
      </c>
      <c r="K151" s="3">
        <v>0</v>
      </c>
    </row>
    <row r="152" spans="2:11" x14ac:dyDescent="0.25">
      <c r="B152" s="14" t="str">
        <f t="shared" si="6"/>
        <v>10</v>
      </c>
      <c r="C152" s="20" t="str">
        <f t="shared" si="7"/>
        <v>11</v>
      </c>
      <c r="D152" s="8" t="str">
        <f t="shared" si="8"/>
        <v>2017</v>
      </c>
      <c r="E152" s="8">
        <v>43049</v>
      </c>
      <c r="F152" s="3">
        <v>1</v>
      </c>
      <c r="G152" s="4">
        <v>850</v>
      </c>
      <c r="H152" s="4" t="s">
        <v>14</v>
      </c>
      <c r="I152" s="4">
        <v>0</v>
      </c>
      <c r="J152" s="4" t="s">
        <v>21</v>
      </c>
      <c r="K152" s="4">
        <v>1</v>
      </c>
    </row>
    <row r="153" spans="2:11" x14ac:dyDescent="0.25">
      <c r="B153" s="14" t="str">
        <f t="shared" si="6"/>
        <v>14</v>
      </c>
      <c r="C153" s="20" t="str">
        <f t="shared" si="7"/>
        <v>11</v>
      </c>
      <c r="D153" s="8" t="str">
        <f t="shared" si="8"/>
        <v>2017</v>
      </c>
      <c r="E153" s="7">
        <v>43053</v>
      </c>
      <c r="F153" s="3">
        <v>1</v>
      </c>
      <c r="G153" s="3">
        <v>1922</v>
      </c>
      <c r="H153" s="3" t="s">
        <v>171</v>
      </c>
      <c r="I153" s="3">
        <v>1</v>
      </c>
      <c r="J153" s="3" t="s">
        <v>21</v>
      </c>
      <c r="K153" s="3">
        <v>0</v>
      </c>
    </row>
    <row r="154" spans="2:11" x14ac:dyDescent="0.25">
      <c r="B154" s="14" t="str">
        <f t="shared" si="6"/>
        <v>15</v>
      </c>
      <c r="C154" s="20" t="str">
        <f t="shared" si="7"/>
        <v>11</v>
      </c>
      <c r="D154" s="8" t="str">
        <f t="shared" si="8"/>
        <v>2017</v>
      </c>
      <c r="E154" s="8">
        <v>43054</v>
      </c>
      <c r="F154" s="3">
        <v>1</v>
      </c>
      <c r="G154" s="4">
        <v>12</v>
      </c>
      <c r="H154" s="4" t="s">
        <v>14</v>
      </c>
      <c r="I154" s="4">
        <v>0</v>
      </c>
      <c r="J154" s="4" t="s">
        <v>60</v>
      </c>
      <c r="K154" s="4">
        <v>0</v>
      </c>
    </row>
    <row r="155" spans="2:11" x14ac:dyDescent="0.25">
      <c r="B155" s="14" t="str">
        <f t="shared" si="6"/>
        <v>16</v>
      </c>
      <c r="C155" s="20" t="str">
        <f t="shared" si="7"/>
        <v>11</v>
      </c>
      <c r="D155" s="8" t="str">
        <f t="shared" si="8"/>
        <v>2017</v>
      </c>
      <c r="E155" s="7">
        <v>43055</v>
      </c>
      <c r="F155" s="3">
        <v>1</v>
      </c>
      <c r="G155" s="3">
        <v>140</v>
      </c>
      <c r="H155" s="3" t="s">
        <v>171</v>
      </c>
      <c r="I155" s="3">
        <v>10</v>
      </c>
      <c r="J155" s="3" t="s">
        <v>28</v>
      </c>
      <c r="K155" s="3">
        <v>0</v>
      </c>
    </row>
    <row r="156" spans="2:11" x14ac:dyDescent="0.25">
      <c r="B156" s="14" t="str">
        <f t="shared" si="6"/>
        <v>24</v>
      </c>
      <c r="C156" s="20" t="str">
        <f t="shared" si="7"/>
        <v>11</v>
      </c>
      <c r="D156" s="8" t="str">
        <f t="shared" si="8"/>
        <v>2017</v>
      </c>
      <c r="E156" s="8">
        <v>43063</v>
      </c>
      <c r="F156" s="3">
        <v>1</v>
      </c>
      <c r="G156" s="4">
        <v>24</v>
      </c>
      <c r="H156" s="4" t="s">
        <v>14</v>
      </c>
      <c r="I156" s="4">
        <v>0</v>
      </c>
      <c r="J156" s="4" t="s">
        <v>21</v>
      </c>
      <c r="K156" s="4">
        <v>0</v>
      </c>
    </row>
    <row r="157" spans="2:11" x14ac:dyDescent="0.25">
      <c r="B157" s="14" t="str">
        <f t="shared" si="6"/>
        <v>03</v>
      </c>
      <c r="C157" s="20" t="str">
        <f t="shared" si="7"/>
        <v>12</v>
      </c>
      <c r="D157" s="8" t="str">
        <f t="shared" si="8"/>
        <v>2017</v>
      </c>
      <c r="E157" s="8">
        <v>43072</v>
      </c>
      <c r="F157" s="3">
        <v>1</v>
      </c>
      <c r="G157" s="4">
        <v>2650</v>
      </c>
      <c r="H157" s="4" t="s">
        <v>171</v>
      </c>
      <c r="I157" s="4">
        <v>2</v>
      </c>
      <c r="J157" s="4" t="s">
        <v>54</v>
      </c>
      <c r="K157" s="4">
        <v>0</v>
      </c>
    </row>
    <row r="158" spans="2:11" x14ac:dyDescent="0.25">
      <c r="B158" s="14" t="str">
        <f t="shared" si="6"/>
        <v>04</v>
      </c>
      <c r="C158" s="20" t="str">
        <f t="shared" si="7"/>
        <v>12</v>
      </c>
      <c r="D158" s="8" t="str">
        <f t="shared" si="8"/>
        <v>2017</v>
      </c>
      <c r="E158" s="8">
        <v>43073</v>
      </c>
      <c r="F158" s="3">
        <v>1</v>
      </c>
      <c r="G158" s="4">
        <v>1379</v>
      </c>
      <c r="H158" s="4" t="s">
        <v>171</v>
      </c>
      <c r="I158" s="4">
        <v>7</v>
      </c>
      <c r="J158" s="4" t="s">
        <v>15</v>
      </c>
      <c r="K158" s="4">
        <v>0</v>
      </c>
    </row>
    <row r="159" spans="2:11" x14ac:dyDescent="0.25">
      <c r="B159" s="14" t="str">
        <f t="shared" si="6"/>
        <v>08</v>
      </c>
      <c r="C159" s="20" t="str">
        <f t="shared" si="7"/>
        <v>12</v>
      </c>
      <c r="D159" s="8" t="str">
        <f t="shared" si="8"/>
        <v>2017</v>
      </c>
      <c r="E159" s="7">
        <v>43077</v>
      </c>
      <c r="F159" s="3">
        <v>1</v>
      </c>
      <c r="G159" s="3">
        <v>59</v>
      </c>
      <c r="H159" s="3" t="s">
        <v>14</v>
      </c>
      <c r="I159" s="3">
        <v>0</v>
      </c>
      <c r="J159" s="3" t="s">
        <v>28</v>
      </c>
      <c r="K159" s="3">
        <v>1</v>
      </c>
    </row>
    <row r="160" spans="2:11" x14ac:dyDescent="0.25">
      <c r="B160" s="14" t="str">
        <f t="shared" si="6"/>
        <v>09</v>
      </c>
      <c r="C160" s="20" t="str">
        <f t="shared" si="7"/>
        <v>12</v>
      </c>
      <c r="D160" s="8" t="str">
        <f t="shared" si="8"/>
        <v>2017</v>
      </c>
      <c r="E160" s="7">
        <v>43078</v>
      </c>
      <c r="F160" s="3">
        <v>1</v>
      </c>
      <c r="G160" s="3">
        <v>84</v>
      </c>
      <c r="H160" s="3" t="s">
        <v>14</v>
      </c>
      <c r="I160" s="3">
        <v>0</v>
      </c>
      <c r="J160" s="3" t="s">
        <v>15</v>
      </c>
      <c r="K160" s="3">
        <v>0</v>
      </c>
    </row>
    <row r="161" spans="2:11" x14ac:dyDescent="0.25">
      <c r="B161" s="14" t="str">
        <f t="shared" si="6"/>
        <v>17</v>
      </c>
      <c r="C161" s="20" t="str">
        <f t="shared" si="7"/>
        <v>12</v>
      </c>
      <c r="D161" s="8" t="str">
        <f t="shared" si="8"/>
        <v>2017</v>
      </c>
      <c r="E161" s="8">
        <v>43086</v>
      </c>
      <c r="F161" s="3">
        <v>1</v>
      </c>
      <c r="G161" s="4">
        <v>1388</v>
      </c>
      <c r="H161" s="4" t="s">
        <v>171</v>
      </c>
      <c r="I161" s="4">
        <v>1</v>
      </c>
      <c r="J161" s="4" t="s">
        <v>15</v>
      </c>
      <c r="K161" s="4">
        <v>0</v>
      </c>
    </row>
    <row r="162" spans="2:11" x14ac:dyDescent="0.25">
      <c r="B162" s="14" t="str">
        <f t="shared" si="6"/>
        <v>17</v>
      </c>
      <c r="C162" s="20" t="str">
        <f t="shared" si="7"/>
        <v>12</v>
      </c>
      <c r="D162" s="8" t="str">
        <f t="shared" si="8"/>
        <v>2017</v>
      </c>
      <c r="E162" s="8">
        <v>43086</v>
      </c>
      <c r="F162" s="3">
        <v>1</v>
      </c>
      <c r="G162" s="4">
        <v>61</v>
      </c>
      <c r="H162" s="4" t="s">
        <v>14</v>
      </c>
      <c r="I162" s="4">
        <v>0</v>
      </c>
      <c r="J162" s="4" t="s">
        <v>42</v>
      </c>
      <c r="K162" s="4">
        <v>1</v>
      </c>
    </row>
    <row r="163" spans="2:11" x14ac:dyDescent="0.25">
      <c r="B163" s="14" t="str">
        <f t="shared" si="6"/>
        <v>19</v>
      </c>
      <c r="C163" s="20" t="str">
        <f t="shared" si="7"/>
        <v>12</v>
      </c>
      <c r="D163" s="8" t="str">
        <f t="shared" si="8"/>
        <v>2017</v>
      </c>
      <c r="E163" s="8">
        <v>43088</v>
      </c>
      <c r="F163" s="3">
        <v>1</v>
      </c>
      <c r="G163" s="4">
        <v>121</v>
      </c>
      <c r="H163" s="4" t="s">
        <v>14</v>
      </c>
      <c r="I163" s="4">
        <v>0</v>
      </c>
      <c r="J163" s="4" t="s">
        <v>28</v>
      </c>
      <c r="K163" s="4">
        <v>0</v>
      </c>
    </row>
    <row r="164" spans="2:11" x14ac:dyDescent="0.25">
      <c r="B164" s="14" t="str">
        <f t="shared" si="6"/>
        <v>22</v>
      </c>
      <c r="C164" s="20" t="str">
        <f t="shared" si="7"/>
        <v>12</v>
      </c>
      <c r="D164" s="8" t="str">
        <f t="shared" si="8"/>
        <v>2017</v>
      </c>
      <c r="E164" s="7">
        <v>43091</v>
      </c>
      <c r="F164" s="3">
        <v>1</v>
      </c>
      <c r="G164" s="3">
        <v>27</v>
      </c>
      <c r="H164" s="3" t="s">
        <v>14</v>
      </c>
      <c r="I164" s="3">
        <v>0</v>
      </c>
      <c r="J164" s="3" t="s">
        <v>42</v>
      </c>
      <c r="K164" s="3">
        <v>0</v>
      </c>
    </row>
    <row r="165" spans="2:11" x14ac:dyDescent="0.25">
      <c r="B165" s="14" t="str">
        <f t="shared" si="6"/>
        <v>26</v>
      </c>
      <c r="C165" s="20" t="str">
        <f t="shared" si="7"/>
        <v>12</v>
      </c>
      <c r="D165" s="8" t="str">
        <f t="shared" si="8"/>
        <v>2017</v>
      </c>
      <c r="E165" s="8">
        <v>43095</v>
      </c>
      <c r="F165" s="3">
        <v>1</v>
      </c>
      <c r="G165" s="4">
        <v>398</v>
      </c>
      <c r="H165" s="4" t="s">
        <v>171</v>
      </c>
      <c r="I165" s="4">
        <v>1</v>
      </c>
      <c r="J165" s="4" t="s">
        <v>54</v>
      </c>
      <c r="K165" s="4">
        <v>0</v>
      </c>
    </row>
    <row r="166" spans="2:11" x14ac:dyDescent="0.25">
      <c r="B166" s="14" t="str">
        <f t="shared" si="6"/>
        <v>28</v>
      </c>
      <c r="C166" s="20" t="str">
        <f t="shared" si="7"/>
        <v>12</v>
      </c>
      <c r="D166" s="8" t="str">
        <f t="shared" si="8"/>
        <v>2017</v>
      </c>
      <c r="E166" s="7">
        <v>43097</v>
      </c>
      <c r="F166" s="3">
        <v>1</v>
      </c>
      <c r="G166" s="3">
        <v>23</v>
      </c>
      <c r="H166" s="3" t="s">
        <v>14</v>
      </c>
      <c r="I166" s="3">
        <v>0</v>
      </c>
      <c r="J166" s="3" t="s">
        <v>54</v>
      </c>
      <c r="K166" s="3">
        <v>1</v>
      </c>
    </row>
    <row r="167" spans="2:11" x14ac:dyDescent="0.25">
      <c r="B167" s="14" t="str">
        <f t="shared" si="6"/>
        <v>30</v>
      </c>
      <c r="C167" s="20" t="str">
        <f t="shared" si="7"/>
        <v>12</v>
      </c>
      <c r="D167" s="8" t="str">
        <f t="shared" si="8"/>
        <v>2017</v>
      </c>
      <c r="E167" s="7">
        <v>43099</v>
      </c>
      <c r="F167" s="3">
        <v>1</v>
      </c>
      <c r="G167" s="3">
        <v>1263</v>
      </c>
      <c r="H167" s="3" t="s">
        <v>171</v>
      </c>
      <c r="I167" s="3">
        <v>8</v>
      </c>
      <c r="J167" s="3" t="s">
        <v>28</v>
      </c>
      <c r="K167" s="3">
        <v>1</v>
      </c>
    </row>
    <row r="168" spans="2:11" x14ac:dyDescent="0.25">
      <c r="B168" s="14" t="str">
        <f t="shared" si="6"/>
        <v>30</v>
      </c>
      <c r="C168" s="20" t="str">
        <f t="shared" si="7"/>
        <v>12</v>
      </c>
      <c r="D168" s="8" t="str">
        <f t="shared" si="8"/>
        <v>2017</v>
      </c>
      <c r="E168" s="8">
        <v>43099</v>
      </c>
      <c r="F168" s="3">
        <v>1</v>
      </c>
      <c r="G168" s="4">
        <v>6</v>
      </c>
      <c r="H168" s="4" t="s">
        <v>171</v>
      </c>
      <c r="I168" s="4">
        <v>4</v>
      </c>
      <c r="J168" s="4" t="s">
        <v>15</v>
      </c>
      <c r="K168" s="4">
        <v>0</v>
      </c>
    </row>
    <row r="169" spans="2:11" x14ac:dyDescent="0.25">
      <c r="B169" s="14" t="str">
        <f t="shared" si="6"/>
        <v>01</v>
      </c>
      <c r="C169" s="20" t="str">
        <f t="shared" si="7"/>
        <v>01</v>
      </c>
      <c r="D169" s="8" t="str">
        <f t="shared" si="8"/>
        <v>2018</v>
      </c>
      <c r="E169" s="7">
        <v>43101</v>
      </c>
      <c r="F169" s="3">
        <v>1</v>
      </c>
      <c r="G169" s="3">
        <v>14</v>
      </c>
      <c r="H169" s="3" t="s">
        <v>14</v>
      </c>
      <c r="I169" s="3">
        <v>0</v>
      </c>
      <c r="J169" s="3" t="s">
        <v>28</v>
      </c>
      <c r="K169" s="3">
        <v>1</v>
      </c>
    </row>
    <row r="170" spans="2:11" x14ac:dyDescent="0.25">
      <c r="B170" s="14" t="str">
        <f t="shared" si="6"/>
        <v>01</v>
      </c>
      <c r="C170" s="20" t="str">
        <f t="shared" si="7"/>
        <v>01</v>
      </c>
      <c r="D170" s="8" t="str">
        <f t="shared" si="8"/>
        <v>2018</v>
      </c>
      <c r="E170" s="8">
        <v>43101</v>
      </c>
      <c r="F170" s="3">
        <v>1</v>
      </c>
      <c r="G170" s="4">
        <v>11</v>
      </c>
      <c r="H170" s="4" t="s">
        <v>14</v>
      </c>
      <c r="I170" s="4">
        <v>0</v>
      </c>
      <c r="J170" s="4" t="s">
        <v>21</v>
      </c>
      <c r="K170" s="4">
        <v>1</v>
      </c>
    </row>
    <row r="171" spans="2:11" x14ac:dyDescent="0.25">
      <c r="B171" s="14" t="str">
        <f t="shared" si="6"/>
        <v>02</v>
      </c>
      <c r="C171" s="20" t="str">
        <f t="shared" si="7"/>
        <v>01</v>
      </c>
      <c r="D171" s="8" t="str">
        <f t="shared" si="8"/>
        <v>2018</v>
      </c>
      <c r="E171" s="8">
        <v>43102</v>
      </c>
      <c r="F171" s="3">
        <v>1</v>
      </c>
      <c r="G171" s="4">
        <v>6433</v>
      </c>
      <c r="H171" s="4" t="s">
        <v>14</v>
      </c>
      <c r="I171" s="4">
        <v>0</v>
      </c>
      <c r="J171" s="4" t="s">
        <v>145</v>
      </c>
      <c r="K171" s="4">
        <v>1</v>
      </c>
    </row>
    <row r="172" spans="2:11" x14ac:dyDescent="0.25">
      <c r="B172" s="14" t="str">
        <f t="shared" si="6"/>
        <v>03</v>
      </c>
      <c r="C172" s="20" t="str">
        <f t="shared" si="7"/>
        <v>01</v>
      </c>
      <c r="D172" s="8" t="str">
        <f t="shared" si="8"/>
        <v>2018</v>
      </c>
      <c r="E172" s="8">
        <v>43103</v>
      </c>
      <c r="F172" s="3">
        <v>1</v>
      </c>
      <c r="G172" s="4">
        <v>59</v>
      </c>
      <c r="H172" s="4" t="s">
        <v>14</v>
      </c>
      <c r="I172" s="4">
        <v>0</v>
      </c>
      <c r="J172" s="4" t="s">
        <v>129</v>
      </c>
      <c r="K172" s="4">
        <v>1</v>
      </c>
    </row>
    <row r="173" spans="2:11" x14ac:dyDescent="0.25">
      <c r="B173" s="14" t="str">
        <f t="shared" si="6"/>
        <v>04</v>
      </c>
      <c r="C173" s="20" t="str">
        <f t="shared" si="7"/>
        <v>01</v>
      </c>
      <c r="D173" s="8" t="str">
        <f t="shared" si="8"/>
        <v>2018</v>
      </c>
      <c r="E173" s="8">
        <v>43104</v>
      </c>
      <c r="F173" s="3">
        <v>1</v>
      </c>
      <c r="G173" s="4">
        <v>202</v>
      </c>
      <c r="H173" s="4" t="s">
        <v>14</v>
      </c>
      <c r="I173" s="4">
        <v>0</v>
      </c>
      <c r="J173" s="4" t="s">
        <v>15</v>
      </c>
      <c r="K173" s="4">
        <v>1</v>
      </c>
    </row>
    <row r="174" spans="2:11" x14ac:dyDescent="0.25">
      <c r="B174" s="14" t="str">
        <f t="shared" si="6"/>
        <v>04</v>
      </c>
      <c r="C174" s="20" t="str">
        <f t="shared" si="7"/>
        <v>01</v>
      </c>
      <c r="D174" s="8" t="str">
        <f t="shared" si="8"/>
        <v>2018</v>
      </c>
      <c r="E174" s="8">
        <v>43104</v>
      </c>
      <c r="F174" s="3">
        <v>1</v>
      </c>
      <c r="G174" s="4">
        <v>8</v>
      </c>
      <c r="H174" s="4" t="s">
        <v>14</v>
      </c>
      <c r="I174" s="4">
        <v>0</v>
      </c>
      <c r="J174" s="4" t="s">
        <v>28</v>
      </c>
      <c r="K174" s="4">
        <v>1</v>
      </c>
    </row>
    <row r="175" spans="2:11" x14ac:dyDescent="0.25">
      <c r="B175" s="14" t="str">
        <f t="shared" si="6"/>
        <v>05</v>
      </c>
      <c r="C175" s="20" t="str">
        <f t="shared" si="7"/>
        <v>01</v>
      </c>
      <c r="D175" s="8" t="str">
        <f t="shared" si="8"/>
        <v>2018</v>
      </c>
      <c r="E175" s="7">
        <v>43105</v>
      </c>
      <c r="F175" s="3">
        <v>1</v>
      </c>
      <c r="G175" s="3">
        <v>39</v>
      </c>
      <c r="H175" s="3" t="s">
        <v>14</v>
      </c>
      <c r="I175" s="3">
        <v>0</v>
      </c>
      <c r="J175" s="3" t="s">
        <v>21</v>
      </c>
      <c r="K175" s="3">
        <v>1</v>
      </c>
    </row>
    <row r="176" spans="2:11" x14ac:dyDescent="0.25">
      <c r="B176" s="14" t="str">
        <f t="shared" si="6"/>
        <v>06</v>
      </c>
      <c r="C176" s="20" t="str">
        <f t="shared" si="7"/>
        <v>01</v>
      </c>
      <c r="D176" s="8" t="str">
        <f t="shared" si="8"/>
        <v>2018</v>
      </c>
      <c r="E176" s="7">
        <v>43106</v>
      </c>
      <c r="F176" s="3">
        <v>1</v>
      </c>
      <c r="G176" s="3">
        <v>97</v>
      </c>
      <c r="H176" s="3" t="s">
        <v>14</v>
      </c>
      <c r="I176" s="3">
        <v>0</v>
      </c>
      <c r="J176" s="3" t="s">
        <v>54</v>
      </c>
      <c r="K176" s="3">
        <v>1</v>
      </c>
    </row>
    <row r="177" spans="2:11" x14ac:dyDescent="0.25">
      <c r="B177" s="14" t="str">
        <f t="shared" si="6"/>
        <v>07</v>
      </c>
      <c r="C177" s="20" t="str">
        <f t="shared" si="7"/>
        <v>01</v>
      </c>
      <c r="D177" s="8" t="str">
        <f t="shared" si="8"/>
        <v>2018</v>
      </c>
      <c r="E177" s="8">
        <v>43107</v>
      </c>
      <c r="F177" s="3">
        <v>1</v>
      </c>
      <c r="G177" s="4">
        <v>1224</v>
      </c>
      <c r="H177" s="4" t="s">
        <v>171</v>
      </c>
      <c r="I177" s="4">
        <v>3</v>
      </c>
      <c r="J177" s="4" t="s">
        <v>28</v>
      </c>
      <c r="K177" s="4">
        <v>0</v>
      </c>
    </row>
    <row r="178" spans="2:11" x14ac:dyDescent="0.25">
      <c r="B178" s="14" t="str">
        <f t="shared" si="6"/>
        <v>08</v>
      </c>
      <c r="C178" s="20" t="str">
        <f t="shared" si="7"/>
        <v>01</v>
      </c>
      <c r="D178" s="8" t="str">
        <f t="shared" si="8"/>
        <v>2018</v>
      </c>
      <c r="E178" s="7">
        <v>43108</v>
      </c>
      <c r="F178" s="3">
        <v>1</v>
      </c>
      <c r="G178" s="3">
        <v>65</v>
      </c>
      <c r="H178" s="3" t="s">
        <v>14</v>
      </c>
      <c r="I178" s="3">
        <v>0</v>
      </c>
      <c r="J178" s="3" t="s">
        <v>54</v>
      </c>
      <c r="K178" s="3">
        <v>0</v>
      </c>
    </row>
    <row r="179" spans="2:11" x14ac:dyDescent="0.25">
      <c r="B179" s="14" t="str">
        <f t="shared" si="6"/>
        <v>11</v>
      </c>
      <c r="C179" s="20" t="str">
        <f t="shared" si="7"/>
        <v>01</v>
      </c>
      <c r="D179" s="8" t="str">
        <f t="shared" si="8"/>
        <v>2018</v>
      </c>
      <c r="E179" s="8">
        <v>43111</v>
      </c>
      <c r="F179" s="3">
        <v>1</v>
      </c>
      <c r="G179" s="4">
        <v>48</v>
      </c>
      <c r="H179" s="4" t="s">
        <v>171</v>
      </c>
      <c r="I179" s="4">
        <v>1</v>
      </c>
      <c r="J179" s="4" t="s">
        <v>15</v>
      </c>
      <c r="K179" s="4">
        <v>1</v>
      </c>
    </row>
    <row r="180" spans="2:11" x14ac:dyDescent="0.25">
      <c r="B180" s="14" t="str">
        <f t="shared" si="6"/>
        <v>15</v>
      </c>
      <c r="C180" s="20" t="str">
        <f t="shared" si="7"/>
        <v>01</v>
      </c>
      <c r="D180" s="8" t="str">
        <f t="shared" si="8"/>
        <v>2018</v>
      </c>
      <c r="E180" s="7">
        <v>43115</v>
      </c>
      <c r="F180" s="3">
        <v>1</v>
      </c>
      <c r="G180" s="3">
        <v>3</v>
      </c>
      <c r="H180" s="3" t="s">
        <v>14</v>
      </c>
      <c r="I180" s="3">
        <v>0</v>
      </c>
      <c r="J180" s="3" t="s">
        <v>15</v>
      </c>
      <c r="K180" s="3">
        <v>1</v>
      </c>
    </row>
    <row r="181" spans="2:11" x14ac:dyDescent="0.25">
      <c r="B181" s="14" t="str">
        <f t="shared" si="6"/>
        <v>16</v>
      </c>
      <c r="C181" s="20" t="str">
        <f t="shared" si="7"/>
        <v>01</v>
      </c>
      <c r="D181" s="8" t="str">
        <f t="shared" si="8"/>
        <v>2018</v>
      </c>
      <c r="E181" s="8">
        <v>43116</v>
      </c>
      <c r="F181" s="3">
        <v>1</v>
      </c>
      <c r="G181" s="4">
        <v>6</v>
      </c>
      <c r="H181" s="4" t="s">
        <v>14</v>
      </c>
      <c r="I181" s="4">
        <v>0</v>
      </c>
      <c r="J181" s="4" t="s">
        <v>42</v>
      </c>
      <c r="K181" s="4">
        <v>1</v>
      </c>
    </row>
    <row r="182" spans="2:11" x14ac:dyDescent="0.25">
      <c r="B182" s="14" t="str">
        <f t="shared" si="6"/>
        <v>19</v>
      </c>
      <c r="C182" s="20" t="str">
        <f t="shared" si="7"/>
        <v>01</v>
      </c>
      <c r="D182" s="8" t="str">
        <f t="shared" si="8"/>
        <v>2018</v>
      </c>
      <c r="E182" s="8">
        <v>43119</v>
      </c>
      <c r="F182" s="3">
        <v>1</v>
      </c>
      <c r="G182" s="4">
        <v>1251</v>
      </c>
      <c r="H182" s="4" t="s">
        <v>171</v>
      </c>
      <c r="I182" s="4">
        <v>6</v>
      </c>
      <c r="J182" s="4" t="s">
        <v>129</v>
      </c>
      <c r="K182" s="4">
        <v>0</v>
      </c>
    </row>
    <row r="183" spans="2:11" x14ac:dyDescent="0.25">
      <c r="B183" s="14" t="str">
        <f t="shared" si="6"/>
        <v>20</v>
      </c>
      <c r="C183" s="20" t="str">
        <f t="shared" si="7"/>
        <v>01</v>
      </c>
      <c r="D183" s="8" t="str">
        <f t="shared" si="8"/>
        <v>2018</v>
      </c>
      <c r="E183" s="8">
        <v>43120</v>
      </c>
      <c r="F183" s="3">
        <v>1</v>
      </c>
      <c r="G183" s="4">
        <v>92</v>
      </c>
      <c r="H183" s="4" t="s">
        <v>14</v>
      </c>
      <c r="I183" s="4">
        <v>0</v>
      </c>
      <c r="J183" s="4" t="s">
        <v>15</v>
      </c>
      <c r="K183" s="4">
        <v>1</v>
      </c>
    </row>
    <row r="184" spans="2:11" x14ac:dyDescent="0.25">
      <c r="B184" s="14" t="str">
        <f t="shared" si="6"/>
        <v>20</v>
      </c>
      <c r="C184" s="20" t="str">
        <f t="shared" si="7"/>
        <v>01</v>
      </c>
      <c r="D184" s="8" t="str">
        <f t="shared" si="8"/>
        <v>2018</v>
      </c>
      <c r="E184" s="7">
        <v>43120</v>
      </c>
      <c r="F184" s="3">
        <v>1</v>
      </c>
      <c r="G184" s="3">
        <v>153</v>
      </c>
      <c r="H184" s="3" t="s">
        <v>14</v>
      </c>
      <c r="I184" s="3">
        <v>0</v>
      </c>
      <c r="J184" s="3" t="s">
        <v>21</v>
      </c>
      <c r="K184" s="3">
        <v>1</v>
      </c>
    </row>
    <row r="185" spans="2:11" x14ac:dyDescent="0.25">
      <c r="B185" s="14" t="str">
        <f t="shared" si="6"/>
        <v>23</v>
      </c>
      <c r="C185" s="20" t="str">
        <f t="shared" si="7"/>
        <v>01</v>
      </c>
      <c r="D185" s="8" t="str">
        <f t="shared" si="8"/>
        <v>2018</v>
      </c>
      <c r="E185" s="8">
        <v>43123</v>
      </c>
      <c r="F185" s="3">
        <v>1</v>
      </c>
      <c r="G185" s="4">
        <v>82</v>
      </c>
      <c r="H185" s="4" t="s">
        <v>14</v>
      </c>
      <c r="I185" s="4">
        <v>0</v>
      </c>
      <c r="J185" s="4" t="s">
        <v>21</v>
      </c>
      <c r="K185" s="4">
        <v>1</v>
      </c>
    </row>
    <row r="186" spans="2:11" x14ac:dyDescent="0.25">
      <c r="B186" s="14" t="str">
        <f t="shared" si="6"/>
        <v>24</v>
      </c>
      <c r="C186" s="20" t="str">
        <f t="shared" si="7"/>
        <v>01</v>
      </c>
      <c r="D186" s="8" t="str">
        <f t="shared" si="8"/>
        <v>2018</v>
      </c>
      <c r="E186" s="7">
        <v>43124</v>
      </c>
      <c r="F186" s="3">
        <v>1</v>
      </c>
      <c r="G186" s="3">
        <v>94</v>
      </c>
      <c r="H186" s="3" t="s">
        <v>171</v>
      </c>
      <c r="I186" s="3">
        <v>3</v>
      </c>
      <c r="J186" s="3" t="s">
        <v>54</v>
      </c>
      <c r="K186" s="3">
        <v>0</v>
      </c>
    </row>
    <row r="187" spans="2:11" x14ac:dyDescent="0.25">
      <c r="B187" s="14" t="str">
        <f t="shared" si="6"/>
        <v>27</v>
      </c>
      <c r="C187" s="20" t="str">
        <f t="shared" si="7"/>
        <v>01</v>
      </c>
      <c r="D187" s="8" t="str">
        <f t="shared" si="8"/>
        <v>2018</v>
      </c>
      <c r="E187" s="8">
        <v>43127</v>
      </c>
      <c r="F187" s="3">
        <v>1</v>
      </c>
      <c r="G187" s="4">
        <v>85</v>
      </c>
      <c r="H187" s="4" t="s">
        <v>14</v>
      </c>
      <c r="I187" s="4">
        <v>0</v>
      </c>
      <c r="J187" s="4" t="s">
        <v>21</v>
      </c>
      <c r="K187" s="4">
        <v>1</v>
      </c>
    </row>
    <row r="188" spans="2:11" x14ac:dyDescent="0.25">
      <c r="B188" s="14" t="str">
        <f t="shared" si="6"/>
        <v>27</v>
      </c>
      <c r="C188" s="20" t="str">
        <f t="shared" si="7"/>
        <v>01</v>
      </c>
      <c r="D188" s="8" t="str">
        <f t="shared" si="8"/>
        <v>2018</v>
      </c>
      <c r="E188" s="7">
        <v>43127</v>
      </c>
      <c r="F188" s="3">
        <v>1</v>
      </c>
      <c r="G188" s="3">
        <v>127</v>
      </c>
      <c r="H188" s="3" t="s">
        <v>14</v>
      </c>
      <c r="I188" s="3">
        <v>0</v>
      </c>
      <c r="J188" s="3" t="s">
        <v>21</v>
      </c>
      <c r="K188" s="3">
        <v>0</v>
      </c>
    </row>
    <row r="189" spans="2:11" x14ac:dyDescent="0.25">
      <c r="B189" s="14" t="str">
        <f t="shared" si="6"/>
        <v>27</v>
      </c>
      <c r="C189" s="20" t="str">
        <f t="shared" si="7"/>
        <v>01</v>
      </c>
      <c r="D189" s="8" t="str">
        <f t="shared" si="8"/>
        <v>2018</v>
      </c>
      <c r="E189" s="7">
        <v>43127</v>
      </c>
      <c r="F189" s="3">
        <v>1</v>
      </c>
      <c r="G189" s="3">
        <v>9</v>
      </c>
      <c r="H189" s="3" t="s">
        <v>14</v>
      </c>
      <c r="I189" s="3">
        <v>0</v>
      </c>
      <c r="J189" s="3" t="s">
        <v>15</v>
      </c>
      <c r="K189" s="3">
        <v>1</v>
      </c>
    </row>
    <row r="190" spans="2:11" x14ac:dyDescent="0.25">
      <c r="B190" s="14" t="str">
        <f t="shared" si="6"/>
        <v>27</v>
      </c>
      <c r="C190" s="20" t="str">
        <f t="shared" si="7"/>
        <v>01</v>
      </c>
      <c r="D190" s="8" t="str">
        <f t="shared" si="8"/>
        <v>2018</v>
      </c>
      <c r="E190" s="8">
        <v>43127</v>
      </c>
      <c r="F190" s="3">
        <v>1</v>
      </c>
      <c r="G190" s="4">
        <v>135</v>
      </c>
      <c r="H190" s="4" t="s">
        <v>14</v>
      </c>
      <c r="I190" s="4">
        <v>0</v>
      </c>
      <c r="J190" s="4" t="s">
        <v>15</v>
      </c>
      <c r="K190" s="4">
        <v>0</v>
      </c>
    </row>
    <row r="191" spans="2:11" x14ac:dyDescent="0.25">
      <c r="B191" s="14" t="str">
        <f t="shared" si="6"/>
        <v>30</v>
      </c>
      <c r="C191" s="20" t="str">
        <f t="shared" si="7"/>
        <v>01</v>
      </c>
      <c r="D191" s="8" t="str">
        <f t="shared" si="8"/>
        <v>2018</v>
      </c>
      <c r="E191" s="8">
        <v>43130</v>
      </c>
      <c r="F191" s="3">
        <v>1</v>
      </c>
      <c r="G191" s="4">
        <v>33</v>
      </c>
      <c r="H191" s="4" t="s">
        <v>14</v>
      </c>
      <c r="I191" s="4">
        <v>0</v>
      </c>
      <c r="J191" s="4" t="s">
        <v>21</v>
      </c>
      <c r="K191" s="4">
        <v>0</v>
      </c>
    </row>
    <row r="192" spans="2:11" x14ac:dyDescent="0.25">
      <c r="B192" s="14" t="str">
        <f t="shared" si="6"/>
        <v>01</v>
      </c>
      <c r="C192" s="20" t="str">
        <f t="shared" si="7"/>
        <v>02</v>
      </c>
      <c r="D192" s="8" t="str">
        <f t="shared" si="8"/>
        <v>2018</v>
      </c>
      <c r="E192" s="7">
        <v>43132</v>
      </c>
      <c r="F192" s="3">
        <v>1</v>
      </c>
      <c r="G192" s="3">
        <v>7745</v>
      </c>
      <c r="H192" s="3" t="s">
        <v>14</v>
      </c>
      <c r="I192" s="3">
        <v>0</v>
      </c>
      <c r="J192" s="3" t="s">
        <v>28</v>
      </c>
      <c r="K192" s="3">
        <v>1</v>
      </c>
    </row>
    <row r="193" spans="2:11" x14ac:dyDescent="0.25">
      <c r="B193" s="14" t="str">
        <f t="shared" si="6"/>
        <v>02</v>
      </c>
      <c r="C193" s="20" t="str">
        <f t="shared" si="7"/>
        <v>02</v>
      </c>
      <c r="D193" s="8" t="str">
        <f t="shared" si="8"/>
        <v>2018</v>
      </c>
      <c r="E193" s="8">
        <v>43133</v>
      </c>
      <c r="F193" s="3">
        <v>1</v>
      </c>
      <c r="G193" s="4">
        <v>46</v>
      </c>
      <c r="H193" s="4" t="s">
        <v>14</v>
      </c>
      <c r="I193" s="4">
        <v>0</v>
      </c>
      <c r="J193" s="4" t="s">
        <v>28</v>
      </c>
      <c r="K193" s="4">
        <v>1</v>
      </c>
    </row>
    <row r="194" spans="2:11" x14ac:dyDescent="0.25">
      <c r="B194" s="14" t="str">
        <f t="shared" ref="B194:B220" si="9">TEXT(E194,"dd")</f>
        <v>07</v>
      </c>
      <c r="C194" s="20" t="str">
        <f t="shared" ref="C194:C220" si="10">TEXT(E194,"mm")</f>
        <v>02</v>
      </c>
      <c r="D194" s="8" t="str">
        <f t="shared" ref="D194:D220" si="11">TEXT(E194,"yyy")</f>
        <v>2018</v>
      </c>
      <c r="E194" s="8">
        <v>43138</v>
      </c>
      <c r="F194" s="3">
        <v>1</v>
      </c>
      <c r="G194" s="4">
        <v>83</v>
      </c>
      <c r="H194" s="4" t="s">
        <v>14</v>
      </c>
      <c r="I194" s="4">
        <v>0</v>
      </c>
      <c r="J194" s="4" t="s">
        <v>21</v>
      </c>
      <c r="K194" s="4">
        <v>0</v>
      </c>
    </row>
    <row r="195" spans="2:11" x14ac:dyDescent="0.25">
      <c r="B195" s="14" t="str">
        <f t="shared" si="9"/>
        <v>08</v>
      </c>
      <c r="C195" s="20" t="str">
        <f t="shared" si="10"/>
        <v>02</v>
      </c>
      <c r="D195" s="8" t="str">
        <f t="shared" si="11"/>
        <v>2018</v>
      </c>
      <c r="E195" s="8">
        <v>43139</v>
      </c>
      <c r="F195" s="3">
        <v>1</v>
      </c>
      <c r="G195" s="4">
        <v>1319</v>
      </c>
      <c r="H195" s="4" t="s">
        <v>171</v>
      </c>
      <c r="I195" s="4">
        <v>1</v>
      </c>
      <c r="J195" s="4" t="s">
        <v>15</v>
      </c>
      <c r="K195" s="4">
        <v>0</v>
      </c>
    </row>
    <row r="196" spans="2:11" x14ac:dyDescent="0.25">
      <c r="B196" s="14" t="str">
        <f t="shared" si="9"/>
        <v>10</v>
      </c>
      <c r="C196" s="20" t="str">
        <f t="shared" si="10"/>
        <v>02</v>
      </c>
      <c r="D196" s="8" t="str">
        <f t="shared" si="11"/>
        <v>2018</v>
      </c>
      <c r="E196" s="8">
        <v>43141</v>
      </c>
      <c r="F196" s="3">
        <v>1</v>
      </c>
      <c r="G196" s="4">
        <v>2</v>
      </c>
      <c r="H196" s="4" t="s">
        <v>14</v>
      </c>
      <c r="I196" s="4">
        <v>0</v>
      </c>
      <c r="J196" s="4" t="s">
        <v>28</v>
      </c>
      <c r="K196" s="4">
        <v>1</v>
      </c>
    </row>
    <row r="197" spans="2:11" x14ac:dyDescent="0.25">
      <c r="B197" s="14" t="str">
        <f t="shared" si="9"/>
        <v>13</v>
      </c>
      <c r="C197" s="20" t="str">
        <f t="shared" si="10"/>
        <v>02</v>
      </c>
      <c r="D197" s="8" t="str">
        <f t="shared" si="11"/>
        <v>2018</v>
      </c>
      <c r="E197" s="8">
        <v>43144</v>
      </c>
      <c r="F197" s="3">
        <v>1</v>
      </c>
      <c r="G197" s="4">
        <v>12</v>
      </c>
      <c r="H197" s="4" t="s">
        <v>14</v>
      </c>
      <c r="I197" s="4">
        <v>0</v>
      </c>
      <c r="J197" s="4" t="s">
        <v>15</v>
      </c>
      <c r="K197" s="4">
        <v>0</v>
      </c>
    </row>
    <row r="198" spans="2:11" x14ac:dyDescent="0.25">
      <c r="B198" s="14" t="str">
        <f t="shared" si="9"/>
        <v>16</v>
      </c>
      <c r="C198" s="20" t="str">
        <f t="shared" si="10"/>
        <v>02</v>
      </c>
      <c r="D198" s="8" t="str">
        <f t="shared" si="11"/>
        <v>2018</v>
      </c>
      <c r="E198" s="8">
        <v>43147</v>
      </c>
      <c r="F198" s="3">
        <v>1</v>
      </c>
      <c r="G198" s="4">
        <v>34</v>
      </c>
      <c r="H198" s="4" t="s">
        <v>14</v>
      </c>
      <c r="I198" s="4">
        <v>0</v>
      </c>
      <c r="J198" s="4" t="s">
        <v>21</v>
      </c>
      <c r="K198" s="4">
        <v>0</v>
      </c>
    </row>
    <row r="199" spans="2:11" x14ac:dyDescent="0.25">
      <c r="B199" s="14" t="str">
        <f t="shared" si="9"/>
        <v>25</v>
      </c>
      <c r="C199" s="20" t="str">
        <f t="shared" si="10"/>
        <v>02</v>
      </c>
      <c r="D199" s="8" t="str">
        <f t="shared" si="11"/>
        <v>2018</v>
      </c>
      <c r="E199" s="8">
        <v>43156</v>
      </c>
      <c r="F199" s="3">
        <v>1</v>
      </c>
      <c r="G199" s="4">
        <v>68</v>
      </c>
      <c r="H199" s="4" t="s">
        <v>14</v>
      </c>
      <c r="I199" s="4">
        <v>0</v>
      </c>
      <c r="J199" s="4" t="s">
        <v>21</v>
      </c>
      <c r="K199" s="4">
        <v>0</v>
      </c>
    </row>
    <row r="200" spans="2:11" x14ac:dyDescent="0.25">
      <c r="B200" s="14" t="str">
        <f t="shared" si="9"/>
        <v>02</v>
      </c>
      <c r="C200" s="20" t="str">
        <f t="shared" si="10"/>
        <v>03</v>
      </c>
      <c r="D200" s="8" t="str">
        <f t="shared" si="11"/>
        <v>2018</v>
      </c>
      <c r="E200" s="8">
        <v>43161</v>
      </c>
      <c r="F200" s="3">
        <v>1</v>
      </c>
      <c r="G200" s="4">
        <v>98</v>
      </c>
      <c r="H200" s="4" t="s">
        <v>14</v>
      </c>
      <c r="I200" s="4">
        <v>0</v>
      </c>
      <c r="J200" s="4" t="s">
        <v>129</v>
      </c>
      <c r="K200" s="4">
        <v>1</v>
      </c>
    </row>
    <row r="201" spans="2:11" x14ac:dyDescent="0.25">
      <c r="B201" s="14" t="str">
        <f t="shared" si="9"/>
        <v>05</v>
      </c>
      <c r="C201" s="20" t="str">
        <f t="shared" si="10"/>
        <v>03</v>
      </c>
      <c r="D201" s="8" t="str">
        <f t="shared" si="11"/>
        <v>2018</v>
      </c>
      <c r="E201" s="7">
        <v>43164</v>
      </c>
      <c r="F201" s="3">
        <v>1</v>
      </c>
      <c r="G201" s="3">
        <v>2</v>
      </c>
      <c r="H201" s="3" t="s">
        <v>14</v>
      </c>
      <c r="I201" s="3">
        <v>0</v>
      </c>
      <c r="J201" s="3" t="s">
        <v>21</v>
      </c>
      <c r="K201" s="3">
        <v>1</v>
      </c>
    </row>
    <row r="202" spans="2:11" x14ac:dyDescent="0.25">
      <c r="B202" s="14" t="str">
        <f t="shared" si="9"/>
        <v>08</v>
      </c>
      <c r="C202" s="20" t="str">
        <f t="shared" si="10"/>
        <v>03</v>
      </c>
      <c r="D202" s="8" t="str">
        <f t="shared" si="11"/>
        <v>2018</v>
      </c>
      <c r="E202" s="7">
        <v>43167</v>
      </c>
      <c r="F202" s="3">
        <v>1</v>
      </c>
      <c r="G202" s="3">
        <v>1514</v>
      </c>
      <c r="H202" s="3" t="s">
        <v>171</v>
      </c>
      <c r="I202" s="3">
        <v>1</v>
      </c>
      <c r="J202" s="3" t="s">
        <v>15</v>
      </c>
      <c r="K202" s="3">
        <v>0</v>
      </c>
    </row>
    <row r="203" spans="2:11" x14ac:dyDescent="0.25">
      <c r="B203" s="14" t="str">
        <f t="shared" si="9"/>
        <v>09</v>
      </c>
      <c r="C203" s="20" t="str">
        <f t="shared" si="10"/>
        <v>03</v>
      </c>
      <c r="D203" s="8" t="str">
        <f t="shared" si="11"/>
        <v>2018</v>
      </c>
      <c r="E203" s="8">
        <v>43168</v>
      </c>
      <c r="F203" s="3">
        <v>1</v>
      </c>
      <c r="G203" s="4">
        <v>6647</v>
      </c>
      <c r="H203" s="4" t="s">
        <v>14</v>
      </c>
      <c r="I203" s="4">
        <v>0</v>
      </c>
      <c r="J203" s="4" t="s">
        <v>21</v>
      </c>
      <c r="K203" s="4">
        <v>1</v>
      </c>
    </row>
    <row r="204" spans="2:11" x14ac:dyDescent="0.25">
      <c r="B204" s="14" t="str">
        <f t="shared" si="9"/>
        <v>12</v>
      </c>
      <c r="C204" s="20" t="str">
        <f t="shared" si="10"/>
        <v>03</v>
      </c>
      <c r="D204" s="8" t="str">
        <f t="shared" si="11"/>
        <v>2018</v>
      </c>
      <c r="E204" s="7">
        <v>43171</v>
      </c>
      <c r="F204" s="3">
        <v>1</v>
      </c>
      <c r="G204" s="3">
        <v>142</v>
      </c>
      <c r="H204" s="3" t="s">
        <v>14</v>
      </c>
      <c r="I204" s="3">
        <v>0</v>
      </c>
      <c r="J204" s="3" t="s">
        <v>15</v>
      </c>
      <c r="K204" s="3">
        <v>0</v>
      </c>
    </row>
    <row r="205" spans="2:11" x14ac:dyDescent="0.25">
      <c r="B205" s="14" t="str">
        <f t="shared" si="9"/>
        <v>13</v>
      </c>
      <c r="C205" s="20" t="str">
        <f t="shared" si="10"/>
        <v>03</v>
      </c>
      <c r="D205" s="8" t="str">
        <f t="shared" si="11"/>
        <v>2018</v>
      </c>
      <c r="E205" s="7">
        <v>43172</v>
      </c>
      <c r="F205" s="3">
        <v>1</v>
      </c>
      <c r="G205" s="3">
        <v>92</v>
      </c>
      <c r="H205" s="3" t="s">
        <v>14</v>
      </c>
      <c r="I205" s="3">
        <v>0</v>
      </c>
      <c r="J205" s="3" t="s">
        <v>15</v>
      </c>
      <c r="K205" s="3">
        <v>1</v>
      </c>
    </row>
    <row r="206" spans="2:11" x14ac:dyDescent="0.25">
      <c r="B206" s="14" t="str">
        <f t="shared" si="9"/>
        <v>20</v>
      </c>
      <c r="C206" s="20" t="str">
        <f t="shared" si="10"/>
        <v>03</v>
      </c>
      <c r="D206" s="8" t="str">
        <f t="shared" si="11"/>
        <v>2018</v>
      </c>
      <c r="E206" s="8">
        <v>43179</v>
      </c>
      <c r="F206" s="3">
        <v>1</v>
      </c>
      <c r="G206" s="4">
        <v>26</v>
      </c>
      <c r="H206" s="4" t="s">
        <v>14</v>
      </c>
      <c r="I206" s="4">
        <v>0</v>
      </c>
      <c r="J206" s="4" t="s">
        <v>21</v>
      </c>
      <c r="K206" s="4">
        <v>1</v>
      </c>
    </row>
    <row r="207" spans="2:11" x14ac:dyDescent="0.25">
      <c r="B207" s="14" t="str">
        <f t="shared" si="9"/>
        <v>21</v>
      </c>
      <c r="C207" s="20" t="str">
        <f t="shared" si="10"/>
        <v>03</v>
      </c>
      <c r="D207" s="8" t="str">
        <f t="shared" si="11"/>
        <v>2018</v>
      </c>
      <c r="E207" s="7">
        <v>43180</v>
      </c>
      <c r="F207" s="3">
        <v>1</v>
      </c>
      <c r="G207" s="3">
        <v>388356</v>
      </c>
      <c r="H207" s="3" t="s">
        <v>14</v>
      </c>
      <c r="I207" s="3">
        <v>0</v>
      </c>
      <c r="J207" s="3" t="s">
        <v>15</v>
      </c>
      <c r="K207" s="3">
        <v>1</v>
      </c>
    </row>
    <row r="208" spans="2:11" x14ac:dyDescent="0.25">
      <c r="B208" s="14" t="str">
        <f t="shared" si="9"/>
        <v>24</v>
      </c>
      <c r="C208" s="20" t="str">
        <f t="shared" si="10"/>
        <v>03</v>
      </c>
      <c r="D208" s="8" t="str">
        <f t="shared" si="11"/>
        <v>2018</v>
      </c>
      <c r="E208" s="8">
        <v>43183</v>
      </c>
      <c r="F208" s="3">
        <v>1</v>
      </c>
      <c r="G208" s="4">
        <v>143</v>
      </c>
      <c r="H208" s="4" t="s">
        <v>14</v>
      </c>
      <c r="I208" s="4">
        <v>0</v>
      </c>
      <c r="J208" s="4" t="s">
        <v>15</v>
      </c>
      <c r="K208" s="4">
        <v>0</v>
      </c>
    </row>
    <row r="209" spans="2:11" x14ac:dyDescent="0.25">
      <c r="B209" s="14" t="str">
        <f t="shared" si="9"/>
        <v>26</v>
      </c>
      <c r="C209" s="20" t="str">
        <f t="shared" si="10"/>
        <v>03</v>
      </c>
      <c r="D209" s="8" t="str">
        <f t="shared" si="11"/>
        <v>2018</v>
      </c>
      <c r="E209" s="8">
        <v>43185</v>
      </c>
      <c r="F209" s="3">
        <v>1</v>
      </c>
      <c r="G209" s="4">
        <v>12</v>
      </c>
      <c r="H209" s="4" t="s">
        <v>14</v>
      </c>
      <c r="I209" s="4">
        <v>0</v>
      </c>
      <c r="J209" s="4" t="s">
        <v>21</v>
      </c>
      <c r="K209" s="4">
        <v>1</v>
      </c>
    </row>
    <row r="210" spans="2:11" x14ac:dyDescent="0.25">
      <c r="B210" s="14" t="str">
        <f t="shared" si="9"/>
        <v>29</v>
      </c>
      <c r="C210" s="20" t="str">
        <f t="shared" si="10"/>
        <v>03</v>
      </c>
      <c r="D210" s="8" t="str">
        <f t="shared" si="11"/>
        <v>2018</v>
      </c>
      <c r="E210" s="7">
        <v>43188</v>
      </c>
      <c r="F210" s="3">
        <v>1</v>
      </c>
      <c r="G210" s="3">
        <v>14</v>
      </c>
      <c r="H210" s="3" t="s">
        <v>14</v>
      </c>
      <c r="I210" s="3">
        <v>0</v>
      </c>
      <c r="J210" s="3" t="s">
        <v>15</v>
      </c>
      <c r="K210" s="3">
        <v>1</v>
      </c>
    </row>
    <row r="211" spans="2:11" x14ac:dyDescent="0.25">
      <c r="B211" s="14" t="str">
        <f t="shared" si="9"/>
        <v>31</v>
      </c>
      <c r="C211" s="20" t="str">
        <f t="shared" si="10"/>
        <v>03</v>
      </c>
      <c r="D211" s="8" t="str">
        <f t="shared" si="11"/>
        <v>2018</v>
      </c>
      <c r="E211" s="7">
        <v>43190</v>
      </c>
      <c r="F211" s="3">
        <v>1</v>
      </c>
      <c r="G211" s="3">
        <v>2</v>
      </c>
      <c r="H211" s="3" t="s">
        <v>14</v>
      </c>
      <c r="I211" s="3">
        <v>0</v>
      </c>
      <c r="J211" s="3" t="s">
        <v>15</v>
      </c>
      <c r="K211" s="3">
        <v>1</v>
      </c>
    </row>
    <row r="212" spans="2:11" x14ac:dyDescent="0.25">
      <c r="B212" s="14" t="str">
        <f t="shared" si="9"/>
        <v>02</v>
      </c>
      <c r="C212" s="20" t="str">
        <f t="shared" si="10"/>
        <v>04</v>
      </c>
      <c r="D212" s="8" t="str">
        <f t="shared" si="11"/>
        <v>2018</v>
      </c>
      <c r="E212" s="8">
        <v>43192</v>
      </c>
      <c r="F212" s="3">
        <v>1</v>
      </c>
      <c r="G212" s="4">
        <v>72</v>
      </c>
      <c r="H212" s="4" t="s">
        <v>171</v>
      </c>
      <c r="I212" s="4">
        <v>4</v>
      </c>
      <c r="J212" s="4" t="s">
        <v>28</v>
      </c>
      <c r="K212" s="4">
        <v>0</v>
      </c>
    </row>
    <row r="213" spans="2:11" x14ac:dyDescent="0.25">
      <c r="B213" s="14" t="str">
        <f t="shared" si="9"/>
        <v>06</v>
      </c>
      <c r="C213" s="20" t="str">
        <f t="shared" si="10"/>
        <v>04</v>
      </c>
      <c r="D213" s="8" t="str">
        <f t="shared" si="11"/>
        <v>2018</v>
      </c>
      <c r="E213" s="8">
        <v>43196</v>
      </c>
      <c r="F213" s="3">
        <v>1</v>
      </c>
      <c r="G213" s="4">
        <v>126</v>
      </c>
      <c r="H213" s="4" t="s">
        <v>14</v>
      </c>
      <c r="I213" s="4">
        <v>0</v>
      </c>
      <c r="J213" s="4" t="s">
        <v>28</v>
      </c>
      <c r="K213" s="4">
        <v>0</v>
      </c>
    </row>
    <row r="214" spans="2:11" x14ac:dyDescent="0.25">
      <c r="B214" s="14" t="str">
        <f t="shared" si="9"/>
        <v>08</v>
      </c>
      <c r="C214" s="20" t="str">
        <f t="shared" si="10"/>
        <v>04</v>
      </c>
      <c r="D214" s="8" t="str">
        <f t="shared" si="11"/>
        <v>2018</v>
      </c>
      <c r="E214" s="8">
        <v>43198</v>
      </c>
      <c r="F214" s="3">
        <v>1</v>
      </c>
      <c r="G214" s="4">
        <v>62</v>
      </c>
      <c r="H214" s="4" t="s">
        <v>14</v>
      </c>
      <c r="I214" s="4">
        <v>0</v>
      </c>
      <c r="J214" s="4" t="s">
        <v>21</v>
      </c>
      <c r="K214" s="4">
        <v>1</v>
      </c>
    </row>
    <row r="215" spans="2:11" x14ac:dyDescent="0.25">
      <c r="B215" s="14" t="str">
        <f t="shared" si="9"/>
        <v>14</v>
      </c>
      <c r="C215" s="20" t="str">
        <f t="shared" si="10"/>
        <v>04</v>
      </c>
      <c r="D215" s="8" t="str">
        <f t="shared" si="11"/>
        <v>2018</v>
      </c>
      <c r="E215" s="7">
        <v>43204</v>
      </c>
      <c r="F215" s="3">
        <v>1</v>
      </c>
      <c r="G215" s="3">
        <v>24</v>
      </c>
      <c r="H215" s="3" t="s">
        <v>14</v>
      </c>
      <c r="I215" s="3">
        <v>0</v>
      </c>
      <c r="J215" s="3" t="s">
        <v>15</v>
      </c>
      <c r="K215" s="3">
        <v>1</v>
      </c>
    </row>
    <row r="216" spans="2:11" x14ac:dyDescent="0.25">
      <c r="B216" s="14" t="str">
        <f t="shared" si="9"/>
        <v>18</v>
      </c>
      <c r="C216" s="20" t="str">
        <f t="shared" si="10"/>
        <v>04</v>
      </c>
      <c r="D216" s="8" t="str">
        <f t="shared" si="11"/>
        <v>2018</v>
      </c>
      <c r="E216" s="8">
        <v>43208</v>
      </c>
      <c r="F216" s="3">
        <v>1</v>
      </c>
      <c r="G216" s="4">
        <v>26</v>
      </c>
      <c r="H216" s="4" t="s">
        <v>14</v>
      </c>
      <c r="I216" s="4">
        <v>0</v>
      </c>
      <c r="J216" s="4" t="s">
        <v>15</v>
      </c>
      <c r="K216" s="4">
        <v>1</v>
      </c>
    </row>
    <row r="217" spans="2:11" x14ac:dyDescent="0.25">
      <c r="B217" s="14" t="str">
        <f t="shared" si="9"/>
        <v>19</v>
      </c>
      <c r="C217" s="20" t="str">
        <f t="shared" si="10"/>
        <v>04</v>
      </c>
      <c r="D217" s="8" t="str">
        <f t="shared" si="11"/>
        <v>2018</v>
      </c>
      <c r="E217" s="7">
        <v>43209</v>
      </c>
      <c r="F217" s="3">
        <v>1</v>
      </c>
      <c r="G217" s="3">
        <v>1338</v>
      </c>
      <c r="H217" s="3" t="s">
        <v>171</v>
      </c>
      <c r="I217" s="3">
        <v>7</v>
      </c>
      <c r="J217" s="3" t="s">
        <v>15</v>
      </c>
      <c r="K217" s="3">
        <v>0</v>
      </c>
    </row>
    <row r="218" spans="2:11" x14ac:dyDescent="0.25">
      <c r="B218" s="14" t="str">
        <f t="shared" si="9"/>
        <v>24</v>
      </c>
      <c r="C218" s="20" t="str">
        <f t="shared" si="10"/>
        <v>04</v>
      </c>
      <c r="D218" s="8" t="str">
        <f t="shared" si="11"/>
        <v>2018</v>
      </c>
      <c r="E218" s="7">
        <v>43214</v>
      </c>
      <c r="F218" s="3">
        <v>1</v>
      </c>
      <c r="G218" s="3">
        <v>80</v>
      </c>
      <c r="H218" s="3" t="s">
        <v>14</v>
      </c>
      <c r="I218" s="3">
        <v>0</v>
      </c>
      <c r="J218" s="3" t="s">
        <v>21</v>
      </c>
      <c r="K218" s="3">
        <v>1</v>
      </c>
    </row>
    <row r="219" spans="2:11" x14ac:dyDescent="0.25">
      <c r="B219" s="14" t="str">
        <f t="shared" si="9"/>
        <v>27</v>
      </c>
      <c r="C219" s="20" t="str">
        <f t="shared" si="10"/>
        <v>04</v>
      </c>
      <c r="D219" s="8" t="str">
        <f t="shared" si="11"/>
        <v>2018</v>
      </c>
      <c r="E219" s="7">
        <v>43217</v>
      </c>
      <c r="F219" s="3">
        <v>1</v>
      </c>
      <c r="G219" s="3">
        <v>49</v>
      </c>
      <c r="H219" s="3" t="s">
        <v>14</v>
      </c>
      <c r="I219" s="3">
        <v>0</v>
      </c>
      <c r="J219" s="3" t="s">
        <v>18</v>
      </c>
      <c r="K219" s="3">
        <v>0</v>
      </c>
    </row>
    <row r="220" spans="2:11" x14ac:dyDescent="0.25">
      <c r="B220" s="15" t="str">
        <f t="shared" si="9"/>
        <v>30</v>
      </c>
      <c r="C220" s="21" t="str">
        <f t="shared" si="10"/>
        <v>04</v>
      </c>
      <c r="D220" s="9" t="str">
        <f t="shared" si="11"/>
        <v>2018</v>
      </c>
      <c r="E220" s="9">
        <v>43220</v>
      </c>
      <c r="F220" s="3">
        <v>1</v>
      </c>
      <c r="G220" s="5">
        <v>2</v>
      </c>
      <c r="H220" s="5" t="s">
        <v>14</v>
      </c>
      <c r="I220" s="5">
        <v>0</v>
      </c>
      <c r="J220" s="5" t="s">
        <v>15</v>
      </c>
      <c r="K220" s="5">
        <v>1</v>
      </c>
    </row>
  </sheetData>
  <phoneticPr fontId="4"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EB07F-835B-4F24-A965-082548904735}">
  <sheetPr>
    <tabColor theme="9"/>
  </sheetPr>
  <dimension ref="A1"/>
  <sheetViews>
    <sheetView showGridLines="0" tabSelected="1" zoomScale="43" zoomScaleNormal="43" workbookViewId="0"/>
  </sheetViews>
  <sheetFormatPr defaultRowHeight="13.8" x14ac:dyDescent="0.25"/>
  <cols>
    <col min="1" max="1" width="8.59765625" customWidth="1"/>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A1E15-42F5-46BE-A05D-B2CAE02F1CDA}">
  <sheetPr>
    <tabColor theme="9"/>
  </sheetPr>
  <dimension ref="A1"/>
  <sheetViews>
    <sheetView showGridLines="0" zoomScale="50" zoomScaleNormal="50" workbookViewId="0"/>
  </sheetViews>
  <sheetFormatPr defaultRowHeight="13.8" x14ac:dyDescent="0.25"/>
  <cols>
    <col min="1" max="1" width="8.59765625" customWidth="1"/>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4BB5-73E6-4741-9B0E-203726669EA5}">
  <sheetPr>
    <tabColor rgb="FFFF6A39"/>
  </sheetPr>
  <dimension ref="A3:AG44"/>
  <sheetViews>
    <sheetView topLeftCell="D1" zoomScale="70" zoomScaleNormal="70" workbookViewId="0">
      <selection activeCell="Z9" sqref="Z9:AB11"/>
    </sheetView>
  </sheetViews>
  <sheetFormatPr defaultRowHeight="13.8" x14ac:dyDescent="0.25"/>
  <cols>
    <col min="1" max="1" width="16.5" bestFit="1" customWidth="1"/>
    <col min="2" max="2" width="29" bestFit="1" customWidth="1"/>
    <col min="3" max="3" width="16.5" bestFit="1" customWidth="1"/>
    <col min="4" max="4" width="29" bestFit="1" customWidth="1"/>
    <col min="6" max="6" width="16.5" bestFit="1" customWidth="1"/>
    <col min="7" max="7" width="29" bestFit="1" customWidth="1"/>
    <col min="9" max="10" width="18.5" bestFit="1" customWidth="1"/>
    <col min="11" max="11" width="11.59765625" bestFit="1" customWidth="1"/>
    <col min="12" max="12" width="25.796875" bestFit="1" customWidth="1"/>
    <col min="13" max="13" width="18.5" bestFit="1" customWidth="1"/>
    <col min="14" max="15" width="12.3984375" bestFit="1" customWidth="1"/>
    <col min="16" max="16" width="11.296875" bestFit="1" customWidth="1"/>
    <col min="17" max="17" width="8" bestFit="1" customWidth="1"/>
    <col min="18" max="18" width="15.3984375" bestFit="1" customWidth="1"/>
    <col min="19" max="19" width="11.296875" bestFit="1" customWidth="1"/>
    <col min="20" max="20" width="8.59765625" bestFit="1" customWidth="1"/>
    <col min="21" max="21" width="11.296875" bestFit="1" customWidth="1"/>
    <col min="22" max="22" width="14.09765625" bestFit="1" customWidth="1"/>
    <col min="23" max="23" width="23.5" bestFit="1" customWidth="1"/>
    <col min="24" max="24" width="12.3984375" bestFit="1" customWidth="1"/>
    <col min="25" max="25" width="16.5" bestFit="1" customWidth="1"/>
    <col min="26" max="26" width="18.5" bestFit="1" customWidth="1"/>
    <col min="27" max="27" width="16.5" bestFit="1" customWidth="1"/>
    <col min="28" max="28" width="18.5" bestFit="1" customWidth="1"/>
    <col min="30" max="30" width="29.296875" bestFit="1" customWidth="1"/>
    <col min="31" max="31" width="15.69921875" bestFit="1" customWidth="1"/>
    <col min="32" max="32" width="7.5" bestFit="1" customWidth="1"/>
    <col min="33" max="33" width="11.59765625" bestFit="1" customWidth="1"/>
    <col min="34" max="81" width="11.296875" bestFit="1" customWidth="1"/>
    <col min="82" max="82" width="11.09765625" bestFit="1" customWidth="1"/>
    <col min="83" max="123" width="11.296875" bestFit="1" customWidth="1"/>
    <col min="124" max="124" width="11.09765625" bestFit="1" customWidth="1"/>
    <col min="125" max="165" width="11.296875" bestFit="1" customWidth="1"/>
    <col min="166" max="166" width="11" bestFit="1" customWidth="1"/>
    <col min="167" max="169" width="11.09765625" bestFit="1" customWidth="1"/>
    <col min="170" max="203" width="11.296875" bestFit="1" customWidth="1"/>
    <col min="204" max="204" width="11.59765625" bestFit="1" customWidth="1"/>
  </cols>
  <sheetData>
    <row r="3" spans="1:31" ht="15.6" x14ac:dyDescent="0.25">
      <c r="A3" s="24" t="s">
        <v>155</v>
      </c>
      <c r="C3" s="23" t="s">
        <v>156</v>
      </c>
      <c r="D3" s="24" t="s">
        <v>155</v>
      </c>
      <c r="F3" s="23" t="s">
        <v>156</v>
      </c>
      <c r="G3" s="24" t="s">
        <v>155</v>
      </c>
      <c r="I3" s="24" t="s">
        <v>157</v>
      </c>
      <c r="J3" s="24" t="s">
        <v>158</v>
      </c>
    </row>
    <row r="4" spans="1:31" ht="15.6" x14ac:dyDescent="0.25">
      <c r="A4" s="25">
        <v>518226</v>
      </c>
      <c r="C4" s="24" t="s">
        <v>45</v>
      </c>
      <c r="D4" s="25">
        <v>7897</v>
      </c>
      <c r="F4" s="24" t="s">
        <v>45</v>
      </c>
      <c r="G4" s="25">
        <v>10270</v>
      </c>
      <c r="I4" s="25">
        <v>148</v>
      </c>
      <c r="J4" s="25">
        <v>219</v>
      </c>
    </row>
    <row r="5" spans="1:31" ht="15.6" x14ac:dyDescent="0.25">
      <c r="C5" s="24" t="s">
        <v>75</v>
      </c>
      <c r="D5" s="25">
        <v>7136</v>
      </c>
      <c r="F5" s="24" t="s">
        <v>75</v>
      </c>
      <c r="G5" s="25">
        <v>9309</v>
      </c>
      <c r="L5" s="23" t="s">
        <v>156</v>
      </c>
      <c r="M5" s="24" t="s">
        <v>155</v>
      </c>
      <c r="N5" s="24"/>
      <c r="O5" s="24"/>
      <c r="P5" s="24"/>
      <c r="Q5" s="24"/>
      <c r="R5" s="24"/>
      <c r="S5" s="24"/>
      <c r="T5" s="24"/>
      <c r="U5" s="24"/>
      <c r="V5" s="24"/>
      <c r="W5" s="24"/>
      <c r="Y5" s="23" t="s">
        <v>156</v>
      </c>
      <c r="Z5" s="24" t="s">
        <v>158</v>
      </c>
      <c r="AA5" s="23" t="s">
        <v>156</v>
      </c>
      <c r="AB5" s="24" t="s">
        <v>158</v>
      </c>
      <c r="AD5" s="23" t="s">
        <v>156</v>
      </c>
      <c r="AE5" s="24" t="s">
        <v>158</v>
      </c>
    </row>
    <row r="6" spans="1:31" ht="15.6" x14ac:dyDescent="0.25">
      <c r="C6" s="24" t="s">
        <v>26</v>
      </c>
      <c r="D6" s="25">
        <v>2857</v>
      </c>
      <c r="F6" s="24" t="s">
        <v>26</v>
      </c>
      <c r="G6" s="25">
        <v>401949</v>
      </c>
      <c r="L6" s="24" t="s">
        <v>15</v>
      </c>
      <c r="M6" s="25">
        <v>440289</v>
      </c>
      <c r="N6" s="25"/>
      <c r="O6" s="25"/>
      <c r="P6" s="25"/>
      <c r="Q6" s="25"/>
      <c r="R6" s="25"/>
      <c r="S6" s="25"/>
      <c r="T6" s="25"/>
      <c r="U6" s="25"/>
      <c r="V6" s="25"/>
      <c r="W6" s="25"/>
      <c r="Y6" s="24" t="s">
        <v>45</v>
      </c>
      <c r="Z6" s="25">
        <v>23</v>
      </c>
      <c r="AA6" s="24" t="s">
        <v>27</v>
      </c>
      <c r="AB6" s="25">
        <v>167</v>
      </c>
      <c r="AD6" s="24" t="s">
        <v>45</v>
      </c>
      <c r="AE6" s="25">
        <v>23</v>
      </c>
    </row>
    <row r="7" spans="1:31" ht="15.6" x14ac:dyDescent="0.25">
      <c r="C7" s="24" t="s">
        <v>12</v>
      </c>
      <c r="D7" s="25">
        <v>2356</v>
      </c>
      <c r="F7" s="24" t="s">
        <v>12</v>
      </c>
      <c r="G7" s="25">
        <v>12191</v>
      </c>
      <c r="I7" s="24" t="s">
        <v>158</v>
      </c>
      <c r="L7" s="24" t="s">
        <v>42</v>
      </c>
      <c r="M7" s="25">
        <v>19027</v>
      </c>
      <c r="N7" s="25"/>
      <c r="O7" s="25"/>
      <c r="P7" s="25"/>
      <c r="Q7" s="25"/>
      <c r="R7" s="25"/>
      <c r="S7" s="25"/>
      <c r="T7" s="25"/>
      <c r="U7" s="25"/>
      <c r="V7" s="25"/>
      <c r="W7" s="25"/>
      <c r="Y7" s="24" t="s">
        <v>75</v>
      </c>
      <c r="Z7" s="25">
        <v>8</v>
      </c>
      <c r="AA7" s="26" t="s">
        <v>159</v>
      </c>
      <c r="AB7" s="25">
        <v>14</v>
      </c>
      <c r="AD7" s="24" t="s">
        <v>75</v>
      </c>
      <c r="AE7" s="25">
        <v>8</v>
      </c>
    </row>
    <row r="8" spans="1:31" ht="15.6" x14ac:dyDescent="0.25">
      <c r="A8" s="23" t="s">
        <v>156</v>
      </c>
      <c r="B8" s="24" t="s">
        <v>158</v>
      </c>
      <c r="C8" s="24" t="s">
        <v>76</v>
      </c>
      <c r="D8" s="25">
        <v>248</v>
      </c>
      <c r="F8" s="24" t="s">
        <v>76</v>
      </c>
      <c r="G8" s="25">
        <v>9160</v>
      </c>
      <c r="I8" s="25">
        <v>219</v>
      </c>
      <c r="L8" s="24" t="s">
        <v>21</v>
      </c>
      <c r="M8" s="25">
        <v>18056</v>
      </c>
      <c r="N8" s="25"/>
      <c r="O8" s="25"/>
      <c r="P8" s="25"/>
      <c r="Q8" s="25"/>
      <c r="R8" s="25"/>
      <c r="S8" s="25"/>
      <c r="T8" s="25"/>
      <c r="U8" s="25"/>
      <c r="V8" s="25"/>
      <c r="W8" s="25"/>
      <c r="Y8" s="24" t="s">
        <v>26</v>
      </c>
      <c r="Z8" s="25">
        <v>26</v>
      </c>
      <c r="AA8" s="26" t="s">
        <v>160</v>
      </c>
      <c r="AB8" s="25">
        <v>28</v>
      </c>
      <c r="AD8" s="24" t="s">
        <v>26</v>
      </c>
      <c r="AE8" s="25">
        <v>26</v>
      </c>
    </row>
    <row r="9" spans="1:31" ht="15.6" x14ac:dyDescent="0.25">
      <c r="A9" s="24" t="s">
        <v>14</v>
      </c>
      <c r="B9" s="25">
        <v>184</v>
      </c>
      <c r="C9" s="24" t="s">
        <v>63</v>
      </c>
      <c r="D9" s="25">
        <v>2555</v>
      </c>
      <c r="F9" s="24" t="s">
        <v>63</v>
      </c>
      <c r="G9" s="25">
        <v>38804</v>
      </c>
      <c r="L9" s="24" t="s">
        <v>28</v>
      </c>
      <c r="M9" s="25">
        <v>16718</v>
      </c>
      <c r="N9" s="25"/>
      <c r="O9" s="25"/>
      <c r="P9" s="25"/>
      <c r="Q9" s="25"/>
      <c r="R9" s="25"/>
      <c r="S9" s="25"/>
      <c r="T9" s="25"/>
      <c r="U9" s="25"/>
      <c r="V9" s="25"/>
      <c r="W9" s="25"/>
      <c r="Y9" s="24" t="s">
        <v>12</v>
      </c>
      <c r="Z9" s="25">
        <v>37</v>
      </c>
      <c r="AA9" s="26" t="s">
        <v>161</v>
      </c>
      <c r="AB9" s="25">
        <v>16</v>
      </c>
      <c r="AD9" s="24" t="s">
        <v>12</v>
      </c>
      <c r="AE9" s="25">
        <v>37</v>
      </c>
    </row>
    <row r="10" spans="1:31" ht="15.6" x14ac:dyDescent="0.25">
      <c r="A10" s="24" t="s">
        <v>171</v>
      </c>
      <c r="B10" s="25">
        <v>35</v>
      </c>
      <c r="C10" s="24" t="s">
        <v>48</v>
      </c>
      <c r="D10" s="25">
        <v>5924</v>
      </c>
      <c r="F10" s="24" t="s">
        <v>48</v>
      </c>
      <c r="G10" s="25">
        <v>8435</v>
      </c>
      <c r="L10" s="24" t="s">
        <v>54</v>
      </c>
      <c r="M10" s="25">
        <v>12498</v>
      </c>
      <c r="N10" s="29" t="s">
        <v>21</v>
      </c>
      <c r="O10" s="29" t="s">
        <v>15</v>
      </c>
      <c r="P10" s="29" t="s">
        <v>18</v>
      </c>
      <c r="Q10" s="29" t="s">
        <v>28</v>
      </c>
      <c r="R10" s="29" t="s">
        <v>127</v>
      </c>
      <c r="S10" s="29" t="s">
        <v>129</v>
      </c>
      <c r="T10" s="29" t="s">
        <v>54</v>
      </c>
      <c r="U10" s="29" t="s">
        <v>69</v>
      </c>
      <c r="V10" s="29" t="s">
        <v>42</v>
      </c>
      <c r="W10" s="29" t="s">
        <v>145</v>
      </c>
      <c r="X10" s="29" t="s">
        <v>60</v>
      </c>
      <c r="Y10" s="24" t="s">
        <v>76</v>
      </c>
      <c r="Z10" s="25">
        <v>16</v>
      </c>
      <c r="AA10" s="26" t="s">
        <v>163</v>
      </c>
      <c r="AB10" s="25">
        <v>18</v>
      </c>
      <c r="AD10" s="24" t="s">
        <v>76</v>
      </c>
      <c r="AE10" s="25">
        <v>16</v>
      </c>
    </row>
    <row r="11" spans="1:31" ht="15.6" x14ac:dyDescent="0.25">
      <c r="A11" s="24" t="s">
        <v>162</v>
      </c>
      <c r="B11" s="25">
        <v>219</v>
      </c>
      <c r="C11" s="24" t="s">
        <v>50</v>
      </c>
      <c r="D11" s="25">
        <v>3198</v>
      </c>
      <c r="F11" s="24" t="s">
        <v>50</v>
      </c>
      <c r="G11" s="25">
        <v>8956</v>
      </c>
      <c r="L11" s="24" t="s">
        <v>145</v>
      </c>
      <c r="M11" s="25">
        <v>6433</v>
      </c>
      <c r="N11" s="30">
        <f>N13/GETPIVOTDATA("watcher",$L$20)</f>
        <v>0.18721461187214611</v>
      </c>
      <c r="O11" s="30">
        <f t="shared" ref="O11:W11" si="0">O13/GETPIVOTDATA("watcher",$L$20)</f>
        <v>0.36529680365296802</v>
      </c>
      <c r="P11" s="30">
        <f t="shared" si="0"/>
        <v>3.6529680365296802E-2</v>
      </c>
      <c r="Q11" s="30">
        <f t="shared" si="0"/>
        <v>0.15525114155251141</v>
      </c>
      <c r="R11" s="36">
        <f t="shared" si="0"/>
        <v>4.5662100456621002E-3</v>
      </c>
      <c r="S11" s="30">
        <f t="shared" si="0"/>
        <v>1.3698630136986301E-2</v>
      </c>
      <c r="T11" s="30">
        <f t="shared" si="0"/>
        <v>0.11872146118721461</v>
      </c>
      <c r="U11" s="30">
        <f t="shared" si="0"/>
        <v>4.5662100456621002E-3</v>
      </c>
      <c r="V11" s="30">
        <f t="shared" si="0"/>
        <v>7.3059360730593603E-2</v>
      </c>
      <c r="W11" s="30">
        <f t="shared" si="0"/>
        <v>4.5662100456621002E-3</v>
      </c>
      <c r="X11" s="30">
        <f>X13/GETPIVOTDATA("watcher",$L$20)</f>
        <v>3.6529680365296802E-2</v>
      </c>
      <c r="Y11" s="24" t="s">
        <v>63</v>
      </c>
      <c r="Z11" s="25">
        <v>18</v>
      </c>
      <c r="AA11" s="26" t="s">
        <v>164</v>
      </c>
      <c r="AB11" s="25">
        <v>18</v>
      </c>
      <c r="AD11" s="24" t="s">
        <v>63</v>
      </c>
      <c r="AE11" s="25">
        <v>18</v>
      </c>
    </row>
    <row r="12" spans="1:31" ht="15.6" x14ac:dyDescent="0.25">
      <c r="C12" s="24" t="s">
        <v>88</v>
      </c>
      <c r="D12" s="25">
        <v>7004</v>
      </c>
      <c r="F12" s="24" t="s">
        <v>88</v>
      </c>
      <c r="G12" s="25">
        <v>2000</v>
      </c>
      <c r="I12" t="s">
        <v>4</v>
      </c>
      <c r="J12" t="s">
        <v>165</v>
      </c>
      <c r="K12" t="s">
        <v>166</v>
      </c>
      <c r="L12" s="24" t="s">
        <v>60</v>
      </c>
      <c r="M12" s="25">
        <v>3248</v>
      </c>
      <c r="N12" s="30" cm="1">
        <f t="array" ref="N12">100%-الجدول2[Action]</f>
        <v>0.81278538812785395</v>
      </c>
      <c r="O12" s="30" cm="1">
        <f t="array" ref="O12">100%-الجدول2[Animation]</f>
        <v>0.63470319634703198</v>
      </c>
      <c r="P12" s="30" cm="1">
        <f t="array" ref="P12">100%-الجدول2[Biography]</f>
        <v>0.9634703196347032</v>
      </c>
      <c r="Q12" s="30" cm="1">
        <f t="array" ref="Q12">100%-الجدول2[Comedy]</f>
        <v>0.84474885844748859</v>
      </c>
      <c r="R12" s="30" cm="1">
        <f t="array" ref="R12">100%-الجدول2[Crime]</f>
        <v>0.99543378995433796</v>
      </c>
      <c r="S12" s="30" cm="1">
        <f t="array" ref="S12">100%-الجدول2[Documentary]</f>
        <v>0.98630136986301364</v>
      </c>
      <c r="T12" s="30" cm="1">
        <f t="array" ref="T12">100%-الجدول2[Drama]</f>
        <v>0.88127853881278539</v>
      </c>
      <c r="U12" s="30" cm="1">
        <f t="array" ref="U12">100%-الجدول2[Family]</f>
        <v>0.99543378995433796</v>
      </c>
      <c r="V12" s="30" cm="1">
        <f t="array" ref="V12">100%-الجدول2[Horror]</f>
        <v>0.9269406392694064</v>
      </c>
      <c r="W12" s="30" cm="1">
        <f t="array" ref="W12">100%-الجدول2[NOT_DEFINED_IN_UMS]</f>
        <v>0.99543378995433796</v>
      </c>
      <c r="X12" s="30" cm="1">
        <f t="array" ref="X12">100%-الجدول2[Thriller]</f>
        <v>0.9634703196347032</v>
      </c>
      <c r="Y12" s="24" t="s">
        <v>48</v>
      </c>
      <c r="Z12" s="25">
        <v>18</v>
      </c>
      <c r="AA12" s="26" t="s">
        <v>167</v>
      </c>
      <c r="AB12" s="25">
        <v>19</v>
      </c>
      <c r="AD12" s="24" t="s">
        <v>48</v>
      </c>
      <c r="AE12" s="25">
        <v>18</v>
      </c>
    </row>
    <row r="13" spans="1:31" ht="15.6" x14ac:dyDescent="0.25">
      <c r="C13" s="24" t="s">
        <v>51</v>
      </c>
      <c r="D13" s="25">
        <v>6670</v>
      </c>
      <c r="F13" s="24" t="s">
        <v>51</v>
      </c>
      <c r="G13" s="25">
        <v>6720</v>
      </c>
      <c r="I13">
        <f>GETPIVOTDATA("watcher",$I$7)</f>
        <v>219</v>
      </c>
      <c r="J13">
        <f>GETPIVOTDATA("مجموع من hd",$I$3)</f>
        <v>148</v>
      </c>
      <c r="K13">
        <f>GETPIVOTDATA("watcher",$I$7)-GETPIVOTDATA("مجموع من hd",$I$3)</f>
        <v>71</v>
      </c>
      <c r="L13" s="24" t="s">
        <v>129</v>
      </c>
      <c r="M13" s="25">
        <v>1408</v>
      </c>
      <c r="N13" s="25">
        <f>GETPIVOTDATA("watcher",$L$20,"program_genre","Action")</f>
        <v>41</v>
      </c>
      <c r="O13" s="25">
        <f>GETPIVOTDATA("watcher",$L$20,"program_genre","Animation")</f>
        <v>80</v>
      </c>
      <c r="P13" s="25">
        <f>GETPIVOTDATA("watcher",$L$20,"program_genre","Biography")</f>
        <v>8</v>
      </c>
      <c r="Q13" s="28">
        <f>GETPIVOTDATA("watcher",$L$20,"program_genre","Comedy")</f>
        <v>34</v>
      </c>
      <c r="R13" s="24">
        <f>GETPIVOTDATA("watcher",$L$20,"program_genre","Crime")</f>
        <v>1</v>
      </c>
      <c r="S13" s="25">
        <f>GETPIVOTDATA("watcher",$L$20,"program_genre","Documentary")</f>
        <v>3</v>
      </c>
      <c r="T13" s="25">
        <f>GETPIVOTDATA("watcher",$L$20,"program_genre","Drama")</f>
        <v>26</v>
      </c>
      <c r="U13" s="25">
        <f>GETPIVOTDATA("watcher",$L$20,"program_genre","Family")</f>
        <v>1</v>
      </c>
      <c r="V13" s="25">
        <f>GETPIVOTDATA("watcher",$L$20,"program_genre","Horror")</f>
        <v>16</v>
      </c>
      <c r="W13" s="25">
        <f>GETPIVOTDATA("watcher",$L$20,"program_genre","NOT_DEFINED_IN_UMS")</f>
        <v>1</v>
      </c>
      <c r="X13">
        <f>GETPIVOTDATA("watcher",$L$20,"program_genre","Thriller")</f>
        <v>8</v>
      </c>
      <c r="Y13" s="24" t="s">
        <v>50</v>
      </c>
      <c r="Z13" s="25">
        <v>19</v>
      </c>
      <c r="AA13" s="26" t="s">
        <v>168</v>
      </c>
      <c r="AB13" s="25">
        <v>14</v>
      </c>
      <c r="AD13" s="24" t="s">
        <v>50</v>
      </c>
      <c r="AE13" s="25">
        <v>19</v>
      </c>
    </row>
    <row r="14" spans="1:31" ht="15.6" x14ac:dyDescent="0.25">
      <c r="A14" s="23" t="s">
        <v>156</v>
      </c>
      <c r="B14" s="24" t="s">
        <v>155</v>
      </c>
      <c r="C14" s="24" t="s">
        <v>53</v>
      </c>
      <c r="D14" s="25">
        <v>1575</v>
      </c>
      <c r="F14" s="24" t="s">
        <v>53</v>
      </c>
      <c r="G14" s="25">
        <v>2973</v>
      </c>
      <c r="L14" s="24" t="s">
        <v>18</v>
      </c>
      <c r="M14" s="25">
        <v>527</v>
      </c>
      <c r="N14" s="25"/>
      <c r="O14" s="25"/>
      <c r="P14" s="25"/>
      <c r="Q14" s="28"/>
      <c r="R14" s="24"/>
      <c r="S14" s="25"/>
      <c r="T14" s="25"/>
      <c r="U14" s="25"/>
      <c r="V14" s="25"/>
      <c r="W14" s="25"/>
      <c r="Y14" s="24" t="s">
        <v>88</v>
      </c>
      <c r="Z14" s="25">
        <v>14</v>
      </c>
      <c r="AA14" s="26" t="s">
        <v>169</v>
      </c>
      <c r="AB14" s="25">
        <v>20</v>
      </c>
      <c r="AD14" s="24" t="s">
        <v>88</v>
      </c>
      <c r="AE14" s="25">
        <v>14</v>
      </c>
    </row>
    <row r="15" spans="1:31" ht="15.6" x14ac:dyDescent="0.25">
      <c r="A15" s="24" t="s">
        <v>14</v>
      </c>
      <c r="B15" s="25">
        <v>478830</v>
      </c>
      <c r="C15" s="24" t="s">
        <v>56</v>
      </c>
      <c r="D15" s="25">
        <v>1715</v>
      </c>
      <c r="F15" s="24" t="s">
        <v>56</v>
      </c>
      <c r="G15" s="25">
        <v>7459</v>
      </c>
      <c r="L15" s="24" t="s">
        <v>127</v>
      </c>
      <c r="M15" s="25">
        <v>17</v>
      </c>
      <c r="N15" s="25" t="s">
        <v>21</v>
      </c>
      <c r="O15" s="25" t="s">
        <v>15</v>
      </c>
      <c r="P15" s="25" t="s">
        <v>18</v>
      </c>
      <c r="Q15" s="28" t="s">
        <v>28</v>
      </c>
      <c r="R15" s="24" t="s">
        <v>127</v>
      </c>
      <c r="S15" s="25" t="s">
        <v>129</v>
      </c>
      <c r="T15" s="25" t="s">
        <v>54</v>
      </c>
      <c r="U15" s="25" t="s">
        <v>69</v>
      </c>
      <c r="V15" s="25" t="s">
        <v>42</v>
      </c>
      <c r="W15" s="25" t="s">
        <v>145</v>
      </c>
      <c r="X15" t="s">
        <v>60</v>
      </c>
      <c r="Y15" s="24" t="s">
        <v>51</v>
      </c>
      <c r="Z15" s="25">
        <v>20</v>
      </c>
      <c r="AA15" s="26" t="s">
        <v>170</v>
      </c>
      <c r="AB15" s="25">
        <v>8</v>
      </c>
      <c r="AD15" s="24" t="s">
        <v>51</v>
      </c>
      <c r="AE15" s="25">
        <v>20</v>
      </c>
    </row>
    <row r="16" spans="1:31" ht="15.6" x14ac:dyDescent="0.25">
      <c r="A16" s="24" t="s">
        <v>171</v>
      </c>
      <c r="B16" s="25">
        <v>39396</v>
      </c>
      <c r="C16" s="24" t="s">
        <v>90</v>
      </c>
      <c r="D16" s="25">
        <v>547</v>
      </c>
      <c r="F16" s="24" t="s">
        <v>162</v>
      </c>
      <c r="G16" s="25">
        <v>518226</v>
      </c>
      <c r="L16" s="24" t="s">
        <v>69</v>
      </c>
      <c r="M16" s="25">
        <v>5</v>
      </c>
      <c r="N16" s="35">
        <f>N18/GETPIVOTDATA("watcher",$L$20)</f>
        <v>0.18721461187214611</v>
      </c>
      <c r="O16" s="35">
        <f t="shared" ref="O16:X16" si="1">O18/GETPIVOTDATA("watcher",$L$20)</f>
        <v>0.36529680365296802</v>
      </c>
      <c r="P16" s="35">
        <f>P18/GETPIVOTDATA("watcher",$L$20)</f>
        <v>3.6529680365296802E-2</v>
      </c>
      <c r="Q16" s="35">
        <f t="shared" si="1"/>
        <v>0.15525114155251141</v>
      </c>
      <c r="R16" s="35">
        <f t="shared" si="1"/>
        <v>4.5662100456621002E-3</v>
      </c>
      <c r="S16" s="35">
        <f t="shared" si="1"/>
        <v>1.3698630136986301E-2</v>
      </c>
      <c r="T16" s="35">
        <f t="shared" si="1"/>
        <v>0.11872146118721461</v>
      </c>
      <c r="U16" s="35">
        <f t="shared" si="1"/>
        <v>4.5662100456621002E-3</v>
      </c>
      <c r="V16" s="35">
        <f t="shared" si="1"/>
        <v>7.3059360730593603E-2</v>
      </c>
      <c r="W16" s="35">
        <f t="shared" si="1"/>
        <v>4.5662100456621002E-3</v>
      </c>
      <c r="X16" s="35">
        <f t="shared" si="1"/>
        <v>3.6529680365296802E-2</v>
      </c>
      <c r="Y16" s="24" t="s">
        <v>53</v>
      </c>
      <c r="Z16" s="25">
        <v>8</v>
      </c>
      <c r="AA16" s="26" t="s">
        <v>172</v>
      </c>
      <c r="AB16" s="25">
        <v>12</v>
      </c>
      <c r="AD16" s="24" t="s">
        <v>53</v>
      </c>
      <c r="AE16" s="25">
        <v>8</v>
      </c>
    </row>
    <row r="17" spans="1:33" ht="15.6" x14ac:dyDescent="0.25">
      <c r="A17" s="24" t="s">
        <v>162</v>
      </c>
      <c r="B17" s="25">
        <v>518226</v>
      </c>
      <c r="C17" s="24" t="s">
        <v>47</v>
      </c>
      <c r="D17" s="25">
        <v>3242</v>
      </c>
      <c r="L17" s="24" t="s">
        <v>162</v>
      </c>
      <c r="M17" s="25">
        <v>518226</v>
      </c>
      <c r="N17" s="30" cm="1">
        <f t="array" ref="N17">100%-الجدول2[Action]</f>
        <v>0.81278538812785395</v>
      </c>
      <c r="O17" s="35" cm="1">
        <f t="array" ref="O17">100%-الجدول2[Animation]</f>
        <v>0.63470319634703198</v>
      </c>
      <c r="P17" s="35" cm="1">
        <f t="array" ref="P17">100%-الجدول2[Biography]</f>
        <v>0.9634703196347032</v>
      </c>
      <c r="Q17" s="35" cm="1">
        <f t="array" ref="Q17">100%-الجدول2[Comedy]</f>
        <v>0.84474885844748859</v>
      </c>
      <c r="R17" s="35" cm="1">
        <f t="array" ref="R17">100%-الجدول2[Crime]</f>
        <v>0.99543378995433796</v>
      </c>
      <c r="S17" s="35" cm="1">
        <f t="array" ref="S17">100%-الجدول2[Documentary]</f>
        <v>0.98630136986301364</v>
      </c>
      <c r="T17" s="35" cm="1">
        <f t="array" ref="T17">100%-الجدول2[Drama]</f>
        <v>0.88127853881278539</v>
      </c>
      <c r="U17" s="35" cm="1">
        <f t="array" ref="U17">100%-الجدول2[Family]</f>
        <v>0.99543378995433796</v>
      </c>
      <c r="V17" s="35" cm="1">
        <f t="array" ref="V17">100%-الجدول2[Horror]</f>
        <v>0.9269406392694064</v>
      </c>
      <c r="W17" s="35" cm="1">
        <f t="array" ref="W17">100%-الجدول2[NOT_DEFINED_IN_UMS]</f>
        <v>0.99543378995433796</v>
      </c>
      <c r="X17" s="35" cm="1">
        <f t="array" ref="X17">100%-الجدول2[Thriller]</f>
        <v>0.9634703196347032</v>
      </c>
      <c r="Y17" s="24" t="s">
        <v>56</v>
      </c>
      <c r="Z17" s="25">
        <v>12</v>
      </c>
      <c r="AA17" s="24" t="s">
        <v>13</v>
      </c>
      <c r="AB17" s="25">
        <v>52</v>
      </c>
      <c r="AD17" s="24" t="s">
        <v>56</v>
      </c>
      <c r="AE17" s="25">
        <v>12</v>
      </c>
    </row>
    <row r="18" spans="1:33" ht="15.6" x14ac:dyDescent="0.25">
      <c r="C18" s="24" t="s">
        <v>25</v>
      </c>
      <c r="D18" s="25">
        <v>5539</v>
      </c>
      <c r="F18" s="23" t="s">
        <v>156</v>
      </c>
      <c r="G18" s="24" t="s">
        <v>155</v>
      </c>
      <c r="N18" s="31">
        <f>GETPIVOTDATA("watcher",$L$20,"program_genre","Action")</f>
        <v>41</v>
      </c>
      <c r="O18" s="31">
        <f>GETPIVOTDATA("watcher",$L$20,"program_genre","Animation")</f>
        <v>80</v>
      </c>
      <c r="P18" s="31">
        <f>GETPIVOTDATA("watcher",$L$20,"program_genre","Biography")</f>
        <v>8</v>
      </c>
      <c r="Q18" s="32">
        <f>GETPIVOTDATA("watcher",$L$20,"program_genre","Comedy")</f>
        <v>34</v>
      </c>
      <c r="R18" s="33">
        <f>GETPIVOTDATA("watcher",$L$20,"program_genre","Crime")</f>
        <v>1</v>
      </c>
      <c r="S18" s="31">
        <f>GETPIVOTDATA("watcher",$L$20,"program_genre","Documentary")</f>
        <v>3</v>
      </c>
      <c r="T18" s="31">
        <f>GETPIVOTDATA("watcher",$L$20,"program_genre","Drama")</f>
        <v>26</v>
      </c>
      <c r="U18" s="31">
        <f>GETPIVOTDATA("watcher",$L$20,"program_genre","Family")</f>
        <v>1</v>
      </c>
      <c r="V18" s="31">
        <f>GETPIVOTDATA("watcher",$L$20,"program_genre","Horror")</f>
        <v>16</v>
      </c>
      <c r="W18" s="31">
        <f>GETPIVOTDATA("watcher",$L$20,"program_genre","NOT_DEFINED_IN_UMS")</f>
        <v>1</v>
      </c>
      <c r="X18" s="34">
        <f>GETPIVOTDATA("watcher",$L$20,"program_genre","Thriller")</f>
        <v>8</v>
      </c>
      <c r="Y18" s="24" t="s">
        <v>162</v>
      </c>
      <c r="Z18" s="25">
        <v>219</v>
      </c>
      <c r="AA18" s="26" t="s">
        <v>173</v>
      </c>
      <c r="AB18" s="25">
        <v>23</v>
      </c>
      <c r="AD18" s="24" t="s">
        <v>162</v>
      </c>
      <c r="AE18" s="25">
        <v>219</v>
      </c>
    </row>
    <row r="19" spans="1:33" ht="15.6" x14ac:dyDescent="0.25">
      <c r="C19" s="24" t="s">
        <v>58</v>
      </c>
      <c r="D19" s="25">
        <v>644</v>
      </c>
      <c r="F19" s="24" t="s">
        <v>27</v>
      </c>
      <c r="G19" s="25">
        <v>99820</v>
      </c>
      <c r="Q19" s="28"/>
      <c r="R19" s="24"/>
      <c r="AA19" s="26" t="s">
        <v>174</v>
      </c>
      <c r="AB19" s="25">
        <v>8</v>
      </c>
    </row>
    <row r="20" spans="1:33" ht="15.6" x14ac:dyDescent="0.25">
      <c r="A20" s="24" t="s">
        <v>158</v>
      </c>
      <c r="C20" s="24" t="s">
        <v>30</v>
      </c>
      <c r="D20" s="25">
        <v>1625</v>
      </c>
      <c r="F20" s="24" t="s">
        <v>13</v>
      </c>
      <c r="G20" s="25">
        <v>418406</v>
      </c>
      <c r="L20" s="23" t="s">
        <v>156</v>
      </c>
      <c r="M20" s="24" t="s">
        <v>158</v>
      </c>
      <c r="AA20" s="26" t="s">
        <v>159</v>
      </c>
      <c r="AB20" s="25">
        <v>12</v>
      </c>
    </row>
    <row r="21" spans="1:33" ht="15.6" x14ac:dyDescent="0.25">
      <c r="A21" s="25">
        <v>219</v>
      </c>
      <c r="C21" s="24" t="s">
        <v>23</v>
      </c>
      <c r="D21" s="25">
        <v>30</v>
      </c>
      <c r="F21" s="24" t="s">
        <v>162</v>
      </c>
      <c r="G21" s="25">
        <v>518226</v>
      </c>
      <c r="L21" s="24" t="s">
        <v>21</v>
      </c>
      <c r="M21" s="25">
        <v>41</v>
      </c>
      <c r="AA21" s="26" t="s">
        <v>160</v>
      </c>
      <c r="AB21" s="25">
        <v>9</v>
      </c>
    </row>
    <row r="22" spans="1:33" ht="15.6" x14ac:dyDescent="0.25">
      <c r="A22" s="27"/>
      <c r="C22" s="24" t="s">
        <v>59</v>
      </c>
      <c r="D22" s="25">
        <v>5467</v>
      </c>
      <c r="L22" s="24" t="s">
        <v>15</v>
      </c>
      <c r="M22" s="25">
        <v>80</v>
      </c>
      <c r="AA22" s="24" t="s">
        <v>162</v>
      </c>
      <c r="AB22" s="25">
        <v>219</v>
      </c>
      <c r="AD22" s="23" t="s">
        <v>158</v>
      </c>
      <c r="AE22" s="23" t="s">
        <v>177</v>
      </c>
      <c r="AF22" s="24"/>
      <c r="AG22" s="24"/>
    </row>
    <row r="23" spans="1:33" ht="15.6" x14ac:dyDescent="0.25">
      <c r="A23" s="23" t="s">
        <v>156</v>
      </c>
      <c r="B23" s="24" t="s">
        <v>158</v>
      </c>
      <c r="C23" s="24" t="s">
        <v>62</v>
      </c>
      <c r="D23" s="25">
        <v>2840</v>
      </c>
      <c r="L23" s="24" t="s">
        <v>18</v>
      </c>
      <c r="M23" s="25">
        <v>8</v>
      </c>
      <c r="AD23" s="23" t="s">
        <v>156</v>
      </c>
      <c r="AE23" s="24" t="s">
        <v>27</v>
      </c>
      <c r="AF23" s="24" t="s">
        <v>13</v>
      </c>
      <c r="AG23" s="24" t="s">
        <v>162</v>
      </c>
    </row>
    <row r="24" spans="1:33" ht="15.6" x14ac:dyDescent="0.25">
      <c r="A24" s="24" t="s">
        <v>14</v>
      </c>
      <c r="B24" s="25">
        <v>184</v>
      </c>
      <c r="C24" s="24" t="s">
        <v>33</v>
      </c>
      <c r="D24" s="25">
        <v>389943</v>
      </c>
      <c r="L24" s="24" t="s">
        <v>28</v>
      </c>
      <c r="M24" s="25">
        <v>34</v>
      </c>
      <c r="V24" s="38" t="s">
        <v>156</v>
      </c>
      <c r="W24" t="s">
        <v>176</v>
      </c>
      <c r="Y24" s="38" t="s">
        <v>175</v>
      </c>
      <c r="Z24" s="38" t="s">
        <v>177</v>
      </c>
      <c r="AD24" s="24" t="s">
        <v>14</v>
      </c>
      <c r="AE24" s="25">
        <v>140</v>
      </c>
      <c r="AF24" s="25">
        <v>44</v>
      </c>
      <c r="AG24" s="25">
        <v>184</v>
      </c>
    </row>
    <row r="25" spans="1:33" ht="15.6" x14ac:dyDescent="0.25">
      <c r="A25" s="24" t="s">
        <v>171</v>
      </c>
      <c r="B25" s="25">
        <v>35</v>
      </c>
      <c r="C25" s="24" t="s">
        <v>66</v>
      </c>
      <c r="D25" s="25">
        <v>186</v>
      </c>
      <c r="L25" s="24" t="s">
        <v>127</v>
      </c>
      <c r="M25" s="25">
        <v>1</v>
      </c>
      <c r="V25" s="39" t="s">
        <v>45</v>
      </c>
      <c r="W25" s="40">
        <v>23</v>
      </c>
      <c r="Y25" s="38" t="s">
        <v>156</v>
      </c>
      <c r="Z25" t="s">
        <v>27</v>
      </c>
      <c r="AA25" t="s">
        <v>162</v>
      </c>
      <c r="AD25" s="26" t="s">
        <v>15</v>
      </c>
      <c r="AE25" s="25">
        <v>54</v>
      </c>
      <c r="AF25" s="25">
        <v>15</v>
      </c>
      <c r="AG25" s="25">
        <v>69</v>
      </c>
    </row>
    <row r="26" spans="1:33" ht="15.6" x14ac:dyDescent="0.25">
      <c r="A26" s="24" t="s">
        <v>162</v>
      </c>
      <c r="B26" s="25">
        <v>219</v>
      </c>
      <c r="C26" s="24" t="s">
        <v>35</v>
      </c>
      <c r="D26" s="25">
        <v>276</v>
      </c>
      <c r="L26" s="24" t="s">
        <v>129</v>
      </c>
      <c r="M26" s="25">
        <v>3</v>
      </c>
      <c r="V26" s="39" t="s">
        <v>75</v>
      </c>
      <c r="W26" s="40">
        <v>8</v>
      </c>
      <c r="Y26" s="39" t="s">
        <v>14</v>
      </c>
      <c r="Z26" s="40">
        <v>140</v>
      </c>
      <c r="AA26" s="40">
        <v>140</v>
      </c>
      <c r="AD26" s="26" t="s">
        <v>21</v>
      </c>
      <c r="AE26" s="25">
        <v>20</v>
      </c>
      <c r="AF26" s="25">
        <v>16</v>
      </c>
      <c r="AG26" s="25">
        <v>36</v>
      </c>
    </row>
    <row r="27" spans="1:33" ht="15.6" x14ac:dyDescent="0.25">
      <c r="C27" s="24" t="s">
        <v>20</v>
      </c>
      <c r="D27" s="25">
        <v>8490</v>
      </c>
      <c r="L27" s="24" t="s">
        <v>54</v>
      </c>
      <c r="M27" s="25">
        <v>26</v>
      </c>
      <c r="V27" s="39" t="s">
        <v>26</v>
      </c>
      <c r="W27" s="40">
        <v>26</v>
      </c>
      <c r="Y27" s="39" t="s">
        <v>171</v>
      </c>
      <c r="Z27" s="40">
        <v>27</v>
      </c>
      <c r="AA27" s="40">
        <v>27</v>
      </c>
      <c r="AD27" s="26" t="s">
        <v>28</v>
      </c>
      <c r="AE27" s="25">
        <v>21</v>
      </c>
      <c r="AF27" s="25">
        <v>6</v>
      </c>
      <c r="AG27" s="25">
        <v>27</v>
      </c>
    </row>
    <row r="28" spans="1:33" ht="15.6" x14ac:dyDescent="0.25">
      <c r="C28" s="24" t="s">
        <v>80</v>
      </c>
      <c r="D28" s="25">
        <v>2787</v>
      </c>
      <c r="L28" s="24" t="s">
        <v>69</v>
      </c>
      <c r="M28" s="25">
        <v>1</v>
      </c>
      <c r="V28" s="39" t="s">
        <v>12</v>
      </c>
      <c r="W28" s="40">
        <v>37</v>
      </c>
      <c r="Y28" s="39" t="s">
        <v>162</v>
      </c>
      <c r="Z28" s="40">
        <v>167</v>
      </c>
      <c r="AA28" s="40">
        <v>167</v>
      </c>
      <c r="AD28" s="26" t="s">
        <v>54</v>
      </c>
      <c r="AE28" s="25">
        <v>18</v>
      </c>
      <c r="AF28" s="25">
        <v>2</v>
      </c>
      <c r="AG28" s="25">
        <v>20</v>
      </c>
    </row>
    <row r="29" spans="1:33" ht="15.6" x14ac:dyDescent="0.25">
      <c r="C29" s="24" t="s">
        <v>38</v>
      </c>
      <c r="D29" s="25">
        <v>34155</v>
      </c>
      <c r="L29" s="24" t="s">
        <v>42</v>
      </c>
      <c r="M29" s="25">
        <v>16</v>
      </c>
      <c r="V29" s="39" t="s">
        <v>76</v>
      </c>
      <c r="W29" s="40">
        <v>16</v>
      </c>
      <c r="AD29" s="26" t="s">
        <v>42</v>
      </c>
      <c r="AE29" s="25">
        <v>11</v>
      </c>
      <c r="AF29" s="25">
        <v>1</v>
      </c>
      <c r="AG29" s="25">
        <v>12</v>
      </c>
    </row>
    <row r="30" spans="1:33" ht="15.6" x14ac:dyDescent="0.25">
      <c r="C30" s="24" t="s">
        <v>17</v>
      </c>
      <c r="D30" s="25">
        <v>3658</v>
      </c>
      <c r="L30" s="24" t="s">
        <v>145</v>
      </c>
      <c r="M30" s="25">
        <v>1</v>
      </c>
      <c r="V30" s="39" t="s">
        <v>63</v>
      </c>
      <c r="W30" s="40">
        <v>18</v>
      </c>
      <c r="AD30" s="26" t="s">
        <v>18</v>
      </c>
      <c r="AE30" s="25">
        <v>7</v>
      </c>
      <c r="AF30" s="25">
        <v>1</v>
      </c>
      <c r="AG30" s="25">
        <v>8</v>
      </c>
    </row>
    <row r="31" spans="1:33" ht="15.6" x14ac:dyDescent="0.25">
      <c r="C31" s="24" t="s">
        <v>73</v>
      </c>
      <c r="D31" s="25">
        <v>123</v>
      </c>
      <c r="L31" s="24" t="s">
        <v>60</v>
      </c>
      <c r="M31" s="25">
        <v>8</v>
      </c>
      <c r="V31" s="39" t="s">
        <v>48</v>
      </c>
      <c r="W31" s="40">
        <v>18</v>
      </c>
      <c r="Y31" s="38" t="s">
        <v>175</v>
      </c>
      <c r="Z31" s="38" t="s">
        <v>177</v>
      </c>
      <c r="AD31" s="26" t="s">
        <v>60</v>
      </c>
      <c r="AE31" s="25">
        <v>7</v>
      </c>
      <c r="AF31" s="25"/>
      <c r="AG31" s="25">
        <v>7</v>
      </c>
    </row>
    <row r="32" spans="1:33" ht="15.6" x14ac:dyDescent="0.25">
      <c r="C32" s="24" t="s">
        <v>41</v>
      </c>
      <c r="D32" s="25">
        <v>1991</v>
      </c>
      <c r="L32" s="24" t="s">
        <v>162</v>
      </c>
      <c r="M32" s="25">
        <v>219</v>
      </c>
      <c r="V32" s="39" t="s">
        <v>50</v>
      </c>
      <c r="W32" s="40">
        <v>19</v>
      </c>
      <c r="Y32" s="38" t="s">
        <v>156</v>
      </c>
      <c r="Z32" t="s">
        <v>13</v>
      </c>
      <c r="AA32" t="s">
        <v>162</v>
      </c>
      <c r="AD32" s="26" t="s">
        <v>129</v>
      </c>
      <c r="AE32" s="25"/>
      <c r="AF32" s="25">
        <v>2</v>
      </c>
      <c r="AG32" s="25">
        <v>2</v>
      </c>
    </row>
    <row r="33" spans="3:33" ht="15.6" x14ac:dyDescent="0.25">
      <c r="C33" s="24" t="s">
        <v>11</v>
      </c>
      <c r="D33" s="25">
        <v>5069</v>
      </c>
      <c r="V33" s="39" t="s">
        <v>88</v>
      </c>
      <c r="W33" s="40">
        <v>14</v>
      </c>
      <c r="Y33" s="39" t="s">
        <v>14</v>
      </c>
      <c r="Z33" s="40">
        <v>44</v>
      </c>
      <c r="AA33" s="40">
        <v>44</v>
      </c>
      <c r="AD33" s="26" t="s">
        <v>127</v>
      </c>
      <c r="AE33" s="25">
        <v>1</v>
      </c>
      <c r="AF33" s="25"/>
      <c r="AG33" s="25">
        <v>1</v>
      </c>
    </row>
    <row r="34" spans="3:33" ht="15.6" x14ac:dyDescent="0.25">
      <c r="C34" s="24" t="s">
        <v>74</v>
      </c>
      <c r="D34" s="25">
        <v>2479</v>
      </c>
      <c r="V34" s="39" t="s">
        <v>51</v>
      </c>
      <c r="W34" s="40">
        <v>20</v>
      </c>
      <c r="Y34" s="39" t="s">
        <v>171</v>
      </c>
      <c r="Z34" s="40">
        <v>8</v>
      </c>
      <c r="AA34" s="40">
        <v>8</v>
      </c>
      <c r="AD34" s="26" t="s">
        <v>69</v>
      </c>
      <c r="AE34" s="25">
        <v>1</v>
      </c>
      <c r="AF34" s="25"/>
      <c r="AG34" s="25">
        <v>1</v>
      </c>
    </row>
    <row r="35" spans="3:33" ht="15.6" x14ac:dyDescent="0.25">
      <c r="C35" s="24" t="s">
        <v>162</v>
      </c>
      <c r="D35" s="25">
        <v>518226</v>
      </c>
      <c r="V35" s="39" t="s">
        <v>53</v>
      </c>
      <c r="W35" s="40">
        <v>8</v>
      </c>
      <c r="Y35" s="39" t="s">
        <v>162</v>
      </c>
      <c r="Z35" s="40">
        <v>52</v>
      </c>
      <c r="AA35" s="40">
        <v>52</v>
      </c>
      <c r="AD35" s="26" t="s">
        <v>145</v>
      </c>
      <c r="AE35" s="25"/>
      <c r="AF35" s="25">
        <v>1</v>
      </c>
      <c r="AG35" s="25">
        <v>1</v>
      </c>
    </row>
    <row r="36" spans="3:33" ht="15.6" x14ac:dyDescent="0.25">
      <c r="V36" s="39" t="s">
        <v>56</v>
      </c>
      <c r="W36" s="40">
        <v>12</v>
      </c>
      <c r="AD36" s="24" t="s">
        <v>171</v>
      </c>
      <c r="AE36" s="25">
        <v>27</v>
      </c>
      <c r="AF36" s="25">
        <v>8</v>
      </c>
      <c r="AG36" s="25">
        <v>35</v>
      </c>
    </row>
    <row r="37" spans="3:33" ht="15.6" x14ac:dyDescent="0.25">
      <c r="V37" s="39" t="s">
        <v>162</v>
      </c>
      <c r="W37" s="40">
        <v>219</v>
      </c>
      <c r="AD37" s="26" t="s">
        <v>15</v>
      </c>
      <c r="AE37" s="25">
        <v>7</v>
      </c>
      <c r="AF37" s="25">
        <v>4</v>
      </c>
      <c r="AG37" s="25">
        <v>11</v>
      </c>
    </row>
    <row r="38" spans="3:33" ht="15.6" x14ac:dyDescent="0.25">
      <c r="AD38" s="26" t="s">
        <v>21</v>
      </c>
      <c r="AE38" s="25">
        <v>5</v>
      </c>
      <c r="AF38" s="25"/>
      <c r="AG38" s="25">
        <v>5</v>
      </c>
    </row>
    <row r="39" spans="3:33" ht="15.6" x14ac:dyDescent="0.25">
      <c r="AD39" s="26" t="s">
        <v>28</v>
      </c>
      <c r="AE39" s="25">
        <v>5</v>
      </c>
      <c r="AF39" s="25">
        <v>2</v>
      </c>
      <c r="AG39" s="25">
        <v>7</v>
      </c>
    </row>
    <row r="40" spans="3:33" ht="15.6" x14ac:dyDescent="0.25">
      <c r="AD40" s="26" t="s">
        <v>54</v>
      </c>
      <c r="AE40" s="25">
        <v>5</v>
      </c>
      <c r="AF40" s="25">
        <v>1</v>
      </c>
      <c r="AG40" s="25">
        <v>6</v>
      </c>
    </row>
    <row r="41" spans="3:33" ht="15.6" x14ac:dyDescent="0.25">
      <c r="AD41" s="26" t="s">
        <v>42</v>
      </c>
      <c r="AE41" s="25">
        <v>4</v>
      </c>
      <c r="AF41" s="25"/>
      <c r="AG41" s="25">
        <v>4</v>
      </c>
    </row>
    <row r="42" spans="3:33" ht="15.6" x14ac:dyDescent="0.25">
      <c r="AD42" s="26" t="s">
        <v>60</v>
      </c>
      <c r="AE42" s="25">
        <v>1</v>
      </c>
      <c r="AF42" s="25"/>
      <c r="AG42" s="25">
        <v>1</v>
      </c>
    </row>
    <row r="43" spans="3:33" ht="15.6" x14ac:dyDescent="0.25">
      <c r="AD43" s="26" t="s">
        <v>129</v>
      </c>
      <c r="AE43" s="25"/>
      <c r="AF43" s="25">
        <v>1</v>
      </c>
      <c r="AG43" s="25">
        <v>1</v>
      </c>
    </row>
    <row r="44" spans="3:33" ht="15.6" x14ac:dyDescent="0.25">
      <c r="AD44" s="24" t="s">
        <v>162</v>
      </c>
      <c r="AE44" s="25">
        <v>167</v>
      </c>
      <c r="AF44" s="25">
        <v>52</v>
      </c>
      <c r="AG44" s="25">
        <v>219</v>
      </c>
    </row>
  </sheetData>
  <pageMargins left="0.7" right="0.7" top="0.75" bottom="0.75" header="0.3" footer="0.3"/>
  <pageSetup paperSize="9" orientation="portrait" r:id="rId20"/>
  <drawing r:id="rId21"/>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ورقة1</vt:lpstr>
      <vt:lpstr>STC data after cleaning </vt:lpstr>
      <vt:lpstr>Dashboard</vt:lpstr>
      <vt:lpstr>Porgram Genre </vt:lpstr>
      <vt:lpstr>pivot1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2023-05-17T16:55:17Z</dcterms:created>
  <dcterms:modified xsi:type="dcterms:W3CDTF">2023-06-14T12:21:43Z</dcterms:modified>
  <cp:category/>
  <cp:contentStatus/>
</cp:coreProperties>
</file>