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9000" windowHeight="12650"/>
  </bookViews>
  <sheets>
    <sheet name="Sheet2" sheetId="2" r:id="rId1"/>
  </sheets>
  <definedNames>
    <definedName name="bat_eff">Sheet2!$Q$5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Sheet2!$CS$18:$CS$43</definedName>
    <definedName name="EV_demand_subsidy">Sheet2!$CT$18:$CT$43</definedName>
    <definedName name="EV_subsidy_cost">Sheet2!$V$1</definedName>
    <definedName name="EV_subsidy_decision">Sheet2!$V$9</definedName>
    <definedName name="FallDemandOff">Sheet2!$BC$18:$BE$43</definedName>
    <definedName name="FallDemandPeak">Sheet2!$AW$18:$AY$43</definedName>
    <definedName name="FallMaxGenPeak">Sheet2!$Q$57:$Q$100</definedName>
    <definedName name="FallOffHours">Sheet2!$BF$15</definedName>
    <definedName name="FallPeakHours">Sheet2!$AZ$15</definedName>
    <definedName name="FallPPDemand">Sheet2!$CM$18:$CO$43</definedName>
    <definedName name="FallSolarFactor">Sheet2!$Q$55</definedName>
    <definedName name="fridge_eff_benefit">Sheet2!$BI$18:$BK$43</definedName>
    <definedName name="fridge_eff_cost">Sheet2!$BL$15</definedName>
    <definedName name="led_eff_benefit">Sheet2!$BO$18:$BQ$43</definedName>
    <definedName name="led_eff_cost">Sheet2!$BR$15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Sheet2!$Q$8</definedName>
    <definedName name="NGCCBuildTime">Sheet2!$Q$11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Sheet2!$Q$1</definedName>
    <definedName name="OPEX_solar">Sheet2!$Q$2</definedName>
    <definedName name="OPEX_storage">Sheet2!$Q$4</definedName>
    <definedName name="OPEX_wind">Sheet2!$Q$3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Sheet2!$Q$6</definedName>
    <definedName name="SolarBuildTime">Sheet2!$Q$9</definedName>
    <definedName name="SpringDemandOff">Sheet2!$AE$18:$AG$43</definedName>
    <definedName name="SpringDemandPeak">Sheet2!$Y$18:$AA$43</definedName>
    <definedName name="SpringMaxGenPeak">Sheet2!$K$57:$K$100</definedName>
    <definedName name="SpringOffHours">Sheet2!$AH$15</definedName>
    <definedName name="SpringPeakHours">Sheet2!$AB$15</definedName>
    <definedName name="SpringPPDemand">Sheet2!$CA$18:$CC$43</definedName>
    <definedName name="SpringSolarFactor">Sheet2!$K$55</definedName>
    <definedName name="SummerDemandOff">Sheet2!$AQ$18:$AS$43</definedName>
    <definedName name="SummerDemandPeak">Sheet2!$AK$18:$AM$43</definedName>
    <definedName name="SummerMaxGenPeak">Sheet2!$N$57:$N$100</definedName>
    <definedName name="SummerOffHours">Sheet2!$AT$15</definedName>
    <definedName name="SummerPeakHours">Sheet2!$AN$15</definedName>
    <definedName name="SummerPPDemand">Sheet2!$CG$18:$CI$43</definedName>
    <definedName name="SummerSolarFactor">Sheet2!$N$55</definedName>
    <definedName name="UnitsByBus">Sheet2!$C$57:$E$100</definedName>
    <definedName name="wind_cap_factor">Sheet2!$L$5</definedName>
    <definedName name="wind_inc">Sheet2!$Q$7</definedName>
    <definedName name="WindBuildTime">Sheet2!$Q$10</definedName>
    <definedName name="WinterDemandOff">Sheet2!$S$18:$U$43</definedName>
    <definedName name="WinterDemandPeak">Sheet2!$M$18:$O$43</definedName>
    <definedName name="WinterMaxGenPeak">Sheet2!$H$57:$H$100</definedName>
    <definedName name="WinterOffHours">Sheet2!$V$15</definedName>
    <definedName name="WinterPeakHours">Sheet2!$P$15</definedName>
    <definedName name="WinterPPDemand">Sheet2!$BU$18:$BW$43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N18" i="2"/>
  <c r="M18" i="2"/>
  <c r="U18" i="2"/>
  <c r="T18" i="2"/>
  <c r="S18" i="2"/>
  <c r="AA18" i="2"/>
  <c r="Z18" i="2"/>
  <c r="Y18" i="2"/>
  <c r="AG18" i="2"/>
  <c r="AF18" i="2"/>
  <c r="AE18" i="2"/>
  <c r="AM18" i="2"/>
  <c r="AL18" i="2"/>
  <c r="AK18" i="2"/>
  <c r="AS18" i="2"/>
  <c r="AR18" i="2"/>
  <c r="AQ18" i="2"/>
  <c r="AY18" i="2"/>
  <c r="AX18" i="2"/>
  <c r="AW18" i="2"/>
  <c r="BE18" i="2"/>
  <c r="BD18" i="2"/>
  <c r="BC18" i="2"/>
  <c r="BI18" i="2"/>
  <c r="BJ18" i="2"/>
  <c r="BK18" i="2"/>
  <c r="BW18" i="2"/>
  <c r="BV18" i="2"/>
  <c r="BU18" i="2"/>
  <c r="CC18" i="2"/>
  <c r="CB18" i="2"/>
  <c r="CA18" i="2"/>
  <c r="CI18" i="2"/>
  <c r="CH18" i="2"/>
  <c r="CG18" i="2"/>
  <c r="CO18" i="2"/>
  <c r="CN18" i="2"/>
  <c r="CM18" i="2"/>
  <c r="AH100" i="2" l="1"/>
  <c r="Z100" i="2" s="1"/>
  <c r="CP18" i="2" l="1"/>
  <c r="CP19" i="2" s="1"/>
  <c r="CJ18" i="2"/>
  <c r="CJ19" i="2" s="1"/>
  <c r="CD18" i="2"/>
  <c r="CD19" i="2" s="1"/>
  <c r="BX18" i="2"/>
  <c r="BX19" i="2" s="1"/>
  <c r="CP15" i="2"/>
  <c r="BX15" i="2"/>
  <c r="CC19" i="2" l="1"/>
  <c r="CB19" i="2"/>
  <c r="CA19" i="2"/>
  <c r="BV19" i="2"/>
  <c r="BW19" i="2"/>
  <c r="BU19" i="2"/>
  <c r="CI19" i="2"/>
  <c r="CH19" i="2"/>
  <c r="CG19" i="2"/>
  <c r="CN19" i="2"/>
  <c r="CM19" i="2"/>
  <c r="CO19" i="2"/>
  <c r="CJ20" i="2"/>
  <c r="BX20" i="2"/>
  <c r="CD20" i="2"/>
  <c r="CP20" i="2"/>
  <c r="CO20" i="2" l="1"/>
  <c r="CN20" i="2"/>
  <c r="CM20" i="2"/>
  <c r="CA20" i="2"/>
  <c r="CB20" i="2"/>
  <c r="CC20" i="2"/>
  <c r="CI20" i="2"/>
  <c r="CG20" i="2"/>
  <c r="CH20" i="2"/>
  <c r="BU20" i="2"/>
  <c r="BV20" i="2"/>
  <c r="BW20" i="2"/>
  <c r="CP21" i="2"/>
  <c r="CD21" i="2"/>
  <c r="BX21" i="2"/>
  <c r="CJ21" i="2"/>
  <c r="CI21" i="2" l="1"/>
  <c r="CH21" i="2"/>
  <c r="CG21" i="2"/>
  <c r="BV21" i="2"/>
  <c r="BU21" i="2"/>
  <c r="BW21" i="2"/>
  <c r="CA21" i="2"/>
  <c r="CC21" i="2"/>
  <c r="CB21" i="2"/>
  <c r="CO21" i="2"/>
  <c r="CN21" i="2"/>
  <c r="CM21" i="2"/>
  <c r="CJ22" i="2"/>
  <c r="BX22" i="2"/>
  <c r="CD22" i="2"/>
  <c r="CP22" i="2"/>
  <c r="CM22" i="2" l="1"/>
  <c r="CN22" i="2"/>
  <c r="CO22" i="2"/>
  <c r="CB22" i="2"/>
  <c r="CA22" i="2"/>
  <c r="CC22" i="2"/>
  <c r="BW22" i="2"/>
  <c r="BV22" i="2"/>
  <c r="BU22" i="2"/>
  <c r="CG22" i="2"/>
  <c r="CH22" i="2"/>
  <c r="CI22" i="2"/>
  <c r="CP23" i="2"/>
  <c r="CD23" i="2"/>
  <c r="BX23" i="2"/>
  <c r="CJ23" i="2"/>
  <c r="CG23" i="2" l="1"/>
  <c r="CH23" i="2"/>
  <c r="CI23" i="2"/>
  <c r="CO23" i="2"/>
  <c r="CM23" i="2"/>
  <c r="CN23" i="2"/>
  <c r="BU23" i="2"/>
  <c r="BV23" i="2"/>
  <c r="BW23" i="2"/>
  <c r="CB23" i="2"/>
  <c r="CA23" i="2"/>
  <c r="CC23" i="2"/>
  <c r="BX24" i="2"/>
  <c r="CD24" i="2"/>
  <c r="CP24" i="2"/>
  <c r="CJ24" i="2"/>
  <c r="CH24" i="2" l="1"/>
  <c r="CG24" i="2"/>
  <c r="CI24" i="2"/>
  <c r="BU24" i="2"/>
  <c r="BV24" i="2"/>
  <c r="BW24" i="2"/>
  <c r="CN24" i="2"/>
  <c r="CO24" i="2"/>
  <c r="CM24" i="2"/>
  <c r="CC24" i="2"/>
  <c r="CB24" i="2"/>
  <c r="CA24" i="2"/>
  <c r="BX25" i="2"/>
  <c r="CD25" i="2"/>
  <c r="CJ25" i="2"/>
  <c r="CP25" i="2"/>
  <c r="CM25" i="2" l="1"/>
  <c r="CO25" i="2"/>
  <c r="CN25" i="2"/>
  <c r="CH25" i="2"/>
  <c r="CG25" i="2"/>
  <c r="CI25" i="2"/>
  <c r="CC25" i="2"/>
  <c r="CB25" i="2"/>
  <c r="CA25" i="2"/>
  <c r="BV25" i="2"/>
  <c r="BU25" i="2"/>
  <c r="BW25" i="2"/>
  <c r="CP26" i="2"/>
  <c r="CJ26" i="2"/>
  <c r="CD26" i="2"/>
  <c r="BX26" i="2"/>
  <c r="BW26" i="2" l="1"/>
  <c r="BV26" i="2"/>
  <c r="BU26" i="2"/>
  <c r="CC26" i="2"/>
  <c r="CA26" i="2"/>
  <c r="CB26" i="2"/>
  <c r="CI26" i="2"/>
  <c r="CH26" i="2"/>
  <c r="CG26" i="2"/>
  <c r="CN26" i="2"/>
  <c r="CM26" i="2"/>
  <c r="CO26" i="2"/>
  <c r="BX27" i="2"/>
  <c r="CD27" i="2"/>
  <c r="CJ27" i="2"/>
  <c r="CP27" i="2"/>
  <c r="CN27" i="2" l="1"/>
  <c r="CM27" i="2"/>
  <c r="CO27" i="2"/>
  <c r="CC27" i="2"/>
  <c r="CA27" i="2"/>
  <c r="CB27" i="2"/>
  <c r="BU27" i="2"/>
  <c r="BV27" i="2"/>
  <c r="BW27" i="2"/>
  <c r="CI27" i="2"/>
  <c r="CH27" i="2"/>
  <c r="CG27" i="2"/>
  <c r="CP28" i="2"/>
  <c r="CJ28" i="2"/>
  <c r="CD28" i="2"/>
  <c r="BX28" i="2"/>
  <c r="CI28" i="2" l="1"/>
  <c r="CG28" i="2"/>
  <c r="CH28" i="2"/>
  <c r="CA28" i="2"/>
  <c r="CC28" i="2"/>
  <c r="CB28" i="2"/>
  <c r="BU28" i="2"/>
  <c r="BV28" i="2"/>
  <c r="BW28" i="2"/>
  <c r="CO28" i="2"/>
  <c r="CN28" i="2"/>
  <c r="CM28" i="2"/>
  <c r="BX29" i="2"/>
  <c r="CD29" i="2"/>
  <c r="CJ29" i="2"/>
  <c r="CP29" i="2"/>
  <c r="CN29" i="2" l="1"/>
  <c r="CO29" i="2"/>
  <c r="CM29" i="2"/>
  <c r="BV29" i="2"/>
  <c r="BW29" i="2"/>
  <c r="BU29" i="2"/>
  <c r="CI29" i="2"/>
  <c r="CG29" i="2"/>
  <c r="CH29" i="2"/>
  <c r="CA29" i="2"/>
  <c r="CC29" i="2"/>
  <c r="CB29" i="2"/>
  <c r="CJ30" i="2"/>
  <c r="CP30" i="2"/>
  <c r="CD30" i="2"/>
  <c r="BX30" i="2"/>
  <c r="CG30" i="2" l="1"/>
  <c r="CH30" i="2"/>
  <c r="CI30" i="2"/>
  <c r="BW30" i="2"/>
  <c r="BU30" i="2"/>
  <c r="BV30" i="2"/>
  <c r="CO30" i="2"/>
  <c r="CN30" i="2"/>
  <c r="CM30" i="2"/>
  <c r="CB30" i="2"/>
  <c r="CA30" i="2"/>
  <c r="CC30" i="2"/>
  <c r="BX31" i="2"/>
  <c r="CD31" i="2"/>
  <c r="CP31" i="2"/>
  <c r="CJ31" i="2"/>
  <c r="CB31" i="2" l="1"/>
  <c r="CA31" i="2"/>
  <c r="CC31" i="2"/>
  <c r="BU31" i="2"/>
  <c r="BV31" i="2"/>
  <c r="BW31" i="2"/>
  <c r="CG31" i="2"/>
  <c r="CI31" i="2"/>
  <c r="CH31" i="2"/>
  <c r="CO31" i="2"/>
  <c r="CM31" i="2"/>
  <c r="CN31" i="2"/>
  <c r="CJ32" i="2"/>
  <c r="CP32" i="2"/>
  <c r="CD32" i="2"/>
  <c r="BX32" i="2"/>
  <c r="CC32" i="2" l="1"/>
  <c r="CB32" i="2"/>
  <c r="CA32" i="2"/>
  <c r="BU32" i="2"/>
  <c r="BV32" i="2"/>
  <c r="BW32" i="2"/>
  <c r="CO32" i="2"/>
  <c r="CM32" i="2"/>
  <c r="CN32" i="2"/>
  <c r="CH32" i="2"/>
  <c r="CI32" i="2"/>
  <c r="CG32" i="2"/>
  <c r="BX33" i="2"/>
  <c r="CD33" i="2"/>
  <c r="CP33" i="2"/>
  <c r="CJ33" i="2"/>
  <c r="CN33" i="2" l="1"/>
  <c r="CM33" i="2"/>
  <c r="CO33" i="2"/>
  <c r="CH33" i="2"/>
  <c r="CG33" i="2"/>
  <c r="CI33" i="2"/>
  <c r="CC33" i="2"/>
  <c r="CB33" i="2"/>
  <c r="CA33" i="2"/>
  <c r="BV33" i="2"/>
  <c r="BW33" i="2"/>
  <c r="BU33" i="2"/>
  <c r="CJ34" i="2"/>
  <c r="CP34" i="2"/>
  <c r="CD34" i="2"/>
  <c r="BX34" i="2"/>
  <c r="BW34" i="2" l="1"/>
  <c r="BU34" i="2"/>
  <c r="BV34" i="2"/>
  <c r="CC34" i="2"/>
  <c r="CB34" i="2"/>
  <c r="CA34" i="2"/>
  <c r="CO34" i="2"/>
  <c r="CM34" i="2"/>
  <c r="CN34" i="2"/>
  <c r="CI34" i="2"/>
  <c r="CH34" i="2"/>
  <c r="CG34" i="2"/>
  <c r="BX35" i="2"/>
  <c r="CD35" i="2"/>
  <c r="CP35" i="2"/>
  <c r="CJ35" i="2"/>
  <c r="CI35" i="2" l="1"/>
  <c r="CH35" i="2"/>
  <c r="CG35" i="2"/>
  <c r="CC35" i="2"/>
  <c r="CB35" i="2"/>
  <c r="CA35" i="2"/>
  <c r="CN35" i="2"/>
  <c r="CO35" i="2"/>
  <c r="CM35" i="2"/>
  <c r="BU35" i="2"/>
  <c r="BV35" i="2"/>
  <c r="BW35" i="2"/>
  <c r="CJ36" i="2"/>
  <c r="CP36" i="2"/>
  <c r="CD36" i="2"/>
  <c r="BX36" i="2"/>
  <c r="BU36" i="2" l="1"/>
  <c r="BW36" i="2"/>
  <c r="BV36" i="2"/>
  <c r="CA36" i="2"/>
  <c r="CB36" i="2"/>
  <c r="CC36" i="2"/>
  <c r="CO36" i="2"/>
  <c r="CN36" i="2"/>
  <c r="CM36" i="2"/>
  <c r="CI36" i="2"/>
  <c r="CH36" i="2"/>
  <c r="CG36" i="2"/>
  <c r="BX37" i="2"/>
  <c r="CD37" i="2"/>
  <c r="CP37" i="2"/>
  <c r="CJ37" i="2"/>
  <c r="CI37" i="2" l="1"/>
  <c r="CG37" i="2"/>
  <c r="CH37" i="2"/>
  <c r="CO37" i="2"/>
  <c r="CN37" i="2"/>
  <c r="CM37" i="2"/>
  <c r="CA37" i="2"/>
  <c r="CB37" i="2"/>
  <c r="CC37" i="2"/>
  <c r="BV37" i="2"/>
  <c r="BU37" i="2"/>
  <c r="BW37" i="2"/>
  <c r="CJ38" i="2"/>
  <c r="CP38" i="2"/>
  <c r="CD38" i="2"/>
  <c r="BX38" i="2"/>
  <c r="CB38" i="2" l="1"/>
  <c r="CA38" i="2"/>
  <c r="CC38" i="2"/>
  <c r="CM38" i="2"/>
  <c r="CN38" i="2"/>
  <c r="CO38" i="2"/>
  <c r="BW38" i="2"/>
  <c r="BU38" i="2"/>
  <c r="BV38" i="2"/>
  <c r="CG38" i="2"/>
  <c r="CH38" i="2"/>
  <c r="CI38" i="2"/>
  <c r="BX39" i="2"/>
  <c r="CD39" i="2"/>
  <c r="CP39" i="2"/>
  <c r="CJ39" i="2"/>
  <c r="CG39" i="2" l="1"/>
  <c r="CI39" i="2"/>
  <c r="CH39" i="2"/>
  <c r="CO39" i="2"/>
  <c r="CM39" i="2"/>
  <c r="CN39" i="2"/>
  <c r="CB39" i="2"/>
  <c r="CA39" i="2"/>
  <c r="CC39" i="2"/>
  <c r="BU39" i="2"/>
  <c r="BV39" i="2"/>
  <c r="BW39" i="2"/>
  <c r="CJ40" i="2"/>
  <c r="CP40" i="2"/>
  <c r="CD40" i="2"/>
  <c r="BX40" i="2"/>
  <c r="CM40" i="2" l="1"/>
  <c r="CN40" i="2"/>
  <c r="CO40" i="2"/>
  <c r="BU40" i="2"/>
  <c r="BW40" i="2"/>
  <c r="BV40" i="2"/>
  <c r="CC40" i="2"/>
  <c r="CB40" i="2"/>
  <c r="CA40" i="2"/>
  <c r="CH40" i="2"/>
  <c r="CG40" i="2"/>
  <c r="CI40" i="2"/>
  <c r="BX41" i="2"/>
  <c r="CD41" i="2"/>
  <c r="CP41" i="2"/>
  <c r="CJ41" i="2"/>
  <c r="CH41" i="2" l="1"/>
  <c r="CG41" i="2"/>
  <c r="CI41" i="2"/>
  <c r="CC41" i="2"/>
  <c r="CB41" i="2"/>
  <c r="CA41" i="2"/>
  <c r="CN41" i="2"/>
  <c r="CM41" i="2"/>
  <c r="CO41" i="2"/>
  <c r="BV41" i="2"/>
  <c r="BU41" i="2"/>
  <c r="BW41" i="2"/>
  <c r="CJ42" i="2"/>
  <c r="CP42" i="2"/>
  <c r="CD42" i="2"/>
  <c r="BX42" i="2"/>
  <c r="BW42" i="2" l="1"/>
  <c r="BU42" i="2"/>
  <c r="BV42" i="2"/>
  <c r="CC42" i="2"/>
  <c r="CA42" i="2"/>
  <c r="CB42" i="2"/>
  <c r="CO42" i="2"/>
  <c r="CM42" i="2"/>
  <c r="CN42" i="2"/>
  <c r="CI42" i="2"/>
  <c r="CH42" i="2"/>
  <c r="CG42" i="2"/>
  <c r="BX43" i="2"/>
  <c r="CD43" i="2"/>
  <c r="CP43" i="2"/>
  <c r="CJ43" i="2"/>
  <c r="CC43" i="2" l="1"/>
  <c r="CB43" i="2"/>
  <c r="CA43" i="2"/>
  <c r="CI43" i="2"/>
  <c r="CH43" i="2"/>
  <c r="CG43" i="2"/>
  <c r="CN43" i="2"/>
  <c r="CM43" i="2"/>
  <c r="CO43" i="2"/>
  <c r="BW43" i="2"/>
  <c r="BV43" i="2"/>
  <c r="BU43" i="2"/>
  <c r="BQ43" i="2"/>
  <c r="BP43" i="2"/>
  <c r="BO43" i="2"/>
  <c r="BK43" i="2"/>
  <c r="BJ43" i="2"/>
  <c r="BI43" i="2"/>
  <c r="BQ42" i="2"/>
  <c r="BP42" i="2"/>
  <c r="BO42" i="2"/>
  <c r="BK42" i="2"/>
  <c r="BJ42" i="2"/>
  <c r="BI42" i="2"/>
  <c r="BQ41" i="2"/>
  <c r="BP41" i="2"/>
  <c r="BO41" i="2"/>
  <c r="BK41" i="2"/>
  <c r="BJ41" i="2"/>
  <c r="BI41" i="2"/>
  <c r="BQ40" i="2"/>
  <c r="BP40" i="2"/>
  <c r="BO40" i="2"/>
  <c r="BK40" i="2"/>
  <c r="BJ40" i="2"/>
  <c r="BI40" i="2"/>
  <c r="BQ39" i="2"/>
  <c r="BP39" i="2"/>
  <c r="BO39" i="2"/>
  <c r="BK39" i="2"/>
  <c r="BJ39" i="2"/>
  <c r="BI39" i="2"/>
  <c r="BQ38" i="2"/>
  <c r="BP38" i="2"/>
  <c r="BO38" i="2"/>
  <c r="BK38" i="2"/>
  <c r="BJ38" i="2"/>
  <c r="BI38" i="2"/>
  <c r="BQ37" i="2"/>
  <c r="BP37" i="2"/>
  <c r="BO37" i="2"/>
  <c r="BK37" i="2"/>
  <c r="BJ37" i="2"/>
  <c r="BI37" i="2"/>
  <c r="BQ36" i="2"/>
  <c r="BP36" i="2"/>
  <c r="BO36" i="2"/>
  <c r="BK36" i="2"/>
  <c r="BJ36" i="2"/>
  <c r="BI36" i="2"/>
  <c r="BQ35" i="2"/>
  <c r="BP35" i="2"/>
  <c r="BO35" i="2"/>
  <c r="BK35" i="2"/>
  <c r="BJ35" i="2"/>
  <c r="BI35" i="2"/>
  <c r="BQ34" i="2"/>
  <c r="BP34" i="2"/>
  <c r="BO34" i="2"/>
  <c r="BK34" i="2"/>
  <c r="BJ34" i="2"/>
  <c r="BI34" i="2"/>
  <c r="BQ33" i="2"/>
  <c r="BP33" i="2"/>
  <c r="BO33" i="2"/>
  <c r="BK33" i="2"/>
  <c r="BJ33" i="2"/>
  <c r="BI33" i="2"/>
  <c r="BQ32" i="2"/>
  <c r="BP32" i="2"/>
  <c r="BO32" i="2"/>
  <c r="BK32" i="2"/>
  <c r="BJ32" i="2"/>
  <c r="BI32" i="2"/>
  <c r="BQ31" i="2"/>
  <c r="BP31" i="2"/>
  <c r="BO31" i="2"/>
  <c r="BK31" i="2"/>
  <c r="BJ31" i="2"/>
  <c r="BI31" i="2"/>
  <c r="BQ30" i="2"/>
  <c r="BP30" i="2"/>
  <c r="BO30" i="2"/>
  <c r="BK30" i="2"/>
  <c r="BJ30" i="2"/>
  <c r="BI30" i="2"/>
  <c r="BQ29" i="2"/>
  <c r="BP29" i="2"/>
  <c r="BO29" i="2"/>
  <c r="BK29" i="2"/>
  <c r="BJ29" i="2"/>
  <c r="BI29" i="2"/>
  <c r="BQ28" i="2"/>
  <c r="BP28" i="2"/>
  <c r="BO28" i="2"/>
  <c r="BK28" i="2"/>
  <c r="BJ28" i="2"/>
  <c r="BI28" i="2"/>
  <c r="BQ27" i="2"/>
  <c r="BP27" i="2"/>
  <c r="BO27" i="2"/>
  <c r="BK27" i="2"/>
  <c r="BJ27" i="2"/>
  <c r="BI27" i="2"/>
  <c r="BQ26" i="2"/>
  <c r="BP26" i="2"/>
  <c r="BO26" i="2"/>
  <c r="BK26" i="2"/>
  <c r="BJ26" i="2"/>
  <c r="BI26" i="2"/>
  <c r="BQ25" i="2"/>
  <c r="BP25" i="2"/>
  <c r="BO25" i="2"/>
  <c r="BK25" i="2"/>
  <c r="BJ25" i="2"/>
  <c r="BI25" i="2"/>
  <c r="BQ24" i="2"/>
  <c r="BP24" i="2"/>
  <c r="BO24" i="2"/>
  <c r="BK24" i="2"/>
  <c r="BJ24" i="2"/>
  <c r="BI24" i="2"/>
  <c r="BQ23" i="2"/>
  <c r="BP23" i="2"/>
  <c r="BO23" i="2"/>
  <c r="BK23" i="2"/>
  <c r="BJ23" i="2"/>
  <c r="BI23" i="2"/>
  <c r="BQ22" i="2"/>
  <c r="BP22" i="2"/>
  <c r="BO22" i="2"/>
  <c r="BK22" i="2"/>
  <c r="BJ22" i="2"/>
  <c r="BI22" i="2"/>
  <c r="BQ21" i="2"/>
  <c r="BP21" i="2"/>
  <c r="BO21" i="2"/>
  <c r="BK21" i="2"/>
  <c r="BJ21" i="2"/>
  <c r="BI21" i="2"/>
  <c r="BQ20" i="2"/>
  <c r="BP20" i="2"/>
  <c r="BO20" i="2"/>
  <c r="BK20" i="2"/>
  <c r="BJ20" i="2"/>
  <c r="BI20" i="2"/>
  <c r="BQ19" i="2"/>
  <c r="BP19" i="2"/>
  <c r="BO19" i="2"/>
  <c r="BK19" i="2"/>
  <c r="BJ19" i="2"/>
  <c r="BI19" i="2"/>
  <c r="BQ18" i="2"/>
  <c r="BP18" i="2"/>
  <c r="BO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P18" i="2"/>
  <c r="V18" i="2"/>
  <c r="AB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F15" i="2" l="1"/>
  <c r="AZ15" i="2"/>
  <c r="AT15" i="2"/>
  <c r="AN15" i="2"/>
  <c r="AH15" i="2"/>
  <c r="AB15" i="2"/>
  <c r="V15" i="2"/>
  <c r="P15" i="2"/>
  <c r="BF18" i="2"/>
  <c r="AZ18" i="2"/>
  <c r="AT18" i="2"/>
  <c r="AN18" i="2"/>
  <c r="BF19" i="2"/>
  <c r="AB19" i="2"/>
  <c r="AH18" i="2"/>
  <c r="V19" i="2"/>
  <c r="V20" i="2" l="1"/>
  <c r="S19" i="2"/>
  <c r="U19" i="2"/>
  <c r="T19" i="2"/>
  <c r="AA19" i="2"/>
  <c r="Y19" i="2"/>
  <c r="Z19" i="2"/>
  <c r="BC19" i="2"/>
  <c r="BD19" i="2"/>
  <c r="BE19" i="2"/>
  <c r="AH19" i="2"/>
  <c r="AZ19" i="2"/>
  <c r="AN19" i="2"/>
  <c r="AT19" i="2"/>
  <c r="BF20" i="2"/>
  <c r="AB20" i="2"/>
  <c r="Z20" i="2" l="1"/>
  <c r="AA20" i="2"/>
  <c r="Y20" i="2"/>
  <c r="AY19" i="2"/>
  <c r="AW19" i="2"/>
  <c r="AX19" i="2"/>
  <c r="BD20" i="2"/>
  <c r="BC20" i="2"/>
  <c r="BE20" i="2"/>
  <c r="AQ19" i="2"/>
  <c r="AR19" i="2"/>
  <c r="AS19" i="2"/>
  <c r="AN20" i="2"/>
  <c r="AN21" i="2" s="1"/>
  <c r="AM19" i="2"/>
  <c r="AK19" i="2"/>
  <c r="AL19" i="2"/>
  <c r="AE19" i="2"/>
  <c r="AF19" i="2"/>
  <c r="AG19" i="2"/>
  <c r="AH20" i="2"/>
  <c r="V21" i="2"/>
  <c r="T20" i="2"/>
  <c r="S20" i="2"/>
  <c r="U20" i="2"/>
  <c r="AZ20" i="2"/>
  <c r="AT20" i="2"/>
  <c r="BF21" i="2"/>
  <c r="AH21" i="2"/>
  <c r="AB21" i="2"/>
  <c r="AK21" i="2" l="1"/>
  <c r="AL21" i="2"/>
  <c r="AM21" i="2"/>
  <c r="Y21" i="2"/>
  <c r="AA21" i="2"/>
  <c r="Z21" i="2"/>
  <c r="AG21" i="2"/>
  <c r="AE21" i="2"/>
  <c r="AF21" i="2"/>
  <c r="BE21" i="2"/>
  <c r="BC21" i="2"/>
  <c r="BD21" i="2"/>
  <c r="AK20" i="2"/>
  <c r="AL20" i="2"/>
  <c r="AM20" i="2"/>
  <c r="V22" i="2"/>
  <c r="U21" i="2"/>
  <c r="S21" i="2"/>
  <c r="T21" i="2"/>
  <c r="AF20" i="2"/>
  <c r="AG20" i="2"/>
  <c r="AE20" i="2"/>
  <c r="AR20" i="2"/>
  <c r="AQ20" i="2"/>
  <c r="AS20" i="2"/>
  <c r="AZ21" i="2"/>
  <c r="AW20" i="2"/>
  <c r="AX20" i="2"/>
  <c r="AY20" i="2"/>
  <c r="AT21" i="2"/>
  <c r="AZ22" i="2"/>
  <c r="BF22" i="2"/>
  <c r="AN22" i="2"/>
  <c r="AB22" i="2"/>
  <c r="AH22" i="2"/>
  <c r="BD22" i="2" l="1"/>
  <c r="BE22" i="2"/>
  <c r="BC22" i="2"/>
  <c r="AE22" i="2"/>
  <c r="AF22" i="2"/>
  <c r="AG22" i="2"/>
  <c r="V23" i="2"/>
  <c r="S22" i="2"/>
  <c r="T22" i="2"/>
  <c r="U22" i="2"/>
  <c r="AW21" i="2"/>
  <c r="AX21" i="2"/>
  <c r="AY21" i="2"/>
  <c r="AX22" i="2"/>
  <c r="AW22" i="2"/>
  <c r="AY22" i="2"/>
  <c r="AS21" i="2"/>
  <c r="AR21" i="2"/>
  <c r="AQ21" i="2"/>
  <c r="Z22" i="2"/>
  <c r="Y22" i="2"/>
  <c r="AA22" i="2"/>
  <c r="AL22" i="2"/>
  <c r="AM22" i="2"/>
  <c r="AK22" i="2"/>
  <c r="AT22" i="2"/>
  <c r="BF23" i="2"/>
  <c r="AZ23" i="2"/>
  <c r="AT23" i="2"/>
  <c r="AN23" i="2"/>
  <c r="AH23" i="2"/>
  <c r="AB23" i="2"/>
  <c r="AM23" i="2" l="1"/>
  <c r="AK23" i="2"/>
  <c r="AL23" i="2"/>
  <c r="AY23" i="2"/>
  <c r="AX23" i="2"/>
  <c r="AW23" i="2"/>
  <c r="AA23" i="2"/>
  <c r="Y23" i="2"/>
  <c r="Z23" i="2"/>
  <c r="AE23" i="2"/>
  <c r="AF23" i="2"/>
  <c r="AG23" i="2"/>
  <c r="AQ23" i="2"/>
  <c r="AR23" i="2"/>
  <c r="AS23" i="2"/>
  <c r="V24" i="2"/>
  <c r="S23" i="2"/>
  <c r="T23" i="2"/>
  <c r="U23" i="2"/>
  <c r="BC23" i="2"/>
  <c r="BD23" i="2"/>
  <c r="BE23" i="2"/>
  <c r="AQ22" i="2"/>
  <c r="AR22" i="2"/>
  <c r="AS22" i="2"/>
  <c r="AZ24" i="2"/>
  <c r="BF24" i="2"/>
  <c r="AN24" i="2"/>
  <c r="AT24" i="2"/>
  <c r="AB24" i="2"/>
  <c r="AH24" i="2"/>
  <c r="AF24" i="2" l="1"/>
  <c r="AE24" i="2"/>
  <c r="AG24" i="2"/>
  <c r="Z24" i="2"/>
  <c r="Y24" i="2"/>
  <c r="AA24" i="2"/>
  <c r="AR24" i="2"/>
  <c r="AQ24" i="2"/>
  <c r="AS24" i="2"/>
  <c r="AK24" i="2"/>
  <c r="AL24" i="2"/>
  <c r="AM24" i="2"/>
  <c r="BD24" i="2"/>
  <c r="BC24" i="2"/>
  <c r="BE24" i="2"/>
  <c r="AW24" i="2"/>
  <c r="AX24" i="2"/>
  <c r="AY24" i="2"/>
  <c r="V25" i="2"/>
  <c r="T24" i="2"/>
  <c r="S24" i="2"/>
  <c r="U24" i="2"/>
  <c r="BF25" i="2"/>
  <c r="AZ25" i="2"/>
  <c r="AT25" i="2"/>
  <c r="AN25" i="2"/>
  <c r="AH25" i="2"/>
  <c r="AB25" i="2"/>
  <c r="Y25" i="2" l="1"/>
  <c r="Z25" i="2"/>
  <c r="AA25" i="2"/>
  <c r="AW25" i="2"/>
  <c r="AX25" i="2"/>
  <c r="AY25" i="2"/>
  <c r="BE25" i="2"/>
  <c r="BC25" i="2"/>
  <c r="BD25" i="2"/>
  <c r="AG25" i="2"/>
  <c r="AE25" i="2"/>
  <c r="AF25" i="2"/>
  <c r="V26" i="2"/>
  <c r="U25" i="2"/>
  <c r="S25" i="2"/>
  <c r="T25" i="2"/>
  <c r="AK25" i="2"/>
  <c r="AL25" i="2"/>
  <c r="AM25" i="2"/>
  <c r="AS25" i="2"/>
  <c r="AQ25" i="2"/>
  <c r="AR25" i="2"/>
  <c r="AZ26" i="2"/>
  <c r="BF26" i="2"/>
  <c r="AN26" i="2"/>
  <c r="AT26" i="2"/>
  <c r="AB26" i="2"/>
  <c r="AH26" i="2"/>
  <c r="V27" i="2" l="1"/>
  <c r="U26" i="2"/>
  <c r="T26" i="2"/>
  <c r="S26" i="2"/>
  <c r="BC26" i="2"/>
  <c r="BD26" i="2"/>
  <c r="BE26" i="2"/>
  <c r="AX26" i="2"/>
  <c r="AW26" i="2"/>
  <c r="AY26" i="2"/>
  <c r="AE26" i="2"/>
  <c r="AF26" i="2"/>
  <c r="AG26" i="2"/>
  <c r="Z26" i="2"/>
  <c r="Y26" i="2"/>
  <c r="AA26" i="2"/>
  <c r="AQ26" i="2"/>
  <c r="AR26" i="2"/>
  <c r="AS26" i="2"/>
  <c r="AL26" i="2"/>
  <c r="AK26" i="2"/>
  <c r="AM26" i="2"/>
  <c r="BF27" i="2"/>
  <c r="AZ27" i="2"/>
  <c r="AT27" i="2"/>
  <c r="AN27" i="2"/>
  <c r="AH27" i="2"/>
  <c r="AB27" i="2"/>
  <c r="BC27" i="2" l="1"/>
  <c r="BD27" i="2"/>
  <c r="BE27" i="2"/>
  <c r="AA27" i="2"/>
  <c r="Z27" i="2"/>
  <c r="Y27" i="2"/>
  <c r="AY27" i="2"/>
  <c r="AW27" i="2"/>
  <c r="AX27" i="2"/>
  <c r="AE27" i="2"/>
  <c r="AG27" i="2"/>
  <c r="AF27" i="2"/>
  <c r="AM27" i="2"/>
  <c r="AK27" i="2"/>
  <c r="AL27" i="2"/>
  <c r="AQ27" i="2"/>
  <c r="AR27" i="2"/>
  <c r="AS27" i="2"/>
  <c r="V28" i="2"/>
  <c r="S27" i="2"/>
  <c r="T27" i="2"/>
  <c r="U27" i="2"/>
  <c r="AZ28" i="2"/>
  <c r="BF28" i="2"/>
  <c r="AN28" i="2"/>
  <c r="AT28" i="2"/>
  <c r="AB28" i="2"/>
  <c r="AH28" i="2"/>
  <c r="AW28" i="2" l="1"/>
  <c r="AX28" i="2"/>
  <c r="AY28" i="2"/>
  <c r="AF28" i="2"/>
  <c r="AE28" i="2"/>
  <c r="AG28" i="2"/>
  <c r="BD28" i="2"/>
  <c r="BC28" i="2"/>
  <c r="BE28" i="2"/>
  <c r="V29" i="2"/>
  <c r="T28" i="2"/>
  <c r="S28" i="2"/>
  <c r="U28" i="2"/>
  <c r="AA28" i="2"/>
  <c r="Y28" i="2"/>
  <c r="Z28" i="2"/>
  <c r="AR28" i="2"/>
  <c r="AS28" i="2"/>
  <c r="AQ28" i="2"/>
  <c r="AK28" i="2"/>
  <c r="AM28" i="2"/>
  <c r="AL28" i="2"/>
  <c r="BF29" i="2"/>
  <c r="AZ29" i="2"/>
  <c r="AT29" i="2"/>
  <c r="AN29" i="2"/>
  <c r="AH29" i="2"/>
  <c r="AB29" i="2"/>
  <c r="Y29" i="2" l="1"/>
  <c r="Z29" i="2"/>
  <c r="AA29" i="2"/>
  <c r="AW29" i="2"/>
  <c r="AY29" i="2"/>
  <c r="AX29" i="2"/>
  <c r="AK29" i="2"/>
  <c r="AM29" i="2"/>
  <c r="AL29" i="2"/>
  <c r="V30" i="2"/>
  <c r="U29" i="2"/>
  <c r="S29" i="2"/>
  <c r="T29" i="2"/>
  <c r="BE29" i="2"/>
  <c r="BD29" i="2"/>
  <c r="BC29" i="2"/>
  <c r="AG29" i="2"/>
  <c r="AE29" i="2"/>
  <c r="AF29" i="2"/>
  <c r="AS29" i="2"/>
  <c r="AQ29" i="2"/>
  <c r="AR29" i="2"/>
  <c r="AZ30" i="2"/>
  <c r="BF30" i="2"/>
  <c r="AN30" i="2"/>
  <c r="AT30" i="2"/>
  <c r="AB30" i="2"/>
  <c r="AH30" i="2"/>
  <c r="BC30" i="2" l="1"/>
  <c r="BD30" i="2"/>
  <c r="BE30" i="2"/>
  <c r="AX30" i="2"/>
  <c r="AY30" i="2"/>
  <c r="AW30" i="2"/>
  <c r="AE30" i="2"/>
  <c r="AF30" i="2"/>
  <c r="AG30" i="2"/>
  <c r="Z30" i="2"/>
  <c r="Y30" i="2"/>
  <c r="AA30" i="2"/>
  <c r="AQ30" i="2"/>
  <c r="AR30" i="2"/>
  <c r="AS30" i="2"/>
  <c r="V31" i="2"/>
  <c r="T30" i="2"/>
  <c r="U30" i="2"/>
  <c r="S30" i="2"/>
  <c r="AL30" i="2"/>
  <c r="AK30" i="2"/>
  <c r="AM30" i="2"/>
  <c r="BF31" i="2"/>
  <c r="AZ31" i="2"/>
  <c r="AT31" i="2"/>
  <c r="AN31" i="2"/>
  <c r="AH31" i="2"/>
  <c r="AB31" i="2"/>
  <c r="AY31" i="2" l="1"/>
  <c r="AW31" i="2"/>
  <c r="AX31" i="2"/>
  <c r="V32" i="2"/>
  <c r="S31" i="2"/>
  <c r="T31" i="2"/>
  <c r="U31" i="2"/>
  <c r="BC31" i="2"/>
  <c r="BE31" i="2"/>
  <c r="BD31" i="2"/>
  <c r="AA31" i="2"/>
  <c r="Y31" i="2"/>
  <c r="Z31" i="2"/>
  <c r="AE31" i="2"/>
  <c r="AF31" i="2"/>
  <c r="AG31" i="2"/>
  <c r="AM31" i="2"/>
  <c r="AK31" i="2"/>
  <c r="AL31" i="2"/>
  <c r="AQ31" i="2"/>
  <c r="AR31" i="2"/>
  <c r="AS31" i="2"/>
  <c r="AZ32" i="2"/>
  <c r="BF32" i="2"/>
  <c r="AN32" i="2"/>
  <c r="AT32" i="2"/>
  <c r="AB32" i="2"/>
  <c r="AH32" i="2"/>
  <c r="AF32" i="2" l="1"/>
  <c r="AE32" i="2"/>
  <c r="AG32" i="2"/>
  <c r="V33" i="2"/>
  <c r="T32" i="2"/>
  <c r="S32" i="2"/>
  <c r="U32" i="2"/>
  <c r="Z32" i="2"/>
  <c r="AA32" i="2"/>
  <c r="Y32" i="2"/>
  <c r="AR32" i="2"/>
  <c r="AQ32" i="2"/>
  <c r="AS32" i="2"/>
  <c r="BD32" i="2"/>
  <c r="BC32" i="2"/>
  <c r="BE32" i="2"/>
  <c r="AW32" i="2"/>
  <c r="AX32" i="2"/>
  <c r="AY32" i="2"/>
  <c r="AK32" i="2"/>
  <c r="AL32" i="2"/>
  <c r="AM32" i="2"/>
  <c r="BF33" i="2"/>
  <c r="AZ33" i="2"/>
  <c r="AT33" i="2"/>
  <c r="AN33" i="2"/>
  <c r="AH33" i="2"/>
  <c r="AB33" i="2"/>
  <c r="AS33" i="2" l="1"/>
  <c r="AQ33" i="2"/>
  <c r="AR33" i="2"/>
  <c r="BE33" i="2"/>
  <c r="BC33" i="2"/>
  <c r="BD33" i="2"/>
  <c r="AW33" i="2"/>
  <c r="AX33" i="2"/>
  <c r="AY33" i="2"/>
  <c r="V34" i="2"/>
  <c r="U33" i="2"/>
  <c r="T33" i="2"/>
  <c r="S33" i="2"/>
  <c r="Y33" i="2"/>
  <c r="Z33" i="2"/>
  <c r="AA33" i="2"/>
  <c r="AG33" i="2"/>
  <c r="AE33" i="2"/>
  <c r="AF33" i="2"/>
  <c r="AK33" i="2"/>
  <c r="AL33" i="2"/>
  <c r="AM33" i="2"/>
  <c r="AZ34" i="2"/>
  <c r="BF34" i="2"/>
  <c r="AN34" i="2"/>
  <c r="AT34" i="2"/>
  <c r="AB34" i="2"/>
  <c r="AH34" i="2"/>
  <c r="AX34" i="2" l="1"/>
  <c r="AW34" i="2"/>
  <c r="AY34" i="2"/>
  <c r="AG34" i="2"/>
  <c r="AF34" i="2"/>
  <c r="AE34" i="2"/>
  <c r="Z34" i="2"/>
  <c r="AA34" i="2"/>
  <c r="Y34" i="2"/>
  <c r="AQ34" i="2"/>
  <c r="AR34" i="2"/>
  <c r="AS34" i="2"/>
  <c r="V35" i="2"/>
  <c r="S34" i="2"/>
  <c r="T34" i="2"/>
  <c r="U34" i="2"/>
  <c r="BC34" i="2"/>
  <c r="BD34" i="2"/>
  <c r="BE34" i="2"/>
  <c r="AL34" i="2"/>
  <c r="AK34" i="2"/>
  <c r="AM34" i="2"/>
  <c r="BF35" i="2"/>
  <c r="AZ35" i="2"/>
  <c r="AT35" i="2"/>
  <c r="AN35" i="2"/>
  <c r="AH35" i="2"/>
  <c r="AB35" i="2"/>
  <c r="BC35" i="2" l="1"/>
  <c r="BD35" i="2"/>
  <c r="BE35" i="2"/>
  <c r="AY35" i="2"/>
  <c r="AW35" i="2"/>
  <c r="AX35" i="2"/>
  <c r="AE35" i="2"/>
  <c r="AF35" i="2"/>
  <c r="AG35" i="2"/>
  <c r="V36" i="2"/>
  <c r="S35" i="2"/>
  <c r="T35" i="2"/>
  <c r="U35" i="2"/>
  <c r="AM35" i="2"/>
  <c r="AK35" i="2"/>
  <c r="AL35" i="2"/>
  <c r="AA35" i="2"/>
  <c r="Y35" i="2"/>
  <c r="Z35" i="2"/>
  <c r="AQ35" i="2"/>
  <c r="AS35" i="2"/>
  <c r="AR35" i="2"/>
  <c r="AZ36" i="2"/>
  <c r="BF36" i="2"/>
  <c r="AN36" i="2"/>
  <c r="AT36" i="2"/>
  <c r="AB36" i="2"/>
  <c r="AH36" i="2"/>
  <c r="BD36" i="2" l="1"/>
  <c r="BE36" i="2"/>
  <c r="BC36" i="2"/>
  <c r="AF36" i="2"/>
  <c r="AE36" i="2"/>
  <c r="AG36" i="2"/>
  <c r="V37" i="2"/>
  <c r="T36" i="2"/>
  <c r="S36" i="2"/>
  <c r="U36" i="2"/>
  <c r="AW36" i="2"/>
  <c r="AY36" i="2"/>
  <c r="AX36" i="2"/>
  <c r="Y36" i="2"/>
  <c r="Z36" i="2"/>
  <c r="AA36" i="2"/>
  <c r="AR36" i="2"/>
  <c r="AQ36" i="2"/>
  <c r="AS36" i="2"/>
  <c r="AM36" i="2"/>
  <c r="AL36" i="2"/>
  <c r="AK36" i="2"/>
  <c r="BF37" i="2"/>
  <c r="AZ37" i="2"/>
  <c r="AT37" i="2"/>
  <c r="AN37" i="2"/>
  <c r="AH37" i="2"/>
  <c r="AB37" i="2"/>
  <c r="AW37" i="2" l="1"/>
  <c r="AY37" i="2"/>
  <c r="AX37" i="2"/>
  <c r="V38" i="2"/>
  <c r="U37" i="2"/>
  <c r="T37" i="2"/>
  <c r="S37" i="2"/>
  <c r="Y37" i="2"/>
  <c r="Z37" i="2"/>
  <c r="AA37" i="2"/>
  <c r="BE37" i="2"/>
  <c r="BC37" i="2"/>
  <c r="BD37" i="2"/>
  <c r="AK37" i="2"/>
  <c r="AL37" i="2"/>
  <c r="AM37" i="2"/>
  <c r="AG37" i="2"/>
  <c r="AE37" i="2"/>
  <c r="AF37" i="2"/>
  <c r="AS37" i="2"/>
  <c r="AQ37" i="2"/>
  <c r="AR37" i="2"/>
  <c r="AZ38" i="2"/>
  <c r="BF38" i="2"/>
  <c r="AN38" i="2"/>
  <c r="AT38" i="2"/>
  <c r="AB38" i="2"/>
  <c r="AH38" i="2"/>
  <c r="BC38" i="2" l="1"/>
  <c r="BD38" i="2"/>
  <c r="BE38" i="2"/>
  <c r="AF38" i="2"/>
  <c r="AG38" i="2"/>
  <c r="AE38" i="2"/>
  <c r="V39" i="2"/>
  <c r="S38" i="2"/>
  <c r="T38" i="2"/>
  <c r="U38" i="2"/>
  <c r="AX38" i="2"/>
  <c r="AW38" i="2"/>
  <c r="AY38" i="2"/>
  <c r="Z38" i="2"/>
  <c r="AA38" i="2"/>
  <c r="Y38" i="2"/>
  <c r="AQ38" i="2"/>
  <c r="AR38" i="2"/>
  <c r="AS38" i="2"/>
  <c r="AL38" i="2"/>
  <c r="AK38" i="2"/>
  <c r="AM38" i="2"/>
  <c r="BF39" i="2"/>
  <c r="AZ39" i="2"/>
  <c r="AT39" i="2"/>
  <c r="AN39" i="2"/>
  <c r="AH39" i="2"/>
  <c r="AB39" i="2"/>
  <c r="AY39" i="2" l="1"/>
  <c r="AW39" i="2"/>
  <c r="AX39" i="2"/>
  <c r="AA39" i="2"/>
  <c r="Z39" i="2"/>
  <c r="Y39" i="2"/>
  <c r="BC39" i="2"/>
  <c r="BD39" i="2"/>
  <c r="BE39" i="2"/>
  <c r="AE39" i="2"/>
  <c r="AF39" i="2"/>
  <c r="AG39" i="2"/>
  <c r="AM39" i="2"/>
  <c r="AK39" i="2"/>
  <c r="AL39" i="2"/>
  <c r="V40" i="2"/>
  <c r="S39" i="2"/>
  <c r="T39" i="2"/>
  <c r="U39" i="2"/>
  <c r="AQ39" i="2"/>
  <c r="AR39" i="2"/>
  <c r="AS39" i="2"/>
  <c r="AZ40" i="2"/>
  <c r="BF40" i="2"/>
  <c r="AN40" i="2"/>
  <c r="AT40" i="2"/>
  <c r="AB40" i="2"/>
  <c r="AH40" i="2"/>
  <c r="BD40" i="2" l="1"/>
  <c r="BC40" i="2"/>
  <c r="BE40" i="2"/>
  <c r="AW40" i="2"/>
  <c r="AX40" i="2"/>
  <c r="AY40" i="2"/>
  <c r="AF40" i="2"/>
  <c r="AE40" i="2"/>
  <c r="AG40" i="2"/>
  <c r="V41" i="2"/>
  <c r="T40" i="2"/>
  <c r="U40" i="2"/>
  <c r="S40" i="2"/>
  <c r="Y40" i="2"/>
  <c r="Z40" i="2"/>
  <c r="AA40" i="2"/>
  <c r="AR40" i="2"/>
  <c r="AQ40" i="2"/>
  <c r="AS40" i="2"/>
  <c r="AL40" i="2"/>
  <c r="AM40" i="2"/>
  <c r="AK40" i="2"/>
  <c r="BF41" i="2"/>
  <c r="AZ41" i="2"/>
  <c r="AT41" i="2"/>
  <c r="AN41" i="2"/>
  <c r="AH41" i="2"/>
  <c r="AB41" i="2"/>
  <c r="AW41" i="2" l="1"/>
  <c r="AX41" i="2"/>
  <c r="AY41" i="2"/>
  <c r="Y41" i="2"/>
  <c r="AA41" i="2"/>
  <c r="Z41" i="2"/>
  <c r="AK41" i="2"/>
  <c r="AL41" i="2"/>
  <c r="AM41" i="2"/>
  <c r="V42" i="2"/>
  <c r="U41" i="2"/>
  <c r="S41" i="2"/>
  <c r="T41" i="2"/>
  <c r="BE41" i="2"/>
  <c r="BC41" i="2"/>
  <c r="BD41" i="2"/>
  <c r="AG41" i="2"/>
  <c r="AF41" i="2"/>
  <c r="AE41" i="2"/>
  <c r="AS41" i="2"/>
  <c r="AR41" i="2"/>
  <c r="AQ41" i="2"/>
  <c r="AZ42" i="2"/>
  <c r="BF42" i="2"/>
  <c r="AN42" i="2"/>
  <c r="AT42" i="2"/>
  <c r="AB42" i="2"/>
  <c r="AH42" i="2"/>
  <c r="AE42" i="2" l="1"/>
  <c r="AF42" i="2"/>
  <c r="AG42" i="2"/>
  <c r="Z42" i="2"/>
  <c r="Y42" i="2"/>
  <c r="AA42" i="2"/>
  <c r="AS42" i="2"/>
  <c r="AR42" i="2"/>
  <c r="AQ42" i="2"/>
  <c r="V43" i="2"/>
  <c r="S42" i="2"/>
  <c r="T42" i="2"/>
  <c r="U42" i="2"/>
  <c r="BC42" i="2"/>
  <c r="BD42" i="2"/>
  <c r="BE42" i="2"/>
  <c r="AX42" i="2"/>
  <c r="AW42" i="2"/>
  <c r="AY42" i="2"/>
  <c r="AL42" i="2"/>
  <c r="AK42" i="2"/>
  <c r="AM42" i="2"/>
  <c r="BF43" i="2"/>
  <c r="AZ43" i="2"/>
  <c r="AT43" i="2"/>
  <c r="AN43" i="2"/>
  <c r="AH43" i="2"/>
  <c r="AB43" i="2"/>
  <c r="AY43" i="2" l="1"/>
  <c r="AW43" i="2"/>
  <c r="AX43" i="2"/>
  <c r="AA43" i="2"/>
  <c r="Y43" i="2"/>
  <c r="Z43" i="2"/>
  <c r="BC43" i="2"/>
  <c r="BE43" i="2"/>
  <c r="BD43" i="2"/>
  <c r="AE43" i="2"/>
  <c r="AF43" i="2"/>
  <c r="AG43" i="2"/>
  <c r="AM43" i="2"/>
  <c r="AL43" i="2"/>
  <c r="AK43" i="2"/>
  <c r="S43" i="2"/>
  <c r="T43" i="2"/>
  <c r="U43" i="2"/>
  <c r="AQ43" i="2"/>
  <c r="AR43" i="2"/>
  <c r="AS43" i="2"/>
  <c r="V5" i="2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P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O19" i="2" l="1"/>
  <c r="N19" i="2"/>
  <c r="M19" i="2"/>
  <c r="P20" i="2"/>
  <c r="N20" i="2" l="1"/>
  <c r="M20" i="2"/>
  <c r="O20" i="2"/>
  <c r="P21" i="2"/>
  <c r="M21" i="2" l="1"/>
  <c r="N21" i="2"/>
  <c r="O21" i="2"/>
  <c r="P22" i="2"/>
  <c r="N22" i="2" l="1"/>
  <c r="M22" i="2"/>
  <c r="O22" i="2"/>
  <c r="P23" i="2"/>
  <c r="O23" i="2" l="1"/>
  <c r="M23" i="2"/>
  <c r="N23" i="2"/>
  <c r="P24" i="2"/>
  <c r="M24" i="2" l="1"/>
  <c r="O24" i="2"/>
  <c r="N24" i="2"/>
  <c r="P25" i="2"/>
  <c r="M25" i="2" l="1"/>
  <c r="N25" i="2"/>
  <c r="O25" i="2"/>
  <c r="P26" i="2"/>
  <c r="N26" i="2" l="1"/>
  <c r="O26" i="2"/>
  <c r="M26" i="2"/>
  <c r="P27" i="2"/>
  <c r="O27" i="2" l="1"/>
  <c r="M27" i="2"/>
  <c r="N27" i="2"/>
  <c r="P28" i="2"/>
  <c r="O28" i="2" l="1"/>
  <c r="N28" i="2"/>
  <c r="M28" i="2"/>
  <c r="P29" i="2"/>
  <c r="M29" i="2" l="1"/>
  <c r="N29" i="2"/>
  <c r="O29" i="2"/>
  <c r="P30" i="2"/>
  <c r="N30" i="2" l="1"/>
  <c r="M30" i="2"/>
  <c r="O30" i="2"/>
  <c r="P31" i="2"/>
  <c r="O31" i="2" l="1"/>
  <c r="M31" i="2"/>
  <c r="N31" i="2"/>
  <c r="P32" i="2"/>
  <c r="M32" i="2" l="1"/>
  <c r="N32" i="2"/>
  <c r="O32" i="2"/>
  <c r="P33" i="2"/>
  <c r="M33" i="2" l="1"/>
  <c r="N33" i="2"/>
  <c r="O33" i="2"/>
  <c r="P34" i="2"/>
  <c r="N34" i="2" l="1"/>
  <c r="O34" i="2"/>
  <c r="M34" i="2"/>
  <c r="P35" i="2"/>
  <c r="O35" i="2" l="1"/>
  <c r="M35" i="2"/>
  <c r="N35" i="2"/>
  <c r="P36" i="2"/>
  <c r="O36" i="2" l="1"/>
  <c r="M36" i="2"/>
  <c r="N36" i="2"/>
  <c r="P37" i="2"/>
  <c r="M37" i="2" l="1"/>
  <c r="N37" i="2"/>
  <c r="O37" i="2"/>
  <c r="P38" i="2"/>
  <c r="N38" i="2" l="1"/>
  <c r="M38" i="2"/>
  <c r="O38" i="2"/>
  <c r="P39" i="2"/>
  <c r="O39" i="2" l="1"/>
  <c r="M39" i="2"/>
  <c r="N39" i="2"/>
  <c r="P40" i="2"/>
  <c r="M40" i="2" l="1"/>
  <c r="N40" i="2"/>
  <c r="O40" i="2"/>
  <c r="P41" i="2"/>
  <c r="M41" i="2" l="1"/>
  <c r="O41" i="2"/>
  <c r="N41" i="2"/>
  <c r="P42" i="2"/>
  <c r="N42" i="2" l="1"/>
  <c r="O42" i="2"/>
  <c r="M42" i="2"/>
  <c r="P43" i="2"/>
  <c r="O43" i="2" l="1"/>
  <c r="M43" i="2"/>
  <c r="N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<sst xmlns="http://schemas.openxmlformats.org/spreadsheetml/2006/main" count="287" uniqueCount="181">
  <si>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</si>
  <si>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</si>
  <si>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</si>
  <si>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</si>
  <si>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</si>
  <si>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</si>
  <si>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</si>
  <si>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</si>
  <si>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</si>
  <si>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</si>
  <si>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</si>
  <si>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</si>
  <si>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</si>
  <si>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</si>
  <si>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</si>
  <si>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</si>
  <si>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</si>
  <si>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</si>
  <si>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</si>
  <si>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</si>
  <si>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</si>
  <si>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</si>
  <si>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</si>
  <si>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</si>
  <si>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</si>
  <si>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</si>
  <si>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</si>
  <si>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</si>
  <si>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</si>
  <si>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</si>
  <si>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</si>
  <si>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</si>
  <si>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</si>
  <si>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</si>
  <si>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</si>
  <si>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</si>
  <si>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</si>
  <si>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</si>
  <si>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</si>
  <si>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</si>
  <si>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</si>
  <si>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</si>
  <si>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</si>
  <si>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</si>
  <si>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</si>
  <si>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</si>
  <si>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</si>
  <si>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</si>
  <si>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</si>
  <si>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</si>
  <si>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</si>
  <si>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</si>
  <si>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</si>
  <si>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</si>
  <si>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</si>
  <si>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</si>
  <si>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</si>
  <si>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</si>
  <si>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</si>
  <si>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</si>
  <si>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</si>
  <si>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</si>
  <si>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</si>
  <si>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</si>
  <si>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</si>
  <si>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</si>
  <si>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</si>
  <si>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</si>
  <si>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</si>
  <si>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</si>
  <si>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</si>
  <si>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</si>
  <si>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</si>
  <si>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</si>
  <si>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</si>
  <si>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</si>
  <si>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</si>
  <si>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</si>
  <si>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</si>
  <si>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</si>
  <si>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</si>
  <si>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</si>
  <si>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</si>
  <si>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</si>
  <si>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</si>
  <si>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</si>
  <si>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</si>
  <si>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</si>
  <si>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</si>
  <si>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</si>
  <si>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</si>
  <si>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</si>
  <si>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</si>
  <si>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</si>
  <si>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</si>
  <si>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</si>
  <si>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</si>
  <si>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</si>
  <si>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</si>
  <si>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</si>
  <si>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</si>
  <si>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</si>
  <si>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</si>
  <si>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</si>
  <si>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</si>
  <si>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</si>
  <si>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</si>
  <si>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</si>
  <si>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</si>
  <si>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</si>
  <si>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</si>
  <si>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</si>
  <si>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</si>
  <si>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</si>
  <si>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</si>
  <si>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</si>
  <si>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</si>
  <si>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</si>
  <si>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</si>
  <si>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</si>
  <si>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</si>
  <si>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</si>
  <si>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</si>
  <si>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</si>
  <si>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</si>
  <si>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</si>
  <si>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</si>
  <si>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</si>
  <si>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</si>
  <si>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</si>
  <si>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</si>
  <si>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</si>
  <si>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</si>
  <si>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</si>
  <si>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</si>
  <si>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</si>
  <si>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</si>
  <si>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</si>
  <si>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</si>
  <si>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</si>
  <si>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</si>
  <si>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</si>
  <si>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</si>
  <si>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</si>
  <si>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</si>
  <si>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</si>
  <si>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</si>
  <si>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</si>
  <si>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</si>
  <si>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</si>
  <si>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</si>
  <si>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</si>
  <si>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</si>
  <si>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</si>
  <si>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</si>
  <si>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</si>
  <si>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</si>
  <si>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</si>
  <si>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</si>
  <si>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</si>
  <si>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</si>
  <si>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</si>
  <si>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</si>
  <si>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</si>
  <si>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</si>
  <si>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</si>
  <si>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</si>
  <si>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</si>
  <si>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</si>
  <si>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</si>
  <si>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</si>
  <si>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</si>
  <si>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</si>
  <si>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</si>
  <si>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</si>
  <si>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</si>
  <si>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</si>
  <si>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Without Subsidy</t>
  </si>
  <si>
    <t>With Subsidy</t>
  </si>
  <si>
    <t>Demand Increase due to EVs (MW)</t>
  </si>
  <si>
    <t>EV Subsidy Decision: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</si>
</sst>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28"/>
  <sheetViews>
    <sheetView tabSelected="1" zoomScale="70" zoomScaleNormal="70" workbookViewId="0">
      <selection activeCell="L4" sqref="L4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0" width="9.81640625" customWidth="1"/>
    <col min="11" max="11" width="9.72656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  <col min="97" max="97" width="14.08984375" customWidth="1"/>
    <col min="98" max="98" width="11.36328125" customWidth="1"/>
  </cols>
  <sheetData>
    <row r="1" spans="2:98" x14ac:dyDescent="0.35">
      <c r="B1" s="4" t="s">
        <v>0</v>
      </c>
      <c r="C1" s="6">
        <v>3</v>
      </c>
      <c r="E1" s="52" t="s">
        <v>78</v>
      </c>
      <c r="F1" s="52"/>
      <c r="G1" s="14">
        <v>7.0000000000000007E-2</v>
      </c>
      <c r="I1" s="52" t="s">
        <v>79</v>
      </c>
      <c r="J1" s="52"/>
      <c r="K1" s="52"/>
      <c r="L1" s="15">
        <v>7256200.8565999996</v>
      </c>
      <c r="O1" s="39"/>
      <c r="P1" s="34" t="s">
        <v>141</v>
      </c>
      <c r="Q1" s="24">
        <v>0</v>
      </c>
      <c r="S1" s="52" t="s">
        <v>89</v>
      </c>
      <c r="T1" s="52"/>
      <c r="U1" s="52"/>
      <c r="V1" s="24">
        <v>8809340386.1000004</v>
      </c>
    </row>
    <row r="2" spans="2:98" x14ac:dyDescent="0.35">
      <c r="B2" s="4" t="s">
        <v>1</v>
      </c>
      <c r="C2" s="6">
        <v>3</v>
      </c>
      <c r="E2" s="52"/>
      <c r="F2" s="52"/>
      <c r="G2" s="25"/>
      <c r="I2" s="52" t="s">
        <v>80</v>
      </c>
      <c r="J2" s="52"/>
      <c r="K2" s="52"/>
      <c r="L2" s="23">
        <f>L1*0.25</f>
        <v>1814050.2141499999</v>
      </c>
      <c r="O2" s="39"/>
      <c r="P2" s="34" t="s">
        <v>84</v>
      </c>
      <c r="Q2" s="24">
        <v>19867.2</v>
      </c>
      <c r="S2" s="52" t="s">
        <v>90</v>
      </c>
      <c r="T2" s="52"/>
      <c r="U2" s="52"/>
      <c r="V2" s="27">
        <v>348494.96600000001</v>
      </c>
      <c r="W2" t="s">
        <v>99</v>
      </c>
    </row>
    <row r="3" spans="2:98" x14ac:dyDescent="0.35">
      <c r="B3" s="4" t="s">
        <v>2</v>
      </c>
      <c r="C3" s="6">
        <v>44</v>
      </c>
      <c r="F3" s="35" t="s">
        <v>113</v>
      </c>
      <c r="I3" s="52" t="s">
        <v>28</v>
      </c>
      <c r="J3" s="52"/>
      <c r="K3" s="52"/>
      <c r="L3" s="10">
        <v>1.7000000000000001E-2</v>
      </c>
      <c r="O3" s="39"/>
      <c r="P3" s="34" t="s">
        <v>85</v>
      </c>
      <c r="Q3" s="24">
        <v>43560</v>
      </c>
      <c r="S3" s="52" t="s">
        <v>91</v>
      </c>
      <c r="T3" s="52"/>
      <c r="U3" s="52"/>
      <c r="V3" s="28">
        <v>2066077.2990000001</v>
      </c>
      <c r="W3" t="s">
        <v>99</v>
      </c>
      <c r="BS3" s="13"/>
      <c r="BU3" s="34" t="s">
        <v>162</v>
      </c>
      <c r="BV3" s="6">
        <v>6189</v>
      </c>
    </row>
    <row r="4" spans="2:98" x14ac:dyDescent="0.35">
      <c r="B4" s="4" t="s">
        <v>26</v>
      </c>
      <c r="C4" s="6">
        <v>26</v>
      </c>
      <c r="D4" s="13"/>
      <c r="F4" s="34" t="s">
        <v>105</v>
      </c>
      <c r="G4" s="6">
        <v>4198</v>
      </c>
      <c r="I4" s="52" t="s">
        <v>156</v>
      </c>
      <c r="J4" s="52"/>
      <c r="K4" s="52"/>
      <c r="L4" s="15">
        <v>0</v>
      </c>
      <c r="O4" s="39"/>
      <c r="P4" s="34" t="s">
        <v>136</v>
      </c>
      <c r="Q4" s="24">
        <v>15025</v>
      </c>
      <c r="S4" s="52" t="s">
        <v>98</v>
      </c>
      <c r="T4" s="52"/>
      <c r="U4" s="52"/>
      <c r="V4" s="27">
        <f>0.86*2489249.757</f>
        <v>2140754.7910200004</v>
      </c>
      <c r="W4" t="s">
        <v>99</v>
      </c>
      <c r="BU4" s="34"/>
      <c r="BV4" s="25"/>
    </row>
    <row r="5" spans="2:98" x14ac:dyDescent="0.35">
      <c r="B5" s="4"/>
      <c r="F5" s="34" t="s">
        <v>106</v>
      </c>
      <c r="G5" s="6">
        <v>3726</v>
      </c>
      <c r="I5" s="52" t="s">
        <v>88</v>
      </c>
      <c r="J5" s="52"/>
      <c r="K5" s="52"/>
      <c r="L5" s="15">
        <v>1</v>
      </c>
      <c r="O5" s="39"/>
      <c r="P5" s="34" t="s">
        <v>137</v>
      </c>
      <c r="Q5" s="26">
        <v>0.95</v>
      </c>
      <c r="S5" s="52" t="s">
        <v>97</v>
      </c>
      <c r="T5" s="52"/>
      <c r="U5" s="52"/>
      <c r="V5" s="27">
        <f>0.17*2489249.757</f>
        <v>423172.45869000006</v>
      </c>
      <c r="W5" t="s">
        <v>99</v>
      </c>
      <c r="BU5" s="34" t="s">
        <v>163</v>
      </c>
      <c r="BV5" s="6">
        <v>6951</v>
      </c>
    </row>
    <row r="6" spans="2:98" x14ac:dyDescent="0.35">
      <c r="F6" s="34" t="s">
        <v>107</v>
      </c>
      <c r="G6" s="6">
        <v>4765</v>
      </c>
      <c r="I6" s="52" t="s">
        <v>150</v>
      </c>
      <c r="J6" s="52"/>
      <c r="K6" s="52"/>
      <c r="L6" s="15">
        <v>1</v>
      </c>
      <c r="O6" s="39"/>
      <c r="P6" s="34" t="s">
        <v>87</v>
      </c>
      <c r="Q6" s="26">
        <v>50</v>
      </c>
      <c r="S6" s="52" t="s">
        <v>92</v>
      </c>
      <c r="T6" s="52"/>
      <c r="U6" s="52"/>
      <c r="V6" s="27">
        <f>(18000/25)*8.8*2.20462</f>
        <v>13968.472320000001</v>
      </c>
      <c r="W6" t="s">
        <v>94</v>
      </c>
      <c r="BU6" s="34"/>
      <c r="BV6" s="25"/>
    </row>
    <row r="7" spans="2:98" x14ac:dyDescent="0.35">
      <c r="F7" s="34" t="s">
        <v>108</v>
      </c>
      <c r="G7" s="6">
        <v>4050</v>
      </c>
      <c r="O7" s="39"/>
      <c r="P7" s="34" t="s">
        <v>86</v>
      </c>
      <c r="Q7" s="26">
        <v>10</v>
      </c>
      <c r="S7" s="52" t="s">
        <v>95</v>
      </c>
      <c r="T7" s="52"/>
      <c r="U7" s="52"/>
      <c r="V7" s="27">
        <f>V4*V6</f>
        <v>29903074042.27026</v>
      </c>
      <c r="W7" t="s">
        <v>93</v>
      </c>
      <c r="BU7" s="34" t="s">
        <v>164</v>
      </c>
      <c r="BV7" s="6">
        <v>7618</v>
      </c>
    </row>
    <row r="8" spans="2:98" x14ac:dyDescent="0.35">
      <c r="F8" s="34" t="s">
        <v>109</v>
      </c>
      <c r="G8" s="6">
        <v>5974</v>
      </c>
      <c r="I8" s="52" t="s">
        <v>157</v>
      </c>
      <c r="J8" s="52"/>
      <c r="K8" s="52"/>
      <c r="L8" s="47">
        <v>15.24</v>
      </c>
      <c r="O8" s="39"/>
      <c r="P8" s="34" t="s">
        <v>148</v>
      </c>
      <c r="Q8" s="26">
        <v>300</v>
      </c>
      <c r="S8" s="52" t="s">
        <v>96</v>
      </c>
      <c r="T8" s="52"/>
      <c r="U8" s="52"/>
      <c r="V8" s="27">
        <f>V5*V6</f>
        <v>5911072775.7976093</v>
      </c>
      <c r="W8" t="s">
        <v>93</v>
      </c>
      <c r="BU8" s="34"/>
      <c r="BV8" s="25"/>
    </row>
    <row r="9" spans="2:98" x14ac:dyDescent="0.35">
      <c r="F9" s="34" t="s">
        <v>110</v>
      </c>
      <c r="G9" s="6">
        <v>5009</v>
      </c>
      <c r="I9" s="52" t="s">
        <v>158</v>
      </c>
      <c r="J9" s="52"/>
      <c r="K9" s="52"/>
      <c r="L9" s="47">
        <v>9.83</v>
      </c>
      <c r="O9" s="39"/>
      <c r="P9" s="34" t="s">
        <v>139</v>
      </c>
      <c r="Q9" s="26">
        <v>1</v>
      </c>
      <c r="S9" s="52" t="s">
        <v>180</v>
      </c>
      <c r="T9" s="52"/>
      <c r="U9" s="52"/>
      <c r="V9" s="27">
        <v>0</v>
      </c>
      <c r="BU9" s="34" t="s">
        <v>165</v>
      </c>
      <c r="BV9" s="6">
        <v>6653</v>
      </c>
    </row>
    <row r="10" spans="2:98" x14ac:dyDescent="0.35">
      <c r="F10" s="34" t="s">
        <v>111</v>
      </c>
      <c r="G10" s="6">
        <v>4359</v>
      </c>
      <c r="I10" s="52" t="s">
        <v>159</v>
      </c>
      <c r="J10" s="52"/>
      <c r="K10" s="52"/>
      <c r="L10" s="27">
        <v>0.73499999999999999</v>
      </c>
      <c r="O10" s="39"/>
      <c r="P10" s="34" t="s">
        <v>140</v>
      </c>
      <c r="Q10" s="26">
        <v>3</v>
      </c>
      <c r="S10" s="32"/>
      <c r="T10" s="32"/>
      <c r="U10" s="32"/>
      <c r="V10" s="25"/>
      <c r="BU10" s="34"/>
      <c r="BV10" s="25"/>
    </row>
    <row r="11" spans="2:98" x14ac:dyDescent="0.35">
      <c r="F11" s="34" t="s">
        <v>112</v>
      </c>
      <c r="G11" s="6">
        <v>3780</v>
      </c>
      <c r="I11" s="52" t="s">
        <v>160</v>
      </c>
      <c r="J11" s="52"/>
      <c r="K11" s="52"/>
      <c r="L11" s="27">
        <v>0.65249999999999997</v>
      </c>
      <c r="O11" s="39"/>
      <c r="P11" s="34" t="s">
        <v>149</v>
      </c>
      <c r="Q11" s="26">
        <v>3</v>
      </c>
      <c r="S11" s="32"/>
      <c r="T11" s="32"/>
      <c r="U11" s="32"/>
      <c r="V11" s="25"/>
    </row>
    <row r="12" spans="2:98" x14ac:dyDescent="0.35">
      <c r="F12" s="34"/>
      <c r="G12" s="25"/>
      <c r="H12" s="25"/>
      <c r="I12" s="53" t="s">
        <v>161</v>
      </c>
      <c r="J12" s="53"/>
      <c r="K12" s="53"/>
      <c r="L12" s="27">
        <v>0.81</v>
      </c>
      <c r="M12" s="25"/>
      <c r="N12" s="41"/>
      <c r="O12" s="41"/>
      <c r="S12" s="39"/>
      <c r="T12" s="39"/>
      <c r="U12" s="39"/>
      <c r="V12" s="25"/>
    </row>
    <row r="13" spans="2:98" x14ac:dyDescent="0.35">
      <c r="F13" s="34"/>
    </row>
    <row r="14" spans="2:98" x14ac:dyDescent="0.35">
      <c r="F14" s="34"/>
      <c r="G14" s="25"/>
      <c r="H14" s="25"/>
    </row>
    <row r="15" spans="2:98" x14ac:dyDescent="0.35">
      <c r="O15" s="34" t="s">
        <v>120</v>
      </c>
      <c r="P15" s="7">
        <f>90*16</f>
        <v>1440</v>
      </c>
      <c r="U15" s="34" t="s">
        <v>121</v>
      </c>
      <c r="V15" s="7">
        <f>8*90</f>
        <v>720</v>
      </c>
      <c r="AA15" s="34" t="s">
        <v>122</v>
      </c>
      <c r="AB15" s="7">
        <f>91*16</f>
        <v>1456</v>
      </c>
      <c r="AC15" s="50"/>
      <c r="AD15" s="50"/>
      <c r="AE15" s="50"/>
      <c r="AF15" s="25"/>
      <c r="AG15" s="34" t="s">
        <v>123</v>
      </c>
      <c r="AH15" s="7">
        <f>91*8</f>
        <v>728</v>
      </c>
      <c r="AM15" s="34" t="s">
        <v>124</v>
      </c>
      <c r="AN15" s="7">
        <f>92*16</f>
        <v>1472</v>
      </c>
      <c r="AO15" s="50"/>
      <c r="AP15" s="50"/>
      <c r="AQ15" s="50"/>
      <c r="AR15" s="25"/>
      <c r="AS15" s="34" t="s">
        <v>125</v>
      </c>
      <c r="AT15" s="7">
        <f>92*8</f>
        <v>736</v>
      </c>
      <c r="AY15" s="34" t="s">
        <v>126</v>
      </c>
      <c r="AZ15" s="7">
        <f>92*16</f>
        <v>1472</v>
      </c>
      <c r="BA15" s="50"/>
      <c r="BB15" s="50"/>
      <c r="BC15" s="50"/>
      <c r="BD15" s="25"/>
      <c r="BE15" s="34" t="s">
        <v>127</v>
      </c>
      <c r="BF15" s="7">
        <f>92*8</f>
        <v>736</v>
      </c>
      <c r="BJ15" s="50" t="s">
        <v>153</v>
      </c>
      <c r="BK15" s="50"/>
      <c r="BL15" s="46">
        <v>16054000</v>
      </c>
      <c r="BP15" s="50" t="s">
        <v>153</v>
      </c>
      <c r="BQ15" s="50"/>
      <c r="BR15" s="46">
        <v>10000000</v>
      </c>
      <c r="BW15" s="34" t="s">
        <v>120</v>
      </c>
      <c r="BX15">
        <f>90*16</f>
        <v>1440</v>
      </c>
      <c r="CC15" s="34"/>
      <c r="CI15" s="34"/>
      <c r="CK15" s="50"/>
      <c r="CL15" s="50"/>
      <c r="CM15" s="50"/>
      <c r="CN15" s="25"/>
      <c r="CO15" s="34" t="s">
        <v>123</v>
      </c>
      <c r="CP15">
        <f>91*8</f>
        <v>728</v>
      </c>
    </row>
    <row r="16" spans="2:98" x14ac:dyDescent="0.35">
      <c r="F16" s="4" t="s">
        <v>143</v>
      </c>
      <c r="N16" s="50" t="s">
        <v>103</v>
      </c>
      <c r="O16" s="50"/>
      <c r="P16" s="51"/>
      <c r="T16" s="50" t="s">
        <v>104</v>
      </c>
      <c r="U16" s="50"/>
      <c r="V16" s="51"/>
      <c r="Z16" s="50" t="s">
        <v>114</v>
      </c>
      <c r="AA16" s="50"/>
      <c r="AB16" s="51"/>
      <c r="AF16" s="50" t="s">
        <v>115</v>
      </c>
      <c r="AG16" s="50"/>
      <c r="AH16" s="51"/>
      <c r="AL16" s="50" t="s">
        <v>116</v>
      </c>
      <c r="AM16" s="50"/>
      <c r="AN16" s="51"/>
      <c r="AR16" s="50" t="s">
        <v>117</v>
      </c>
      <c r="AS16" s="50"/>
      <c r="AT16" s="51"/>
      <c r="AX16" s="50" t="s">
        <v>118</v>
      </c>
      <c r="AY16" s="50"/>
      <c r="AZ16" s="51"/>
      <c r="BD16" s="50" t="s">
        <v>119</v>
      </c>
      <c r="BE16" s="50"/>
      <c r="BF16" s="51"/>
      <c r="BH16" s="52" t="s">
        <v>154</v>
      </c>
      <c r="BI16" s="52"/>
      <c r="BJ16" s="52"/>
      <c r="BK16" s="52"/>
      <c r="BL16" s="52"/>
      <c r="BN16" s="52" t="s">
        <v>155</v>
      </c>
      <c r="BO16" s="52"/>
      <c r="BP16" s="52"/>
      <c r="BQ16" s="52"/>
      <c r="BR16" s="52"/>
      <c r="BV16" s="50" t="s">
        <v>166</v>
      </c>
      <c r="BW16" s="50"/>
      <c r="BX16" s="51"/>
      <c r="CB16" s="50" t="s">
        <v>167</v>
      </c>
      <c r="CC16" s="50"/>
      <c r="CD16" s="51"/>
      <c r="CH16" s="50" t="s">
        <v>168</v>
      </c>
      <c r="CI16" s="50"/>
      <c r="CJ16" s="51"/>
      <c r="CN16" s="50" t="s">
        <v>169</v>
      </c>
      <c r="CO16" s="50"/>
      <c r="CP16" s="51"/>
      <c r="CR16" s="52" t="s">
        <v>179</v>
      </c>
      <c r="CS16" s="52"/>
      <c r="CT16" s="52"/>
    </row>
    <row r="17" spans="2:98" x14ac:dyDescent="0.35">
      <c r="B17" s="42" t="s">
        <v>27</v>
      </c>
      <c r="C17" s="43" t="s">
        <v>144</v>
      </c>
      <c r="D17" s="43" t="s">
        <v>145</v>
      </c>
      <c r="E17" t="s">
        <v>146</v>
      </c>
      <c r="F17" t="s">
        <v>147</v>
      </c>
      <c r="G17" t="s">
        <v>151</v>
      </c>
      <c r="H17" t="s">
        <v>152</v>
      </c>
      <c r="I17" t="s">
        <v>171</v>
      </c>
      <c r="L17" s="9" t="s">
        <v>27</v>
      </c>
      <c r="M17" s="2">
        <v>1</v>
      </c>
      <c r="N17" s="51">
        <v>2</v>
      </c>
      <c r="O17" s="51">
        <v>3</v>
      </c>
      <c r="P17" s="51" t="s">
        <v>34</v>
      </c>
      <c r="R17" s="50" t="s">
        <v>27</v>
      </c>
      <c r="S17" s="51">
        <v>1</v>
      </c>
      <c r="T17" s="51">
        <v>2</v>
      </c>
      <c r="U17" s="51">
        <v>3</v>
      </c>
      <c r="V17" s="51" t="s">
        <v>34</v>
      </c>
      <c r="X17" s="50" t="s">
        <v>27</v>
      </c>
      <c r="Y17" s="51">
        <v>1</v>
      </c>
      <c r="Z17" s="51">
        <v>2</v>
      </c>
      <c r="AA17" s="51">
        <v>3</v>
      </c>
      <c r="AB17" s="51" t="s">
        <v>34</v>
      </c>
      <c r="AD17" s="50" t="s">
        <v>27</v>
      </c>
      <c r="AE17" s="51">
        <v>1</v>
      </c>
      <c r="AF17" s="51">
        <v>2</v>
      </c>
      <c r="AG17" s="51">
        <v>3</v>
      </c>
      <c r="AH17" s="51" t="s">
        <v>34</v>
      </c>
      <c r="AJ17" s="50" t="s">
        <v>27</v>
      </c>
      <c r="AK17" s="51">
        <v>1</v>
      </c>
      <c r="AL17" s="51">
        <v>2</v>
      </c>
      <c r="AM17" s="51">
        <v>3</v>
      </c>
      <c r="AN17" s="51" t="s">
        <v>34</v>
      </c>
      <c r="AP17" s="50" t="s">
        <v>27</v>
      </c>
      <c r="AQ17" s="51">
        <v>1</v>
      </c>
      <c r="AR17" s="51">
        <v>2</v>
      </c>
      <c r="AS17" s="51">
        <v>3</v>
      </c>
      <c r="AT17" s="51" t="s">
        <v>34</v>
      </c>
      <c r="AV17" s="50" t="s">
        <v>27</v>
      </c>
      <c r="AW17" s="51">
        <v>1</v>
      </c>
      <c r="AX17" s="51">
        <v>2</v>
      </c>
      <c r="AY17" s="51">
        <v>3</v>
      </c>
      <c r="AZ17" s="51" t="s">
        <v>34</v>
      </c>
      <c r="BB17" s="50" t="s">
        <v>27</v>
      </c>
      <c r="BC17" s="51">
        <v>1</v>
      </c>
      <c r="BD17" s="51">
        <v>2</v>
      </c>
      <c r="BE17" s="51">
        <v>3</v>
      </c>
      <c r="BF17" s="51" t="s">
        <v>34</v>
      </c>
      <c r="BH17" s="4" t="s">
        <v>27</v>
      </c>
      <c r="BI17">
        <v>1</v>
      </c>
      <c r="BJ17">
        <v>2</v>
      </c>
      <c r="BK17">
        <v>3</v>
      </c>
      <c r="BL17" t="s">
        <v>34</v>
      </c>
      <c r="BN17" s="4" t="s">
        <v>27</v>
      </c>
      <c r="BO17">
        <v>1</v>
      </c>
      <c r="BP17">
        <v>2</v>
      </c>
      <c r="BQ17">
        <v>3</v>
      </c>
      <c r="BR17" t="s">
        <v>34</v>
      </c>
      <c r="BT17" s="50" t="s">
        <v>27</v>
      </c>
      <c r="BU17" s="51">
        <v>1</v>
      </c>
      <c r="BV17" s="51">
        <v>2</v>
      </c>
      <c r="BW17" s="51">
        <v>3</v>
      </c>
      <c r="BX17" s="51" t="s">
        <v>34</v>
      </c>
      <c r="BZ17" s="50" t="s">
        <v>27</v>
      </c>
      <c r="CA17" s="51">
        <v>1</v>
      </c>
      <c r="CB17" s="51">
        <v>2</v>
      </c>
      <c r="CC17" s="51">
        <v>3</v>
      </c>
      <c r="CD17" s="51" t="s">
        <v>34</v>
      </c>
      <c r="CF17" s="50" t="s">
        <v>27</v>
      </c>
      <c r="CG17" s="51">
        <v>1</v>
      </c>
      <c r="CH17" s="51">
        <v>2</v>
      </c>
      <c r="CI17" s="51">
        <v>3</v>
      </c>
      <c r="CJ17" s="51" t="s">
        <v>34</v>
      </c>
      <c r="CL17" s="50" t="s">
        <v>27</v>
      </c>
      <c r="CM17" s="51">
        <v>1</v>
      </c>
      <c r="CN17" s="51">
        <v>2</v>
      </c>
      <c r="CO17" s="51">
        <v>3</v>
      </c>
      <c r="CP17" s="51" t="s">
        <v>34</v>
      </c>
      <c r="CR17" t="s">
        <v>27</v>
      </c>
      <c r="CS17" t="s">
        <v>177</v>
      </c>
      <c r="CT17" t="s">
        <v>178</v>
      </c>
    </row>
    <row r="18" spans="2:98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L18" s="4">
        <v>2020</v>
      </c>
      <c r="M18" s="44">
        <f>0.15*(P18+(CS18*(1-EV_subsidy_decision))+(CT18*EV_subsidy_decision))</f>
        <v>641.18884503449988</v>
      </c>
      <c r="N18" s="44">
        <f>0.5*(P18+(CS18*(1-EV_subsidy_decision))+(CT18*EV_subsidy_decision))</f>
        <v>2137.2961501149998</v>
      </c>
      <c r="O18" s="44">
        <f>0.35*(P18+(CS18*(1-EV_subsidy_decision))+(CT18*EV_subsidy_decision))</f>
        <v>1496.1073050804998</v>
      </c>
      <c r="P18" s="51">
        <f>G4</f>
        <v>4198</v>
      </c>
      <c r="R18" s="4">
        <v>2020</v>
      </c>
      <c r="S18" s="44">
        <f>0.15*(V18+(CS18*(1-EV_subsidy_decision))+(CT18*EV_subsidy_decision))</f>
        <v>570.38884503450004</v>
      </c>
      <c r="T18" s="44">
        <f>0.5*(V18+(CS18*(1-EV_subsidy_decision))+(CT18*EV_subsidy_decision))</f>
        <v>1901.296150115</v>
      </c>
      <c r="U18" s="44">
        <f>0.35*(V18+(CS18*(1-EV_subsidy_decision))+(CT18*EV_subsidy_decision))</f>
        <v>1330.9073050805</v>
      </c>
      <c r="V18" s="51">
        <f>G5</f>
        <v>3726</v>
      </c>
      <c r="X18" s="4">
        <v>2020</v>
      </c>
      <c r="Y18" s="44">
        <f>0.15*(AB18+(CS18*(1-EV_subsidy_decision))+(CT18*EV_subsidy_decision))</f>
        <v>726.23884503449995</v>
      </c>
      <c r="Z18" s="44">
        <f>0.5*(AB18+(CS18*(1-EV_subsidy_decision))+(CT18*EV_subsidy_decision))</f>
        <v>2420.7961501149998</v>
      </c>
      <c r="AA18" s="44">
        <f>0.35*(AB18+(CS18*(1-EV_subsidy_decision))+(CT18*EV_subsidy_decision))</f>
        <v>1694.5573050804999</v>
      </c>
      <c r="AB18" s="51">
        <f>$G6</f>
        <v>4765</v>
      </c>
      <c r="AD18" s="4">
        <v>2020</v>
      </c>
      <c r="AE18" s="44">
        <f>0.15*(AH18+(CS18*(1-EV_subsidy_decision))+(CT18*EV_subsidy_decision))</f>
        <v>618.98884503449995</v>
      </c>
      <c r="AF18" s="44">
        <f>0.5*(AH18+(CS18*(1-EV_subsidy_decision))+(CT18*EV_subsidy_decision))</f>
        <v>2063.2961501149998</v>
      </c>
      <c r="AG18" s="44">
        <f>0.35*(AH18+(CS18*(1-EV_subsidy_decision))+(CT18*EV_subsidy_decision))</f>
        <v>1444.3073050804999</v>
      </c>
      <c r="AH18" s="51">
        <f>$G7</f>
        <v>4050</v>
      </c>
      <c r="AJ18" s="4">
        <v>2020</v>
      </c>
      <c r="AK18" s="44">
        <f>0.15*(AN18+(CS18*(1-EV_subsidy_decision))+(CT18*EV_subsidy_decision))</f>
        <v>907.58884503449997</v>
      </c>
      <c r="AL18" s="44">
        <f>0.5*(AN18+(CS18*(1-EV_subsidy_decision))+(CT18*EV_subsidy_decision))</f>
        <v>3025.2961501149998</v>
      </c>
      <c r="AM18" s="44">
        <f>0.35*(AN18+(CS18*(1-EV_subsidy_decision))+(CT18*EV_subsidy_decision))</f>
        <v>2117.7073050804997</v>
      </c>
      <c r="AN18" s="51">
        <f>G8</f>
        <v>5974</v>
      </c>
      <c r="AP18" s="4">
        <v>2020</v>
      </c>
      <c r="AQ18" s="44">
        <f>0.15*(AT18+(CS18*(1-EV_subsidy_decision))+(CT18*EV_subsidy_decision))</f>
        <v>762.83884503449997</v>
      </c>
      <c r="AR18" s="44">
        <f>0.5*(AT18+(CS18*(1-EV_subsidy_decision))+(CT18*EV_subsidy_decision))</f>
        <v>2542.7961501149998</v>
      </c>
      <c r="AS18" s="44">
        <f>0.35*(AT18+(CS18*(1-EV_subsidy_decision))+(CT18*EV_subsidy_decision))</f>
        <v>1779.9573050804997</v>
      </c>
      <c r="AT18" s="51">
        <f>G9</f>
        <v>5009</v>
      </c>
      <c r="AV18" s="4">
        <v>2020</v>
      </c>
      <c r="AW18" s="44">
        <f>0.15*(AZ18+(CS18*(1-EV_subsidy_decision))+(CT18*EV_subsidy_decision))</f>
        <v>665.33884503449997</v>
      </c>
      <c r="AX18" s="44">
        <f>0.5*(AZ18+(CS18*(1-EV_subsidy_decision))+(CT18*EV_subsidy_decision))</f>
        <v>2217.7961501149998</v>
      </c>
      <c r="AY18" s="44">
        <f>0.35*(AZ18+(CS18*(1-EV_subsidy_decision))+(CT18*EV_subsidy_decision))</f>
        <v>1552.4573050804997</v>
      </c>
      <c r="AZ18" s="51">
        <f>G10</f>
        <v>4359</v>
      </c>
      <c r="BB18" s="4">
        <v>2020</v>
      </c>
      <c r="BC18" s="44">
        <f>0.15*(BF18+(CS18*(1-EV_subsidy_decision))+(CT18*EV_subsidy_decision))</f>
        <v>578.48884503449995</v>
      </c>
      <c r="BD18" s="44">
        <f>0.5*(BF18+(CS18*(1-EV_subsidy_decision))+(CT18*EV_subsidy_decision))</f>
        <v>1928.296150115</v>
      </c>
      <c r="BE18" s="44">
        <f>0.35*(BF18+(CS18*(1-EV_subsidy_decision))+(CT18*EV_subsidy_decision))</f>
        <v>1349.8073050804999</v>
      </c>
      <c r="BF18" s="51">
        <f>G11</f>
        <v>3780</v>
      </c>
      <c r="BH18" s="4">
        <v>2020</v>
      </c>
      <c r="BI18" s="25">
        <f>0.15*BL18</f>
        <v>1.7458725000000002</v>
      </c>
      <c r="BJ18" s="25">
        <f>0.5*BL18</f>
        <v>5.8195750000000004</v>
      </c>
      <c r="BK18" s="25">
        <f>0.35*BL18</f>
        <v>4.0737025000000004</v>
      </c>
      <c r="BL18" s="27">
        <v>11.639150000000001</v>
      </c>
      <c r="BN18" s="4">
        <v>2020</v>
      </c>
      <c r="BO18" s="25">
        <f>0.15*BR18</f>
        <v>10.5</v>
      </c>
      <c r="BP18" s="25">
        <f>0.5*BR18</f>
        <v>35</v>
      </c>
      <c r="BQ18" s="25">
        <f>0.35*BR18</f>
        <v>24.5</v>
      </c>
      <c r="BR18" s="27">
        <v>70</v>
      </c>
      <c r="BT18" s="4">
        <v>2020</v>
      </c>
      <c r="BU18" s="44">
        <f>0.15*(BX18+(CS18*(1-EV_subsidy_decision))+(CT18*EV_subsidy_decision))</f>
        <v>939.83884503449985</v>
      </c>
      <c r="BV18" s="44">
        <f>0.5*(BX18+(CS18*(1-EV_subsidy_decision))+(CT18*EV_subsidy_decision))</f>
        <v>3132.7961501149998</v>
      </c>
      <c r="BW18" s="44">
        <f>0.35*(BX18+(CS18*(1-EV_subsidy_decision))+(CT18*EV_subsidy_decision))</f>
        <v>2192.9573050804997</v>
      </c>
      <c r="BX18" s="51">
        <f>BV3</f>
        <v>6189</v>
      </c>
      <c r="BZ18" s="4">
        <v>2020</v>
      </c>
      <c r="CA18" s="44">
        <f>0.15*(CD18+(CS18*(1-EV_subsidy_decision))+(CT18*EV_subsidy_decision))</f>
        <v>1054.1388450344998</v>
      </c>
      <c r="CB18" s="44">
        <f>0.5*(CD18+(CS18*(1-EV_subsidy_decision))+(CT18*EV_subsidy_decision))</f>
        <v>3513.7961501149998</v>
      </c>
      <c r="CC18" s="44">
        <f>0.35*(CD18+(CS18*(1-EV_subsidy_decision))+(CT18*EV_subsidy_decision))</f>
        <v>2459.6573050804996</v>
      </c>
      <c r="CD18" s="51">
        <f>BV5</f>
        <v>6951</v>
      </c>
      <c r="CF18" s="4">
        <v>2020</v>
      </c>
      <c r="CG18" s="44">
        <f>0.15*(CJ18+(CS18*(1-EV_subsidy_decision))+(CT18*EV_subsidy_decision))</f>
        <v>1154.1888450345</v>
      </c>
      <c r="CH18" s="44">
        <f>0.5*(CJ18+(CS18*(1-EV_subsidy_decision))+(CT18*EV_subsidy_decision))</f>
        <v>3847.2961501149998</v>
      </c>
      <c r="CI18" s="44">
        <f>0.35*(CJ18+(CS18*(1-EV_subsidy_decision))+(CT18*EV_subsidy_decision))</f>
        <v>2693.1073050804998</v>
      </c>
      <c r="CJ18" s="51">
        <f>BV7</f>
        <v>7618</v>
      </c>
      <c r="CL18" s="4">
        <v>2020</v>
      </c>
      <c r="CM18" s="44">
        <f>0.15*(CP18+(CS18*(1-EV_subsidy_decision))+(CT18*EV_subsidy_decision))</f>
        <v>1009.4388450344999</v>
      </c>
      <c r="CN18" s="44">
        <f>0.5*(CP18+(CS18*(1-EV_subsidy_decision))+(CT18*EV_subsidy_decision))</f>
        <v>3364.7961501149998</v>
      </c>
      <c r="CO18" s="44">
        <f>0.35*(CP18+(CS18*(1-EV_subsidy_decision))+(CT18*EV_subsidy_decision))</f>
        <v>2355.3573050804998</v>
      </c>
      <c r="CP18" s="51">
        <f>BV9</f>
        <v>6653</v>
      </c>
      <c r="CR18">
        <v>2020</v>
      </c>
      <c r="CS18">
        <v>76.592300230000006</v>
      </c>
      <c r="CT18">
        <v>454.08292280000001</v>
      </c>
    </row>
    <row r="19" spans="2:98" x14ac:dyDescent="0.35">
      <c r="B19" s="4">
        <v>2021</v>
      </c>
      <c r="C19" s="24">
        <v>1054.2716052585899</v>
      </c>
      <c r="D19" s="45">
        <f t="shared" ref="D19:D43" si="1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L19" s="4">
        <v>2021</v>
      </c>
      <c r="M19" s="44">
        <f>0.15*(P19+(CS19*(1-EV_subsidy_decision))+(CT19*EV_subsidy_decision))</f>
        <v>663.38259007499994</v>
      </c>
      <c r="N19" s="44">
        <f>0.5*(P19+(CS19*(1-EV_subsidy_decision))+(CT19*EV_subsidy_decision))</f>
        <v>2211.2753002499999</v>
      </c>
      <c r="O19" s="44">
        <f>0.35*(P19+(CS19*(1-EV_subsidy_decision))+(CT19*EV_subsidy_decision))</f>
        <v>1547.8927101749998</v>
      </c>
      <c r="P19" s="12">
        <f t="shared" ref="P19:P43" si="2">P18*(1+$L$3)</f>
        <v>4269.366</v>
      </c>
      <c r="R19" s="4">
        <v>2021</v>
      </c>
      <c r="S19" s="44">
        <f>0.15*(V19+(CS19*(1-EV_subsidy_decision))+(CT19*EV_subsidy_decision))</f>
        <v>591.37899007499993</v>
      </c>
      <c r="T19" s="44">
        <f>0.5*(V19+(CS19*(1-EV_subsidy_decision))+(CT19*EV_subsidy_decision))</f>
        <v>1971.2633002499997</v>
      </c>
      <c r="U19" s="44">
        <f>0.35*(V19+(CS19*(1-EV_subsidy_decision))+(CT19*EV_subsidy_decision))</f>
        <v>1379.8843101749997</v>
      </c>
      <c r="V19" s="12">
        <f>V18*(1+$L$3)</f>
        <v>3789.3419999999996</v>
      </c>
      <c r="X19" s="4">
        <v>2021</v>
      </c>
      <c r="Y19" s="44">
        <f>0.15*(AB19+(CS19*(1-EV_subsidy_decision))+(CT19*EV_subsidy_decision))</f>
        <v>749.87844007499984</v>
      </c>
      <c r="Z19" s="44">
        <f>0.5*(AB19+(CS19*(1-EV_subsidy_decision))+(CT19*EV_subsidy_decision))</f>
        <v>2499.5948002499995</v>
      </c>
      <c r="AA19" s="44">
        <f>0.35*(AB19+(CS19*(1-EV_subsidy_decision))+(CT19*EV_subsidy_decision))</f>
        <v>1749.7163601749996</v>
      </c>
      <c r="AB19" s="12">
        <f t="shared" ref="AB19:AB43" si="3">AB18*(1+$L$3)</f>
        <v>4846.0049999999992</v>
      </c>
      <c r="AD19" s="4">
        <v>2021</v>
      </c>
      <c r="AE19" s="44">
        <f>0.15*(AH19+(CS19*(1-EV_subsidy_decision))+(CT19*EV_subsidy_decision))</f>
        <v>640.80519007499981</v>
      </c>
      <c r="AF19" s="44">
        <f>0.5*(AH19+(CS19*(1-EV_subsidy_decision))+(CT19*EV_subsidy_decision))</f>
        <v>2136.0173002499996</v>
      </c>
      <c r="AG19" s="44">
        <f>0.35*(AH19+(CS19*(1-EV_subsidy_decision))+(CT19*EV_subsidy_decision))</f>
        <v>1495.2121101749997</v>
      </c>
      <c r="AH19" s="12">
        <f>AH18*(1+$L$3)</f>
        <v>4118.8499999999995</v>
      </c>
      <c r="AJ19" s="4">
        <v>2021</v>
      </c>
      <c r="AK19" s="44">
        <f>0.15*(AN19+(CS19*(1-EV_subsidy_decision))+(CT19*EV_subsidy_decision))</f>
        <v>934.31139007499974</v>
      </c>
      <c r="AL19" s="44">
        <f>0.5*(AN19+(CS19*(1-EV_subsidy_decision))+(CT19*EV_subsidy_decision))</f>
        <v>3114.3713002499994</v>
      </c>
      <c r="AM19" s="44">
        <f>0.35*(AN19+(CS19*(1-EV_subsidy_decision))+(CT19*EV_subsidy_decision))</f>
        <v>2180.0599101749995</v>
      </c>
      <c r="AN19" s="12">
        <f t="shared" ref="AN19:AN43" si="4">AN18*(1+$L$3)</f>
        <v>6075.5579999999991</v>
      </c>
      <c r="AP19" s="4">
        <v>2021</v>
      </c>
      <c r="AQ19" s="44">
        <f>0.15*(AT19+(CS19*(1-EV_subsidy_decision))+(CT19*EV_subsidy_decision))</f>
        <v>787.10064007499989</v>
      </c>
      <c r="AR19" s="44">
        <f>0.5*(AT19+(CS19*(1-EV_subsidy_decision))+(CT19*EV_subsidy_decision))</f>
        <v>2623.6688002499995</v>
      </c>
      <c r="AS19" s="44">
        <f>0.35*(AT19+(CS19*(1-EV_subsidy_decision))+(CT19*EV_subsidy_decision))</f>
        <v>1836.5681601749995</v>
      </c>
      <c r="AT19" s="12">
        <f>AT18*(1+$L$3)</f>
        <v>5094.1529999999993</v>
      </c>
      <c r="AV19" s="4">
        <v>2021</v>
      </c>
      <c r="AW19" s="44">
        <f>0.15*(AZ19+(CS19*(1-EV_subsidy_decision))+(CT19*EV_subsidy_decision))</f>
        <v>687.94314007499986</v>
      </c>
      <c r="AX19" s="44">
        <f>0.5*(AZ19+(CS19*(1-EV_subsidy_decision))+(CT19*EV_subsidy_decision))</f>
        <v>2293.1438002499995</v>
      </c>
      <c r="AY19" s="44">
        <f>0.35*(AZ19+(CS19*(1-EV_subsidy_decision))+(CT19*EV_subsidy_decision))</f>
        <v>1605.2006601749995</v>
      </c>
      <c r="AZ19" s="12">
        <f t="shared" ref="AZ19:AZ43" si="5">AZ18*(1+$L$3)</f>
        <v>4433.1029999999992</v>
      </c>
      <c r="BB19" s="4">
        <v>2021</v>
      </c>
      <c r="BC19" s="44">
        <f>0.15*(BF19+(CS19*(1-EV_subsidy_decision))+(CT19*EV_subsidy_decision))</f>
        <v>599.61669007499995</v>
      </c>
      <c r="BD19" s="44">
        <f>0.5*(BF19+(CS19*(1-EV_subsidy_decision))+(CT19*EV_subsidy_decision))</f>
        <v>1998.72230025</v>
      </c>
      <c r="BE19" s="44">
        <f>0.35*(BF19+(CS19*(1-EV_subsidy_decision))+(CT19*EV_subsidy_decision))</f>
        <v>1399.1056101749998</v>
      </c>
      <c r="BF19" s="12">
        <f>BF18*(1+$L$3)</f>
        <v>3844.2599999999998</v>
      </c>
      <c r="BH19" s="4">
        <v>2021</v>
      </c>
      <c r="BI19" s="25">
        <f t="shared" ref="BI19:BI43" si="6">0.15*BL19</f>
        <v>3.4917450000000003</v>
      </c>
      <c r="BJ19" s="25">
        <f t="shared" ref="BJ19:BJ43" si="7">0.5*BL19</f>
        <v>11.639150000000001</v>
      </c>
      <c r="BK19" s="25">
        <f t="shared" ref="BK19:BK43" si="8">0.35*BL19</f>
        <v>8.1474050000000009</v>
      </c>
      <c r="BL19" s="27">
        <v>23.278300000000002</v>
      </c>
      <c r="BN19" s="4">
        <v>2021</v>
      </c>
      <c r="BO19" s="25">
        <f t="shared" ref="BO19:BO43" si="9">0.15*BR19</f>
        <v>21</v>
      </c>
      <c r="BP19" s="25">
        <f t="shared" ref="BP19:BP43" si="10">0.5*BR19</f>
        <v>70</v>
      </c>
      <c r="BQ19" s="25">
        <f t="shared" ref="BQ19:BQ43" si="11">0.35*BR19</f>
        <v>49</v>
      </c>
      <c r="BR19" s="27">
        <v>140</v>
      </c>
      <c r="BT19" s="4">
        <v>2021</v>
      </c>
      <c r="BU19" s="44">
        <f>0.15*(BX19+(CS19*(1-EV_subsidy_decision))+(CT19*EV_subsidy_decision))</f>
        <v>967.1096400749999</v>
      </c>
      <c r="BV19" s="44">
        <f>0.5*(BX19+(CS19*(1-EV_subsidy_decision))+(CT19*EV_subsidy_decision))</f>
        <v>3223.6988002499997</v>
      </c>
      <c r="BW19" s="44">
        <f>0.35*(BX19+(CS19*(1-EV_subsidy_decision))+(CT19*EV_subsidy_decision))</f>
        <v>2256.5891601749995</v>
      </c>
      <c r="BX19" s="12">
        <f t="shared" ref="BX19:BX43" si="12">BX18*(1+$L$3)</f>
        <v>6294.2129999999997</v>
      </c>
      <c r="BZ19" s="4">
        <v>2021</v>
      </c>
      <c r="CA19" s="44">
        <f>0.15*(CD19+(CS19*(1-EV_subsidy_decision))+(CT19*EV_subsidy_decision))</f>
        <v>1083.3527400749999</v>
      </c>
      <c r="CB19" s="44">
        <f>0.5*(CD19+(CS19*(1-EV_subsidy_decision))+(CT19*EV_subsidy_decision))</f>
        <v>3611.1758002499996</v>
      </c>
      <c r="CC19" s="44">
        <f>0.35*(CD19+(CS19*(1-EV_subsidy_decision))+(CT19*EV_subsidy_decision))</f>
        <v>2527.8230601749997</v>
      </c>
      <c r="CD19" s="12">
        <f>CD18*(1+$L$3)</f>
        <v>7069.1669999999995</v>
      </c>
      <c r="CF19" s="4">
        <v>2021</v>
      </c>
      <c r="CG19" s="44">
        <f>0.15*(CJ19+(CS19*(1-EV_subsidy_decision))+(CT19*EV_subsidy_decision))</f>
        <v>1185.1035900749998</v>
      </c>
      <c r="CH19" s="44">
        <f>0.5*(CJ19+(CS19*(1-EV_subsidy_decision))+(CT19*EV_subsidy_decision))</f>
        <v>3950.3453002499996</v>
      </c>
      <c r="CI19" s="44">
        <f>0.35*(CJ19+(CS19*(1-EV_subsidy_decision))+(CT19*EV_subsidy_decision))</f>
        <v>2765.2417101749998</v>
      </c>
      <c r="CJ19" s="12">
        <f t="shared" ref="CJ19:CJ43" si="13">CJ18*(1+$L$3)</f>
        <v>7747.5059999999994</v>
      </c>
      <c r="CL19" s="4">
        <v>2021</v>
      </c>
      <c r="CM19" s="44">
        <f>0.15*(CP19+(CS19*(1-EV_subsidy_decision))+(CT19*EV_subsidy_decision))</f>
        <v>1037.8928400749999</v>
      </c>
      <c r="CN19" s="44">
        <f>0.5*(CP19+(CS19*(1-EV_subsidy_decision))+(CT19*EV_subsidy_decision))</f>
        <v>3459.6428002499997</v>
      </c>
      <c r="CO19" s="44">
        <f>0.35*(CP19+(CS19*(1-EV_subsidy_decision))+(CT19*EV_subsidy_decision))</f>
        <v>2421.7499601749996</v>
      </c>
      <c r="CP19" s="12">
        <f>CP18*(1+$L$3)</f>
        <v>6766.1009999999997</v>
      </c>
      <c r="CR19">
        <v>2021</v>
      </c>
      <c r="CS19">
        <v>153.18460049999999</v>
      </c>
      <c r="CT19">
        <v>908.16584560000001</v>
      </c>
    </row>
    <row r="20" spans="2:98" x14ac:dyDescent="0.35">
      <c r="B20" s="4">
        <v>2022</v>
      </c>
      <c r="C20" s="24">
        <v>1032.8707927586827</v>
      </c>
      <c r="D20" s="45">
        <f t="shared" si="1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L20" s="4">
        <v>2022</v>
      </c>
      <c r="M20" s="44">
        <f>0.15*(P20+(CS20*(1-EV_subsidy_decision))+(CT20*EV_subsidy_decision))</f>
        <v>685.75831840499984</v>
      </c>
      <c r="N20" s="44">
        <f>0.5*(P20+(CS20*(1-EV_subsidy_decision))+(CT20*EV_subsidy_decision))</f>
        <v>2285.8610613499995</v>
      </c>
      <c r="O20" s="44">
        <f>0.35*(P20+(CS20*(1-EV_subsidy_decision))+(CT20*EV_subsidy_decision))</f>
        <v>1600.1027429449996</v>
      </c>
      <c r="P20" s="12">
        <f t="shared" si="2"/>
        <v>4341.9452219999994</v>
      </c>
      <c r="R20" s="4">
        <v>2022</v>
      </c>
      <c r="S20" s="44">
        <f>0.15*(V20+(CS20*(1-EV_subsidy_decision))+(CT20*EV_subsidy_decision))</f>
        <v>612.5306572049999</v>
      </c>
      <c r="T20" s="44">
        <f>0.5*(V20+(CS20*(1-EV_subsidy_decision))+(CT20*EV_subsidy_decision))</f>
        <v>2041.7688573499997</v>
      </c>
      <c r="U20" s="44">
        <f>0.35*(V20+(CS20*(1-EV_subsidy_decision))+(CT20*EV_subsidy_decision))</f>
        <v>1429.2382001449998</v>
      </c>
      <c r="V20" s="12">
        <f t="shared" ref="V20:V43" si="14">V19*(1+$L$3)</f>
        <v>3853.7608139999993</v>
      </c>
      <c r="X20" s="4">
        <v>2022</v>
      </c>
      <c r="Y20" s="44">
        <f>0.15*(AB20+(CS20*(1-EV_subsidy_decision))+(CT20*EV_subsidy_decision))</f>
        <v>773.72459785499973</v>
      </c>
      <c r="Z20" s="44">
        <f>0.5*(AB20+(CS20*(1-EV_subsidy_decision))+(CT20*EV_subsidy_decision))</f>
        <v>2579.0819928499991</v>
      </c>
      <c r="AA20" s="44">
        <f>0.35*(AB20+(CS20*(1-EV_subsidy_decision))+(CT20*EV_subsidy_decision))</f>
        <v>1805.3573949949991</v>
      </c>
      <c r="AB20" s="12">
        <f t="shared" si="3"/>
        <v>4928.3870849999985</v>
      </c>
      <c r="AD20" s="4">
        <v>2022</v>
      </c>
      <c r="AE20" s="44">
        <f>0.15*(AH20+(CS20*(1-EV_subsidy_decision))+(CT20*EV_subsidy_decision))</f>
        <v>662.79710260499985</v>
      </c>
      <c r="AF20" s="44">
        <f>0.5*(AH20+(CS20*(1-EV_subsidy_decision))+(CT20*EV_subsidy_decision))</f>
        <v>2209.3236753499996</v>
      </c>
      <c r="AG20" s="44">
        <f>0.35*(AH20+(CS20*(1-EV_subsidy_decision))+(CT20*EV_subsidy_decision))</f>
        <v>1546.5265727449996</v>
      </c>
      <c r="AH20" s="12">
        <f t="shared" ref="AH20:AH43" si="15">AH19*(1+$L$3)</f>
        <v>4188.8704499999994</v>
      </c>
      <c r="AJ20" s="4">
        <v>2022</v>
      </c>
      <c r="AK20" s="44">
        <f>0.15*(AN20+(CS20*(1-EV_subsidy_decision))+(CT20*EV_subsidy_decision))</f>
        <v>961.29290800499973</v>
      </c>
      <c r="AL20" s="44">
        <f>0.5*(AN20+(CS20*(1-EV_subsidy_decision))+(CT20*EV_subsidy_decision))</f>
        <v>3204.3096933499992</v>
      </c>
      <c r="AM20" s="44">
        <f>0.35*(AN20+(CS20*(1-EV_subsidy_decision))+(CT20*EV_subsidy_decision))</f>
        <v>2243.0167853449993</v>
      </c>
      <c r="AN20" s="12">
        <f t="shared" si="4"/>
        <v>6178.8424859999986</v>
      </c>
      <c r="AP20" s="4">
        <v>2022</v>
      </c>
      <c r="AQ20" s="44">
        <f>0.15*(AT20+(CS20*(1-EV_subsidy_decision))+(CT20*EV_subsidy_decision))</f>
        <v>811.57957525499967</v>
      </c>
      <c r="AR20" s="44">
        <f>0.5*(AT20+(CS20*(1-EV_subsidy_decision))+(CT20*EV_subsidy_decision))</f>
        <v>2705.2652508499991</v>
      </c>
      <c r="AS20" s="44">
        <f>0.35*(AT20+(CS20*(1-EV_subsidy_decision))+(CT20*EV_subsidy_decision))</f>
        <v>1893.6856755949993</v>
      </c>
      <c r="AT20" s="12">
        <f t="shared" ref="AT20:AT43" si="16">AT19*(1+$L$3)</f>
        <v>5180.7536009999985</v>
      </c>
      <c r="AV20" s="4">
        <v>2022</v>
      </c>
      <c r="AW20" s="44">
        <f>0.15*(AZ20+(CS20*(1-EV_subsidy_decision))+(CT20*EV_subsidy_decision))</f>
        <v>710.73639775499976</v>
      </c>
      <c r="AX20" s="44">
        <f>0.5*(AZ20+(CS20*(1-EV_subsidy_decision))+(CT20*EV_subsidy_decision))</f>
        <v>2369.1213258499993</v>
      </c>
      <c r="AY20" s="44">
        <f>0.35*(AZ20+(CS20*(1-EV_subsidy_decision))+(CT20*EV_subsidy_decision))</f>
        <v>1658.3849280949994</v>
      </c>
      <c r="AZ20" s="12">
        <f t="shared" si="5"/>
        <v>4508.4657509999988</v>
      </c>
      <c r="BB20" s="4">
        <v>2022</v>
      </c>
      <c r="BC20" s="44">
        <f>0.15*(BF20+(CS20*(1-EV_subsidy_decision))+(CT20*EV_subsidy_decision))</f>
        <v>620.90839810499983</v>
      </c>
      <c r="BD20" s="44">
        <f>0.5*(BF20+(CS20*(1-EV_subsidy_decision))+(CT20*EV_subsidy_decision))</f>
        <v>2069.6946603499996</v>
      </c>
      <c r="BE20" s="44">
        <f>0.35*(BF20+(CS20*(1-EV_subsidy_decision))+(CT20*EV_subsidy_decision))</f>
        <v>1448.7862622449995</v>
      </c>
      <c r="BF20" s="12">
        <f t="shared" ref="BF20:BF43" si="17">BF19*(1+$L$3)</f>
        <v>3909.6124199999995</v>
      </c>
      <c r="BH20" s="4">
        <v>2022</v>
      </c>
      <c r="BI20" s="25">
        <f t="shared" si="6"/>
        <v>5.2376174999999998</v>
      </c>
      <c r="BJ20" s="25">
        <f t="shared" si="7"/>
        <v>17.458725000000001</v>
      </c>
      <c r="BK20" s="25">
        <f t="shared" si="8"/>
        <v>12.2211075</v>
      </c>
      <c r="BL20" s="27">
        <v>34.917450000000002</v>
      </c>
      <c r="BN20" s="4">
        <v>2022</v>
      </c>
      <c r="BO20" s="25">
        <f t="shared" si="9"/>
        <v>31.5</v>
      </c>
      <c r="BP20" s="25">
        <f t="shared" si="10"/>
        <v>105</v>
      </c>
      <c r="BQ20" s="25">
        <f t="shared" si="11"/>
        <v>73.5</v>
      </c>
      <c r="BR20" s="27">
        <v>210</v>
      </c>
      <c r="BT20" s="4">
        <v>2022</v>
      </c>
      <c r="BU20" s="44">
        <f>0.15*(BX20+(CS20*(1-EV_subsidy_decision))+(CT20*EV_subsidy_decision))</f>
        <v>994.64872825499981</v>
      </c>
      <c r="BV20" s="44">
        <f>0.5*(BX20+(CS20*(1-EV_subsidy_decision))+(CT20*EV_subsidy_decision))</f>
        <v>3315.4957608499994</v>
      </c>
      <c r="BW20" s="44">
        <f>0.35*(BX20+(CS20*(1-EV_subsidy_decision))+(CT20*EV_subsidy_decision))</f>
        <v>2320.8470325949993</v>
      </c>
      <c r="BX20" s="12">
        <f t="shared" si="12"/>
        <v>6401.2146209999992</v>
      </c>
      <c r="BZ20" s="4">
        <v>2022</v>
      </c>
      <c r="CA20" s="44">
        <f>0.15*(CD20+(CS20*(1-EV_subsidy_decision))+(CT20*EV_subsidy_decision))</f>
        <v>1112.8679609549997</v>
      </c>
      <c r="CB20" s="44">
        <f>0.5*(CD20+(CS20*(1-EV_subsidy_decision))+(CT20*EV_subsidy_decision))</f>
        <v>3709.5598698499994</v>
      </c>
      <c r="CC20" s="44">
        <f>0.35*(CD20+(CS20*(1-EV_subsidy_decision))+(CT20*EV_subsidy_decision))</f>
        <v>2596.6919088949994</v>
      </c>
      <c r="CD20" s="12">
        <f t="shared" ref="CD20:CD43" si="18">CD19*(1+$L$3)</f>
        <v>7189.342838999999</v>
      </c>
      <c r="CF20" s="4">
        <v>2022</v>
      </c>
      <c r="CG20" s="44">
        <f>0.15*(CJ20+(CS20*(1-EV_subsidy_decision))+(CT20*EV_subsidy_decision))</f>
        <v>1216.3485754049998</v>
      </c>
      <c r="CH20" s="44">
        <f>0.5*(CJ20+(CS20*(1-EV_subsidy_decision))+(CT20*EV_subsidy_decision))</f>
        <v>4054.4952513499993</v>
      </c>
      <c r="CI20" s="44">
        <f>0.35*(CJ20+(CS20*(1-EV_subsidy_decision))+(CT20*EV_subsidy_decision))</f>
        <v>2838.1466759449995</v>
      </c>
      <c r="CJ20" s="12">
        <f t="shared" si="13"/>
        <v>7879.2136019999989</v>
      </c>
      <c r="CL20" s="4">
        <v>2022</v>
      </c>
      <c r="CM20" s="44">
        <f>0.15*(CP20+(CS20*(1-EV_subsidy_decision))+(CT20*EV_subsidy_decision))</f>
        <v>1066.6352426549997</v>
      </c>
      <c r="CN20" s="44">
        <f>0.5*(CP20+(CS20*(1-EV_subsidy_decision))+(CT20*EV_subsidy_decision))</f>
        <v>3555.4508088499992</v>
      </c>
      <c r="CO20" s="44">
        <f>0.35*(CP20+(CS20*(1-EV_subsidy_decision))+(CT20*EV_subsidy_decision))</f>
        <v>2488.8155661949995</v>
      </c>
      <c r="CP20" s="12">
        <f t="shared" ref="CP20:CP43" si="19">CP19*(1+$L$3)</f>
        <v>6881.1247169999988</v>
      </c>
      <c r="CR20">
        <v>2022</v>
      </c>
      <c r="CS20">
        <v>229.7769007</v>
      </c>
      <c r="CT20">
        <v>1362.2487679999999</v>
      </c>
    </row>
    <row r="21" spans="2:98" x14ac:dyDescent="0.35">
      <c r="B21" s="4">
        <v>2023</v>
      </c>
      <c r="C21" s="24">
        <v>1011.4699802587754</v>
      </c>
      <c r="D21" s="45">
        <f t="shared" si="1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L21" s="4">
        <v>2023</v>
      </c>
      <c r="M21" s="44">
        <f>0.15*(P21+(CS21*(1-EV_subsidy_decision))+(CT21*EV_subsidy_decision))</f>
        <v>708.31912375109971</v>
      </c>
      <c r="N21" s="44">
        <f>0.5*(P21+(CS21*(1-EV_subsidy_decision))+(CT21*EV_subsidy_decision))</f>
        <v>2361.0637458369993</v>
      </c>
      <c r="O21" s="44">
        <f>0.35*(P21+(CS21*(1-EV_subsidy_decision))+(CT21*EV_subsidy_decision))</f>
        <v>1652.7446220858994</v>
      </c>
      <c r="P21" s="12">
        <f t="shared" si="2"/>
        <v>4415.7582907739989</v>
      </c>
      <c r="R21" s="4">
        <v>2023</v>
      </c>
      <c r="S21" s="44">
        <f>0.15*(V21+(CS21*(1-EV_subsidy_decision))+(CT21*EV_subsidy_decision))</f>
        <v>633.84659231069975</v>
      </c>
      <c r="T21" s="44">
        <f>0.5*(V21+(CS21*(1-EV_subsidy_decision))+(CT21*EV_subsidy_decision))</f>
        <v>2112.8219743689992</v>
      </c>
      <c r="U21" s="44">
        <f>0.35*(V21+(CS21*(1-EV_subsidy_decision))+(CT21*EV_subsidy_decision))</f>
        <v>1478.9753820582994</v>
      </c>
      <c r="V21" s="12">
        <f t="shared" si="14"/>
        <v>3919.2747478379988</v>
      </c>
      <c r="X21" s="4">
        <v>2023</v>
      </c>
      <c r="Y21" s="44">
        <f>0.15*(AB21+(CS21*(1-EV_subsidy_decision))+(CT21*EV_subsidy_decision))</f>
        <v>797.78082995174964</v>
      </c>
      <c r="Z21" s="44">
        <f>0.5*(AB21+(CS21*(1-EV_subsidy_decision))+(CT21*EV_subsidy_decision))</f>
        <v>2659.2694331724988</v>
      </c>
      <c r="AA21" s="44">
        <f>0.35*(AB21+(CS21*(1-EV_subsidy_decision))+(CT21*EV_subsidy_decision))</f>
        <v>1861.4886032207489</v>
      </c>
      <c r="AB21" s="12">
        <f t="shared" si="3"/>
        <v>5012.1696654449979</v>
      </c>
      <c r="AD21" s="4">
        <v>2023</v>
      </c>
      <c r="AE21" s="44">
        <f>0.15*(AH21+(CS21*(1-EV_subsidy_decision))+(CT21*EV_subsidy_decision))</f>
        <v>684.96756728249977</v>
      </c>
      <c r="AF21" s="44">
        <f>0.5*(AH21+(CS21*(1-EV_subsidy_decision))+(CT21*EV_subsidy_decision))</f>
        <v>2283.2252242749992</v>
      </c>
      <c r="AG21" s="44">
        <f>0.35*(AH21+(CS21*(1-EV_subsidy_decision))+(CT21*EV_subsidy_decision))</f>
        <v>1598.2576569924993</v>
      </c>
      <c r="AH21" s="12">
        <f t="shared" si="15"/>
        <v>4260.0812476499987</v>
      </c>
      <c r="AJ21" s="4">
        <v>2023</v>
      </c>
      <c r="AK21" s="44">
        <f>0.15*(AN21+(CS21*(1-EV_subsidy_decision))+(CT21*EV_subsidy_decision))</f>
        <v>988.53780137429965</v>
      </c>
      <c r="AL21" s="44">
        <f>0.5*(AN21+(CS21*(1-EV_subsidy_decision))+(CT21*EV_subsidy_decision))</f>
        <v>3295.1260045809991</v>
      </c>
      <c r="AM21" s="44">
        <f>0.35*(AN21+(CS21*(1-EV_subsidy_decision))+(CT21*EV_subsidy_decision))</f>
        <v>2306.5882032066993</v>
      </c>
      <c r="AN21" s="12">
        <f t="shared" si="4"/>
        <v>6283.8828082619984</v>
      </c>
      <c r="AP21" s="4">
        <v>2023</v>
      </c>
      <c r="AQ21" s="44">
        <f>0.15*(AT21+(CS21*(1-EV_subsidy_decision))+(CT21*EV_subsidy_decision))</f>
        <v>836.27934196754961</v>
      </c>
      <c r="AR21" s="44">
        <f>0.5*(AT21+(CS21*(1-EV_subsidy_decision))+(CT21*EV_subsidy_decision))</f>
        <v>2787.5978065584986</v>
      </c>
      <c r="AS21" s="44">
        <f>0.35*(AT21+(CS21*(1-EV_subsidy_decision))+(CT21*EV_subsidy_decision))</f>
        <v>1951.3184645909489</v>
      </c>
      <c r="AT21" s="12">
        <f t="shared" si="16"/>
        <v>5268.8264122169976</v>
      </c>
      <c r="AV21" s="4">
        <v>2023</v>
      </c>
      <c r="AW21" s="44">
        <f>0.15*(AZ21+(CS21*(1-EV_subsidy_decision))+(CT21*EV_subsidy_decision))</f>
        <v>733.72183045004977</v>
      </c>
      <c r="AX21" s="44">
        <f>0.5*(AZ21+(CS21*(1-EV_subsidy_decision))+(CT21*EV_subsidy_decision))</f>
        <v>2445.7394348334992</v>
      </c>
      <c r="AY21" s="44">
        <f>0.35*(AZ21+(CS21*(1-EV_subsidy_decision))+(CT21*EV_subsidy_decision))</f>
        <v>1712.0176043834495</v>
      </c>
      <c r="AZ21" s="12">
        <f t="shared" si="5"/>
        <v>4585.1096687669988</v>
      </c>
      <c r="BB21" s="4">
        <v>2023</v>
      </c>
      <c r="BC21" s="44">
        <f>0.15*(BF21+(CS21*(1-EV_subsidy_decision))+(CT21*EV_subsidy_decision))</f>
        <v>642.3667548059999</v>
      </c>
      <c r="BD21" s="44">
        <f>0.5*(BF21+(CS21*(1-EV_subsidy_decision))+(CT21*EV_subsidy_decision))</f>
        <v>2141.2225160199996</v>
      </c>
      <c r="BE21" s="44">
        <f>0.35*(BF21+(CS21*(1-EV_subsidy_decision))+(CT21*EV_subsidy_decision))</f>
        <v>1498.8557612139996</v>
      </c>
      <c r="BF21" s="12">
        <f t="shared" si="17"/>
        <v>3976.0758311399991</v>
      </c>
      <c r="BH21" s="4">
        <v>2023</v>
      </c>
      <c r="BI21" s="25">
        <f t="shared" si="6"/>
        <v>6.9834900000000006</v>
      </c>
      <c r="BJ21" s="25">
        <f t="shared" si="7"/>
        <v>23.278300000000002</v>
      </c>
      <c r="BK21" s="25">
        <f t="shared" si="8"/>
        <v>16.294810000000002</v>
      </c>
      <c r="BL21" s="27">
        <v>46.556600000000003</v>
      </c>
      <c r="BN21" s="4">
        <v>2023</v>
      </c>
      <c r="BO21" s="25">
        <f t="shared" si="9"/>
        <v>42</v>
      </c>
      <c r="BP21" s="25">
        <f t="shared" si="10"/>
        <v>140</v>
      </c>
      <c r="BQ21" s="25">
        <f t="shared" si="11"/>
        <v>98</v>
      </c>
      <c r="BR21" s="27">
        <v>280</v>
      </c>
      <c r="BT21" s="4">
        <v>2023</v>
      </c>
      <c r="BU21" s="44">
        <f>0.15*(BX21+(CS21*(1-EV_subsidy_decision))+(CT21*EV_subsidy_decision))</f>
        <v>1022.4606705685496</v>
      </c>
      <c r="BV21" s="44">
        <f>0.5*(BX21+(CS21*(1-EV_subsidy_decision))+(CT21*EV_subsidy_decision))</f>
        <v>3408.2022352284989</v>
      </c>
      <c r="BW21" s="44">
        <f>0.35*(BX21+(CS21*(1-EV_subsidy_decision))+(CT21*EV_subsidy_decision))</f>
        <v>2385.7415646599493</v>
      </c>
      <c r="BX21" s="12">
        <f t="shared" si="12"/>
        <v>6510.0352695569982</v>
      </c>
      <c r="BZ21" s="4">
        <v>2023</v>
      </c>
      <c r="CA21" s="44">
        <f>0.15*(CD21+(CS21*(1-EV_subsidy_decision))+(CT21*EV_subsidy_decision))</f>
        <v>1142.6896302244497</v>
      </c>
      <c r="CB21" s="44">
        <f>0.5*(CD21+(CS21*(1-EV_subsidy_decision))+(CT21*EV_subsidy_decision))</f>
        <v>3808.9654340814991</v>
      </c>
      <c r="CC21" s="44">
        <f>0.35*(CD21+(CS21*(1-EV_subsidy_decision))+(CT21*EV_subsidy_decision))</f>
        <v>2666.2758038570491</v>
      </c>
      <c r="CD21" s="12">
        <f t="shared" si="18"/>
        <v>7311.5616672629985</v>
      </c>
      <c r="CF21" s="4">
        <v>2023</v>
      </c>
      <c r="CG21" s="44">
        <f>0.15*(CJ21+(CS21*(1-EV_subsidy_decision))+(CT21*EV_subsidy_decision))</f>
        <v>1247.9294151200995</v>
      </c>
      <c r="CH21" s="44">
        <f>0.5*(CJ21+(CS21*(1-EV_subsidy_decision))+(CT21*EV_subsidy_decision))</f>
        <v>4159.7647170669989</v>
      </c>
      <c r="CI21" s="44">
        <f>0.35*(CJ21+(CS21*(1-EV_subsidy_decision))+(CT21*EV_subsidy_decision))</f>
        <v>2911.8353019468991</v>
      </c>
      <c r="CJ21" s="12">
        <f t="shared" si="13"/>
        <v>8013.160233233998</v>
      </c>
      <c r="CL21" s="4">
        <v>2023</v>
      </c>
      <c r="CM21" s="44">
        <f>0.15*(CP21+(CS21*(1-EV_subsidy_decision))+(CT21*EV_subsidy_decision))</f>
        <v>1095.6709557133497</v>
      </c>
      <c r="CN21" s="44">
        <f>0.5*(CP21+(CS21*(1-EV_subsidy_decision))+(CT21*EV_subsidy_decision))</f>
        <v>3652.2365190444989</v>
      </c>
      <c r="CO21" s="44">
        <f>0.35*(CP21+(CS21*(1-EV_subsidy_decision))+(CT21*EV_subsidy_decision))</f>
        <v>2556.565563331149</v>
      </c>
      <c r="CP21" s="12">
        <f t="shared" si="19"/>
        <v>6998.1038371889981</v>
      </c>
      <c r="CR21">
        <v>2023</v>
      </c>
      <c r="CS21">
        <v>306.36920090000001</v>
      </c>
      <c r="CT21">
        <v>1816.3316910000001</v>
      </c>
    </row>
    <row r="22" spans="2:98" x14ac:dyDescent="0.35">
      <c r="B22" s="4">
        <v>2024</v>
      </c>
      <c r="C22" s="24">
        <v>990.06916775886816</v>
      </c>
      <c r="D22" s="45">
        <f t="shared" si="1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L22" s="4">
        <v>2024</v>
      </c>
      <c r="M22" s="44">
        <f>0.15*(P22+(CS22*(1-EV_subsidy_decision))+(CT22*EV_subsidy_decision))</f>
        <v>731.06815242257335</v>
      </c>
      <c r="N22" s="44">
        <f>0.5*(P22+(CS22*(1-EV_subsidy_decision))+(CT22*EV_subsidy_decision))</f>
        <v>2436.8938414085778</v>
      </c>
      <c r="O22" s="44">
        <f>0.35*(P22+(CS22*(1-EV_subsidy_decision))+(CT22*EV_subsidy_decision))</f>
        <v>1705.8256889860045</v>
      </c>
      <c r="P22" s="12">
        <f t="shared" si="2"/>
        <v>4490.826181717156</v>
      </c>
      <c r="R22" s="4">
        <v>2024</v>
      </c>
      <c r="S22" s="44">
        <f>0.15*(V22+(CS22*(1-EV_subsidy_decision))+(CT22*EV_subsidy_decision))</f>
        <v>655.3295879476866</v>
      </c>
      <c r="T22" s="44">
        <f>0.5*(V22+(CS22*(1-EV_subsidy_decision))+(CT22*EV_subsidy_decision))</f>
        <v>2184.431959825622</v>
      </c>
      <c r="U22" s="44">
        <f>0.35*(V22+(CS22*(1-EV_subsidy_decision))+(CT22*EV_subsidy_decision))</f>
        <v>1529.1023718779354</v>
      </c>
      <c r="V22" s="12">
        <f t="shared" si="14"/>
        <v>3985.9024185512444</v>
      </c>
      <c r="X22" s="4">
        <v>2024</v>
      </c>
      <c r="Y22" s="44">
        <f>0.15*(AB22+(CS22*(1-EV_subsidy_decision))+(CT22*EV_subsidy_decision))</f>
        <v>822.05070762863431</v>
      </c>
      <c r="Z22" s="44">
        <f>0.5*(AB22+(CS22*(1-EV_subsidy_decision))+(CT22*EV_subsidy_decision))</f>
        <v>2740.169025428781</v>
      </c>
      <c r="AA22" s="44">
        <f>0.35*(AB22+(CS22*(1-EV_subsidy_decision))+(CT22*EV_subsidy_decision))</f>
        <v>1918.1183178001465</v>
      </c>
      <c r="AB22" s="12">
        <f t="shared" si="3"/>
        <v>5097.3765497575623</v>
      </c>
      <c r="AD22" s="4">
        <v>2024</v>
      </c>
      <c r="AE22" s="44">
        <f>0.15*(AH22+(CS22*(1-EV_subsidy_decision))+(CT22*EV_subsidy_decision))</f>
        <v>707.31961949400716</v>
      </c>
      <c r="AF22" s="44">
        <f>0.5*(AH22+(CS22*(1-EV_subsidy_decision))+(CT22*EV_subsidy_decision))</f>
        <v>2357.732064980024</v>
      </c>
      <c r="AG22" s="44">
        <f>0.35*(AH22+(CS22*(1-EV_subsidy_decision))+(CT22*EV_subsidy_decision))</f>
        <v>1650.4124454860166</v>
      </c>
      <c r="AH22" s="12">
        <f t="shared" si="15"/>
        <v>4332.5026288600484</v>
      </c>
      <c r="AJ22" s="4">
        <v>2024</v>
      </c>
      <c r="AK22" s="44">
        <f>0.15*(AN22+(CS22*(1-EV_subsidy_decision))+(CT22*EV_subsidy_decision))</f>
        <v>1016.0505475653677</v>
      </c>
      <c r="AL22" s="44">
        <f>0.5*(AN22+(CS22*(1-EV_subsidy_decision))+(CT22*EV_subsidy_decision))</f>
        <v>3386.8351585512255</v>
      </c>
      <c r="AM22" s="44">
        <f>0.35*(AN22+(CS22*(1-EV_subsidy_decision))+(CT22*EV_subsidy_decision))</f>
        <v>2370.7846109858579</v>
      </c>
      <c r="AN22" s="12">
        <f t="shared" si="4"/>
        <v>6390.7088160024514</v>
      </c>
      <c r="AP22" s="4">
        <v>2024</v>
      </c>
      <c r="AQ22" s="44">
        <f>0.15*(AT22+(CS22*(1-EV_subsidy_decision))+(CT22*EV_subsidy_decision))</f>
        <v>861.20369434870292</v>
      </c>
      <c r="AR22" s="44">
        <f>0.5*(AT22+(CS22*(1-EV_subsidy_decision))+(CT22*EV_subsidy_decision))</f>
        <v>2870.678981162343</v>
      </c>
      <c r="AS22" s="44">
        <f>0.35*(AT22+(CS22*(1-EV_subsidy_decision))+(CT22*EV_subsidy_decision))</f>
        <v>2009.47528681364</v>
      </c>
      <c r="AT22" s="12">
        <f t="shared" si="16"/>
        <v>5358.3964612246864</v>
      </c>
      <c r="AV22" s="4">
        <v>2024</v>
      </c>
      <c r="AW22" s="44">
        <f>0.15*(AZ22+(CS22*(1-EV_subsidy_decision))+(CT22*EV_subsidy_decision))</f>
        <v>756.90270513540554</v>
      </c>
      <c r="AX22" s="44">
        <f>0.5*(AZ22+(CS22*(1-EV_subsidy_decision))+(CT22*EV_subsidy_decision))</f>
        <v>2523.0090171180186</v>
      </c>
      <c r="AY22" s="44">
        <f>0.35*(AZ22+(CS22*(1-EV_subsidy_decision))+(CT22*EV_subsidy_decision))</f>
        <v>1766.1063119826129</v>
      </c>
      <c r="AZ22" s="12">
        <f t="shared" si="5"/>
        <v>4663.0565331360376</v>
      </c>
      <c r="BB22" s="4">
        <v>2024</v>
      </c>
      <c r="BC22" s="44">
        <f>0.15*(BF22+(CS22*(1-EV_subsidy_decision))+(CT22*EV_subsidy_decision))</f>
        <v>663.99459320540677</v>
      </c>
      <c r="BD22" s="44">
        <f>0.5*(BF22+(CS22*(1-EV_subsidy_decision))+(CT22*EV_subsidy_decision))</f>
        <v>2213.3153106846894</v>
      </c>
      <c r="BE22" s="44">
        <f>0.35*(BF22+(CS22*(1-EV_subsidy_decision))+(CT22*EV_subsidy_decision))</f>
        <v>1549.3207174792824</v>
      </c>
      <c r="BF22" s="12">
        <f t="shared" si="17"/>
        <v>4043.6691202693787</v>
      </c>
      <c r="BH22" s="4">
        <v>2024</v>
      </c>
      <c r="BI22" s="25">
        <f t="shared" si="6"/>
        <v>8.7293625000000006</v>
      </c>
      <c r="BJ22" s="25">
        <f t="shared" si="7"/>
        <v>29.097875000000002</v>
      </c>
      <c r="BK22" s="25">
        <f t="shared" si="8"/>
        <v>20.368512500000001</v>
      </c>
      <c r="BL22" s="27">
        <v>58.195750000000004</v>
      </c>
      <c r="BN22" s="4">
        <v>2024</v>
      </c>
      <c r="BO22" s="25">
        <f t="shared" si="9"/>
        <v>52.5</v>
      </c>
      <c r="BP22" s="25">
        <f t="shared" si="10"/>
        <v>175</v>
      </c>
      <c r="BQ22" s="25">
        <f t="shared" si="11"/>
        <v>122.49999999999999</v>
      </c>
      <c r="BR22" s="27">
        <v>350</v>
      </c>
      <c r="BT22" s="4">
        <v>2024</v>
      </c>
      <c r="BU22" s="44">
        <f>0.15*(BX22+(CS22*(1-EV_subsidy_decision))+(CT22*EV_subsidy_decision))</f>
        <v>1050.55010553592</v>
      </c>
      <c r="BV22" s="44">
        <f>0.5*(BX22+(CS22*(1-EV_subsidy_decision))+(CT22*EV_subsidy_decision))</f>
        <v>3501.8336851197332</v>
      </c>
      <c r="BW22" s="44">
        <f>0.35*(BX22+(CS22*(1-EV_subsidy_decision))+(CT22*EV_subsidy_decision))</f>
        <v>2451.2835795838132</v>
      </c>
      <c r="BX22" s="12">
        <f t="shared" si="12"/>
        <v>6620.7058691394668</v>
      </c>
      <c r="BZ22" s="4">
        <v>2024</v>
      </c>
      <c r="CA22" s="44">
        <f>0.15*(CD22+(CS22*(1-EV_subsidy_decision))+(CT22*EV_subsidy_decision))</f>
        <v>1172.8229575059702</v>
      </c>
      <c r="CB22" s="44">
        <f>0.5*(CD22+(CS22*(1-EV_subsidy_decision))+(CT22*EV_subsidy_decision))</f>
        <v>3909.4098583532341</v>
      </c>
      <c r="CC22" s="44">
        <f>0.35*(CD22+(CS22*(1-EV_subsidy_decision))+(CT22*EV_subsidy_decision))</f>
        <v>2736.5869008472637</v>
      </c>
      <c r="CD22" s="12">
        <f t="shared" si="18"/>
        <v>7435.8582156064685</v>
      </c>
      <c r="CF22" s="4">
        <v>2024</v>
      </c>
      <c r="CG22" s="44">
        <f>0.15*(CJ22+(CS22*(1-EV_subsidy_decision))+(CT22*EV_subsidy_decision))</f>
        <v>1279.8518187448465</v>
      </c>
      <c r="CH22" s="44">
        <f>0.5*(CJ22+(CS22*(1-EV_subsidy_decision))+(CT22*EV_subsidy_decision))</f>
        <v>4266.1727291494881</v>
      </c>
      <c r="CI22" s="44">
        <f>0.35*(CJ22+(CS22*(1-EV_subsidy_decision))+(CT22*EV_subsidy_decision))</f>
        <v>2986.3209104046414</v>
      </c>
      <c r="CJ22" s="12">
        <f t="shared" si="13"/>
        <v>8149.3839571989756</v>
      </c>
      <c r="CL22" s="4">
        <v>2024</v>
      </c>
      <c r="CM22" s="44">
        <f>0.15*(CP22+(CS22*(1-EV_subsidy_decision))+(CT22*EV_subsidy_decision))</f>
        <v>1125.0049655281814</v>
      </c>
      <c r="CN22" s="44">
        <f>0.5*(CP22+(CS22*(1-EV_subsidy_decision))+(CT22*EV_subsidy_decision))</f>
        <v>3750.0165517606051</v>
      </c>
      <c r="CO22" s="44">
        <f>0.35*(CP22+(CS22*(1-EV_subsidy_decision))+(CT22*EV_subsidy_decision))</f>
        <v>2625.0115862324233</v>
      </c>
      <c r="CP22" s="12">
        <f t="shared" si="19"/>
        <v>7117.0716024212106</v>
      </c>
      <c r="CR22">
        <v>2024</v>
      </c>
      <c r="CS22">
        <v>382.96150110000002</v>
      </c>
      <c r="CT22">
        <v>2270.4146139999998</v>
      </c>
    </row>
    <row r="23" spans="2:98" x14ac:dyDescent="0.35">
      <c r="B23" s="4">
        <v>2025</v>
      </c>
      <c r="C23" s="24">
        <v>968.6683552589609</v>
      </c>
      <c r="D23" s="45">
        <f t="shared" si="1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L23" s="4">
        <v>2025</v>
      </c>
      <c r="M23" s="44">
        <f>0.15*(P23+(CS23*(1-EV_subsidy_decision))+(CT23*EV_subsidy_decision))</f>
        <v>754.00860423095207</v>
      </c>
      <c r="N23" s="44">
        <f>0.5*(P23+(CS23*(1-EV_subsidy_decision))+(CT23*EV_subsidy_decision))</f>
        <v>2513.3620141031738</v>
      </c>
      <c r="O23" s="44">
        <f>0.35*(P23+(CS23*(1-EV_subsidy_decision))+(CT23*EV_subsidy_decision))</f>
        <v>1759.3534098722216</v>
      </c>
      <c r="P23" s="12">
        <f t="shared" si="2"/>
        <v>4567.1702268063473</v>
      </c>
      <c r="R23" s="4">
        <v>2025</v>
      </c>
      <c r="S23" s="44">
        <f>0.15*(V23+(CS23*(1-EV_subsidy_decision))+(CT23*EV_subsidy_decision))</f>
        <v>676.98248415999228</v>
      </c>
      <c r="T23" s="44">
        <f>0.5*(V23+(CS23*(1-EV_subsidy_decision))+(CT23*EV_subsidy_decision))</f>
        <v>2256.6082805333076</v>
      </c>
      <c r="U23" s="44">
        <f>0.35*(V23+(CS23*(1-EV_subsidy_decision))+(CT23*EV_subsidy_decision))</f>
        <v>1579.6257963733153</v>
      </c>
      <c r="V23" s="12">
        <f t="shared" si="14"/>
        <v>4053.6627596666153</v>
      </c>
      <c r="X23" s="4">
        <v>2025</v>
      </c>
      <c r="Y23" s="44">
        <f>0.15*(AB23+(CS23*(1-EV_subsidy_decision))+(CT23*EV_subsidy_decision))</f>
        <v>846.53786287551611</v>
      </c>
      <c r="Z23" s="44">
        <f>0.5*(AB23+(CS23*(1-EV_subsidy_decision))+(CT23*EV_subsidy_decision))</f>
        <v>2821.7928762517204</v>
      </c>
      <c r="AA23" s="44">
        <f>0.35*(AB23+(CS23*(1-EV_subsidy_decision))+(CT23*EV_subsidy_decision))</f>
        <v>1975.255013376204</v>
      </c>
      <c r="AB23" s="12">
        <f t="shared" si="3"/>
        <v>5184.0319511034404</v>
      </c>
      <c r="AD23" s="4">
        <v>2025</v>
      </c>
      <c r="AE23" s="44">
        <f>0.15*(AH23+(CS23*(1-EV_subsidy_decision))+(CT23*EV_subsidy_decision))</f>
        <v>729.85634624260035</v>
      </c>
      <c r="AF23" s="44">
        <f>0.5*(AH23+(CS23*(1-EV_subsidy_decision))+(CT23*EV_subsidy_decision))</f>
        <v>2432.8544874753347</v>
      </c>
      <c r="AG23" s="44">
        <f>0.35*(AH23+(CS23*(1-EV_subsidy_decision))+(CT23*EV_subsidy_decision))</f>
        <v>1702.9981412327343</v>
      </c>
      <c r="AH23" s="12">
        <f t="shared" si="15"/>
        <v>4406.1551735506691</v>
      </c>
      <c r="AJ23" s="4">
        <v>2025</v>
      </c>
      <c r="AK23" s="44">
        <f>0.15*(AN23+(CS23*(1-EV_subsidy_decision))+(CT23*EV_subsidy_decision))</f>
        <v>1043.8357000911737</v>
      </c>
      <c r="AL23" s="44">
        <f>0.5*(AN23+(CS23*(1-EV_subsidy_decision))+(CT23*EV_subsidy_decision))</f>
        <v>3479.4523336372463</v>
      </c>
      <c r="AM23" s="44">
        <f>0.35*(AN23+(CS23*(1-EV_subsidy_decision))+(CT23*EV_subsidy_decision))</f>
        <v>2435.6166335460721</v>
      </c>
      <c r="AN23" s="12">
        <f t="shared" si="4"/>
        <v>6499.3508658744922</v>
      </c>
      <c r="AP23" s="4">
        <v>2025</v>
      </c>
      <c r="AQ23" s="44">
        <f>0.15*(AT23+(CS23*(1-EV_subsidy_decision))+(CT23*EV_subsidy_decision))</f>
        <v>886.35645036982589</v>
      </c>
      <c r="AR23" s="44">
        <f>0.5*(AT23+(CS23*(1-EV_subsidy_decision))+(CT23*EV_subsidy_decision))</f>
        <v>2954.5215012327531</v>
      </c>
      <c r="AS23" s="44">
        <f>0.35*(AT23+(CS23*(1-EV_subsidy_decision))+(CT23*EV_subsidy_decision))</f>
        <v>2068.1650508629268</v>
      </c>
      <c r="AT23" s="12">
        <f t="shared" si="16"/>
        <v>5449.4892010655058</v>
      </c>
      <c r="AV23" s="4">
        <v>2025</v>
      </c>
      <c r="AW23" s="44">
        <f>0.15*(AZ23+(CS23*(1-EV_subsidy_decision))+(CT23*EV_subsidy_decision))</f>
        <v>780.28234433990247</v>
      </c>
      <c r="AX23" s="44">
        <f>0.5*(AZ23+(CS23*(1-EV_subsidy_decision))+(CT23*EV_subsidy_decision))</f>
        <v>2600.941147799675</v>
      </c>
      <c r="AY23" s="44">
        <f>0.35*(AZ23+(CS23*(1-EV_subsidy_decision))+(CT23*EV_subsidy_decision))</f>
        <v>1820.6588034597723</v>
      </c>
      <c r="AZ23" s="12">
        <f t="shared" si="5"/>
        <v>4742.3284941993497</v>
      </c>
      <c r="BB23" s="4">
        <v>2025</v>
      </c>
      <c r="BC23" s="44">
        <f>0.15*(BF23+(CS23*(1-EV_subsidy_decision))+(CT23*EV_subsidy_decision))</f>
        <v>685.79479450709368</v>
      </c>
      <c r="BD23" s="44">
        <f>0.5*(BF23+(CS23*(1-EV_subsidy_decision))+(CT23*EV_subsidy_decision))</f>
        <v>2285.9826483569791</v>
      </c>
      <c r="BE23" s="44">
        <f>0.35*(BF23+(CS23*(1-EV_subsidy_decision))+(CT23*EV_subsidy_decision))</f>
        <v>1600.1878538498852</v>
      </c>
      <c r="BF23" s="12">
        <f t="shared" si="17"/>
        <v>4112.4114953139579</v>
      </c>
      <c r="BH23" s="4">
        <v>2025</v>
      </c>
      <c r="BI23" s="25">
        <f t="shared" si="6"/>
        <v>10.475235</v>
      </c>
      <c r="BJ23" s="25">
        <f t="shared" si="7"/>
        <v>34.917450000000002</v>
      </c>
      <c r="BK23" s="25">
        <f t="shared" si="8"/>
        <v>24.442215000000001</v>
      </c>
      <c r="BL23" s="27">
        <v>69.834900000000005</v>
      </c>
      <c r="BN23" s="4">
        <v>2025</v>
      </c>
      <c r="BO23" s="25">
        <f t="shared" si="9"/>
        <v>63</v>
      </c>
      <c r="BP23" s="25">
        <f t="shared" si="10"/>
        <v>210</v>
      </c>
      <c r="BQ23" s="25">
        <f t="shared" si="11"/>
        <v>147</v>
      </c>
      <c r="BR23" s="27">
        <v>420</v>
      </c>
      <c r="BT23" s="4">
        <v>2025</v>
      </c>
      <c r="BU23" s="44">
        <f>0.15*(BX23+(CS23*(1-EV_subsidy_decision))+(CT23*EV_subsidy_decision))</f>
        <v>1078.9217505472254</v>
      </c>
      <c r="BV23" s="44">
        <f>0.5*(BX23+(CS23*(1-EV_subsidy_decision))+(CT23*EV_subsidy_decision))</f>
        <v>3596.4058351574186</v>
      </c>
      <c r="BW23" s="44">
        <f>0.35*(BX23+(CS23*(1-EV_subsidy_decision))+(CT23*EV_subsidy_decision))</f>
        <v>2517.4840846101929</v>
      </c>
      <c r="BX23" s="12">
        <f>BX22*(1+$L$3)</f>
        <v>6733.2578689148368</v>
      </c>
      <c r="BZ23" s="4">
        <v>2025</v>
      </c>
      <c r="CA23" s="44">
        <f>0.15*(CD23+(CS23*(1-EV_subsidy_decision))+(CT23*EV_subsidy_decision))</f>
        <v>1203.2732410007666</v>
      </c>
      <c r="CB23" s="44">
        <f>0.5*(CD23+(CS23*(1-EV_subsidy_decision))+(CT23*EV_subsidy_decision))</f>
        <v>4010.9108033358889</v>
      </c>
      <c r="CC23" s="44">
        <f>0.35*(CD23+(CS23*(1-EV_subsidy_decision))+(CT23*EV_subsidy_decision))</f>
        <v>2807.6375623351219</v>
      </c>
      <c r="CD23" s="12">
        <f t="shared" si="18"/>
        <v>7562.2678052717774</v>
      </c>
      <c r="CF23" s="4">
        <v>2025</v>
      </c>
      <c r="CG23" s="44">
        <f>0.15*(CJ23+(CS23*(1-EV_subsidy_decision))+(CT23*EV_subsidy_decision))</f>
        <v>1312.1215928807035</v>
      </c>
      <c r="CH23" s="44">
        <f>0.5*(CJ23+(CS23*(1-EV_subsidy_decision))+(CT23*EV_subsidy_decision))</f>
        <v>4373.7386429356784</v>
      </c>
      <c r="CI23" s="44">
        <f>0.35*(CJ23+(CS23*(1-EV_subsidy_decision))+(CT23*EV_subsidy_decision))</f>
        <v>3061.6170500549747</v>
      </c>
      <c r="CJ23" s="12">
        <f t="shared" si="13"/>
        <v>8287.9234844713574</v>
      </c>
      <c r="CL23" s="4">
        <v>2025</v>
      </c>
      <c r="CM23" s="44">
        <f>0.15*(CP23+(CS23*(1-EV_subsidy_decision))+(CT23*EV_subsidy_decision))</f>
        <v>1154.6423431593557</v>
      </c>
      <c r="CN23" s="44">
        <f>0.5*(CP23+(CS23*(1-EV_subsidy_decision))+(CT23*EV_subsidy_decision))</f>
        <v>3848.8078105311856</v>
      </c>
      <c r="CO23" s="44">
        <f>0.35*(CP23+(CS23*(1-EV_subsidy_decision))+(CT23*EV_subsidy_decision))</f>
        <v>2694.1654673718299</v>
      </c>
      <c r="CP23" s="12">
        <f t="shared" si="19"/>
        <v>7238.0618196623709</v>
      </c>
      <c r="CR23">
        <v>2025</v>
      </c>
      <c r="CS23">
        <v>459.5538014</v>
      </c>
      <c r="CT23">
        <v>2724.4975370000002</v>
      </c>
    </row>
    <row r="24" spans="2:98" x14ac:dyDescent="0.35">
      <c r="B24" s="4">
        <v>2026</v>
      </c>
      <c r="C24" s="24">
        <v>947.26754275905375</v>
      </c>
      <c r="D24" s="45">
        <f t="shared" si="1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L24" s="4">
        <v>2026</v>
      </c>
      <c r="M24" s="44">
        <f>0.15*(P24+(CS24*(1-EV_subsidy_decision))+(CT24*EV_subsidy_decision))</f>
        <v>777.14373333930814</v>
      </c>
      <c r="N24" s="44">
        <f>0.5*(P24+(CS24*(1-EV_subsidy_decision))+(CT24*EV_subsidy_decision))</f>
        <v>2590.4791111310274</v>
      </c>
      <c r="O24" s="44">
        <f>0.35*(P24+(CS24*(1-EV_subsidy_decision))+(CT24*EV_subsidy_decision))</f>
        <v>1813.3353777917191</v>
      </c>
      <c r="P24" s="12">
        <f t="shared" si="2"/>
        <v>4644.8121206620544</v>
      </c>
      <c r="R24" s="4">
        <v>2026</v>
      </c>
      <c r="S24" s="44">
        <f>0.15*(V24+(CS24*(1-EV_subsidy_decision))+(CT24*EV_subsidy_decision))</f>
        <v>698.80816922714212</v>
      </c>
      <c r="T24" s="44">
        <f>0.5*(V24+(CS24*(1-EV_subsidy_decision))+(CT24*EV_subsidy_decision))</f>
        <v>2329.3605640904739</v>
      </c>
      <c r="U24" s="44">
        <f>0.35*(V24+(CS24*(1-EV_subsidy_decision))+(CT24*EV_subsidy_decision))</f>
        <v>1630.5523948633315</v>
      </c>
      <c r="V24" s="12">
        <f t="shared" si="14"/>
        <v>4122.5750265809475</v>
      </c>
      <c r="X24" s="4">
        <v>2026</v>
      </c>
      <c r="Y24" s="44">
        <f>0.15*(AB24+(CS24*(1-EV_subsidy_decision))+(CT24*EV_subsidy_decision))</f>
        <v>871.24598938082988</v>
      </c>
      <c r="Z24" s="44">
        <f>0.5*(AB24+(CS24*(1-EV_subsidy_decision))+(CT24*EV_subsidy_decision))</f>
        <v>2904.1532979360995</v>
      </c>
      <c r="AA24" s="44">
        <f>0.35*(AB24+(CS24*(1-EV_subsidy_decision))+(CT24*EV_subsidy_decision))</f>
        <v>2032.9073085552695</v>
      </c>
      <c r="AB24" s="12">
        <f t="shared" si="3"/>
        <v>5272.1604942721988</v>
      </c>
      <c r="AD24" s="4">
        <v>2026</v>
      </c>
      <c r="AE24" s="44">
        <f>0.15*(AH24+(CS24*(1-EV_subsidy_decision))+(CT24*EV_subsidy_decision))</f>
        <v>752.58088696515449</v>
      </c>
      <c r="AF24" s="44">
        <f>0.5*(AH24+(CS24*(1-EV_subsidy_decision))+(CT24*EV_subsidy_decision))</f>
        <v>2508.602956550515</v>
      </c>
      <c r="AG24" s="44">
        <f>0.35*(AH24+(CS24*(1-EV_subsidy_decision))+(CT24*EV_subsidy_decision))</f>
        <v>1756.0220695853604</v>
      </c>
      <c r="AH24" s="12">
        <f t="shared" si="15"/>
        <v>4481.0598115010298</v>
      </c>
      <c r="AJ24" s="4">
        <v>2026</v>
      </c>
      <c r="AK24" s="44">
        <f>0.15*(AN24+(CS24*(1-EV_subsidy_decision))+(CT24*EV_subsidy_decision))</f>
        <v>1071.8978898291537</v>
      </c>
      <c r="AL24" s="44">
        <f>0.5*(AN24+(CS24*(1-EV_subsidy_decision))+(CT24*EV_subsidy_decision))</f>
        <v>3572.9929660971793</v>
      </c>
      <c r="AM24" s="44">
        <f>0.35*(AN24+(CS24*(1-EV_subsidy_decision))+(CT24*EV_subsidy_decision))</f>
        <v>2501.0950762680254</v>
      </c>
      <c r="AN24" s="12">
        <f t="shared" si="4"/>
        <v>6609.8398305943583</v>
      </c>
      <c r="AP24" s="4">
        <v>2026</v>
      </c>
      <c r="AQ24" s="44">
        <f>0.15*(AT24+(CS24*(1-EV_subsidy_decision))+(CT24*EV_subsidy_decision))</f>
        <v>911.74149286254283</v>
      </c>
      <c r="AR24" s="44">
        <f>0.5*(AT24+(CS24*(1-EV_subsidy_decision))+(CT24*EV_subsidy_decision))</f>
        <v>3039.1383095418096</v>
      </c>
      <c r="AS24" s="44">
        <f>0.35*(AT24+(CS24*(1-EV_subsidy_decision))+(CT24*EV_subsidy_decision))</f>
        <v>2127.3968166792665</v>
      </c>
      <c r="AT24" s="12">
        <f t="shared" si="16"/>
        <v>5542.1305174836189</v>
      </c>
      <c r="AV24" s="4">
        <v>2026</v>
      </c>
      <c r="AW24" s="44">
        <f>0.15*(AZ24+(CS24*(1-EV_subsidy_decision))+(CT24*EV_subsidy_decision))</f>
        <v>803.86412703011069</v>
      </c>
      <c r="AX24" s="44">
        <f>0.5*(AZ24+(CS24*(1-EV_subsidy_decision))+(CT24*EV_subsidy_decision))</f>
        <v>2679.5470901003691</v>
      </c>
      <c r="AY24" s="44">
        <f>0.35*(AZ24+(CS24*(1-EV_subsidy_decision))+(CT24*EV_subsidy_decision))</f>
        <v>1875.6829630702582</v>
      </c>
      <c r="AZ24" s="12">
        <f t="shared" si="5"/>
        <v>4822.948078600738</v>
      </c>
      <c r="BB24" s="4">
        <v>2026</v>
      </c>
      <c r="BC24" s="44">
        <f>0.15*(BF24+(CS24*(1-EV_subsidy_decision))+(CT24*EV_subsidy_decision))</f>
        <v>707.7702888501442</v>
      </c>
      <c r="BD24" s="44">
        <f>0.5*(BF24+(CS24*(1-EV_subsidy_decision))+(CT24*EV_subsidy_decision))</f>
        <v>2359.2342961671475</v>
      </c>
      <c r="BE24" s="44">
        <f>0.35*(BF24+(CS24*(1-EV_subsidy_decision))+(CT24*EV_subsidy_decision))</f>
        <v>1651.4640073170031</v>
      </c>
      <c r="BF24" s="12">
        <f t="shared" si="17"/>
        <v>4182.3224907342947</v>
      </c>
      <c r="BH24" s="4">
        <v>2026</v>
      </c>
      <c r="BI24" s="25">
        <f t="shared" si="6"/>
        <v>12.2211075</v>
      </c>
      <c r="BJ24" s="25">
        <f t="shared" si="7"/>
        <v>40.737025000000003</v>
      </c>
      <c r="BK24" s="25">
        <f t="shared" si="8"/>
        <v>28.5159175</v>
      </c>
      <c r="BL24" s="27">
        <v>81.474050000000005</v>
      </c>
      <c r="BN24" s="4">
        <v>2026</v>
      </c>
      <c r="BO24" s="25">
        <f t="shared" si="9"/>
        <v>73.5</v>
      </c>
      <c r="BP24" s="25">
        <f t="shared" si="10"/>
        <v>245</v>
      </c>
      <c r="BQ24" s="25">
        <f t="shared" si="11"/>
        <v>171.5</v>
      </c>
      <c r="BR24" s="27">
        <v>490</v>
      </c>
      <c r="BT24" s="4">
        <v>2026</v>
      </c>
      <c r="BU24" s="44">
        <f>0.15*(BX24+(CS24*(1-EV_subsidy_decision))+(CT24*EV_subsidy_decision))</f>
        <v>1107.5804031429582</v>
      </c>
      <c r="BV24" s="44">
        <f>0.5*(BX24+(CS24*(1-EV_subsidy_decision))+(CT24*EV_subsidy_decision))</f>
        <v>3691.9346771431942</v>
      </c>
      <c r="BW24" s="44">
        <f>0.35*(BX24+(CS24*(1-EV_subsidy_decision))+(CT24*EV_subsidy_decision))</f>
        <v>2584.3542740002358</v>
      </c>
      <c r="BX24" s="12">
        <f t="shared" si="12"/>
        <v>6847.7232526863882</v>
      </c>
      <c r="BZ24" s="4">
        <v>2026</v>
      </c>
      <c r="CA24" s="44">
        <f>0.15*(CD24+(CS24*(1-EV_subsidy_decision))+(CT24*EV_subsidy_decision))</f>
        <v>1234.0458689342095</v>
      </c>
      <c r="CB24" s="44">
        <f>0.5*(CD24+(CS24*(1-EV_subsidy_decision))+(CT24*EV_subsidy_decision))</f>
        <v>4113.4862297806985</v>
      </c>
      <c r="CC24" s="44">
        <f>0.35*(CD24+(CS24*(1-EV_subsidy_decision))+(CT24*EV_subsidy_decision))</f>
        <v>2879.4403608464886</v>
      </c>
      <c r="CD24" s="12">
        <f t="shared" si="18"/>
        <v>7690.8263579613968</v>
      </c>
      <c r="CF24" s="4">
        <v>2026</v>
      </c>
      <c r="CG24" s="44">
        <f>0.15*(CJ24+(CS24*(1-EV_subsidy_decision))+(CT24*EV_subsidy_decision))</f>
        <v>1344.7446427961054</v>
      </c>
      <c r="CH24" s="44">
        <f>0.5*(CJ24+(CS24*(1-EV_subsidy_decision))+(CT24*EV_subsidy_decision))</f>
        <v>4482.4821426536846</v>
      </c>
      <c r="CI24" s="44">
        <f>0.35*(CJ24+(CS24*(1-EV_subsidy_decision))+(CT24*EV_subsidy_decision))</f>
        <v>3137.7374998575792</v>
      </c>
      <c r="CJ24" s="12">
        <f t="shared" si="13"/>
        <v>8428.8181837073698</v>
      </c>
      <c r="CL24" s="4">
        <v>2026</v>
      </c>
      <c r="CM24" s="44">
        <f>0.15*(CP24+(CS24*(1-EV_subsidy_decision))+(CT24*EV_subsidy_decision))</f>
        <v>1184.5882458294946</v>
      </c>
      <c r="CN24" s="44">
        <f>0.5*(CP24+(CS24*(1-EV_subsidy_decision))+(CT24*EV_subsidy_decision))</f>
        <v>3948.6274860983153</v>
      </c>
      <c r="CO24" s="44">
        <f>0.35*(CP24+(CS24*(1-EV_subsidy_decision))+(CT24*EV_subsidy_decision))</f>
        <v>2764.0392402688208</v>
      </c>
      <c r="CP24" s="12">
        <f t="shared" si="19"/>
        <v>7361.1088705966304</v>
      </c>
      <c r="CR24">
        <v>2026</v>
      </c>
      <c r="CS24">
        <v>536.14610159999995</v>
      </c>
      <c r="CT24">
        <v>3178.5804600000001</v>
      </c>
    </row>
    <row r="25" spans="2:98" x14ac:dyDescent="0.35">
      <c r="B25" s="4">
        <v>2027</v>
      </c>
      <c r="C25" s="24">
        <v>925.86673025914649</v>
      </c>
      <c r="D25" s="45">
        <f t="shared" si="1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L25" s="4">
        <v>2027</v>
      </c>
      <c r="M25" s="44">
        <f>0.15*(P25+(CS25*(1-EV_subsidy_decision))+(CT25*EV_subsidy_decision))</f>
        <v>800.4768492769964</v>
      </c>
      <c r="N25" s="44">
        <f>0.5*(P25+(CS25*(1-EV_subsidy_decision))+(CT25*EV_subsidy_decision))</f>
        <v>2668.2561642566548</v>
      </c>
      <c r="O25" s="44">
        <f>0.35*(P25+(CS25*(1-EV_subsidy_decision))+(CT25*EV_subsidy_decision))</f>
        <v>1867.7793149796582</v>
      </c>
      <c r="P25" s="12">
        <f t="shared" si="2"/>
        <v>4723.7739267133093</v>
      </c>
      <c r="R25" s="4">
        <v>2027</v>
      </c>
      <c r="S25" s="44">
        <f>0.15*(V25+(CS25*(1-EV_subsidy_decision))+(CT25*EV_subsidy_decision))</f>
        <v>720.80958057492353</v>
      </c>
      <c r="T25" s="44">
        <f>0.5*(V25+(CS25*(1-EV_subsidy_decision))+(CT25*EV_subsidy_decision))</f>
        <v>2402.6986019164119</v>
      </c>
      <c r="U25" s="44">
        <f>0.35*(V25+(CS25*(1-EV_subsidy_decision))+(CT25*EV_subsidy_decision))</f>
        <v>1681.8890213414882</v>
      </c>
      <c r="V25" s="12">
        <f t="shared" si="14"/>
        <v>4192.6588020328236</v>
      </c>
      <c r="X25" s="4">
        <v>2027</v>
      </c>
      <c r="Y25" s="44">
        <f>0.15*(AB25+(CS25*(1-EV_subsidy_decision))+(CT25*EV_subsidy_decision))</f>
        <v>896.17884367122394</v>
      </c>
      <c r="Z25" s="44">
        <f>0.5*(AB25+(CS25*(1-EV_subsidy_decision))+(CT25*EV_subsidy_decision))</f>
        <v>2987.2628122374131</v>
      </c>
      <c r="AA25" s="44">
        <f>0.35*(AB25+(CS25*(1-EV_subsidy_decision))+(CT25*EV_subsidy_decision))</f>
        <v>2091.083968566189</v>
      </c>
      <c r="AB25" s="12">
        <f t="shared" si="3"/>
        <v>5361.7872226748259</v>
      </c>
      <c r="AD25" s="4">
        <v>2027</v>
      </c>
      <c r="AE25" s="44">
        <f>0.15*(AH25+(CS25*(1-EV_subsidy_decision))+(CT25*EV_subsidy_decision))</f>
        <v>775.49643451448196</v>
      </c>
      <c r="AF25" s="44">
        <f>0.5*(AH25+(CS25*(1-EV_subsidy_decision))+(CT25*EV_subsidy_decision))</f>
        <v>2584.9881150482734</v>
      </c>
      <c r="AG25" s="44">
        <f>0.35*(AH25+(CS25*(1-EV_subsidy_decision))+(CT25*EV_subsidy_decision))</f>
        <v>1809.4916805337912</v>
      </c>
      <c r="AH25" s="12">
        <f t="shared" si="15"/>
        <v>4557.2378282965465</v>
      </c>
      <c r="AJ25" s="4">
        <v>2027</v>
      </c>
      <c r="AK25" s="44">
        <f>0.15*(AN25+(CS25*(1-EV_subsidy_decision))+(CT25*EV_subsidy_decision))</f>
        <v>1100.2418264271694</v>
      </c>
      <c r="AL25" s="44">
        <f>0.5*(AN25+(CS25*(1-EV_subsidy_decision))+(CT25*EV_subsidy_decision))</f>
        <v>3667.4727547572311</v>
      </c>
      <c r="AM25" s="44">
        <f>0.35*(AN25+(CS25*(1-EV_subsidy_decision))+(CT25*EV_subsidy_decision))</f>
        <v>2567.2309283300615</v>
      </c>
      <c r="AN25" s="12">
        <f t="shared" si="4"/>
        <v>6722.2071077144619</v>
      </c>
      <c r="AP25" s="4">
        <v>2027</v>
      </c>
      <c r="AQ25" s="44">
        <f>0.15*(AT25+(CS25*(1-EV_subsidy_decision))+(CT25*EV_subsidy_decision))</f>
        <v>937.36277071212589</v>
      </c>
      <c r="AR25" s="44">
        <f>0.5*(AT25+(CS25*(1-EV_subsidy_decision))+(CT25*EV_subsidy_decision))</f>
        <v>3124.5425690404199</v>
      </c>
      <c r="AS25" s="44">
        <f>0.35*(AT25+(CS25*(1-EV_subsidy_decision))+(CT25*EV_subsidy_decision))</f>
        <v>2187.1797983282936</v>
      </c>
      <c r="AT25" s="12">
        <f t="shared" si="16"/>
        <v>5636.3467362808397</v>
      </c>
      <c r="AV25" s="4">
        <v>2027</v>
      </c>
      <c r="AW25" s="44">
        <f>0.15*(AZ25+(CS25*(1-EV_subsidy_decision))+(CT25*EV_subsidy_decision))</f>
        <v>827.65148966054255</v>
      </c>
      <c r="AX25" s="44">
        <f>0.5*(AZ25+(CS25*(1-EV_subsidy_decision))+(CT25*EV_subsidy_decision))</f>
        <v>2758.8382988684752</v>
      </c>
      <c r="AY25" s="44">
        <f>0.35*(AZ25+(CS25*(1-EV_subsidy_decision))+(CT25*EV_subsidy_decision))</f>
        <v>1931.1868092079326</v>
      </c>
      <c r="AZ25" s="12">
        <f t="shared" si="5"/>
        <v>4904.9381959369503</v>
      </c>
      <c r="BB25" s="4">
        <v>2027</v>
      </c>
      <c r="BC25" s="44">
        <f>0.15*(BF25+(CS25*(1-EV_subsidy_decision))+(CT25*EV_subsidy_decision))</f>
        <v>729.9240562315166</v>
      </c>
      <c r="BD25" s="44">
        <f>0.5*(BF25+(CS25*(1-EV_subsidy_decision))+(CT25*EV_subsidy_decision))</f>
        <v>2433.0801874383887</v>
      </c>
      <c r="BE25" s="44">
        <f>0.35*(BF25+(CS25*(1-EV_subsidy_decision))+(CT25*EV_subsidy_decision))</f>
        <v>1703.156131206872</v>
      </c>
      <c r="BF25" s="12">
        <f t="shared" si="17"/>
        <v>4253.4219730767772</v>
      </c>
      <c r="BH25" s="4">
        <v>2027</v>
      </c>
      <c r="BI25" s="25">
        <f t="shared" si="6"/>
        <v>13.966980000000001</v>
      </c>
      <c r="BJ25" s="25">
        <f t="shared" si="7"/>
        <v>46.556600000000003</v>
      </c>
      <c r="BK25" s="25">
        <f t="shared" si="8"/>
        <v>32.589620000000004</v>
      </c>
      <c r="BL25" s="27">
        <v>93.113200000000006</v>
      </c>
      <c r="BN25" s="4">
        <v>2027</v>
      </c>
      <c r="BO25" s="25">
        <f t="shared" si="9"/>
        <v>84</v>
      </c>
      <c r="BP25" s="25">
        <f t="shared" si="10"/>
        <v>280</v>
      </c>
      <c r="BQ25" s="25">
        <f t="shared" si="11"/>
        <v>196</v>
      </c>
      <c r="BR25" s="27">
        <v>560</v>
      </c>
      <c r="BT25" s="4">
        <v>2027</v>
      </c>
      <c r="BU25" s="44">
        <f>0.15*(BX25+(CS25*(1-EV_subsidy_decision))+(CT25*EV_subsidy_decision))</f>
        <v>1136.5309424673083</v>
      </c>
      <c r="BV25" s="44">
        <f>0.5*(BX25+(CS25*(1-EV_subsidy_decision))+(CT25*EV_subsidy_decision))</f>
        <v>3788.436474891028</v>
      </c>
      <c r="BW25" s="44">
        <f>0.35*(BX25+(CS25*(1-EV_subsidy_decision))+(CT25*EV_subsidy_decision))</f>
        <v>2651.9055324237193</v>
      </c>
      <c r="BX25" s="12">
        <f t="shared" si="12"/>
        <v>6964.1345479820557</v>
      </c>
      <c r="BZ25" s="4">
        <v>2027</v>
      </c>
      <c r="CA25" s="44">
        <f>0.15*(CD25+(CS25*(1-EV_subsidy_decision))+(CT25*EV_subsidy_decision))</f>
        <v>1265.1463211770108</v>
      </c>
      <c r="CB25" s="44">
        <f>0.5*(CD25+(CS25*(1-EV_subsidy_decision))+(CT25*EV_subsidy_decision))</f>
        <v>4217.1544039233695</v>
      </c>
      <c r="CC25" s="44">
        <f>0.35*(CD25+(CS25*(1-EV_subsidy_decision))+(CT25*EV_subsidy_decision))</f>
        <v>2952.0080827463585</v>
      </c>
      <c r="CD25" s="12">
        <f t="shared" si="18"/>
        <v>7821.5704060467397</v>
      </c>
      <c r="CF25" s="4">
        <v>2027</v>
      </c>
      <c r="CG25" s="44">
        <f>0.15*(CJ25+(CS25*(1-EV_subsidy_decision))+(CT25*EV_subsidy_decision))</f>
        <v>1377.726974194559</v>
      </c>
      <c r="CH25" s="44">
        <f>0.5*(CJ25+(CS25*(1-EV_subsidy_decision))+(CT25*EV_subsidy_decision))</f>
        <v>4592.4232473151969</v>
      </c>
      <c r="CI25" s="44">
        <f>0.35*(CJ25+(CS25*(1-EV_subsidy_decision))+(CT25*EV_subsidy_decision))</f>
        <v>3214.6962731206377</v>
      </c>
      <c r="CJ25" s="12">
        <f t="shared" si="13"/>
        <v>8572.1080928303945</v>
      </c>
      <c r="CL25" s="4">
        <v>2027</v>
      </c>
      <c r="CM25" s="44">
        <f>0.15*(CP25+(CS25*(1-EV_subsidy_decision))+(CT25*EV_subsidy_decision))</f>
        <v>1214.8479184795158</v>
      </c>
      <c r="CN25" s="44">
        <f>0.5*(CP25+(CS25*(1-EV_subsidy_decision))+(CT25*EV_subsidy_decision))</f>
        <v>4049.4930615983862</v>
      </c>
      <c r="CO25" s="44">
        <f>0.35*(CP25+(CS25*(1-EV_subsidy_decision))+(CT25*EV_subsidy_decision))</f>
        <v>2834.6451431188702</v>
      </c>
      <c r="CP25" s="12">
        <f t="shared" si="19"/>
        <v>7486.2477213967722</v>
      </c>
      <c r="CR25">
        <v>2027</v>
      </c>
      <c r="CS25">
        <v>612.73840180000002</v>
      </c>
      <c r="CT25">
        <v>3632.6633820000002</v>
      </c>
    </row>
    <row r="26" spans="2:98" x14ac:dyDescent="0.35">
      <c r="B26" s="4">
        <v>2028</v>
      </c>
      <c r="C26" s="24">
        <v>904.46591775923923</v>
      </c>
      <c r="D26" s="45">
        <f t="shared" si="1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L26" s="4">
        <v>2028</v>
      </c>
      <c r="M26" s="44">
        <f>0.15*(P26+(CS26*(1-EV_subsidy_decision))+(CT26*EV_subsidy_decision))</f>
        <v>824.01131783511528</v>
      </c>
      <c r="N26" s="44">
        <f>0.5*(P26+(CS26*(1-EV_subsidy_decision))+(CT26*EV_subsidy_decision))</f>
        <v>2746.7043927837176</v>
      </c>
      <c r="O26" s="44">
        <f>0.35*(P26+(CS26*(1-EV_subsidy_decision))+(CT26*EV_subsidy_decision))</f>
        <v>1922.6930749486021</v>
      </c>
      <c r="P26" s="12">
        <f t="shared" si="2"/>
        <v>4804.0780834674351</v>
      </c>
      <c r="R26" s="4">
        <v>2028</v>
      </c>
      <c r="S26" s="44">
        <f>0.15*(V26+(CS26*(1-EV_subsidy_decision))+(CT26*EV_subsidy_decision))</f>
        <v>742.98970556510722</v>
      </c>
      <c r="T26" s="44">
        <f>0.5*(V26+(CS26*(1-EV_subsidy_decision))+(CT26*EV_subsidy_decision))</f>
        <v>2476.6323518836907</v>
      </c>
      <c r="U26" s="44">
        <f>0.35*(V26+(CS26*(1-EV_subsidy_decision))+(CT26*EV_subsidy_decision))</f>
        <v>1733.6426463185835</v>
      </c>
      <c r="V26" s="12">
        <f t="shared" si="14"/>
        <v>4263.9340016673814</v>
      </c>
      <c r="X26" s="4">
        <v>2028</v>
      </c>
      <c r="Y26" s="44">
        <f>0.15*(AB26+(CS26*(1-EV_subsidy_decision))+(CT26*EV_subsidy_decision))</f>
        <v>921.34024613404449</v>
      </c>
      <c r="Z26" s="44">
        <f>0.5*(AB26+(CS26*(1-EV_subsidy_decision))+(CT26*EV_subsidy_decision))</f>
        <v>3071.1341537801486</v>
      </c>
      <c r="AA26" s="44">
        <f>0.35*(AB26+(CS26*(1-EV_subsidy_decision))+(CT26*EV_subsidy_decision))</f>
        <v>2149.7939076461039</v>
      </c>
      <c r="AB26" s="12">
        <f t="shared" si="3"/>
        <v>5452.9376054602972</v>
      </c>
      <c r="AD26" s="4">
        <v>2028</v>
      </c>
      <c r="AE26" s="44">
        <f>0.15*(AH26+(CS26*(1-EV_subsidy_decision))+(CT26*EV_subsidy_decision))</f>
        <v>798.60623602163798</v>
      </c>
      <c r="AF26" s="44">
        <f>0.5*(AH26+(CS26*(1-EV_subsidy_decision))+(CT26*EV_subsidy_decision))</f>
        <v>2662.0207867387935</v>
      </c>
      <c r="AG26" s="44">
        <f>0.35*(AH26+(CS26*(1-EV_subsidy_decision))+(CT26*EV_subsidy_decision))</f>
        <v>1863.4145507171554</v>
      </c>
      <c r="AH26" s="12">
        <f t="shared" si="15"/>
        <v>4634.710871377587</v>
      </c>
      <c r="AJ26" s="4">
        <v>2028</v>
      </c>
      <c r="AK26" s="44">
        <f>0.15*(AN26+(CS26*(1-EV_subsidy_decision))+(CT26*EV_subsidy_decision))</f>
        <v>1128.872299596841</v>
      </c>
      <c r="AL26" s="44">
        <f>0.5*(AN26+(CS26*(1-EV_subsidy_decision))+(CT26*EV_subsidy_decision))</f>
        <v>3762.9076653228035</v>
      </c>
      <c r="AM26" s="44">
        <f>0.35*(AN26+(CS26*(1-EV_subsidy_decision))+(CT26*EV_subsidy_decision))</f>
        <v>2634.0353657259625</v>
      </c>
      <c r="AN26" s="12">
        <f t="shared" si="4"/>
        <v>6836.4846285456069</v>
      </c>
      <c r="AP26" s="4">
        <v>2028</v>
      </c>
      <c r="AQ26" s="44">
        <f>0.15*(AT26+(CS26*(1-EV_subsidy_decision))+(CT26*EV_subsidy_decision))</f>
        <v>963.22429993464198</v>
      </c>
      <c r="AR26" s="44">
        <f>0.5*(AT26+(CS26*(1-EV_subsidy_decision))+(CT26*EV_subsidy_decision))</f>
        <v>3210.7476664488067</v>
      </c>
      <c r="AS26" s="44">
        <f>0.35*(AT26+(CS26*(1-EV_subsidy_decision))+(CT26*EV_subsidy_decision))</f>
        <v>2247.5233665141645</v>
      </c>
      <c r="AT26" s="12">
        <f t="shared" si="16"/>
        <v>5732.1646307976134</v>
      </c>
      <c r="AV26" s="4">
        <v>2028</v>
      </c>
      <c r="AW26" s="44">
        <f>0.15*(AZ26+(CS26*(1-EV_subsidy_decision))+(CT26*EV_subsidy_decision))</f>
        <v>851.64792710518168</v>
      </c>
      <c r="AX26" s="44">
        <f>0.5*(AZ26+(CS26*(1-EV_subsidy_decision))+(CT26*EV_subsidy_decision))</f>
        <v>2838.8264236839391</v>
      </c>
      <c r="AY26" s="44">
        <f>0.35*(AZ26+(CS26*(1-EV_subsidy_decision))+(CT26*EV_subsidy_decision))</f>
        <v>1987.1784965787572</v>
      </c>
      <c r="AZ26" s="12">
        <f t="shared" si="5"/>
        <v>4988.3221452678781</v>
      </c>
      <c r="BB26" s="4">
        <v>2028</v>
      </c>
      <c r="BC26" s="44">
        <f>0.15*(BF26+(CS26*(1-EV_subsidy_decision))+(CT26*EV_subsidy_decision))</f>
        <v>752.25912730786229</v>
      </c>
      <c r="BD26" s="44">
        <f>0.5*(BF26+(CS26*(1-EV_subsidy_decision))+(CT26*EV_subsidy_decision))</f>
        <v>2507.530424359541</v>
      </c>
      <c r="BE26" s="44">
        <f>0.35*(BF26+(CS26*(1-EV_subsidy_decision))+(CT26*EV_subsidy_decision))</f>
        <v>1755.2712970516786</v>
      </c>
      <c r="BF26" s="12">
        <f t="shared" si="17"/>
        <v>4325.730146619082</v>
      </c>
      <c r="BH26" s="4">
        <v>2028</v>
      </c>
      <c r="BI26" s="25">
        <f t="shared" si="6"/>
        <v>15.7128525</v>
      </c>
      <c r="BJ26" s="25">
        <f t="shared" si="7"/>
        <v>52.376175000000003</v>
      </c>
      <c r="BK26" s="25">
        <f t="shared" si="8"/>
        <v>36.6633225</v>
      </c>
      <c r="BL26" s="27">
        <v>104.75235000000001</v>
      </c>
      <c r="BN26" s="4">
        <v>2028</v>
      </c>
      <c r="BO26" s="25">
        <f t="shared" si="9"/>
        <v>94.5</v>
      </c>
      <c r="BP26" s="25">
        <f t="shared" si="10"/>
        <v>315</v>
      </c>
      <c r="BQ26" s="25">
        <f t="shared" si="11"/>
        <v>220.5</v>
      </c>
      <c r="BR26" s="27">
        <v>630</v>
      </c>
      <c r="BT26" s="4">
        <v>2028</v>
      </c>
      <c r="BU26" s="44">
        <f>0.15*(BX26+(CS26*(1-EV_subsidy_decision))+(CT26*EV_subsidy_decision))</f>
        <v>1165.7783306096624</v>
      </c>
      <c r="BV26" s="44">
        <f>0.5*(BX26+(CS26*(1-EV_subsidy_decision))+(CT26*EV_subsidy_decision))</f>
        <v>3885.9277686988748</v>
      </c>
      <c r="BW26" s="44">
        <f>0.35*(BX26+(CS26*(1-EV_subsidy_decision))+(CT26*EV_subsidy_decision))</f>
        <v>2720.1494380892123</v>
      </c>
      <c r="BX26" s="12">
        <f t="shared" si="12"/>
        <v>7082.5248352977496</v>
      </c>
      <c r="BZ26" s="4">
        <v>2028</v>
      </c>
      <c r="CA26" s="44">
        <f>0.15*(CD26+(CS26*(1-EV_subsidy_decision))+(CT26*EV_subsidy_decision))</f>
        <v>1296.5801707574299</v>
      </c>
      <c r="CB26" s="44">
        <f>0.5*(CD26+(CS26*(1-EV_subsidy_decision))+(CT26*EV_subsidy_decision))</f>
        <v>4321.9339025247664</v>
      </c>
      <c r="CC26" s="44">
        <f>0.35*(CD26+(CS26*(1-EV_subsidy_decision))+(CT26*EV_subsidy_decision))</f>
        <v>3025.3537317673363</v>
      </c>
      <c r="CD26" s="12">
        <f t="shared" si="18"/>
        <v>7954.5371029495336</v>
      </c>
      <c r="CF26" s="4">
        <v>2028</v>
      </c>
      <c r="CG26" s="44">
        <f>0.15*(CJ26+(CS26*(1-EV_subsidy_decision))+(CT26*EV_subsidy_decision))</f>
        <v>1411.0746948762767</v>
      </c>
      <c r="CH26" s="44">
        <f>0.5*(CJ26+(CS26*(1-EV_subsidy_decision))+(CT26*EV_subsidy_decision))</f>
        <v>4703.5823162542556</v>
      </c>
      <c r="CI26" s="44">
        <f>0.35*(CJ26+(CS26*(1-EV_subsidy_decision))+(CT26*EV_subsidy_decision))</f>
        <v>3292.5076213779789</v>
      </c>
      <c r="CJ26" s="12">
        <f t="shared" si="13"/>
        <v>8717.8339304085112</v>
      </c>
      <c r="CL26" s="4">
        <v>2028</v>
      </c>
      <c r="CM26" s="44">
        <f>0.15*(CP26+(CS26*(1-EV_subsidy_decision))+(CT26*EV_subsidy_decision))</f>
        <v>1245.4266952140774</v>
      </c>
      <c r="CN26" s="44">
        <f>0.5*(CP26+(CS26*(1-EV_subsidy_decision))+(CT26*EV_subsidy_decision))</f>
        <v>4151.4223173802584</v>
      </c>
      <c r="CO26" s="44">
        <f>0.35*(CP26+(CS26*(1-EV_subsidy_decision))+(CT26*EV_subsidy_decision))</f>
        <v>2905.9956221661805</v>
      </c>
      <c r="CP26" s="12">
        <f t="shared" si="19"/>
        <v>7613.5139326605167</v>
      </c>
      <c r="CR26">
        <v>2028</v>
      </c>
      <c r="CS26">
        <v>689.33070210000005</v>
      </c>
      <c r="CT26">
        <v>4086.7463050000001</v>
      </c>
    </row>
    <row r="27" spans="2:98" x14ac:dyDescent="0.35">
      <c r="B27" s="4">
        <v>2029</v>
      </c>
      <c r="C27" s="24">
        <v>883.06510525933209</v>
      </c>
      <c r="D27" s="45">
        <f t="shared" si="1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L27" s="4">
        <v>2029</v>
      </c>
      <c r="M27" s="44">
        <f>0.15*(P27+(CS27*(1-EV_subsidy_decision))+(CT27*EV_subsidy_decision))</f>
        <v>847.75056197795709</v>
      </c>
      <c r="N27" s="44">
        <f>0.5*(P27+(CS27*(1-EV_subsidy_decision))+(CT27*EV_subsidy_decision))</f>
        <v>2825.8352065931904</v>
      </c>
      <c r="O27" s="44">
        <f>0.35*(P27+(CS27*(1-EV_subsidy_decision))+(CT27*EV_subsidy_decision))</f>
        <v>1978.0846446152332</v>
      </c>
      <c r="P27" s="12">
        <f t="shared" si="2"/>
        <v>4885.7474108863807</v>
      </c>
      <c r="R27" s="4">
        <v>2029</v>
      </c>
      <c r="S27" s="44">
        <f>0.15*(V27+(CS27*(1-EV_subsidy_decision))+(CT27*EV_subsidy_decision))</f>
        <v>765.35158229935894</v>
      </c>
      <c r="T27" s="44">
        <f>0.5*(V27+(CS27*(1-EV_subsidy_decision))+(CT27*EV_subsidy_decision))</f>
        <v>2551.1719409978632</v>
      </c>
      <c r="U27" s="44">
        <f>0.35*(V27+(CS27*(1-EV_subsidy_decision))+(CT27*EV_subsidy_decision))</f>
        <v>1785.8203586985042</v>
      </c>
      <c r="V27" s="12">
        <f t="shared" si="14"/>
        <v>4336.4208796957264</v>
      </c>
      <c r="X27" s="4">
        <v>2029</v>
      </c>
      <c r="Y27" s="44">
        <f>0.15*(AB27+(CS27*(1-EV_subsidy_decision))+(CT27*EV_subsidy_decision))</f>
        <v>946.73408205796818</v>
      </c>
      <c r="Z27" s="44">
        <f>0.5*(AB27+(CS27*(1-EV_subsidy_decision))+(CT27*EV_subsidy_decision))</f>
        <v>3155.7802735265609</v>
      </c>
      <c r="AA27" s="44">
        <f>0.35*(AB27+(CS27*(1-EV_subsidy_decision))+(CT27*EV_subsidy_decision))</f>
        <v>2209.0461914685925</v>
      </c>
      <c r="AB27" s="12">
        <f t="shared" si="3"/>
        <v>5545.6375447531218</v>
      </c>
      <c r="AD27" s="4">
        <v>2029</v>
      </c>
      <c r="AE27" s="44">
        <f>0.15*(AH27+(CS27*(1-EV_subsidy_decision))+(CT27*EV_subsidy_decision))</f>
        <v>821.91359377365086</v>
      </c>
      <c r="AF27" s="44">
        <f>0.5*(AH27+(CS27*(1-EV_subsidy_decision))+(CT27*EV_subsidy_decision))</f>
        <v>2739.7119792455028</v>
      </c>
      <c r="AG27" s="44">
        <f>0.35*(AH27+(CS27*(1-EV_subsidy_decision))+(CT27*EV_subsidy_decision))</f>
        <v>1917.7983854718518</v>
      </c>
      <c r="AH27" s="12">
        <f t="shared" si="15"/>
        <v>4713.5009561910056</v>
      </c>
      <c r="AJ27" s="4">
        <v>2029</v>
      </c>
      <c r="AK27" s="44">
        <f>0.15*(AN27+(CS27*(1-EV_subsidy_decision))+(CT27*EV_subsidy_decision))</f>
        <v>1157.7941804296322</v>
      </c>
      <c r="AL27" s="44">
        <f>0.5*(AN27+(CS27*(1-EV_subsidy_decision))+(CT27*EV_subsidy_decision))</f>
        <v>3859.313934765441</v>
      </c>
      <c r="AM27" s="44">
        <f>0.35*(AN27+(CS27*(1-EV_subsidy_decision))+(CT27*EV_subsidy_decision))</f>
        <v>2701.5197543358086</v>
      </c>
      <c r="AN27" s="12">
        <f t="shared" si="4"/>
        <v>6952.704867230882</v>
      </c>
      <c r="AP27" s="4">
        <v>2029</v>
      </c>
      <c r="AQ27" s="44">
        <f>0.15*(AT27+(CS27*(1-EV_subsidy_decision))+(CT27*EV_subsidy_decision))</f>
        <v>989.33016477317574</v>
      </c>
      <c r="AR27" s="44">
        <f>0.5*(AT27+(CS27*(1-EV_subsidy_decision))+(CT27*EV_subsidy_decision))</f>
        <v>3297.7672159105859</v>
      </c>
      <c r="AS27" s="44">
        <f>0.35*(AT27+(CS27*(1-EV_subsidy_decision))+(CT27*EV_subsidy_decision))</f>
        <v>2308.43705113741</v>
      </c>
      <c r="AT27" s="12">
        <f t="shared" si="16"/>
        <v>5829.6114295211719</v>
      </c>
      <c r="AV27" s="4">
        <v>2029</v>
      </c>
      <c r="AW27" s="44">
        <f>0.15*(AZ27+(CS27*(1-EV_subsidy_decision))+(CT27*EV_subsidy_decision))</f>
        <v>875.85699360561478</v>
      </c>
      <c r="AX27" s="44">
        <f>0.5*(AZ27+(CS27*(1-EV_subsidy_decision))+(CT27*EV_subsidy_decision))</f>
        <v>2919.5233120187158</v>
      </c>
      <c r="AY27" s="44">
        <f>0.35*(AZ27+(CS27*(1-EV_subsidy_decision))+(CT27*EV_subsidy_decision))</f>
        <v>2043.666318413101</v>
      </c>
      <c r="AZ27" s="12">
        <f t="shared" si="5"/>
        <v>5073.1236217374317</v>
      </c>
      <c r="BB27" s="4">
        <v>2029</v>
      </c>
      <c r="BC27" s="44">
        <f>0.15*(BF27+(CS27*(1-EV_subsidy_decision))+(CT27*EV_subsidy_decision))</f>
        <v>774.77858421174085</v>
      </c>
      <c r="BD27" s="44">
        <f>0.5*(BF27+(CS27*(1-EV_subsidy_decision))+(CT27*EV_subsidy_decision))</f>
        <v>2582.5952807058029</v>
      </c>
      <c r="BE27" s="44">
        <f>0.35*(BF27+(CS27*(1-EV_subsidy_decision))+(CT27*EV_subsidy_decision))</f>
        <v>1807.8166964940619</v>
      </c>
      <c r="BF27" s="12">
        <f t="shared" si="17"/>
        <v>4399.2675591116058</v>
      </c>
      <c r="BH27" s="4">
        <v>2029</v>
      </c>
      <c r="BI27" s="25">
        <f t="shared" si="6"/>
        <v>17.458725000000001</v>
      </c>
      <c r="BJ27" s="25">
        <f t="shared" si="7"/>
        <v>58.195750000000004</v>
      </c>
      <c r="BK27" s="25">
        <f t="shared" si="8"/>
        <v>40.737025000000003</v>
      </c>
      <c r="BL27" s="27">
        <v>116.39150000000001</v>
      </c>
      <c r="BN27" s="4">
        <v>2029</v>
      </c>
      <c r="BO27" s="25">
        <f t="shared" si="9"/>
        <v>105</v>
      </c>
      <c r="BP27" s="25">
        <f t="shared" si="10"/>
        <v>350</v>
      </c>
      <c r="BQ27" s="25">
        <f t="shared" si="11"/>
        <v>244.99999999999997</v>
      </c>
      <c r="BR27" s="27">
        <v>700</v>
      </c>
      <c r="BT27" s="4">
        <v>2029</v>
      </c>
      <c r="BU27" s="44">
        <f>0.15*(BX27+(CS27*(1-EV_subsidy_decision))+(CT27*EV_subsidy_decision))</f>
        <v>1195.3276139696716</v>
      </c>
      <c r="BV27" s="44">
        <f>0.5*(BX27+(CS27*(1-EV_subsidy_decision))+(CT27*EV_subsidy_decision))</f>
        <v>3984.4253798989052</v>
      </c>
      <c r="BW27" s="44">
        <f>0.35*(BX27+(CS27*(1-EV_subsidy_decision))+(CT27*EV_subsidy_decision))</f>
        <v>2789.0977659292334</v>
      </c>
      <c r="BX27" s="12">
        <f t="shared" si="12"/>
        <v>7202.9277574978105</v>
      </c>
      <c r="BZ27" s="4">
        <v>2029</v>
      </c>
      <c r="CA27" s="44">
        <f>0.15*(CD27+(CS27*(1-EV_subsidy_decision))+(CT27*EV_subsidy_decision))</f>
        <v>1328.3530853999512</v>
      </c>
      <c r="CB27" s="44">
        <f>0.5*(CD27+(CS27*(1-EV_subsidy_decision))+(CT27*EV_subsidy_decision))</f>
        <v>4427.8436179998371</v>
      </c>
      <c r="CC27" s="44">
        <f>0.35*(CD27+(CS27*(1-EV_subsidy_decision))+(CT27*EV_subsidy_decision))</f>
        <v>3099.4905325998857</v>
      </c>
      <c r="CD27" s="12">
        <f t="shared" si="18"/>
        <v>8089.7642336996751</v>
      </c>
      <c r="CF27" s="4">
        <v>2029</v>
      </c>
      <c r="CG27" s="44">
        <f>0.15*(CJ27+(CS27*(1-EV_subsidy_decision))+(CT27*EV_subsidy_decision))</f>
        <v>1444.7940164288182</v>
      </c>
      <c r="CH27" s="44">
        <f>0.5*(CJ27+(CS27*(1-EV_subsidy_decision))+(CT27*EV_subsidy_decision))</f>
        <v>4815.9800547627274</v>
      </c>
      <c r="CI27" s="44">
        <f>0.35*(CJ27+(CS27*(1-EV_subsidy_decision))+(CT27*EV_subsidy_decision))</f>
        <v>3371.186038333909</v>
      </c>
      <c r="CJ27" s="12">
        <f t="shared" si="13"/>
        <v>8866.0371072254547</v>
      </c>
      <c r="CL27" s="4">
        <v>2029</v>
      </c>
      <c r="CM27" s="44">
        <f>0.15*(CP27+(CS27*(1-EV_subsidy_decision))+(CT27*EV_subsidy_decision))</f>
        <v>1276.3300007723615</v>
      </c>
      <c r="CN27" s="44">
        <f>0.5*(CP27+(CS27*(1-EV_subsidy_decision))+(CT27*EV_subsidy_decision))</f>
        <v>4254.4333359078719</v>
      </c>
      <c r="CO27" s="44">
        <f>0.35*(CP27+(CS27*(1-EV_subsidy_decision))+(CT27*EV_subsidy_decision))</f>
        <v>2978.10333513551</v>
      </c>
      <c r="CP27" s="12">
        <f t="shared" si="19"/>
        <v>7742.9436695157447</v>
      </c>
      <c r="CR27">
        <v>2029</v>
      </c>
      <c r="CS27">
        <v>765.92300230000001</v>
      </c>
      <c r="CT27">
        <v>4540.8292279999996</v>
      </c>
    </row>
    <row r="28" spans="2:98" x14ac:dyDescent="0.35">
      <c r="B28" s="4">
        <v>2030</v>
      </c>
      <c r="C28" s="24">
        <v>861.66429275942448</v>
      </c>
      <c r="D28" s="45">
        <f t="shared" si="1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L28" s="4">
        <v>2030</v>
      </c>
      <c r="M28" s="44">
        <f>0.15*(P28+(CS28*(1-EV_subsidy_decision))+(CT28*EV_subsidy_decision))</f>
        <v>871.69806290571739</v>
      </c>
      <c r="N28" s="44">
        <f>0.5*(P28+(CS28*(1-EV_subsidy_decision))+(CT28*EV_subsidy_decision))</f>
        <v>2905.6602096857246</v>
      </c>
      <c r="O28" s="44">
        <f>0.35*(P28+(CS28*(1-EV_subsidy_decision))+(CT28*EV_subsidy_decision))</f>
        <v>2033.9621467800071</v>
      </c>
      <c r="P28" s="12">
        <f t="shared" si="2"/>
        <v>4968.8051168714492</v>
      </c>
      <c r="R28" s="4">
        <v>2030</v>
      </c>
      <c r="S28" s="44">
        <f>0.15*(V28+(CS28*(1-EV_subsidy_decision))+(CT28*EV_subsidy_decision))</f>
        <v>787.89830057258303</v>
      </c>
      <c r="T28" s="44">
        <f>0.5*(V28+(CS28*(1-EV_subsidy_decision))+(CT28*EV_subsidy_decision))</f>
        <v>2626.3276685752767</v>
      </c>
      <c r="U28" s="44">
        <f>0.35*(V28+(CS28*(1-EV_subsidy_decision))+(CT28*EV_subsidy_decision))</f>
        <v>1838.4293680026935</v>
      </c>
      <c r="V28" s="12">
        <f t="shared" si="14"/>
        <v>4410.1400346505534</v>
      </c>
      <c r="X28" s="4">
        <v>2030</v>
      </c>
      <c r="Y28" s="44">
        <f>0.15*(AB28+(CS28*(1-EV_subsidy_decision))+(CT28*EV_subsidy_decision))</f>
        <v>972.36430282708864</v>
      </c>
      <c r="Z28" s="44">
        <f>0.5*(AB28+(CS28*(1-EV_subsidy_decision))+(CT28*EV_subsidy_decision))</f>
        <v>3241.2143427569622</v>
      </c>
      <c r="AA28" s="44">
        <f>0.35*(AB28+(CS28*(1-EV_subsidy_decision))+(CT28*EV_subsidy_decision))</f>
        <v>2268.8500399298732</v>
      </c>
      <c r="AB28" s="12">
        <f t="shared" si="3"/>
        <v>5639.9133830139244</v>
      </c>
      <c r="AD28" s="4">
        <v>2030</v>
      </c>
      <c r="AE28" s="44">
        <f>0.15*(AH28+(CS28*(1-EV_subsidy_decision))+(CT28*EV_subsidy_decision))</f>
        <v>845.42186624193789</v>
      </c>
      <c r="AF28" s="44">
        <f>0.5*(AH28+(CS28*(1-EV_subsidy_decision))+(CT28*EV_subsidy_decision))</f>
        <v>2818.0728874731262</v>
      </c>
      <c r="AG28" s="44">
        <f>0.35*(AH28+(CS28*(1-EV_subsidy_decision))+(CT28*EV_subsidy_decision))</f>
        <v>1972.6510212311882</v>
      </c>
      <c r="AH28" s="12">
        <f t="shared" si="15"/>
        <v>4793.6304724462525</v>
      </c>
      <c r="AJ28" s="4">
        <v>2030</v>
      </c>
      <c r="AK28" s="44">
        <f>0.15*(AN28+(CS28*(1-EV_subsidy_decision))+(CT28*EV_subsidy_decision))</f>
        <v>1187.0124228710708</v>
      </c>
      <c r="AL28" s="44">
        <f>0.5*(AN28+(CS28*(1-EV_subsidy_decision))+(CT28*EV_subsidy_decision))</f>
        <v>3956.7080762369033</v>
      </c>
      <c r="AM28" s="44">
        <f>0.35*(AN28+(CS28*(1-EV_subsidy_decision))+(CT28*EV_subsidy_decision))</f>
        <v>2769.6956533658322</v>
      </c>
      <c r="AN28" s="12">
        <f t="shared" si="4"/>
        <v>7070.9008499738065</v>
      </c>
      <c r="AP28" s="4">
        <v>2030</v>
      </c>
      <c r="AQ28" s="44">
        <f>0.15*(AT28+(CS28*(1-EV_subsidy_decision))+(CT28*EV_subsidy_decision))</f>
        <v>1015.6845189484546</v>
      </c>
      <c r="AR28" s="44">
        <f>0.5*(AT28+(CS28*(1-EV_subsidy_decision))+(CT28*EV_subsidy_decision))</f>
        <v>3385.6150631615155</v>
      </c>
      <c r="AS28" s="44">
        <f>0.35*(AT28+(CS28*(1-EV_subsidy_decision))+(CT28*EV_subsidy_decision))</f>
        <v>2369.9305442130608</v>
      </c>
      <c r="AT28" s="12">
        <f t="shared" si="16"/>
        <v>5928.7148238230311</v>
      </c>
      <c r="AV28" s="4">
        <v>2030</v>
      </c>
      <c r="AW28" s="44">
        <f>0.15*(AZ28+(CS28*(1-EV_subsidy_decision))+(CT28*EV_subsidy_decision))</f>
        <v>900.28230387104509</v>
      </c>
      <c r="AX28" s="44">
        <f>0.5*(AZ28+(CS28*(1-EV_subsidy_decision))+(CT28*EV_subsidy_decision))</f>
        <v>3000.9410129034836</v>
      </c>
      <c r="AY28" s="44">
        <f>0.35*(AZ28+(CS28*(1-EV_subsidy_decision))+(CT28*EV_subsidy_decision))</f>
        <v>2100.6587090324383</v>
      </c>
      <c r="AZ28" s="12">
        <f t="shared" si="5"/>
        <v>5159.3667233069673</v>
      </c>
      <c r="BB28" s="4">
        <v>2030</v>
      </c>
      <c r="BC28" s="44">
        <f>0.15*(BF28+(CS28*(1-EV_subsidy_decision))+(CT28*EV_subsidy_decision))</f>
        <v>797.48556151747539</v>
      </c>
      <c r="BD28" s="44">
        <f>0.5*(BF28+(CS28*(1-EV_subsidy_decision))+(CT28*EV_subsidy_decision))</f>
        <v>2658.2852050582514</v>
      </c>
      <c r="BE28" s="44">
        <f>0.35*(BF28+(CS28*(1-EV_subsidy_decision))+(CT28*EV_subsidy_decision))</f>
        <v>1860.7996435407758</v>
      </c>
      <c r="BF28" s="12">
        <f t="shared" si="17"/>
        <v>4474.0551076165029</v>
      </c>
      <c r="BH28" s="4">
        <v>2030</v>
      </c>
      <c r="BI28" s="25">
        <f t="shared" si="6"/>
        <v>19.204597500000002</v>
      </c>
      <c r="BJ28" s="25">
        <f t="shared" si="7"/>
        <v>64.015325000000004</v>
      </c>
      <c r="BK28" s="25">
        <f t="shared" si="8"/>
        <v>44.810727499999999</v>
      </c>
      <c r="BL28" s="27">
        <v>128.03065000000001</v>
      </c>
      <c r="BN28" s="4">
        <v>2030</v>
      </c>
      <c r="BO28" s="25">
        <f t="shared" si="9"/>
        <v>115.5</v>
      </c>
      <c r="BP28" s="25">
        <f t="shared" si="10"/>
        <v>385</v>
      </c>
      <c r="BQ28" s="25">
        <f t="shared" si="11"/>
        <v>269.5</v>
      </c>
      <c r="BR28" s="27">
        <v>770</v>
      </c>
      <c r="BT28" s="4">
        <v>2030</v>
      </c>
      <c r="BU28" s="44">
        <f>0.15*(BX28+(CS28*(1-EV_subsidy_decision))+(CT28*EV_subsidy_decision))</f>
        <v>1225.1839247812909</v>
      </c>
      <c r="BV28" s="44">
        <f>0.5*(BX28+(CS28*(1-EV_subsidy_decision))+(CT28*EV_subsidy_decision))</f>
        <v>4083.9464159376362</v>
      </c>
      <c r="BW28" s="44">
        <f>0.35*(BX28+(CS28*(1-EV_subsidy_decision))+(CT28*EV_subsidy_decision))</f>
        <v>2858.7624911563453</v>
      </c>
      <c r="BX28" s="12">
        <f t="shared" si="12"/>
        <v>7325.3775293752724</v>
      </c>
      <c r="BZ28" s="4">
        <v>2030</v>
      </c>
      <c r="CA28" s="44">
        <f>0.15*(CD28+(CS28*(1-EV_subsidy_decision))+(CT28*EV_subsidy_decision))</f>
        <v>1360.4708292258852</v>
      </c>
      <c r="CB28" s="44">
        <f>0.5*(CD28+(CS28*(1-EV_subsidy_decision))+(CT28*EV_subsidy_decision))</f>
        <v>4534.9027640862842</v>
      </c>
      <c r="CC28" s="44">
        <f>0.35*(CD28+(CS28*(1-EV_subsidy_decision))+(CT28*EV_subsidy_decision))</f>
        <v>3174.4319348603985</v>
      </c>
      <c r="CD28" s="12">
        <f t="shared" si="18"/>
        <v>8227.2902256725683</v>
      </c>
      <c r="CF28" s="4">
        <v>2030</v>
      </c>
      <c r="CG28" s="44">
        <f>0.15*(CJ28+(CS28*(1-EV_subsidy_decision))+(CT28*EV_subsidy_decision))</f>
        <v>1478.8912560822428</v>
      </c>
      <c r="CH28" s="44">
        <f>0.5*(CJ28+(CS28*(1-EV_subsidy_decision))+(CT28*EV_subsidy_decision))</f>
        <v>4929.6375202741428</v>
      </c>
      <c r="CI28" s="44">
        <f>0.35*(CJ28+(CS28*(1-EV_subsidy_decision))+(CT28*EV_subsidy_decision))</f>
        <v>3450.7462641918996</v>
      </c>
      <c r="CJ28" s="12">
        <f t="shared" si="13"/>
        <v>9016.7597380482857</v>
      </c>
      <c r="CL28" s="4">
        <v>2030</v>
      </c>
      <c r="CM28" s="44">
        <f>0.15*(CP28+(CS28*(1-EV_subsidy_decision))+(CT28*EV_subsidy_decision))</f>
        <v>1307.5633521596267</v>
      </c>
      <c r="CN28" s="44">
        <f>0.5*(CP28+(CS28*(1-EV_subsidy_decision))+(CT28*EV_subsidy_decision))</f>
        <v>4358.544507198756</v>
      </c>
      <c r="CO28" s="44">
        <f>0.35*(CP28+(CS28*(1-EV_subsidy_decision))+(CT28*EV_subsidy_decision))</f>
        <v>3050.9811550391291</v>
      </c>
      <c r="CP28" s="12">
        <f t="shared" si="19"/>
        <v>7874.5737118975112</v>
      </c>
      <c r="CR28">
        <v>2030</v>
      </c>
      <c r="CS28">
        <v>842.51530249999996</v>
      </c>
      <c r="CT28">
        <v>4994.9121510000004</v>
      </c>
    </row>
    <row r="29" spans="2:98" x14ac:dyDescent="0.35">
      <c r="B29" s="4">
        <v>2031</v>
      </c>
      <c r="C29" s="24">
        <v>852.11143875737991</v>
      </c>
      <c r="D29" s="45">
        <f t="shared" si="1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L29" s="4">
        <v>2031</v>
      </c>
      <c r="M29" s="44">
        <f>0.15*(P29+(CS29*(1-EV_subsidy_decision))+(CT29*EV_subsidy_decision))</f>
        <v>895.85736099873941</v>
      </c>
      <c r="N29" s="44">
        <f>0.5*(P29+(CS29*(1-EV_subsidy_decision))+(CT29*EV_subsidy_decision))</f>
        <v>2986.1912033291314</v>
      </c>
      <c r="O29" s="44">
        <f>0.35*(P29+(CS29*(1-EV_subsidy_decision))+(CT29*EV_subsidy_decision))</f>
        <v>2090.3338423303917</v>
      </c>
      <c r="P29" s="12">
        <f t="shared" si="2"/>
        <v>5053.2748038582631</v>
      </c>
      <c r="R29" s="4">
        <v>2031</v>
      </c>
      <c r="S29" s="44">
        <f>0.15*(V29+(CS29*(1-EV_subsidy_decision))+(CT29*EV_subsidy_decision))</f>
        <v>810.63300270594175</v>
      </c>
      <c r="T29" s="44">
        <f>0.5*(V29+(CS29*(1-EV_subsidy_decision))+(CT29*EV_subsidy_decision))</f>
        <v>2702.1100090198061</v>
      </c>
      <c r="U29" s="44">
        <f>0.35*(V29+(CS29*(1-EV_subsidy_decision))+(CT29*EV_subsidy_decision))</f>
        <v>1891.4770063138642</v>
      </c>
      <c r="V29" s="12">
        <f t="shared" si="14"/>
        <v>4485.1124152396123</v>
      </c>
      <c r="X29" s="4">
        <v>2031</v>
      </c>
      <c r="Y29" s="44">
        <f>0.15*(AB29+(CS29*(1-EV_subsidy_decision))+(CT29*EV_subsidy_decision))</f>
        <v>998.23492699877397</v>
      </c>
      <c r="Z29" s="44">
        <f>0.5*(AB29+(CS29*(1-EV_subsidy_decision))+(CT29*EV_subsidy_decision))</f>
        <v>3327.4497566625801</v>
      </c>
      <c r="AA29" s="44">
        <f>0.35*(AB29+(CS29*(1-EV_subsidy_decision))+(CT29*EV_subsidy_decision))</f>
        <v>2329.2148296638061</v>
      </c>
      <c r="AB29" s="12">
        <f t="shared" si="3"/>
        <v>5735.7919105251603</v>
      </c>
      <c r="AD29" s="4">
        <v>2031</v>
      </c>
      <c r="AE29" s="44">
        <f>0.15*(AH29+(CS29*(1-EV_subsidy_decision))+(CT29*EV_subsidy_decision))</f>
        <v>869.1344689916757</v>
      </c>
      <c r="AF29" s="44">
        <f>0.5*(AH29+(CS29*(1-EV_subsidy_decision))+(CT29*EV_subsidy_decision))</f>
        <v>2897.1148966389192</v>
      </c>
      <c r="AG29" s="44">
        <f>0.35*(AH29+(CS29*(1-EV_subsidy_decision))+(CT29*EV_subsidy_decision))</f>
        <v>2027.9804276472432</v>
      </c>
      <c r="AH29" s="12">
        <f t="shared" si="15"/>
        <v>4875.1221904778386</v>
      </c>
      <c r="AJ29" s="4">
        <v>2031</v>
      </c>
      <c r="AK29" s="44">
        <f>0.15*(AN29+(CS29*(1-EV_subsidy_decision))+(CT29*EV_subsidy_decision))</f>
        <v>1216.532065083504</v>
      </c>
      <c r="AL29" s="44">
        <f>0.5*(AN29+(CS29*(1-EV_subsidy_decision))+(CT29*EV_subsidy_decision))</f>
        <v>4055.1068836116801</v>
      </c>
      <c r="AM29" s="44">
        <f>0.35*(AN29+(CS29*(1-EV_subsidy_decision))+(CT29*EV_subsidy_decision))</f>
        <v>2838.5748185281759</v>
      </c>
      <c r="AN29" s="12">
        <f t="shared" si="4"/>
        <v>7191.1061644233605</v>
      </c>
      <c r="AP29" s="4">
        <v>2031</v>
      </c>
      <c r="AQ29" s="44">
        <f>0.15*(AT29+(CS29*(1-EV_subsidy_decision))+(CT29*EV_subsidy_decision))</f>
        <v>1042.2915867942033</v>
      </c>
      <c r="AR29" s="44">
        <f>0.5*(AT29+(CS29*(1-EV_subsidy_decision))+(CT29*EV_subsidy_decision))</f>
        <v>3474.3052893140111</v>
      </c>
      <c r="AS29" s="44">
        <f>0.35*(AT29+(CS29*(1-EV_subsidy_decision))+(CT29*EV_subsidy_decision))</f>
        <v>2432.0137025198078</v>
      </c>
      <c r="AT29" s="12">
        <f t="shared" si="16"/>
        <v>6029.5029758280225</v>
      </c>
      <c r="AV29" s="4">
        <v>2031</v>
      </c>
      <c r="AW29" s="44">
        <f>0.15*(AZ29+(CS29*(1-EV_subsidy_decision))+(CT29*EV_subsidy_decision))</f>
        <v>924.92753406047768</v>
      </c>
      <c r="AX29" s="44">
        <f>0.5*(AZ29+(CS29*(1-EV_subsidy_decision))+(CT29*EV_subsidy_decision))</f>
        <v>3083.0917802015924</v>
      </c>
      <c r="AY29" s="44">
        <f>0.35*(AZ29+(CS29*(1-EV_subsidy_decision))+(CT29*EV_subsidy_decision))</f>
        <v>2158.1642461411147</v>
      </c>
      <c r="AZ29" s="12">
        <f t="shared" si="5"/>
        <v>5247.0759576031851</v>
      </c>
      <c r="BB29" s="4">
        <v>2031</v>
      </c>
      <c r="BC29" s="44">
        <f>0.15*(BF29+(CS29*(1-EV_subsidy_decision))+(CT29*EV_subsidy_decision))</f>
        <v>820.38324708689743</v>
      </c>
      <c r="BD29" s="44">
        <f>0.5*(BF29+(CS29*(1-EV_subsidy_decision))+(CT29*EV_subsidy_decision))</f>
        <v>2734.6108236229916</v>
      </c>
      <c r="BE29" s="44">
        <f>0.35*(BF29+(CS29*(1-EV_subsidy_decision))+(CT29*EV_subsidy_decision))</f>
        <v>1914.2275765360939</v>
      </c>
      <c r="BF29" s="12">
        <f t="shared" si="17"/>
        <v>4550.1140444459834</v>
      </c>
      <c r="BH29" s="4">
        <v>2031</v>
      </c>
      <c r="BI29" s="25">
        <f t="shared" si="6"/>
        <v>20.950469999999999</v>
      </c>
      <c r="BJ29" s="25">
        <f t="shared" si="7"/>
        <v>69.834900000000005</v>
      </c>
      <c r="BK29" s="25">
        <f t="shared" si="8"/>
        <v>48.884430000000002</v>
      </c>
      <c r="BL29" s="27">
        <v>139.66980000000001</v>
      </c>
      <c r="BN29" s="4">
        <v>2031</v>
      </c>
      <c r="BO29" s="25">
        <f t="shared" si="9"/>
        <v>126</v>
      </c>
      <c r="BP29" s="25">
        <f t="shared" si="10"/>
        <v>420</v>
      </c>
      <c r="BQ29" s="25">
        <f t="shared" si="11"/>
        <v>294</v>
      </c>
      <c r="BR29" s="27">
        <v>840</v>
      </c>
      <c r="BT29" s="4">
        <v>2031</v>
      </c>
      <c r="BU29" s="44">
        <f>0.15*(BX29+(CS29*(1-EV_subsidy_decision))+(CT29*EV_subsidy_decision))</f>
        <v>1255.3524825261977</v>
      </c>
      <c r="BV29" s="44">
        <f>0.5*(BX29+(CS29*(1-EV_subsidy_decision))+(CT29*EV_subsidy_decision))</f>
        <v>4184.5082750873262</v>
      </c>
      <c r="BW29" s="44">
        <f>0.35*(BX29+(CS29*(1-EV_subsidy_decision))+(CT29*EV_subsidy_decision))</f>
        <v>2929.1557925611282</v>
      </c>
      <c r="BX29" s="12">
        <f t="shared" si="12"/>
        <v>7449.9089473746517</v>
      </c>
      <c r="BZ29" s="4">
        <v>2031</v>
      </c>
      <c r="CA29" s="44">
        <f>0.15*(CD29+(CS29*(1-EV_subsidy_decision))+(CT29*EV_subsidy_decision))</f>
        <v>1392.9392643463505</v>
      </c>
      <c r="CB29" s="44">
        <f>0.5*(CD29+(CS29*(1-EV_subsidy_decision))+(CT29*EV_subsidy_decision))</f>
        <v>4643.1308811545014</v>
      </c>
      <c r="CC29" s="44">
        <f>0.35*(CD29+(CS29*(1-EV_subsidy_decision))+(CT29*EV_subsidy_decision))</f>
        <v>3250.1916168081507</v>
      </c>
      <c r="CD29" s="12">
        <f t="shared" si="18"/>
        <v>8367.1541595090021</v>
      </c>
      <c r="CF29" s="4">
        <v>2031</v>
      </c>
      <c r="CG29" s="44">
        <f>0.15*(CJ29+(CS29*(1-EV_subsidy_decision))+(CT29*EV_subsidy_decision))</f>
        <v>1513.3728384592657</v>
      </c>
      <c r="CH29" s="44">
        <f>0.5*(CJ29+(CS29*(1-EV_subsidy_decision))+(CT29*EV_subsidy_decision))</f>
        <v>5044.5761281975529</v>
      </c>
      <c r="CI29" s="44">
        <f>0.35*(CJ29+(CS29*(1-EV_subsidy_decision))+(CT29*EV_subsidy_decision))</f>
        <v>3531.2032897382869</v>
      </c>
      <c r="CJ29" s="12">
        <f t="shared" si="13"/>
        <v>9170.044653595105</v>
      </c>
      <c r="CL29" s="4">
        <v>2031</v>
      </c>
      <c r="CM29" s="44">
        <f>0.15*(CP29+(CS29*(1-EV_subsidy_decision))+(CT29*EV_subsidy_decision))</f>
        <v>1339.1323601699651</v>
      </c>
      <c r="CN29" s="44">
        <f>0.5*(CP29+(CS29*(1-EV_subsidy_decision))+(CT29*EV_subsidy_decision))</f>
        <v>4463.7745338998839</v>
      </c>
      <c r="CO29" s="44">
        <f>0.35*(CP29+(CS29*(1-EV_subsidy_decision))+(CT29*EV_subsidy_decision))</f>
        <v>3124.6421737299183</v>
      </c>
      <c r="CP29" s="12">
        <f t="shared" si="19"/>
        <v>8008.441464999768</v>
      </c>
      <c r="CR29">
        <v>2031</v>
      </c>
      <c r="CS29">
        <v>919.1076028</v>
      </c>
      <c r="CT29">
        <v>5448.995073</v>
      </c>
    </row>
    <row r="30" spans="2:98" x14ac:dyDescent="0.35">
      <c r="B30" s="4">
        <v>2032</v>
      </c>
      <c r="C30" s="24">
        <v>842.55858475533546</v>
      </c>
      <c r="D30" s="45">
        <f t="shared" si="1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L30" s="4">
        <v>2032</v>
      </c>
      <c r="M30" s="44">
        <f>0.15*(P30+(CS30*(1-EV_subsidy_decision))+(CT30*EV_subsidy_decision))</f>
        <v>920.23205677857788</v>
      </c>
      <c r="N30" s="44">
        <f>0.5*(P30+(CS30*(1-EV_subsidy_decision))+(CT30*EV_subsidy_decision))</f>
        <v>3067.4401892619262</v>
      </c>
      <c r="O30" s="44">
        <f>0.35*(P30+(CS30*(1-EV_subsidy_decision))+(CT30*EV_subsidy_decision))</f>
        <v>2147.2081324833484</v>
      </c>
      <c r="P30" s="12">
        <f t="shared" si="2"/>
        <v>5139.1804755238527</v>
      </c>
      <c r="R30" s="4">
        <v>2032</v>
      </c>
      <c r="S30" s="44">
        <f>0.15*(V30+(CS30*(1-EV_subsidy_decision))+(CT30*EV_subsidy_decision))</f>
        <v>833.5588843948027</v>
      </c>
      <c r="T30" s="44">
        <f>0.5*(V30+(CS30*(1-EV_subsidy_decision))+(CT30*EV_subsidy_decision))</f>
        <v>2778.5296146493424</v>
      </c>
      <c r="U30" s="44">
        <f>0.35*(V30+(CS30*(1-EV_subsidy_decision))+(CT30*EV_subsidy_decision))</f>
        <v>1944.9707302545396</v>
      </c>
      <c r="V30" s="12">
        <f t="shared" si="14"/>
        <v>4561.3593262986851</v>
      </c>
      <c r="X30" s="4">
        <v>2032</v>
      </c>
      <c r="Y30" s="44">
        <f>0.15*(AB30+(CS30*(1-EV_subsidy_decision))+(CT30*EV_subsidy_decision))</f>
        <v>1024.350041400613</v>
      </c>
      <c r="Z30" s="44">
        <f>0.5*(AB30+(CS30*(1-EV_subsidy_decision))+(CT30*EV_subsidy_decision))</f>
        <v>3414.5001380020435</v>
      </c>
      <c r="AA30" s="44">
        <f>0.35*(AB30+(CS30*(1-EV_subsidy_decision))+(CT30*EV_subsidy_decision))</f>
        <v>2390.1500966014305</v>
      </c>
      <c r="AB30" s="12">
        <f t="shared" si="3"/>
        <v>5833.3003730040873</v>
      </c>
      <c r="AD30" s="4">
        <v>2032</v>
      </c>
      <c r="AE30" s="44">
        <f>0.15*(AH30+(CS30*(1-EV_subsidy_decision))+(CT30*EV_subsidy_decision))</f>
        <v>893.05487560739414</v>
      </c>
      <c r="AF30" s="44">
        <f>0.5*(AH30+(CS30*(1-EV_subsidy_decision))+(CT30*EV_subsidy_decision))</f>
        <v>2976.8495853579807</v>
      </c>
      <c r="AG30" s="44">
        <f>0.35*(AH30+(CS30*(1-EV_subsidy_decision))+(CT30*EV_subsidy_decision))</f>
        <v>2083.7947097505862</v>
      </c>
      <c r="AH30" s="12">
        <f t="shared" si="15"/>
        <v>4957.9992677159617</v>
      </c>
      <c r="AJ30" s="4">
        <v>2032</v>
      </c>
      <c r="AK30" s="44">
        <f>0.15*(AN30+(CS30*(1-EV_subsidy_decision))+(CT30*EV_subsidy_decision))</f>
        <v>1246.3582308327836</v>
      </c>
      <c r="AL30" s="44">
        <f>0.5*(AN30+(CS30*(1-EV_subsidy_decision))+(CT30*EV_subsidy_decision))</f>
        <v>4154.5274361092788</v>
      </c>
      <c r="AM30" s="44">
        <f>0.35*(AN30+(CS30*(1-EV_subsidy_decision))+(CT30*EV_subsidy_decision))</f>
        <v>2908.1692052764952</v>
      </c>
      <c r="AN30" s="12">
        <f t="shared" si="4"/>
        <v>7313.354969218557</v>
      </c>
      <c r="AP30" s="4">
        <v>2032</v>
      </c>
      <c r="AQ30" s="44">
        <f>0.15*(AT30+(CS30*(1-EV_subsidy_decision))+(CT30*EV_subsidy_decision))</f>
        <v>1069.1556644125646</v>
      </c>
      <c r="AR30" s="44">
        <f>0.5*(AT30+(CS30*(1-EV_subsidy_decision))+(CT30*EV_subsidy_decision))</f>
        <v>3563.8522147085491</v>
      </c>
      <c r="AS30" s="44">
        <f>0.35*(AT30+(CS30*(1-EV_subsidy_decision))+(CT30*EV_subsidy_decision))</f>
        <v>2494.6965502959843</v>
      </c>
      <c r="AT30" s="12">
        <f t="shared" si="16"/>
        <v>6132.0045264170985</v>
      </c>
      <c r="AV30" s="4">
        <v>2032</v>
      </c>
      <c r="AW30" s="44">
        <f>0.15*(AZ30+(CS30*(1-EV_subsidy_decision))+(CT30*EV_subsidy_decision))</f>
        <v>949.79642278236577</v>
      </c>
      <c r="AX30" s="44">
        <f>0.5*(AZ30+(CS30*(1-EV_subsidy_decision))+(CT30*EV_subsidy_decision))</f>
        <v>3165.9880759412194</v>
      </c>
      <c r="AY30" s="44">
        <f>0.35*(AZ30+(CS30*(1-EV_subsidy_decision))+(CT30*EV_subsidy_decision))</f>
        <v>2216.1916531588536</v>
      </c>
      <c r="AZ30" s="12">
        <f t="shared" si="5"/>
        <v>5336.2762488824392</v>
      </c>
      <c r="BB30" s="4">
        <v>2032</v>
      </c>
      <c r="BC30" s="44">
        <f>0.15*(BF30+(CS30*(1-EV_subsidy_decision))+(CT30*EV_subsidy_decision))</f>
        <v>843.47488293023468</v>
      </c>
      <c r="BD30" s="44">
        <f>0.5*(BF30+(CS30*(1-EV_subsidy_decision))+(CT30*EV_subsidy_decision))</f>
        <v>2811.5829431007824</v>
      </c>
      <c r="BE30" s="44">
        <f>0.35*(BF30+(CS30*(1-EV_subsidy_decision))+(CT30*EV_subsidy_decision))</f>
        <v>1968.1080601705476</v>
      </c>
      <c r="BF30" s="12">
        <f t="shared" si="17"/>
        <v>4627.465983201565</v>
      </c>
      <c r="BH30" s="4">
        <v>2032</v>
      </c>
      <c r="BI30" s="25">
        <f t="shared" si="6"/>
        <v>22.6963425</v>
      </c>
      <c r="BJ30" s="25">
        <f t="shared" si="7"/>
        <v>75.654475000000005</v>
      </c>
      <c r="BK30" s="25">
        <f t="shared" si="8"/>
        <v>52.958132499999998</v>
      </c>
      <c r="BL30" s="27">
        <v>151.30895000000001</v>
      </c>
      <c r="BN30" s="4">
        <v>2032</v>
      </c>
      <c r="BO30" s="25">
        <f t="shared" si="9"/>
        <v>136.5</v>
      </c>
      <c r="BP30" s="25">
        <f t="shared" si="10"/>
        <v>455</v>
      </c>
      <c r="BQ30" s="25">
        <f t="shared" si="11"/>
        <v>318.5</v>
      </c>
      <c r="BR30" s="27">
        <v>910</v>
      </c>
      <c r="BT30" s="4">
        <v>2032</v>
      </c>
      <c r="BU30" s="44">
        <f>0.15*(BX30+(CS30*(1-EV_subsidy_decision))+(CT30*EV_subsidy_decision))</f>
        <v>1285.8385953720031</v>
      </c>
      <c r="BV30" s="44">
        <f>0.5*(BX30+(CS30*(1-EV_subsidy_decision))+(CT30*EV_subsidy_decision))</f>
        <v>4286.1286512400102</v>
      </c>
      <c r="BW30" s="44">
        <f>0.35*(BX30+(CS30*(1-EV_subsidy_decision))+(CT30*EV_subsidy_decision))</f>
        <v>3000.2900558680071</v>
      </c>
      <c r="BX30" s="12">
        <f t="shared" si="12"/>
        <v>7576.5573994800197</v>
      </c>
      <c r="BZ30" s="4">
        <v>2032</v>
      </c>
      <c r="CA30" s="44">
        <f>0.15*(CD30+(CS30*(1-EV_subsidy_decision))+(CT30*EV_subsidy_decision))</f>
        <v>1425.7643524830983</v>
      </c>
      <c r="CB30" s="44">
        <f>0.5*(CD30+(CS30*(1-EV_subsidy_decision))+(CT30*EV_subsidy_decision))</f>
        <v>4752.5478416103279</v>
      </c>
      <c r="CC30" s="44">
        <f>0.35*(CD30+(CS30*(1-EV_subsidy_decision))+(CT30*EV_subsidy_decision))</f>
        <v>3326.7834891272291</v>
      </c>
      <c r="CD30" s="12">
        <f t="shared" si="18"/>
        <v>8509.3957802206551</v>
      </c>
      <c r="CF30" s="4">
        <v>2032</v>
      </c>
      <c r="CG30" s="44">
        <f>0.15*(CJ30+(CS30*(1-EV_subsidy_decision))+(CT30*EV_subsidy_decision))</f>
        <v>1548.2452973559332</v>
      </c>
      <c r="CH30" s="44">
        <f>0.5*(CJ30+(CS30*(1-EV_subsidy_decision))+(CT30*EV_subsidy_decision))</f>
        <v>5160.8176578531111</v>
      </c>
      <c r="CI30" s="44">
        <f>0.35*(CJ30+(CS30*(1-EV_subsidy_decision))+(CT30*EV_subsidy_decision))</f>
        <v>3612.5723604971777</v>
      </c>
      <c r="CJ30" s="12">
        <f t="shared" si="13"/>
        <v>9325.9354127062215</v>
      </c>
      <c r="CL30" s="4">
        <v>2032</v>
      </c>
      <c r="CM30" s="44">
        <f>0.15*(CP30+(CS30*(1-EV_subsidy_decision))+(CT30*EV_subsidy_decision))</f>
        <v>1371.0427309357144</v>
      </c>
      <c r="CN30" s="44">
        <f>0.5*(CP30+(CS30*(1-EV_subsidy_decision))+(CT30*EV_subsidy_decision))</f>
        <v>4570.1424364523818</v>
      </c>
      <c r="CO30" s="44">
        <f>0.35*(CP30+(CS30*(1-EV_subsidy_decision))+(CT30*EV_subsidy_decision))</f>
        <v>3199.0997055166672</v>
      </c>
      <c r="CP30" s="12">
        <f t="shared" si="19"/>
        <v>8144.5849699047631</v>
      </c>
      <c r="CR30">
        <v>2032</v>
      </c>
      <c r="CS30">
        <v>995.69990299999995</v>
      </c>
      <c r="CT30">
        <v>5903.077996</v>
      </c>
    </row>
    <row r="31" spans="2:98" x14ac:dyDescent="0.35">
      <c r="B31" s="4">
        <v>2033</v>
      </c>
      <c r="C31" s="24">
        <v>833.00573075329112</v>
      </c>
      <c r="D31" s="45">
        <f t="shared" si="1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L31" s="4">
        <v>2033</v>
      </c>
      <c r="M31" s="44">
        <f>0.15*(P31+(CS31*(1-EV_subsidy_decision))+(CT31*EV_subsidy_decision))</f>
        <v>944.82581199116362</v>
      </c>
      <c r="N31" s="44">
        <f>0.5*(P31+(CS31*(1-EV_subsidy_decision))+(CT31*EV_subsidy_decision))</f>
        <v>3149.4193733038787</v>
      </c>
      <c r="O31" s="44">
        <f>0.35*(P31+(CS31*(1-EV_subsidy_decision))+(CT31*EV_subsidy_decision))</f>
        <v>2204.5935613127149</v>
      </c>
      <c r="P31" s="12">
        <f t="shared" si="2"/>
        <v>5226.5465436077575</v>
      </c>
      <c r="R31" s="4">
        <v>2033</v>
      </c>
      <c r="S31" s="44">
        <f>0.15*(V31+(CS31*(1-EV_subsidy_decision))+(CT31*EV_subsidy_decision))</f>
        <v>856.67919567686431</v>
      </c>
      <c r="T31" s="44">
        <f>0.5*(V31+(CS31*(1-EV_subsidy_decision))+(CT31*EV_subsidy_decision))</f>
        <v>2855.5973189228812</v>
      </c>
      <c r="U31" s="44">
        <f>0.35*(V31+(CS31*(1-EV_subsidy_decision))+(CT31*EV_subsidy_decision))</f>
        <v>1998.9181232460166</v>
      </c>
      <c r="V31" s="12">
        <f t="shared" si="14"/>
        <v>4638.9024348457624</v>
      </c>
      <c r="X31" s="4">
        <v>2033</v>
      </c>
      <c r="Y31" s="44">
        <f>0.15*(AB31+(CS31*(1-EV_subsidy_decision))+(CT31*EV_subsidy_decision))</f>
        <v>1050.7138023517734</v>
      </c>
      <c r="Z31" s="44">
        <f>0.5*(AB31+(CS31*(1-EV_subsidy_decision))+(CT31*EV_subsidy_decision))</f>
        <v>3502.3793411725783</v>
      </c>
      <c r="AA31" s="44">
        <f>0.35*(AB31+(CS31*(1-EV_subsidy_decision))+(CT31*EV_subsidy_decision))</f>
        <v>2451.6655388208046</v>
      </c>
      <c r="AB31" s="12">
        <f t="shared" si="3"/>
        <v>5932.4664793451566</v>
      </c>
      <c r="AD31" s="4">
        <v>2033</v>
      </c>
      <c r="AE31" s="44">
        <f>0.15*(AH31+(CS31*(1-EV_subsidy_decision))+(CT31*EV_subsidy_decision))</f>
        <v>917.18661874006989</v>
      </c>
      <c r="AF31" s="44">
        <f>0.5*(AH31+(CS31*(1-EV_subsidy_decision))+(CT31*EV_subsidy_decision))</f>
        <v>3057.2887291335664</v>
      </c>
      <c r="AG31" s="44">
        <f>0.35*(AH31+(CS31*(1-EV_subsidy_decision))+(CT31*EV_subsidy_decision))</f>
        <v>2140.1021103934963</v>
      </c>
      <c r="AH31" s="12">
        <f t="shared" si="15"/>
        <v>5042.2852552671329</v>
      </c>
      <c r="AJ31" s="4">
        <v>2033</v>
      </c>
      <c r="AK31" s="44">
        <f>0.15*(AN31+(CS31*(1-EV_subsidy_decision))+(CT31*EV_subsidy_decision))</f>
        <v>1276.4961310042906</v>
      </c>
      <c r="AL31" s="44">
        <f>0.5*(AN31+(CS31*(1-EV_subsidy_decision))+(CT31*EV_subsidy_decision))</f>
        <v>4254.9871033476356</v>
      </c>
      <c r="AM31" s="44">
        <f>0.35*(AN31+(CS31*(1-EV_subsidy_decision))+(CT31*EV_subsidy_decision))</f>
        <v>2978.4909723433448</v>
      </c>
      <c r="AN31" s="12">
        <f t="shared" si="4"/>
        <v>7437.6820036952722</v>
      </c>
      <c r="AP31" s="4">
        <v>2033</v>
      </c>
      <c r="AQ31" s="44">
        <f>0.15*(AT31+(CS31*(1-EV_subsidy_decision))+(CT31*EV_subsidy_decision))</f>
        <v>1096.2811209549284</v>
      </c>
      <c r="AR31" s="44">
        <f>0.5*(AT31+(CS31*(1-EV_subsidy_decision))+(CT31*EV_subsidy_decision))</f>
        <v>3654.2704031830945</v>
      </c>
      <c r="AS31" s="44">
        <f>0.35*(AT31+(CS31*(1-EV_subsidy_decision))+(CT31*EV_subsidy_decision))</f>
        <v>2557.9892822281658</v>
      </c>
      <c r="AT31" s="12">
        <f t="shared" si="16"/>
        <v>6236.2486033661889</v>
      </c>
      <c r="AV31" s="4">
        <v>2033</v>
      </c>
      <c r="AW31" s="44">
        <f>0.15*(AZ31+(CS31*(1-EV_subsidy_decision))+(CT31*EV_subsidy_decision))</f>
        <v>974.89277221701605</v>
      </c>
      <c r="AX31" s="44">
        <f>0.5*(AZ31+(CS31*(1-EV_subsidy_decision))+(CT31*EV_subsidy_decision))</f>
        <v>3249.6425740567202</v>
      </c>
      <c r="AY31" s="44">
        <f>0.35*(AZ31+(CS31*(1-EV_subsidy_decision))+(CT31*EV_subsidy_decision))</f>
        <v>2274.7498018397041</v>
      </c>
      <c r="AZ31" s="12">
        <f t="shared" si="5"/>
        <v>5426.9929451134403</v>
      </c>
      <c r="BB31" s="4">
        <v>2033</v>
      </c>
      <c r="BC31" s="44">
        <f>0.15*(BF31+(CS31*(1-EV_subsidy_decision))+(CT31*EV_subsidy_decision))</f>
        <v>866.76376618739869</v>
      </c>
      <c r="BD31" s="44">
        <f>0.5*(BF31+(CS31*(1-EV_subsidy_decision))+(CT31*EV_subsidy_decision))</f>
        <v>2889.2125539579956</v>
      </c>
      <c r="BE31" s="44">
        <f>0.35*(BF31+(CS31*(1-EV_subsidy_decision))+(CT31*EV_subsidy_decision))</f>
        <v>2022.4487877705967</v>
      </c>
      <c r="BF31" s="12">
        <f t="shared" si="17"/>
        <v>4706.1329049159913</v>
      </c>
      <c r="BH31" s="4">
        <v>2033</v>
      </c>
      <c r="BI31" s="25">
        <f t="shared" si="6"/>
        <v>24.442215000000001</v>
      </c>
      <c r="BJ31" s="25">
        <f t="shared" si="7"/>
        <v>81.474050000000005</v>
      </c>
      <c r="BK31" s="25">
        <f t="shared" si="8"/>
        <v>57.031835000000001</v>
      </c>
      <c r="BL31" s="27">
        <v>162.94810000000001</v>
      </c>
      <c r="BN31" s="4">
        <v>2033</v>
      </c>
      <c r="BO31" s="25">
        <f t="shared" si="9"/>
        <v>147</v>
      </c>
      <c r="BP31" s="25">
        <f t="shared" si="10"/>
        <v>490</v>
      </c>
      <c r="BQ31" s="25">
        <f t="shared" si="11"/>
        <v>343</v>
      </c>
      <c r="BR31" s="27">
        <v>980</v>
      </c>
      <c r="BT31" s="4">
        <v>2033</v>
      </c>
      <c r="BU31" s="44">
        <f>0.15*(BX31+(CS31*(1-EV_subsidy_decision))+(CT31*EV_subsidy_decision))</f>
        <v>1316.6476617406768</v>
      </c>
      <c r="BV31" s="44">
        <f>0.5*(BX31+(CS31*(1-EV_subsidy_decision))+(CT31*EV_subsidy_decision))</f>
        <v>4388.8255391355897</v>
      </c>
      <c r="BW31" s="44">
        <f>0.35*(BX31+(CS31*(1-EV_subsidy_decision))+(CT31*EV_subsidy_decision))</f>
        <v>3072.1778773949127</v>
      </c>
      <c r="BX31" s="12">
        <f t="shared" si="12"/>
        <v>7705.3588752711794</v>
      </c>
      <c r="BZ31" s="4">
        <v>2033</v>
      </c>
      <c r="CA31" s="44">
        <f>0.15*(CD31+(CS31*(1-EV_subsidy_decision))+(CT31*EV_subsidy_decision))</f>
        <v>1458.9521567226609</v>
      </c>
      <c r="CB31" s="44">
        <f>0.5*(CD31+(CS31*(1-EV_subsidy_decision))+(CT31*EV_subsidy_decision))</f>
        <v>4863.1738557422032</v>
      </c>
      <c r="CC31" s="44">
        <f>0.35*(CD31+(CS31*(1-EV_subsidy_decision))+(CT31*EV_subsidy_decision))</f>
        <v>3404.221699019542</v>
      </c>
      <c r="CD31" s="12">
        <f t="shared" si="18"/>
        <v>8654.0555084844054</v>
      </c>
      <c r="CF31" s="4">
        <v>2033</v>
      </c>
      <c r="CG31" s="44">
        <f>0.15*(CJ31+(CS31*(1-EV_subsidy_decision))+(CT31*EV_subsidy_decision))</f>
        <v>1583.5152776583338</v>
      </c>
      <c r="CH31" s="44">
        <f>0.5*(CJ31+(CS31*(1-EV_subsidy_decision))+(CT31*EV_subsidy_decision))</f>
        <v>5278.3842588611133</v>
      </c>
      <c r="CI31" s="44">
        <f>0.35*(CJ31+(CS31*(1-EV_subsidy_decision))+(CT31*EV_subsidy_decision))</f>
        <v>3694.8689812027792</v>
      </c>
      <c r="CJ31" s="12">
        <f t="shared" si="13"/>
        <v>9484.4763147222257</v>
      </c>
      <c r="CL31" s="4">
        <v>2033</v>
      </c>
      <c r="CM31" s="44">
        <f>0.15*(CP31+(CS31*(1-EV_subsidy_decision))+(CT31*EV_subsidy_decision))</f>
        <v>1403.3002676089716</v>
      </c>
      <c r="CN31" s="44">
        <f>0.5*(CP31+(CS31*(1-EV_subsidy_decision))+(CT31*EV_subsidy_decision))</f>
        <v>4677.6675586965721</v>
      </c>
      <c r="CO31" s="44">
        <f>0.35*(CP31+(CS31*(1-EV_subsidy_decision))+(CT31*EV_subsidy_decision))</f>
        <v>3274.3672910876003</v>
      </c>
      <c r="CP31" s="12">
        <f t="shared" si="19"/>
        <v>8283.0429143931433</v>
      </c>
      <c r="CR31">
        <v>2033</v>
      </c>
      <c r="CS31">
        <v>1072.292203</v>
      </c>
      <c r="CT31">
        <v>6357.1609189999999</v>
      </c>
    </row>
    <row r="32" spans="2:98" x14ac:dyDescent="0.35">
      <c r="B32" s="4">
        <v>2034</v>
      </c>
      <c r="C32" s="24">
        <v>823.45287675124678</v>
      </c>
      <c r="D32" s="45">
        <f t="shared" si="1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L32" s="4">
        <v>2034</v>
      </c>
      <c r="M32" s="44">
        <f>0.15*(P32+(CS32*(1-EV_subsidy_decision))+(CT32*EV_subsidy_decision))</f>
        <v>969.64235067736331</v>
      </c>
      <c r="N32" s="44">
        <f>0.5*(P32+(CS32*(1-EV_subsidy_decision))+(CT32*EV_subsidy_decision))</f>
        <v>3232.1411689245447</v>
      </c>
      <c r="O32" s="44">
        <f>0.35*(P32+(CS32*(1-EV_subsidy_decision))+(CT32*EV_subsidy_decision))</f>
        <v>2262.4988182471811</v>
      </c>
      <c r="P32" s="12">
        <f t="shared" si="2"/>
        <v>5315.3978348490891</v>
      </c>
      <c r="R32" s="4">
        <v>2034</v>
      </c>
      <c r="S32" s="44">
        <f>0.15*(V32+(CS32*(1-EV_subsidy_decision))+(CT32*EV_subsidy_decision))</f>
        <v>879.997241885721</v>
      </c>
      <c r="T32" s="44">
        <f>0.5*(V32+(CS32*(1-EV_subsidy_decision))+(CT32*EV_subsidy_decision))</f>
        <v>2933.3241396190701</v>
      </c>
      <c r="U32" s="44">
        <f>0.35*(V32+(CS32*(1-EV_subsidy_decision))+(CT32*EV_subsidy_decision))</f>
        <v>2053.3268977333491</v>
      </c>
      <c r="V32" s="12">
        <f t="shared" si="14"/>
        <v>4717.7637762381401</v>
      </c>
      <c r="X32" s="4">
        <v>2034</v>
      </c>
      <c r="Y32" s="44">
        <f>0.15*(AB32+(CS32*(1-EV_subsidy_decision))+(CT32*EV_subsidy_decision))</f>
        <v>1077.3304368741035</v>
      </c>
      <c r="Z32" s="44">
        <f>0.5*(AB32+(CS32*(1-EV_subsidy_decision))+(CT32*EV_subsidy_decision))</f>
        <v>3591.1014562470118</v>
      </c>
      <c r="AA32" s="44">
        <f>0.35*(AB32+(CS32*(1-EV_subsidy_decision))+(CT32*EV_subsidy_decision))</f>
        <v>2513.7710193729081</v>
      </c>
      <c r="AB32" s="12">
        <f t="shared" si="3"/>
        <v>6033.3184094940234</v>
      </c>
      <c r="AD32" s="4">
        <v>2034</v>
      </c>
      <c r="AE32" s="44">
        <f>0.15*(AH32+(CS32*(1-EV_subsidy_decision))+(CT32*EV_subsidy_decision))</f>
        <v>941.53329114100097</v>
      </c>
      <c r="AF32" s="44">
        <f>0.5*(AH32+(CS32*(1-EV_subsidy_decision))+(CT32*EV_subsidy_decision))</f>
        <v>3138.4443038033369</v>
      </c>
      <c r="AG32" s="44">
        <f>0.35*(AH32+(CS32*(1-EV_subsidy_decision))+(CT32*EV_subsidy_decision))</f>
        <v>2196.9110126623355</v>
      </c>
      <c r="AH32" s="12">
        <f t="shared" si="15"/>
        <v>5128.0041046066735</v>
      </c>
      <c r="AJ32" s="4">
        <v>2034</v>
      </c>
      <c r="AK32" s="44">
        <f>0.15*(AN32+(CS32*(1-EV_subsidy_decision))+(CT32*EV_subsidy_decision))</f>
        <v>1306.9510651137134</v>
      </c>
      <c r="AL32" s="44">
        <f>0.5*(AN32+(CS32*(1-EV_subsidy_decision))+(CT32*EV_subsidy_decision))</f>
        <v>4356.503550379045</v>
      </c>
      <c r="AM32" s="44">
        <f>0.35*(AN32+(CS32*(1-EV_subsidy_decision))+(CT32*EV_subsidy_decision))</f>
        <v>3049.5524852653311</v>
      </c>
      <c r="AN32" s="12">
        <f t="shared" si="4"/>
        <v>7564.1225977580907</v>
      </c>
      <c r="AP32" s="4">
        <v>2034</v>
      </c>
      <c r="AQ32" s="44">
        <f>0.15*(AT32+(CS32*(1-EV_subsidy_decision))+(CT32*EV_subsidy_decision))</f>
        <v>1123.672399893512</v>
      </c>
      <c r="AR32" s="44">
        <f>0.5*(AT32+(CS32*(1-EV_subsidy_decision))+(CT32*EV_subsidy_decision))</f>
        <v>3745.574666311707</v>
      </c>
      <c r="AS32" s="44">
        <f>0.35*(AT32+(CS32*(1-EV_subsidy_decision))+(CT32*EV_subsidy_decision))</f>
        <v>2621.9022664181948</v>
      </c>
      <c r="AT32" s="12">
        <f t="shared" si="16"/>
        <v>6342.2648296234138</v>
      </c>
      <c r="AV32" s="4">
        <v>2034</v>
      </c>
      <c r="AW32" s="44">
        <f>0.15*(AZ32+(CS32*(1-EV_subsidy_decision))+(CT32*EV_subsidy_decision))</f>
        <v>1000.2204492270553</v>
      </c>
      <c r="AX32" s="44">
        <f>0.5*(AZ32+(CS32*(1-EV_subsidy_decision))+(CT32*EV_subsidy_decision))</f>
        <v>3334.0681640901844</v>
      </c>
      <c r="AY32" s="44">
        <f>0.35*(AZ32+(CS32*(1-EV_subsidy_decision))+(CT32*EV_subsidy_decision))</f>
        <v>2333.8477148631291</v>
      </c>
      <c r="AZ32" s="12">
        <f t="shared" si="5"/>
        <v>5519.2518251803685</v>
      </c>
      <c r="BB32" s="4">
        <v>2034</v>
      </c>
      <c r="BC32" s="44">
        <f>0.15*(BF32+(CS32*(1-EV_subsidy_decision))+(CT32*EV_subsidy_decision))</f>
        <v>890.2532500949344</v>
      </c>
      <c r="BD32" s="44">
        <f>0.5*(BF32+(CS32*(1-EV_subsidy_decision))+(CT32*EV_subsidy_decision))</f>
        <v>2967.5108336497815</v>
      </c>
      <c r="BE32" s="44">
        <f>0.35*(BF32+(CS32*(1-EV_subsidy_decision))+(CT32*EV_subsidy_decision))</f>
        <v>2077.2575835548469</v>
      </c>
      <c r="BF32" s="12">
        <f t="shared" si="17"/>
        <v>4786.1371642995628</v>
      </c>
      <c r="BH32" s="4">
        <v>2034</v>
      </c>
      <c r="BI32" s="25">
        <f t="shared" si="6"/>
        <v>26.188087500000002</v>
      </c>
      <c r="BJ32" s="25">
        <f t="shared" si="7"/>
        <v>87.293625000000006</v>
      </c>
      <c r="BK32" s="25">
        <f t="shared" si="8"/>
        <v>61.105537499999997</v>
      </c>
      <c r="BL32" s="27">
        <v>174.58725000000001</v>
      </c>
      <c r="BN32" s="4">
        <v>2034</v>
      </c>
      <c r="BO32" s="25">
        <f t="shared" si="9"/>
        <v>157.5</v>
      </c>
      <c r="BP32" s="25">
        <f t="shared" si="10"/>
        <v>525</v>
      </c>
      <c r="BQ32" s="25">
        <f t="shared" si="11"/>
        <v>367.5</v>
      </c>
      <c r="BR32" s="27">
        <v>1050</v>
      </c>
      <c r="BT32" s="4">
        <v>2034</v>
      </c>
      <c r="BU32" s="44">
        <f>0.15*(BX32+(CS32*(1-EV_subsidy_decision))+(CT32*EV_subsidy_decision))</f>
        <v>1347.7851718726181</v>
      </c>
      <c r="BV32" s="44">
        <f>0.5*(BX32+(CS32*(1-EV_subsidy_decision))+(CT32*EV_subsidy_decision))</f>
        <v>4492.6172395753938</v>
      </c>
      <c r="BW32" s="44">
        <f>0.35*(BX32+(CS32*(1-EV_subsidy_decision))+(CT32*EV_subsidy_decision))</f>
        <v>3144.8320677027755</v>
      </c>
      <c r="BX32" s="12">
        <f t="shared" si="12"/>
        <v>7836.3499761507883</v>
      </c>
      <c r="BZ32" s="4">
        <v>2034</v>
      </c>
      <c r="CA32" s="44">
        <f>0.15*(CD32+(CS32*(1-EV_subsidy_decision))+(CT32*EV_subsidy_decision))</f>
        <v>1492.5088432692958</v>
      </c>
      <c r="CB32" s="44">
        <f>0.5*(CD32+(CS32*(1-EV_subsidy_decision))+(CT32*EV_subsidy_decision))</f>
        <v>4975.0294775643197</v>
      </c>
      <c r="CC32" s="44">
        <f>0.35*(CD32+(CS32*(1-EV_subsidy_decision))+(CT32*EV_subsidy_decision))</f>
        <v>3482.5206342950237</v>
      </c>
      <c r="CD32" s="12">
        <f t="shared" si="18"/>
        <v>8801.17445212864</v>
      </c>
      <c r="CF32" s="4">
        <v>2034</v>
      </c>
      <c r="CG32" s="44">
        <f>0.15*(CJ32+(CS32*(1-EV_subsidy_decision))+(CT32*EV_subsidy_decision))</f>
        <v>1619.1895372608751</v>
      </c>
      <c r="CH32" s="44">
        <f>0.5*(CJ32+(CS32*(1-EV_subsidy_decision))+(CT32*EV_subsidy_decision))</f>
        <v>5397.2984575362507</v>
      </c>
      <c r="CI32" s="44">
        <f>0.35*(CJ32+(CS32*(1-EV_subsidy_decision))+(CT32*EV_subsidy_decision))</f>
        <v>3778.1089202753751</v>
      </c>
      <c r="CJ32" s="12">
        <f t="shared" si="13"/>
        <v>9645.712412072502</v>
      </c>
      <c r="CL32" s="4">
        <v>2034</v>
      </c>
      <c r="CM32" s="44">
        <f>0.15*(CP32+(CS32*(1-EV_subsidy_decision))+(CT32*EV_subsidy_decision))</f>
        <v>1435.9108720406737</v>
      </c>
      <c r="CN32" s="44">
        <f>0.5*(CP32+(CS32*(1-EV_subsidy_decision))+(CT32*EV_subsidy_decision))</f>
        <v>4786.3695734689127</v>
      </c>
      <c r="CO32" s="44">
        <f>0.35*(CP32+(CS32*(1-EV_subsidy_decision))+(CT32*EV_subsidy_decision))</f>
        <v>3350.4587014282388</v>
      </c>
      <c r="CP32" s="12">
        <f t="shared" si="19"/>
        <v>8423.854643937826</v>
      </c>
      <c r="CR32">
        <v>2034</v>
      </c>
      <c r="CS32">
        <v>1148.884503</v>
      </c>
      <c r="CT32">
        <v>6811.2438419999999</v>
      </c>
    </row>
    <row r="33" spans="2:98" x14ac:dyDescent="0.35">
      <c r="B33" s="4">
        <v>2035</v>
      </c>
      <c r="C33" s="24">
        <v>813.90002274920221</v>
      </c>
      <c r="D33" s="45">
        <f t="shared" si="1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L33" s="4">
        <v>2035</v>
      </c>
      <c r="M33" s="44">
        <f>0.15*(P33+(CS33*(1-EV_subsidy_decision))+(CT33*EV_subsidy_decision))</f>
        <v>994.68546030622849</v>
      </c>
      <c r="N33" s="44">
        <f>0.5*(P33+(CS33*(1-EV_subsidy_decision))+(CT33*EV_subsidy_decision))</f>
        <v>3315.6182010207617</v>
      </c>
      <c r="O33" s="44">
        <f>0.35*(P33+(CS33*(1-EV_subsidy_decision))+(CT33*EV_subsidy_decision))</f>
        <v>2320.9327407145329</v>
      </c>
      <c r="P33" s="12">
        <f t="shared" si="2"/>
        <v>5405.7595980415235</v>
      </c>
      <c r="R33" s="4">
        <v>2035</v>
      </c>
      <c r="S33" s="44">
        <f>0.15*(V33+(CS33*(1-EV_subsidy_decision))+(CT33*EV_subsidy_decision))</f>
        <v>903.51638466512816</v>
      </c>
      <c r="T33" s="44">
        <f>0.5*(V33+(CS33*(1-EV_subsidy_decision))+(CT33*EV_subsidy_decision))</f>
        <v>3011.7212822170941</v>
      </c>
      <c r="U33" s="44">
        <f>0.35*(V33+(CS33*(1-EV_subsidy_decision))+(CT33*EV_subsidy_decision))</f>
        <v>2108.2048975519656</v>
      </c>
      <c r="V33" s="12">
        <f t="shared" si="14"/>
        <v>4797.9657604341883</v>
      </c>
      <c r="X33" s="4">
        <v>2035</v>
      </c>
      <c r="Y33" s="44">
        <f>0.15*(AB33+(CS33*(1-EV_subsidy_decision))+(CT33*EV_subsidy_decision))</f>
        <v>1104.2042439683132</v>
      </c>
      <c r="Z33" s="44">
        <f>0.5*(AB33+(CS33*(1-EV_subsidy_decision))+(CT33*EV_subsidy_decision))</f>
        <v>3680.6808132277106</v>
      </c>
      <c r="AA33" s="44">
        <f>0.35*(AB33+(CS33*(1-EV_subsidy_decision))+(CT33*EV_subsidy_decision))</f>
        <v>2576.4765692593974</v>
      </c>
      <c r="AB33" s="12">
        <f t="shared" si="3"/>
        <v>6135.8848224554213</v>
      </c>
      <c r="AD33" s="4">
        <v>2035</v>
      </c>
      <c r="AE33" s="44">
        <f>0.15*(AH33+(CS33*(1-EV_subsidy_decision))+(CT33*EV_subsidy_decision))</f>
        <v>966.09854675774795</v>
      </c>
      <c r="AF33" s="44">
        <f>0.5*(AH33+(CS33*(1-EV_subsidy_decision))+(CT33*EV_subsidy_decision))</f>
        <v>3220.3284891924932</v>
      </c>
      <c r="AG33" s="44">
        <f>0.35*(AH33+(CS33*(1-EV_subsidy_decision))+(CT33*EV_subsidy_decision))</f>
        <v>2254.2299424347452</v>
      </c>
      <c r="AH33" s="12">
        <f t="shared" si="15"/>
        <v>5215.1801743849865</v>
      </c>
      <c r="AJ33" s="4">
        <v>2035</v>
      </c>
      <c r="AK33" s="44">
        <f>0.15*(AN33+(CS33*(1-EV_subsidy_decision))+(CT33*EV_subsidy_decision))</f>
        <v>1337.7284228879967</v>
      </c>
      <c r="AL33" s="44">
        <f>0.5*(AN33+(CS33*(1-EV_subsidy_decision))+(CT33*EV_subsidy_decision))</f>
        <v>4459.0947429599892</v>
      </c>
      <c r="AM33" s="44">
        <f>0.35*(AN33+(CS33*(1-EV_subsidy_decision))+(CT33*EV_subsidy_decision))</f>
        <v>3121.366320071992</v>
      </c>
      <c r="AN33" s="12">
        <f t="shared" si="4"/>
        <v>7692.7126819199775</v>
      </c>
      <c r="AP33" s="4">
        <v>2035</v>
      </c>
      <c r="AQ33" s="44">
        <f>0.15*(AT33+(CS33*(1-EV_subsidy_decision))+(CT33*EV_subsidy_decision))</f>
        <v>1151.3340203590515</v>
      </c>
      <c r="AR33" s="44">
        <f>0.5*(AT33+(CS33*(1-EV_subsidy_decision))+(CT33*EV_subsidy_decision))</f>
        <v>3837.7800678635053</v>
      </c>
      <c r="AS33" s="44">
        <f>0.35*(AT33+(CS33*(1-EV_subsidy_decision))+(CT33*EV_subsidy_decision))</f>
        <v>2686.4460475044534</v>
      </c>
      <c r="AT33" s="12">
        <f t="shared" si="16"/>
        <v>6450.0833317270108</v>
      </c>
      <c r="AV33" s="4">
        <v>2035</v>
      </c>
      <c r="AW33" s="44">
        <f>0.15*(AZ33+(CS33*(1-EV_subsidy_decision))+(CT33*EV_subsidy_decision))</f>
        <v>1025.783386531265</v>
      </c>
      <c r="AX33" s="44">
        <f>0.5*(AZ33+(CS33*(1-EV_subsidy_decision))+(CT33*EV_subsidy_decision))</f>
        <v>3419.2779551042172</v>
      </c>
      <c r="AY33" s="44">
        <f>0.35*(AZ33+(CS33*(1-EV_subsidy_decision))+(CT33*EV_subsidy_decision))</f>
        <v>2393.4945685729517</v>
      </c>
      <c r="AZ33" s="12">
        <f t="shared" si="5"/>
        <v>5613.0791062084345</v>
      </c>
      <c r="BB33" s="4">
        <v>2035</v>
      </c>
      <c r="BC33" s="44">
        <f>0.15*(BF33+(CS33*(1-EV_subsidy_decision))+(CT33*EV_subsidy_decision))</f>
        <v>913.94674501389818</v>
      </c>
      <c r="BD33" s="44">
        <f>0.5*(BF33+(CS33*(1-EV_subsidy_decision))+(CT33*EV_subsidy_decision))</f>
        <v>3046.4891500463273</v>
      </c>
      <c r="BE33" s="44">
        <f>0.35*(BF33+(CS33*(1-EV_subsidy_decision))+(CT33*EV_subsidy_decision))</f>
        <v>2132.5424050324291</v>
      </c>
      <c r="BF33" s="12">
        <f t="shared" si="17"/>
        <v>4867.5014960926546</v>
      </c>
      <c r="BH33" s="4">
        <v>2035</v>
      </c>
      <c r="BI33" s="25">
        <f t="shared" si="6"/>
        <v>27.933960000000003</v>
      </c>
      <c r="BJ33" s="25">
        <f t="shared" si="7"/>
        <v>93.113200000000006</v>
      </c>
      <c r="BK33" s="25">
        <f t="shared" si="8"/>
        <v>65.179240000000007</v>
      </c>
      <c r="BL33" s="27">
        <v>186.22640000000001</v>
      </c>
      <c r="BN33" s="4">
        <v>2035</v>
      </c>
      <c r="BO33" s="25">
        <f t="shared" si="9"/>
        <v>168</v>
      </c>
      <c r="BP33" s="25">
        <f t="shared" si="10"/>
        <v>560</v>
      </c>
      <c r="BQ33" s="25">
        <f t="shared" si="11"/>
        <v>392</v>
      </c>
      <c r="BR33" s="27">
        <v>1120</v>
      </c>
      <c r="BT33" s="4">
        <v>2035</v>
      </c>
      <c r="BU33" s="44">
        <f>0.15*(BX33+(CS33*(1-EV_subsidy_decision))+(CT33*EV_subsidy_decision))</f>
        <v>1379.2567094618025</v>
      </c>
      <c r="BV33" s="44">
        <f>0.5*(BX33+(CS33*(1-EV_subsidy_decision))+(CT33*EV_subsidy_decision))</f>
        <v>4597.5223648726751</v>
      </c>
      <c r="BW33" s="44">
        <f>0.35*(BX33+(CS33*(1-EV_subsidy_decision))+(CT33*EV_subsidy_decision))</f>
        <v>3218.2656554108726</v>
      </c>
      <c r="BX33" s="12">
        <f t="shared" si="12"/>
        <v>7969.5679257453512</v>
      </c>
      <c r="BZ33" s="4">
        <v>2035</v>
      </c>
      <c r="CA33" s="44">
        <f>0.15*(CD33+(CS33*(1-EV_subsidy_decision))+(CT33*EV_subsidy_decision))</f>
        <v>1526.4406832722239</v>
      </c>
      <c r="CB33" s="44">
        <f>0.5*(CD33+(CS33*(1-EV_subsidy_decision))+(CT33*EV_subsidy_decision))</f>
        <v>5088.1356109074131</v>
      </c>
      <c r="CC33" s="44">
        <f>0.35*(CD33+(CS33*(1-EV_subsidy_decision))+(CT33*EV_subsidy_decision))</f>
        <v>3561.6949276351888</v>
      </c>
      <c r="CD33" s="12">
        <f t="shared" si="18"/>
        <v>8950.7944178148264</v>
      </c>
      <c r="CF33" s="4">
        <v>2035</v>
      </c>
      <c r="CG33" s="44">
        <f>0.15*(CJ33+(CS33*(1-EV_subsidy_decision))+(CT33*EV_subsidy_decision))</f>
        <v>1655.27494906166</v>
      </c>
      <c r="CH33" s="44">
        <f>0.5*(CJ33+(CS33*(1-EV_subsidy_decision))+(CT33*EV_subsidy_decision))</f>
        <v>5517.5831635388668</v>
      </c>
      <c r="CI33" s="44">
        <f>0.35*(CJ33+(CS33*(1-EV_subsidy_decision))+(CT33*EV_subsidy_decision))</f>
        <v>3862.3082144772065</v>
      </c>
      <c r="CJ33" s="12">
        <f t="shared" si="13"/>
        <v>9809.6895230777336</v>
      </c>
      <c r="CL33" s="4">
        <v>2035</v>
      </c>
      <c r="CM33" s="44">
        <f>0.15*(CP33+(CS33*(1-EV_subsidy_decision))+(CT33*EV_subsidy_decision))</f>
        <v>1468.8805465327152</v>
      </c>
      <c r="CN33" s="44">
        <f>0.5*(CP33+(CS33*(1-EV_subsidy_decision))+(CT33*EV_subsidy_decision))</f>
        <v>4896.2684884423843</v>
      </c>
      <c r="CO33" s="44">
        <f>0.35*(CP33+(CS33*(1-EV_subsidy_decision))+(CT33*EV_subsidy_decision))</f>
        <v>3427.3879419096688</v>
      </c>
      <c r="CP33" s="12">
        <f t="shared" si="19"/>
        <v>8567.0601728847687</v>
      </c>
      <c r="CR33">
        <v>2035</v>
      </c>
      <c r="CS33">
        <v>1225.4768039999999</v>
      </c>
      <c r="CT33">
        <v>7265.3267649999998</v>
      </c>
    </row>
    <row r="34" spans="2:98" x14ac:dyDescent="0.35">
      <c r="B34" s="4">
        <v>2036</v>
      </c>
      <c r="C34" s="24">
        <v>804.34716874715787</v>
      </c>
      <c r="D34" s="45">
        <f t="shared" si="1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L34" s="4">
        <v>2036</v>
      </c>
      <c r="M34" s="44">
        <f>0.15*(P34+(CS34*(1-EV_subsidy_decision))+(CT34*EV_subsidy_decision))</f>
        <v>1019.9589922812344</v>
      </c>
      <c r="N34" s="44">
        <f>0.5*(P34+(CS34*(1-EV_subsidy_decision))+(CT34*EV_subsidy_decision))</f>
        <v>3399.8633076041147</v>
      </c>
      <c r="O34" s="44">
        <f>0.35*(P34+(CS34*(1-EV_subsidy_decision))+(CT34*EV_subsidy_decision))</f>
        <v>2379.9043153228799</v>
      </c>
      <c r="P34" s="12">
        <f t="shared" si="2"/>
        <v>5497.6575112082292</v>
      </c>
      <c r="R34" s="4">
        <v>2036</v>
      </c>
      <c r="S34" s="44">
        <f>0.15*(V34+(CS34*(1-EV_subsidy_decision))+(CT34*EV_subsidy_decision))</f>
        <v>927.24004235423536</v>
      </c>
      <c r="T34" s="44">
        <f>0.5*(V34+(CS34*(1-EV_subsidy_decision))+(CT34*EV_subsidy_decision))</f>
        <v>3090.8001411807845</v>
      </c>
      <c r="U34" s="44">
        <f>0.35*(V34+(CS34*(1-EV_subsidy_decision))+(CT34*EV_subsidy_decision))</f>
        <v>2163.5600988265492</v>
      </c>
      <c r="V34" s="12">
        <f t="shared" si="14"/>
        <v>4879.5311783615689</v>
      </c>
      <c r="X34" s="4">
        <v>2036</v>
      </c>
      <c r="Y34" s="44">
        <f>0.15*(AB34+(CS34*(1-EV_subsidy_decision))+(CT34*EV_subsidy_decision))</f>
        <v>1131.3395952655744</v>
      </c>
      <c r="Z34" s="44">
        <f>0.5*(AB34+(CS34*(1-EV_subsidy_decision))+(CT34*EV_subsidy_decision))</f>
        <v>3771.1319842185817</v>
      </c>
      <c r="AA34" s="44">
        <f>0.35*(AB34+(CS34*(1-EV_subsidy_decision))+(CT34*EV_subsidy_decision))</f>
        <v>2639.792388953007</v>
      </c>
      <c r="AB34" s="12">
        <f t="shared" si="3"/>
        <v>6240.1948644371632</v>
      </c>
      <c r="AD34" s="4">
        <v>2036</v>
      </c>
      <c r="AE34" s="44">
        <f>0.15*(AH34+(CS34*(1-EV_subsidy_decision))+(CT34*EV_subsidy_decision))</f>
        <v>990.88610120242959</v>
      </c>
      <c r="AF34" s="44">
        <f>0.5*(AH34+(CS34*(1-EV_subsidy_decision))+(CT34*EV_subsidy_decision))</f>
        <v>3302.9536706747654</v>
      </c>
      <c r="AG34" s="44">
        <f>0.35*(AH34+(CS34*(1-EV_subsidy_decision))+(CT34*EV_subsidy_decision))</f>
        <v>2312.0675694723354</v>
      </c>
      <c r="AH34" s="12">
        <f t="shared" si="15"/>
        <v>5303.8382373495306</v>
      </c>
      <c r="AJ34" s="4">
        <v>2036</v>
      </c>
      <c r="AK34" s="44">
        <f>0.15*(AN34+(CS34*(1-EV_subsidy_decision))+(CT34*EV_subsidy_decision))</f>
        <v>1368.8336852268924</v>
      </c>
      <c r="AL34" s="44">
        <f>0.5*(AN34+(CS34*(1-EV_subsidy_decision))+(CT34*EV_subsidy_decision))</f>
        <v>4562.7789507563084</v>
      </c>
      <c r="AM34" s="44">
        <f>0.35*(AN34+(CS34*(1-EV_subsidy_decision))+(CT34*EV_subsidy_decision))</f>
        <v>3193.9452655294158</v>
      </c>
      <c r="AN34" s="12">
        <f t="shared" si="4"/>
        <v>7823.4887975126167</v>
      </c>
      <c r="AP34" s="4">
        <v>2036</v>
      </c>
      <c r="AQ34" s="44">
        <f>0.15*(AT34+(CS34*(1-EV_subsidy_decision))+(CT34*EV_subsidy_decision))</f>
        <v>1179.2705778549555</v>
      </c>
      <c r="AR34" s="44">
        <f>0.5*(AT34+(CS34*(1-EV_subsidy_decision))+(CT34*EV_subsidy_decision))</f>
        <v>3930.901926183185</v>
      </c>
      <c r="AS34" s="44">
        <f>0.35*(AT34+(CS34*(1-EV_subsidy_decision))+(CT34*EV_subsidy_decision))</f>
        <v>2751.6313483282293</v>
      </c>
      <c r="AT34" s="12">
        <f t="shared" si="16"/>
        <v>6559.7347483663698</v>
      </c>
      <c r="AV34" s="4">
        <v>2036</v>
      </c>
      <c r="AW34" s="44">
        <f>0.15*(AZ34+(CS34*(1-EV_subsidy_decision))+(CT34*EV_subsidy_decision))</f>
        <v>1051.5855832520965</v>
      </c>
      <c r="AX34" s="44">
        <f>0.5*(AZ34+(CS34*(1-EV_subsidy_decision))+(CT34*EV_subsidy_decision))</f>
        <v>3505.2852775069887</v>
      </c>
      <c r="AY34" s="44">
        <f>0.35*(AZ34+(CS34*(1-EV_subsidy_decision))+(CT34*EV_subsidy_decision))</f>
        <v>2453.6996942548917</v>
      </c>
      <c r="AZ34" s="12">
        <f t="shared" si="5"/>
        <v>5708.5014510139772</v>
      </c>
      <c r="BB34" s="4">
        <v>2036</v>
      </c>
      <c r="BC34" s="44">
        <f>0.15*(BF34+(CS34*(1-EV_subsidy_decision))+(CT34*EV_subsidy_decision))</f>
        <v>937.84771882893438</v>
      </c>
      <c r="BD34" s="44">
        <f>0.5*(BF34+(CS34*(1-EV_subsidy_decision))+(CT34*EV_subsidy_decision))</f>
        <v>3126.1590627631149</v>
      </c>
      <c r="BE34" s="44">
        <f>0.35*(BF34+(CS34*(1-EV_subsidy_decision))+(CT34*EV_subsidy_decision))</f>
        <v>2188.3113439341801</v>
      </c>
      <c r="BF34" s="12">
        <f t="shared" si="17"/>
        <v>4950.2490215262296</v>
      </c>
      <c r="BH34" s="4">
        <v>2036</v>
      </c>
      <c r="BI34" s="25">
        <f t="shared" si="6"/>
        <v>29.6798325</v>
      </c>
      <c r="BJ34" s="25">
        <f t="shared" si="7"/>
        <v>98.932775000000007</v>
      </c>
      <c r="BK34" s="25">
        <f t="shared" si="8"/>
        <v>69.252942500000003</v>
      </c>
      <c r="BL34" s="27">
        <v>197.86555000000001</v>
      </c>
      <c r="BN34" s="4">
        <v>2036</v>
      </c>
      <c r="BO34" s="25">
        <f t="shared" si="9"/>
        <v>178.5</v>
      </c>
      <c r="BP34" s="25">
        <f t="shared" si="10"/>
        <v>595</v>
      </c>
      <c r="BQ34" s="25">
        <f t="shared" si="11"/>
        <v>416.5</v>
      </c>
      <c r="BR34" s="27">
        <v>1190</v>
      </c>
      <c r="BT34" s="4">
        <v>2036</v>
      </c>
      <c r="BU34" s="44">
        <f>0.15*(BX34+(CS34*(1-EV_subsidy_decision))+(CT34*EV_subsidy_decision))</f>
        <v>1411.0679526724532</v>
      </c>
      <c r="BV34" s="44">
        <f>0.5*(BX34+(CS34*(1-EV_subsidy_decision))+(CT34*EV_subsidy_decision))</f>
        <v>4703.5598422415105</v>
      </c>
      <c r="BW34" s="44">
        <f>0.35*(BX34+(CS34*(1-EV_subsidy_decision))+(CT34*EV_subsidy_decision))</f>
        <v>3292.4918895690571</v>
      </c>
      <c r="BX34" s="12">
        <f t="shared" si="12"/>
        <v>8105.0505804830218</v>
      </c>
      <c r="BZ34" s="4">
        <v>2036</v>
      </c>
      <c r="CA34" s="44">
        <f>0.15*(CD34+(CS34*(1-EV_subsidy_decision))+(CT34*EV_subsidy_decision))</f>
        <v>1560.7540540376517</v>
      </c>
      <c r="CB34" s="44">
        <f>0.5*(CD34+(CS34*(1-EV_subsidy_decision))+(CT34*EV_subsidy_decision))</f>
        <v>5202.513513458839</v>
      </c>
      <c r="CC34" s="44">
        <f>0.35*(CD34+(CS34*(1-EV_subsidy_decision))+(CT34*EV_subsidy_decision))</f>
        <v>3641.7594594211869</v>
      </c>
      <c r="CD34" s="12">
        <f t="shared" si="18"/>
        <v>9102.9579229176779</v>
      </c>
      <c r="CF34" s="4">
        <v>2036</v>
      </c>
      <c r="CG34" s="44">
        <f>0.15*(CJ34+(CS34*(1-EV_subsidy_decision))+(CT34*EV_subsidy_decision))</f>
        <v>1691.7785023455083</v>
      </c>
      <c r="CH34" s="44">
        <f>0.5*(CJ34+(CS34*(1-EV_subsidy_decision))+(CT34*EV_subsidy_decision))</f>
        <v>5639.2616744850275</v>
      </c>
      <c r="CI34" s="44">
        <f>0.35*(CJ34+(CS34*(1-EV_subsidy_decision))+(CT34*EV_subsidy_decision))</f>
        <v>3947.483172139519</v>
      </c>
      <c r="CJ34" s="12">
        <f t="shared" si="13"/>
        <v>9976.4542449700548</v>
      </c>
      <c r="CL34" s="4">
        <v>2036</v>
      </c>
      <c r="CM34" s="44">
        <f>0.15*(CP34+(CS34*(1-EV_subsidy_decision))+(CT34*EV_subsidy_decision))</f>
        <v>1502.2153949735714</v>
      </c>
      <c r="CN34" s="44">
        <f>0.5*(CP34+(CS34*(1-EV_subsidy_decision))+(CT34*EV_subsidy_decision))</f>
        <v>5007.3846499119045</v>
      </c>
      <c r="CO34" s="44">
        <f>0.35*(CP34+(CS34*(1-EV_subsidy_decision))+(CT34*EV_subsidy_decision))</f>
        <v>3505.1692549383329</v>
      </c>
      <c r="CP34" s="12">
        <f t="shared" si="19"/>
        <v>8712.7001958238088</v>
      </c>
      <c r="CR34">
        <v>2036</v>
      </c>
      <c r="CS34">
        <v>1302.0691039999999</v>
      </c>
      <c r="CT34">
        <v>7719.4096870000003</v>
      </c>
    </row>
    <row r="35" spans="2:98" x14ac:dyDescent="0.35">
      <c r="B35" s="4">
        <v>2037</v>
      </c>
      <c r="C35" s="24">
        <v>794.79431474511352</v>
      </c>
      <c r="D35" s="45">
        <f t="shared" si="1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L35" s="4">
        <v>2037</v>
      </c>
      <c r="M35" s="44">
        <f>0.15*(P35+(CS35*(1-EV_subsidy_decision))+(CT35*EV_subsidy_decision))</f>
        <v>1045.4668639348154</v>
      </c>
      <c r="N35" s="44">
        <f>0.5*(P35+(CS35*(1-EV_subsidy_decision))+(CT35*EV_subsidy_decision))</f>
        <v>3484.8895464493844</v>
      </c>
      <c r="O35" s="44">
        <f>0.35*(P35+(CS35*(1-EV_subsidy_decision))+(CT35*EV_subsidy_decision))</f>
        <v>2439.4226825145688</v>
      </c>
      <c r="P35" s="12">
        <f t="shared" si="2"/>
        <v>5591.1176888987684</v>
      </c>
      <c r="R35" s="4">
        <v>2037</v>
      </c>
      <c r="S35" s="44">
        <f>0.15*(V35+(CS35*(1-EV_subsidy_decision))+(CT35*EV_subsidy_decision))</f>
        <v>951.1716918590572</v>
      </c>
      <c r="T35" s="44">
        <f>0.5*(V35+(CS35*(1-EV_subsidy_decision))+(CT35*EV_subsidy_decision))</f>
        <v>3170.5723061968574</v>
      </c>
      <c r="U35" s="44">
        <f>0.35*(V35+(CS35*(1-EV_subsidy_decision))+(CT35*EV_subsidy_decision))</f>
        <v>2219.4006143378001</v>
      </c>
      <c r="V35" s="12">
        <f t="shared" si="14"/>
        <v>4962.4832083937154</v>
      </c>
      <c r="X35" s="4">
        <v>2037</v>
      </c>
      <c r="Y35" s="44">
        <f>0.15*(AB35+(CS35*(1-EV_subsidy_decision))+(CT35*EV_subsidy_decision))</f>
        <v>1158.7409371698891</v>
      </c>
      <c r="Z35" s="44">
        <f>0.5*(AB35+(CS35*(1-EV_subsidy_decision))+(CT35*EV_subsidy_decision))</f>
        <v>3862.469790566297</v>
      </c>
      <c r="AA35" s="44">
        <f>0.35*(AB35+(CS35*(1-EV_subsidy_decision))+(CT35*EV_subsidy_decision))</f>
        <v>2703.7288533964079</v>
      </c>
      <c r="AB35" s="12">
        <f t="shared" si="3"/>
        <v>6346.2781771325945</v>
      </c>
      <c r="AD35" s="4">
        <v>2037</v>
      </c>
      <c r="AE35" s="44">
        <f>0.15*(AH35+(CS35*(1-EV_subsidy_decision))+(CT35*EV_subsidy_decision))</f>
        <v>1015.8997337076709</v>
      </c>
      <c r="AF35" s="44">
        <f>0.5*(AH35+(CS35*(1-EV_subsidy_decision))+(CT35*EV_subsidy_decision))</f>
        <v>3386.3324456922364</v>
      </c>
      <c r="AG35" s="44">
        <f>0.35*(AH35+(CS35*(1-EV_subsidy_decision))+(CT35*EV_subsidy_decision))</f>
        <v>2370.4327119845652</v>
      </c>
      <c r="AH35" s="12">
        <f t="shared" si="15"/>
        <v>5394.0034873844725</v>
      </c>
      <c r="AJ35" s="4">
        <v>2037</v>
      </c>
      <c r="AK35" s="44">
        <f>0.15*(AN35+(CS35*(1-EV_subsidy_decision))+(CT35*EV_subsidy_decision))</f>
        <v>1400.2724266605496</v>
      </c>
      <c r="AL35" s="44">
        <f>0.5*(AN35+(CS35*(1-EV_subsidy_decision))+(CT35*EV_subsidy_decision))</f>
        <v>4667.5747555351654</v>
      </c>
      <c r="AM35" s="44">
        <f>0.35*(AN35+(CS35*(1-EV_subsidy_decision))+(CT35*EV_subsidy_decision))</f>
        <v>3267.3023288746158</v>
      </c>
      <c r="AN35" s="12">
        <f t="shared" si="4"/>
        <v>7956.4881070703304</v>
      </c>
      <c r="AP35" s="4">
        <v>2037</v>
      </c>
      <c r="AQ35" s="44">
        <f>0.15*(AT35+(CS35*(1-EV_subsidy_decision))+(CT35*EV_subsidy_decision))</f>
        <v>1207.4867464632896</v>
      </c>
      <c r="AR35" s="44">
        <f>0.5*(AT35+(CS35*(1-EV_subsidy_decision))+(CT35*EV_subsidy_decision))</f>
        <v>4024.9558215442985</v>
      </c>
      <c r="AS35" s="44">
        <f>0.35*(AT35+(CS35*(1-EV_subsidy_decision))+(CT35*EV_subsidy_decision))</f>
        <v>2817.4690750810087</v>
      </c>
      <c r="AT35" s="12">
        <f t="shared" si="16"/>
        <v>6671.2502390885975</v>
      </c>
      <c r="AV35" s="4">
        <v>2037</v>
      </c>
      <c r="AW35" s="44">
        <f>0.15*(AZ35+(CS35*(1-EV_subsidy_decision))+(CT35*EV_subsidy_decision))</f>
        <v>1077.6311069521821</v>
      </c>
      <c r="AX35" s="44">
        <f>0.5*(AZ35+(CS35*(1-EV_subsidy_decision))+(CT35*EV_subsidy_decision))</f>
        <v>3592.1036898406073</v>
      </c>
      <c r="AY35" s="44">
        <f>0.35*(AZ35+(CS35*(1-EV_subsidy_decision))+(CT35*EV_subsidy_decision))</f>
        <v>2514.4725828884248</v>
      </c>
      <c r="AZ35" s="12">
        <f t="shared" si="5"/>
        <v>5805.5459756812143</v>
      </c>
      <c r="BB35" s="4">
        <v>2037</v>
      </c>
      <c r="BC35" s="44">
        <f>0.15*(BF35+(CS35*(1-EV_subsidy_decision))+(CT35*EV_subsidy_decision))</f>
        <v>961.95969883382622</v>
      </c>
      <c r="BD35" s="44">
        <f>0.5*(BF35+(CS35*(1-EV_subsidy_decision))+(CT35*EV_subsidy_decision))</f>
        <v>3206.5323294460877</v>
      </c>
      <c r="BE35" s="44">
        <f>0.35*(BF35+(CS35*(1-EV_subsidy_decision))+(CT35*EV_subsidy_decision))</f>
        <v>2244.572630612261</v>
      </c>
      <c r="BF35" s="12">
        <f t="shared" si="17"/>
        <v>5034.403254892175</v>
      </c>
      <c r="BH35" s="4">
        <v>2037</v>
      </c>
      <c r="BI35" s="25">
        <f t="shared" si="6"/>
        <v>31.425705000000001</v>
      </c>
      <c r="BJ35" s="25">
        <f t="shared" si="7"/>
        <v>104.75235000000001</v>
      </c>
      <c r="BK35" s="25">
        <f t="shared" si="8"/>
        <v>73.326644999999999</v>
      </c>
      <c r="BL35" s="27">
        <v>209.50470000000001</v>
      </c>
      <c r="BN35" s="4">
        <v>2037</v>
      </c>
      <c r="BO35" s="25">
        <f t="shared" si="9"/>
        <v>189</v>
      </c>
      <c r="BP35" s="25">
        <f t="shared" si="10"/>
        <v>630</v>
      </c>
      <c r="BQ35" s="25">
        <f t="shared" si="11"/>
        <v>441</v>
      </c>
      <c r="BR35" s="27">
        <v>1260</v>
      </c>
      <c r="BT35" s="4">
        <v>2037</v>
      </c>
      <c r="BU35" s="44">
        <f>0.15*(BX35+(CS35*(1-EV_subsidy_decision))+(CT35*EV_subsidy_decision))</f>
        <v>1443.224676652685</v>
      </c>
      <c r="BV35" s="44">
        <f>0.5*(BX35+(CS35*(1-EV_subsidy_decision))+(CT35*EV_subsidy_decision))</f>
        <v>4810.7489221756168</v>
      </c>
      <c r="BW35" s="44">
        <f>0.35*(BX35+(CS35*(1-EV_subsidy_decision))+(CT35*EV_subsidy_decision))</f>
        <v>3367.5242455229318</v>
      </c>
      <c r="BX35" s="12">
        <f t="shared" si="12"/>
        <v>8242.8364403512333</v>
      </c>
      <c r="BZ35" s="4">
        <v>2037</v>
      </c>
      <c r="CA35" s="44">
        <f>0.15*(CD35+(CS35*(1-EV_subsidy_decision))+(CT35*EV_subsidy_decision))</f>
        <v>1595.4554417410918</v>
      </c>
      <c r="CB35" s="44">
        <f>0.5*(CD35+(CS35*(1-EV_subsidy_decision))+(CT35*EV_subsidy_decision))</f>
        <v>5318.1848058036394</v>
      </c>
      <c r="CC35" s="44">
        <f>0.35*(CD35+(CS35*(1-EV_subsidy_decision))+(CT35*EV_subsidy_decision))</f>
        <v>3722.7293640625471</v>
      </c>
      <c r="CD35" s="12">
        <f t="shared" si="18"/>
        <v>9257.7082076072784</v>
      </c>
      <c r="CF35" s="4">
        <v>2037</v>
      </c>
      <c r="CG35" s="44">
        <f>0.15*(CJ35+(CS35*(1-EV_subsidy_decision))+(CT35*EV_subsidy_decision))</f>
        <v>1728.7073056701818</v>
      </c>
      <c r="CH35" s="44">
        <f>0.5*(CJ35+(CS35*(1-EV_subsidy_decision))+(CT35*EV_subsidy_decision))</f>
        <v>5762.3576855672727</v>
      </c>
      <c r="CI35" s="44">
        <f>0.35*(CJ35+(CS35*(1-EV_subsidy_decision))+(CT35*EV_subsidy_decision))</f>
        <v>4033.6503798970907</v>
      </c>
      <c r="CJ35" s="12">
        <f t="shared" si="13"/>
        <v>10146.053967134545</v>
      </c>
      <c r="CL35" s="4">
        <v>2037</v>
      </c>
      <c r="CM35" s="44">
        <f>0.15*(CP35+(CS35*(1-EV_subsidy_decision))+(CT35*EV_subsidy_decision))</f>
        <v>1535.921625472922</v>
      </c>
      <c r="CN35" s="44">
        <f>0.5*(CP35+(CS35*(1-EV_subsidy_decision))+(CT35*EV_subsidy_decision))</f>
        <v>5119.7387515764067</v>
      </c>
      <c r="CO35" s="44">
        <f>0.35*(CP35+(CS35*(1-EV_subsidy_decision))+(CT35*EV_subsidy_decision))</f>
        <v>3583.8171261034845</v>
      </c>
      <c r="CP35" s="12">
        <f t="shared" si="19"/>
        <v>8860.816099152813</v>
      </c>
      <c r="CR35">
        <v>2037</v>
      </c>
      <c r="CS35">
        <v>1378.6614039999999</v>
      </c>
      <c r="CT35">
        <v>8173.4926100000002</v>
      </c>
    </row>
    <row r="36" spans="2:98" x14ac:dyDescent="0.35">
      <c r="B36" s="4">
        <v>2038</v>
      </c>
      <c r="C36" s="24">
        <v>785.24146074306907</v>
      </c>
      <c r="D36" s="45">
        <f t="shared" si="1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L36" s="4">
        <v>2038</v>
      </c>
      <c r="M36" s="44">
        <f>0.15*(P36+(CS36*(1-EV_subsidy_decision))+(CT36*EV_subsidy_decision))</f>
        <v>1071.213059041507</v>
      </c>
      <c r="N36" s="44">
        <f>0.5*(P36+(CS36*(1-EV_subsidy_decision))+(CT36*EV_subsidy_decision))</f>
        <v>3570.7101968050233</v>
      </c>
      <c r="O36" s="44">
        <f>0.35*(P36+(CS36*(1-EV_subsidy_decision))+(CT36*EV_subsidy_decision))</f>
        <v>2499.4971377635161</v>
      </c>
      <c r="P36" s="12">
        <f t="shared" si="2"/>
        <v>5686.1666896100469</v>
      </c>
      <c r="R36" s="4">
        <v>2038</v>
      </c>
      <c r="S36" s="44">
        <f>0.15*(V36+(CS36*(1-EV_subsidy_decision))+(CT36*EV_subsidy_decision))</f>
        <v>975.31486904046108</v>
      </c>
      <c r="T36" s="44">
        <f>0.5*(V36+(CS36*(1-EV_subsidy_decision))+(CT36*EV_subsidy_decision))</f>
        <v>3251.0495634682038</v>
      </c>
      <c r="U36" s="44">
        <f>0.35*(V36+(CS36*(1-EV_subsidy_decision))+(CT36*EV_subsidy_decision))</f>
        <v>2275.7346944277424</v>
      </c>
      <c r="V36" s="12">
        <f t="shared" si="14"/>
        <v>5046.8454229364079</v>
      </c>
      <c r="X36" s="4">
        <v>2038</v>
      </c>
      <c r="Y36" s="44">
        <f>0.15*(AB36+(CS36*(1-EV_subsidy_decision))+(CT36*EV_subsidy_decision))</f>
        <v>1186.4127915215772</v>
      </c>
      <c r="Z36" s="44">
        <f>0.5*(AB36+(CS36*(1-EV_subsidy_decision))+(CT36*EV_subsidy_decision))</f>
        <v>3954.7093050719241</v>
      </c>
      <c r="AA36" s="44">
        <f>0.35*(AB36+(CS36*(1-EV_subsidy_decision))+(CT36*EV_subsidy_decision))</f>
        <v>2768.2965135503468</v>
      </c>
      <c r="AB36" s="12">
        <f t="shared" si="3"/>
        <v>6454.1649061438484</v>
      </c>
      <c r="AD36" s="4">
        <v>2038</v>
      </c>
      <c r="AE36" s="44">
        <f>0.15*(AH36+(CS36*(1-EV_subsidy_decision))+(CT36*EV_subsidy_decision))</f>
        <v>1041.143287600501</v>
      </c>
      <c r="AF36" s="44">
        <f>0.5*(AH36+(CS36*(1-EV_subsidy_decision))+(CT36*EV_subsidy_decision))</f>
        <v>3470.4776253350037</v>
      </c>
      <c r="AG36" s="44">
        <f>0.35*(AH36+(CS36*(1-EV_subsidy_decision))+(CT36*EV_subsidy_decision))</f>
        <v>2429.3343377345022</v>
      </c>
      <c r="AH36" s="12">
        <f t="shared" si="15"/>
        <v>5485.7015466700077</v>
      </c>
      <c r="AJ36" s="4">
        <v>2038</v>
      </c>
      <c r="AK36" s="44">
        <f>0.15*(AN36+(CS36*(1-EV_subsidy_decision))+(CT36*EV_subsidy_decision))</f>
        <v>1432.0503163335786</v>
      </c>
      <c r="AL36" s="44">
        <f>0.5*(AN36+(CS36*(1-EV_subsidy_decision))+(CT36*EV_subsidy_decision))</f>
        <v>4773.5010544452625</v>
      </c>
      <c r="AM36" s="44">
        <f>0.35*(AN36+(CS36*(1-EV_subsidy_decision))+(CT36*EV_subsidy_decision))</f>
        <v>3341.4507381116837</v>
      </c>
      <c r="AN36" s="12">
        <f t="shared" si="4"/>
        <v>8091.7484048905253</v>
      </c>
      <c r="AP36" s="4">
        <v>2038</v>
      </c>
      <c r="AQ36" s="44">
        <f>0.15*(AT36+(CS36*(1-EV_subsidy_decision))+(CT36*EV_subsidy_decision))</f>
        <v>1235.9872795729655</v>
      </c>
      <c r="AR36" s="44">
        <f>0.5*(AT36+(CS36*(1-EV_subsidy_decision))+(CT36*EV_subsidy_decision))</f>
        <v>4119.9575985765514</v>
      </c>
      <c r="AS36" s="44">
        <f>0.35*(AT36+(CS36*(1-EV_subsidy_decision))+(CT36*EV_subsidy_decision))</f>
        <v>2883.9703190035857</v>
      </c>
      <c r="AT36" s="12">
        <f t="shared" si="16"/>
        <v>6784.661493153103</v>
      </c>
      <c r="AV36" s="4">
        <v>2038</v>
      </c>
      <c r="AW36" s="44">
        <f>0.15*(AZ36+(CS36*(1-EV_subsidy_decision))+(CT36*EV_subsidy_decision))</f>
        <v>1103.9240941901692</v>
      </c>
      <c r="AX36" s="44">
        <f>0.5*(AZ36+(CS36*(1-EV_subsidy_decision))+(CT36*EV_subsidy_decision))</f>
        <v>3679.7469806338972</v>
      </c>
      <c r="AY36" s="44">
        <f>0.35*(AZ36+(CS36*(1-EV_subsidy_decision))+(CT36*EV_subsidy_decision))</f>
        <v>2575.8228864437278</v>
      </c>
      <c r="AZ36" s="12">
        <f t="shared" si="5"/>
        <v>5904.2402572677947</v>
      </c>
      <c r="BB36" s="4">
        <v>2038</v>
      </c>
      <c r="BC36" s="44">
        <f>0.15*(BF36+(CS36*(1-EV_subsidy_decision))+(CT36*EV_subsidy_decision))</f>
        <v>986.28627213380105</v>
      </c>
      <c r="BD36" s="44">
        <f>0.5*(BF36+(CS36*(1-EV_subsidy_decision))+(CT36*EV_subsidy_decision))</f>
        <v>3287.6209071126705</v>
      </c>
      <c r="BE36" s="44">
        <f>0.35*(BF36+(CS36*(1-EV_subsidy_decision))+(CT36*EV_subsidy_decision))</f>
        <v>2301.334634978869</v>
      </c>
      <c r="BF36" s="12">
        <f t="shared" si="17"/>
        <v>5119.9881102253412</v>
      </c>
      <c r="BH36" s="4">
        <v>2038</v>
      </c>
      <c r="BI36" s="25">
        <f t="shared" si="6"/>
        <v>33.171577499999998</v>
      </c>
      <c r="BJ36" s="25">
        <f t="shared" si="7"/>
        <v>110.57192500000001</v>
      </c>
      <c r="BK36" s="25">
        <f t="shared" si="8"/>
        <v>77.400347499999995</v>
      </c>
      <c r="BL36" s="27">
        <v>221.14385000000001</v>
      </c>
      <c r="BN36" s="4">
        <v>2038</v>
      </c>
      <c r="BO36" s="25">
        <f t="shared" si="9"/>
        <v>199.5</v>
      </c>
      <c r="BP36" s="25">
        <f t="shared" si="10"/>
        <v>665</v>
      </c>
      <c r="BQ36" s="25">
        <f t="shared" si="11"/>
        <v>465.49999999999994</v>
      </c>
      <c r="BR36" s="27">
        <v>1330</v>
      </c>
      <c r="BT36" s="4">
        <v>2038</v>
      </c>
      <c r="BU36" s="44">
        <f>0.15*(BX36+(CS36*(1-EV_subsidy_decision))+(CT36*EV_subsidy_decision))</f>
        <v>1475.7327545755807</v>
      </c>
      <c r="BV36" s="44">
        <f>0.5*(BX36+(CS36*(1-EV_subsidy_decision))+(CT36*EV_subsidy_decision))</f>
        <v>4919.1091819186022</v>
      </c>
      <c r="BW36" s="44">
        <f>0.35*(BX36+(CS36*(1-EV_subsidy_decision))+(CT36*EV_subsidy_decision))</f>
        <v>3443.3764273430215</v>
      </c>
      <c r="BX36" s="12">
        <f t="shared" si="12"/>
        <v>8382.9646598372037</v>
      </c>
      <c r="BZ36" s="4">
        <v>2038</v>
      </c>
      <c r="CA36" s="44">
        <f>0.15*(CD36+(CS36*(1-EV_subsidy_decision))+(CT36*EV_subsidy_decision))</f>
        <v>1630.5514426704901</v>
      </c>
      <c r="CB36" s="44">
        <f>0.5*(CD36+(CS36*(1-EV_subsidy_decision))+(CT36*EV_subsidy_decision))</f>
        <v>5435.1714755683006</v>
      </c>
      <c r="CC36" s="44">
        <f>0.35*(CD36+(CS36*(1-EV_subsidy_decision))+(CT36*EV_subsidy_decision))</f>
        <v>3804.6200328978102</v>
      </c>
      <c r="CD36" s="12">
        <f t="shared" si="18"/>
        <v>9415.0892471366005</v>
      </c>
      <c r="CF36" s="4">
        <v>2038</v>
      </c>
      <c r="CG36" s="44">
        <f>0.15*(CJ36+(CS36*(1-EV_subsidy_decision))+(CT36*EV_subsidy_decision))</f>
        <v>1766.0685882863747</v>
      </c>
      <c r="CH36" s="44">
        <f>0.5*(CJ36+(CS36*(1-EV_subsidy_decision))+(CT36*EV_subsidy_decision))</f>
        <v>5886.8952942879159</v>
      </c>
      <c r="CI36" s="44">
        <f>0.35*(CJ36+(CS36*(1-EV_subsidy_decision))+(CT36*EV_subsidy_decision))</f>
        <v>4120.8267060015405</v>
      </c>
      <c r="CJ36" s="12">
        <f t="shared" si="13"/>
        <v>10318.536884575831</v>
      </c>
      <c r="CL36" s="4">
        <v>2038</v>
      </c>
      <c r="CM36" s="44">
        <f>0.15*(CP36+(CS36*(1-EV_subsidy_decision))+(CT36*EV_subsidy_decision))</f>
        <v>1570.0055515257616</v>
      </c>
      <c r="CN36" s="44">
        <f>0.5*(CP36+(CS36*(1-EV_subsidy_decision))+(CT36*EV_subsidy_decision))</f>
        <v>5233.3518384192057</v>
      </c>
      <c r="CO36" s="44">
        <f>0.35*(CP36+(CS36*(1-EV_subsidy_decision))+(CT36*EV_subsidy_decision))</f>
        <v>3663.3462868934439</v>
      </c>
      <c r="CP36" s="12">
        <f t="shared" si="19"/>
        <v>9011.4499728384108</v>
      </c>
      <c r="CR36">
        <v>2038</v>
      </c>
      <c r="CS36">
        <v>1455.253704</v>
      </c>
      <c r="CT36">
        <v>8627.5755329999993</v>
      </c>
    </row>
    <row r="37" spans="2:98" x14ac:dyDescent="0.35">
      <c r="B37" s="4">
        <v>2039</v>
      </c>
      <c r="C37" s="24">
        <v>775.68860674102473</v>
      </c>
      <c r="D37" s="45">
        <f t="shared" si="1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L37" s="4">
        <v>2039</v>
      </c>
      <c r="M37" s="44">
        <f>0.15*(P37+(CS37*(1-EV_subsidy_decision))+(CT37*EV_subsidy_decision))</f>
        <v>1097.2016292500125</v>
      </c>
      <c r="N37" s="44">
        <f>0.5*(P37+(CS37*(1-EV_subsidy_decision))+(CT37*EV_subsidy_decision))</f>
        <v>3657.3387641667086</v>
      </c>
      <c r="O37" s="44">
        <f>0.35*(P37+(CS37*(1-EV_subsidy_decision))+(CT37*EV_subsidy_decision))</f>
        <v>2560.1371349166957</v>
      </c>
      <c r="P37" s="12">
        <f t="shared" si="2"/>
        <v>5782.831523333417</v>
      </c>
      <c r="R37" s="4">
        <v>2039</v>
      </c>
      <c r="S37" s="44">
        <f>0.15*(V37+(CS37*(1-EV_subsidy_decision))+(CT37*EV_subsidy_decision))</f>
        <v>999.67317001894901</v>
      </c>
      <c r="T37" s="44">
        <f>0.5*(V37+(CS37*(1-EV_subsidy_decision))+(CT37*EV_subsidy_decision))</f>
        <v>3332.2439000631634</v>
      </c>
      <c r="U37" s="44">
        <f>0.35*(V37+(CS37*(1-EV_subsidy_decision))+(CT37*EV_subsidy_decision))</f>
        <v>2332.5707300442141</v>
      </c>
      <c r="V37" s="12">
        <f t="shared" si="14"/>
        <v>5132.6417951263265</v>
      </c>
      <c r="X37" s="4">
        <v>2039</v>
      </c>
      <c r="Y37" s="44">
        <f>0.15*(AB37+(CS37*(1-EV_subsidy_decision))+(CT37*EV_subsidy_decision))</f>
        <v>1214.359757182244</v>
      </c>
      <c r="Z37" s="44">
        <f>0.5*(AB37+(CS37*(1-EV_subsidy_decision))+(CT37*EV_subsidy_decision))</f>
        <v>4047.8658572741469</v>
      </c>
      <c r="AA37" s="44">
        <f>0.35*(AB37+(CS37*(1-EV_subsidy_decision))+(CT37*EV_subsidy_decision))</f>
        <v>2833.5061000919027</v>
      </c>
      <c r="AB37" s="12">
        <f t="shared" si="3"/>
        <v>6563.8857095482936</v>
      </c>
      <c r="AD37" s="4">
        <v>2039</v>
      </c>
      <c r="AE37" s="44">
        <f>0.15*(AH37+(CS37*(1-EV_subsidy_decision))+(CT37*EV_subsidy_decision))</f>
        <v>1066.6206716945096</v>
      </c>
      <c r="AF37" s="44">
        <f>0.5*(AH37+(CS37*(1-EV_subsidy_decision))+(CT37*EV_subsidy_decision))</f>
        <v>3555.4022389816987</v>
      </c>
      <c r="AG37" s="44">
        <f>0.35*(AH37+(CS37*(1-EV_subsidy_decision))+(CT37*EV_subsidy_decision))</f>
        <v>2488.7815672871889</v>
      </c>
      <c r="AH37" s="12">
        <f t="shared" si="15"/>
        <v>5578.9584729633971</v>
      </c>
      <c r="AJ37" s="4">
        <v>2039</v>
      </c>
      <c r="AK37" s="44">
        <f>0.15*(AN37+(CS37*(1-EV_subsidy_decision))+(CT37*EV_subsidy_decision))</f>
        <v>1464.1731199160495</v>
      </c>
      <c r="AL37" s="44">
        <f>0.5*(AN37+(CS37*(1-EV_subsidy_decision))+(CT37*EV_subsidy_decision))</f>
        <v>4880.5770663868316</v>
      </c>
      <c r="AM37" s="44">
        <f>0.35*(AN37+(CS37*(1-EV_subsidy_decision))+(CT37*EV_subsidy_decision))</f>
        <v>3416.4039464707821</v>
      </c>
      <c r="AN37" s="12">
        <f t="shared" si="4"/>
        <v>8229.3081277736637</v>
      </c>
      <c r="AP37" s="4">
        <v>2039</v>
      </c>
      <c r="AQ37" s="44">
        <f>0.15*(AT37+(CS37*(1-EV_subsidy_decision))+(CT37*EV_subsidy_decision))</f>
        <v>1264.7770115305059</v>
      </c>
      <c r="AR37" s="44">
        <f>0.5*(AT37+(CS37*(1-EV_subsidy_decision))+(CT37*EV_subsidy_decision))</f>
        <v>4215.9233717683528</v>
      </c>
      <c r="AS37" s="44">
        <f>0.35*(AT37+(CS37*(1-EV_subsidy_decision))+(CT37*EV_subsidy_decision))</f>
        <v>2951.1463602378467</v>
      </c>
      <c r="AT37" s="12">
        <f t="shared" si="16"/>
        <v>6900.0007385367053</v>
      </c>
      <c r="AV37" s="4">
        <v>2039</v>
      </c>
      <c r="AW37" s="44">
        <f>0.15*(AZ37+(CS37*(1-EV_subsidy_decision))+(CT37*EV_subsidy_decision))</f>
        <v>1130.4687519962019</v>
      </c>
      <c r="AX37" s="44">
        <f>0.5*(AZ37+(CS37*(1-EV_subsidy_decision))+(CT37*EV_subsidy_decision))</f>
        <v>3768.2291733206735</v>
      </c>
      <c r="AY37" s="44">
        <f>0.35*(AZ37+(CS37*(1-EV_subsidy_decision))+(CT37*EV_subsidy_decision))</f>
        <v>2637.7604213244713</v>
      </c>
      <c r="AZ37" s="12">
        <f t="shared" si="5"/>
        <v>6004.6123416413466</v>
      </c>
      <c r="BB37" s="4">
        <v>2039</v>
      </c>
      <c r="BC37" s="44">
        <f>0.15*(BF37+(CS37*(1-EV_subsidy_decision))+(CT37*EV_subsidy_decision))</f>
        <v>1010.8310869648757</v>
      </c>
      <c r="BD37" s="44">
        <f>0.5*(BF37+(CS37*(1-EV_subsidy_decision))+(CT37*EV_subsidy_decision))</f>
        <v>3369.4369565495858</v>
      </c>
      <c r="BE37" s="44">
        <f>0.35*(BF37+(CS37*(1-EV_subsidy_decision))+(CT37*EV_subsidy_decision))</f>
        <v>2358.60586958471</v>
      </c>
      <c r="BF37" s="12">
        <f t="shared" si="17"/>
        <v>5207.0279080991713</v>
      </c>
      <c r="BH37" s="4">
        <v>2039</v>
      </c>
      <c r="BI37" s="25">
        <f t="shared" si="6"/>
        <v>34.917450000000002</v>
      </c>
      <c r="BJ37" s="25">
        <f t="shared" si="7"/>
        <v>116.39150000000001</v>
      </c>
      <c r="BK37" s="25">
        <f t="shared" si="8"/>
        <v>81.474050000000005</v>
      </c>
      <c r="BL37" s="27">
        <v>232.78300000000002</v>
      </c>
      <c r="BN37" s="4">
        <v>2039</v>
      </c>
      <c r="BO37" s="25">
        <f t="shared" si="9"/>
        <v>210</v>
      </c>
      <c r="BP37" s="25">
        <f t="shared" si="10"/>
        <v>700</v>
      </c>
      <c r="BQ37" s="25">
        <f t="shared" si="11"/>
        <v>489.99999999999994</v>
      </c>
      <c r="BR37" s="27">
        <v>1400</v>
      </c>
      <c r="BT37" s="4">
        <v>2039</v>
      </c>
      <c r="BU37" s="44">
        <f>0.15*(BX37+(CS37*(1-EV_subsidy_decision))+(CT37*EV_subsidy_decision))</f>
        <v>1508.5981596081651</v>
      </c>
      <c r="BV37" s="44">
        <f>0.5*(BX37+(CS37*(1-EV_subsidy_decision))+(CT37*EV_subsidy_decision))</f>
        <v>5028.6605320272174</v>
      </c>
      <c r="BW37" s="44">
        <f>0.35*(BX37+(CS37*(1-EV_subsidy_decision))+(CT37*EV_subsidy_decision))</f>
        <v>3520.0623724190518</v>
      </c>
      <c r="BX37" s="12">
        <f t="shared" si="12"/>
        <v>8525.4750590544354</v>
      </c>
      <c r="BZ37" s="4">
        <v>2039</v>
      </c>
      <c r="CA37" s="44">
        <f>0.15*(CD37+(CS37*(1-EV_subsidy_decision))+(CT37*EV_subsidy_decision))</f>
        <v>1666.0487654006881</v>
      </c>
      <c r="CB37" s="44">
        <f>0.5*(CD37+(CS37*(1-EV_subsidy_decision))+(CT37*EV_subsidy_decision))</f>
        <v>5553.4958846689606</v>
      </c>
      <c r="CC37" s="44">
        <f>0.35*(CD37+(CS37*(1-EV_subsidy_decision))+(CT37*EV_subsidy_decision))</f>
        <v>3887.4471192682722</v>
      </c>
      <c r="CD37" s="12">
        <f t="shared" si="18"/>
        <v>9575.1457643379217</v>
      </c>
      <c r="CF37" s="4">
        <v>2039</v>
      </c>
      <c r="CG37" s="44">
        <f>0.15*(CJ37+(CS37*(1-EV_subsidy_decision))+(CT37*EV_subsidy_decision))</f>
        <v>1803.8697024920427</v>
      </c>
      <c r="CH37" s="44">
        <f>0.5*(CJ37+(CS37*(1-EV_subsidy_decision))+(CT37*EV_subsidy_decision))</f>
        <v>6012.8990083068093</v>
      </c>
      <c r="CI37" s="44">
        <f>0.35*(CJ37+(CS37*(1-EV_subsidy_decision))+(CT37*EV_subsidy_decision))</f>
        <v>4209.0293058147663</v>
      </c>
      <c r="CJ37" s="12">
        <f t="shared" si="13"/>
        <v>10493.952011613619</v>
      </c>
      <c r="CL37" s="4">
        <v>2039</v>
      </c>
      <c r="CM37" s="44">
        <f>0.15*(CP37+(CS37*(1-EV_subsidy_decision))+(CT37*EV_subsidy_decision))</f>
        <v>1604.4735941064994</v>
      </c>
      <c r="CN37" s="44">
        <f>0.5*(CP37+(CS37*(1-EV_subsidy_decision))+(CT37*EV_subsidy_decision))</f>
        <v>5348.2453136883314</v>
      </c>
      <c r="CO37" s="44">
        <f>0.35*(CP37+(CS37*(1-EV_subsidy_decision))+(CT37*EV_subsidy_decision))</f>
        <v>3743.7717195818318</v>
      </c>
      <c r="CP37" s="12">
        <f t="shared" si="19"/>
        <v>9164.6446223766634</v>
      </c>
      <c r="CR37">
        <v>2039</v>
      </c>
      <c r="CS37">
        <v>1531.8460050000001</v>
      </c>
      <c r="CT37">
        <v>9081.6584559999992</v>
      </c>
    </row>
    <row r="38" spans="2:98" x14ac:dyDescent="0.35">
      <c r="B38" s="4">
        <v>2040</v>
      </c>
      <c r="C38" s="24">
        <v>766.13575273897982</v>
      </c>
      <c r="D38" s="45">
        <f t="shared" si="1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L38" s="4">
        <v>2040</v>
      </c>
      <c r="M38" s="44">
        <f>0.15*(P38+(CS38*(1-EV_subsidy_decision))+(CT38*EV_subsidy_decision))</f>
        <v>1123.4366946345126</v>
      </c>
      <c r="N38" s="44">
        <f>0.5*(P38+(CS38*(1-EV_subsidy_decision))+(CT38*EV_subsidy_decision))</f>
        <v>3744.788982115042</v>
      </c>
      <c r="O38" s="44">
        <f>0.35*(P38+(CS38*(1-EV_subsidy_decision))+(CT38*EV_subsidy_decision))</f>
        <v>2621.3522874805294</v>
      </c>
      <c r="P38" s="12">
        <f t="shared" si="2"/>
        <v>5881.1396592300844</v>
      </c>
      <c r="R38" s="4">
        <v>2040</v>
      </c>
      <c r="S38" s="44">
        <f>0.15*(V38+(CS38*(1-EV_subsidy_decision))+(CT38*EV_subsidy_decision))</f>
        <v>1024.2502515965209</v>
      </c>
      <c r="T38" s="44">
        <f>0.5*(V38+(CS38*(1-EV_subsidy_decision))+(CT38*EV_subsidy_decision))</f>
        <v>3414.1675053217368</v>
      </c>
      <c r="U38" s="44">
        <f>0.35*(V38+(CS38*(1-EV_subsidy_decision))+(CT38*EV_subsidy_decision))</f>
        <v>2389.9172537252157</v>
      </c>
      <c r="V38" s="12">
        <f t="shared" si="14"/>
        <v>5219.896705643474</v>
      </c>
      <c r="X38" s="4">
        <v>2040</v>
      </c>
      <c r="Y38" s="44">
        <f>0.15*(AB38+(CS38*(1-EV_subsidy_decision))+(CT38*EV_subsidy_decision))</f>
        <v>1242.5865107415918</v>
      </c>
      <c r="Z38" s="44">
        <f>0.5*(AB38+(CS38*(1-EV_subsidy_decision))+(CT38*EV_subsidy_decision))</f>
        <v>4141.9550358053066</v>
      </c>
      <c r="AA38" s="44">
        <f>0.35*(AB38+(CS38*(1-EV_subsidy_decision))+(CT38*EV_subsidy_decision))</f>
        <v>2899.3685250637145</v>
      </c>
      <c r="AB38" s="12">
        <f t="shared" si="3"/>
        <v>6675.4717666106135</v>
      </c>
      <c r="AD38" s="4">
        <v>2040</v>
      </c>
      <c r="AE38" s="44">
        <f>0.15*(AH38+(CS38*(1-EV_subsidy_decision))+(CT38*EV_subsidy_decision))</f>
        <v>1092.335860800566</v>
      </c>
      <c r="AF38" s="44">
        <f>0.5*(AH38+(CS38*(1-EV_subsidy_decision))+(CT38*EV_subsidy_decision))</f>
        <v>3641.1195360018869</v>
      </c>
      <c r="AG38" s="44">
        <f>0.35*(AH38+(CS38*(1-EV_subsidy_decision))+(CT38*EV_subsidy_decision))</f>
        <v>2548.7836752013209</v>
      </c>
      <c r="AH38" s="12">
        <f t="shared" si="15"/>
        <v>5673.8007670037741</v>
      </c>
      <c r="AJ38" s="4">
        <v>2040</v>
      </c>
      <c r="AK38" s="44">
        <f>0.15*(AN38+(CS38*(1-EV_subsidy_decision))+(CT38*EV_subsidy_decision))</f>
        <v>1496.646700641872</v>
      </c>
      <c r="AL38" s="44">
        <f>0.5*(AN38+(CS38*(1-EV_subsidy_decision))+(CT38*EV_subsidy_decision))</f>
        <v>4988.8223354729071</v>
      </c>
      <c r="AM38" s="44">
        <f>0.35*(AN38+(CS38*(1-EV_subsidy_decision))+(CT38*EV_subsidy_decision))</f>
        <v>3492.1756348310346</v>
      </c>
      <c r="AN38" s="12">
        <f t="shared" si="4"/>
        <v>8369.2063659458145</v>
      </c>
      <c r="AP38" s="4">
        <v>2040</v>
      </c>
      <c r="AQ38" s="44">
        <f>0.15*(AT38+(CS38*(1-EV_subsidy_decision))+(CT38*EV_subsidy_decision))</f>
        <v>1293.8608584137742</v>
      </c>
      <c r="AR38" s="44">
        <f>0.5*(AT38+(CS38*(1-EV_subsidy_decision))+(CT38*EV_subsidy_decision))</f>
        <v>4312.8695280459142</v>
      </c>
      <c r="AS38" s="44">
        <f>0.35*(AT38+(CS38*(1-EV_subsidy_decision))+(CT38*EV_subsidy_decision))</f>
        <v>3019.0086696321396</v>
      </c>
      <c r="AT38" s="12">
        <f t="shared" si="16"/>
        <v>7017.3007510918287</v>
      </c>
      <c r="AV38" s="4">
        <v>2040</v>
      </c>
      <c r="AW38" s="44">
        <f>0.15*(AZ38+(CS38*(1-EV_subsidy_decision))+(CT38*EV_subsidy_decision))</f>
        <v>1157.2693584673873</v>
      </c>
      <c r="AX38" s="44">
        <f>0.5*(AZ38+(CS38*(1-EV_subsidy_decision))+(CT38*EV_subsidy_decision))</f>
        <v>3857.5645282246242</v>
      </c>
      <c r="AY38" s="44">
        <f>0.35*(AZ38+(CS38*(1-EV_subsidy_decision))+(CT38*EV_subsidy_decision))</f>
        <v>2700.2951697572366</v>
      </c>
      <c r="AZ38" s="12">
        <f t="shared" si="5"/>
        <v>6106.6907514492486</v>
      </c>
      <c r="BB38" s="4">
        <v>2040</v>
      </c>
      <c r="BC38" s="44">
        <f>0.15*(BF38+(CS38*(1-EV_subsidy_decision))+(CT38*EV_subsidy_decision))</f>
        <v>1035.5978531305284</v>
      </c>
      <c r="BD38" s="44">
        <f>0.5*(BF38+(CS38*(1-EV_subsidy_decision))+(CT38*EV_subsidy_decision))</f>
        <v>3451.9928437684284</v>
      </c>
      <c r="BE38" s="44">
        <f>0.35*(BF38+(CS38*(1-EV_subsidy_decision))+(CT38*EV_subsidy_decision))</f>
        <v>2416.3949906378998</v>
      </c>
      <c r="BF38" s="12">
        <f t="shared" si="17"/>
        <v>5295.5473825368572</v>
      </c>
      <c r="BH38" s="4">
        <v>2040</v>
      </c>
      <c r="BI38" s="25">
        <f t="shared" si="6"/>
        <v>36.6633225</v>
      </c>
      <c r="BJ38" s="25">
        <f t="shared" si="7"/>
        <v>122.21107500000001</v>
      </c>
      <c r="BK38" s="25">
        <f t="shared" si="8"/>
        <v>85.547752500000001</v>
      </c>
      <c r="BL38" s="27">
        <v>244.42215000000002</v>
      </c>
      <c r="BN38" s="4">
        <v>2040</v>
      </c>
      <c r="BO38" s="25">
        <f t="shared" si="9"/>
        <v>220.5</v>
      </c>
      <c r="BP38" s="25">
        <f t="shared" si="10"/>
        <v>735</v>
      </c>
      <c r="BQ38" s="25">
        <f t="shared" si="11"/>
        <v>514.5</v>
      </c>
      <c r="BR38" s="27">
        <v>1470</v>
      </c>
      <c r="BT38" s="4">
        <v>2040</v>
      </c>
      <c r="BU38" s="44">
        <f>0.15*(BX38+(CS38*(1-EV_subsidy_decision))+(CT38*EV_subsidy_decision))</f>
        <v>1541.826966008754</v>
      </c>
      <c r="BV38" s="44">
        <f>0.5*(BX38+(CS38*(1-EV_subsidy_decision))+(CT38*EV_subsidy_decision))</f>
        <v>5139.4232200291799</v>
      </c>
      <c r="BW38" s="44">
        <f>0.35*(BX38+(CS38*(1-EV_subsidy_decision))+(CT38*EV_subsidy_decision))</f>
        <v>3597.5962540204255</v>
      </c>
      <c r="BX38" s="12">
        <f t="shared" si="12"/>
        <v>8670.4081350583601</v>
      </c>
      <c r="BZ38" s="4">
        <v>2040</v>
      </c>
      <c r="CA38" s="44">
        <f>0.15*(CD38+(CS38*(1-EV_subsidy_decision))+(CT38*EV_subsidy_decision))</f>
        <v>1701.9542320997498</v>
      </c>
      <c r="CB38" s="44">
        <f>0.5*(CD38+(CS38*(1-EV_subsidy_decision))+(CT38*EV_subsidy_decision))</f>
        <v>5673.1807736658329</v>
      </c>
      <c r="CC38" s="44">
        <f>0.35*(CD38+(CS38*(1-EV_subsidy_decision))+(CT38*EV_subsidy_decision))</f>
        <v>3971.2265415660827</v>
      </c>
      <c r="CD38" s="12">
        <f t="shared" si="18"/>
        <v>9737.9232423316662</v>
      </c>
      <c r="CF38" s="4">
        <v>2040</v>
      </c>
      <c r="CG38" s="44">
        <f>0.15*(CJ38+(CS38*(1-EV_subsidy_decision))+(CT38*EV_subsidy_decision))</f>
        <v>1842.1181251216574</v>
      </c>
      <c r="CH38" s="44">
        <f>0.5*(CJ38+(CS38*(1-EV_subsidy_decision))+(CT38*EV_subsidy_decision))</f>
        <v>6140.3937504055248</v>
      </c>
      <c r="CI38" s="44">
        <f>0.35*(CJ38+(CS38*(1-EV_subsidy_decision))+(CT38*EV_subsidy_decision))</f>
        <v>4298.2756252838672</v>
      </c>
      <c r="CJ38" s="12">
        <f t="shared" si="13"/>
        <v>10672.34919581105</v>
      </c>
      <c r="CL38" s="4">
        <v>2040</v>
      </c>
      <c r="CM38" s="44">
        <f>0.15*(CP38+(CS38*(1-EV_subsidy_decision))+(CT38*EV_subsidy_decision))</f>
        <v>1639.3322828935597</v>
      </c>
      <c r="CN38" s="44">
        <f>0.5*(CP38+(CS38*(1-EV_subsidy_decision))+(CT38*EV_subsidy_decision))</f>
        <v>5464.4409429785328</v>
      </c>
      <c r="CO38" s="44">
        <f>0.35*(CP38+(CS38*(1-EV_subsidy_decision))+(CT38*EV_subsidy_decision))</f>
        <v>3825.1086600849726</v>
      </c>
      <c r="CP38" s="12">
        <f t="shared" si="19"/>
        <v>9320.4435809570659</v>
      </c>
      <c r="CR38">
        <v>2040</v>
      </c>
      <c r="CS38">
        <v>1608.4383049999999</v>
      </c>
      <c r="CT38">
        <v>9535.7413789999991</v>
      </c>
    </row>
    <row r="39" spans="2:98" x14ac:dyDescent="0.35">
      <c r="B39" s="4">
        <v>2041</v>
      </c>
      <c r="C39" s="24">
        <v>757.85320406072049</v>
      </c>
      <c r="D39" s="45">
        <f t="shared" si="1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L39" s="4">
        <v>2041</v>
      </c>
      <c r="M39" s="44">
        <f>0.15*(P39+(CS39*(1-EV_subsidy_decision))+(CT39*EV_subsidy_decision))</f>
        <v>1149.9224457655491</v>
      </c>
      <c r="N39" s="44">
        <f>0.5*(P39+(CS39*(1-EV_subsidy_decision))+(CT39*EV_subsidy_decision))</f>
        <v>3833.0748192184974</v>
      </c>
      <c r="O39" s="44">
        <f>0.35*(P39+(CS39*(1-EV_subsidy_decision))+(CT39*EV_subsidy_decision))</f>
        <v>2683.1523734529478</v>
      </c>
      <c r="P39" s="12">
        <f t="shared" si="2"/>
        <v>5981.1190334369949</v>
      </c>
      <c r="R39" s="4">
        <v>2041</v>
      </c>
      <c r="S39" s="44">
        <f>0.15*(V39+(CS39*(1-EV_subsidy_decision))+(CT39*EV_subsidy_decision))</f>
        <v>1049.0498331959118</v>
      </c>
      <c r="T39" s="44">
        <f>0.5*(V39+(CS39*(1-EV_subsidy_decision))+(CT39*EV_subsidy_decision))</f>
        <v>3496.8327773197061</v>
      </c>
      <c r="U39" s="44">
        <f>0.35*(V39+(CS39*(1-EV_subsidy_decision))+(CT39*EV_subsidy_decision))</f>
        <v>2447.7829441237941</v>
      </c>
      <c r="V39" s="12">
        <f t="shared" si="14"/>
        <v>5308.6349496394123</v>
      </c>
      <c r="X39" s="4">
        <v>2041</v>
      </c>
      <c r="Y39" s="44">
        <f>0.15*(AB39+(CS39*(1-EV_subsidy_decision))+(CT39*EV_subsidy_decision))</f>
        <v>1271.0978087464489</v>
      </c>
      <c r="Z39" s="44">
        <f>0.5*(AB39+(CS39*(1-EV_subsidy_decision))+(CT39*EV_subsidy_decision))</f>
        <v>4236.9926958214965</v>
      </c>
      <c r="AA39" s="44">
        <f>0.35*(AB39+(CS39*(1-EV_subsidy_decision))+(CT39*EV_subsidy_decision))</f>
        <v>2965.8948870750473</v>
      </c>
      <c r="AB39" s="12">
        <f t="shared" si="3"/>
        <v>6788.954786642993</v>
      </c>
      <c r="AD39" s="4">
        <v>2041</v>
      </c>
      <c r="AE39" s="44">
        <f>0.15*(AH39+(CS39*(1-EV_subsidy_decision))+(CT39*EV_subsidy_decision))</f>
        <v>1118.2928977564256</v>
      </c>
      <c r="AF39" s="44">
        <f>0.5*(AH39+(CS39*(1-EV_subsidy_decision))+(CT39*EV_subsidy_decision))</f>
        <v>3727.6429925214188</v>
      </c>
      <c r="AG39" s="44">
        <f>0.35*(AH39+(CS39*(1-EV_subsidy_decision))+(CT39*EV_subsidy_decision))</f>
        <v>2609.3500947649932</v>
      </c>
      <c r="AH39" s="12">
        <f t="shared" si="15"/>
        <v>5770.2553800428377</v>
      </c>
      <c r="AJ39" s="4">
        <v>2041</v>
      </c>
      <c r="AK39" s="44">
        <f>0.15*(AN39+(CS39*(1-EV_subsidy_decision))+(CT39*EV_subsidy_decision))</f>
        <v>1529.4770218750336</v>
      </c>
      <c r="AL39" s="44">
        <f>0.5*(AN39+(CS39*(1-EV_subsidy_decision))+(CT39*EV_subsidy_decision))</f>
        <v>5098.2567395834458</v>
      </c>
      <c r="AM39" s="44">
        <f>0.35*(AN39+(CS39*(1-EV_subsidy_decision))+(CT39*EV_subsidy_decision))</f>
        <v>3568.7797177084117</v>
      </c>
      <c r="AN39" s="12">
        <f t="shared" si="4"/>
        <v>8511.4828741668916</v>
      </c>
      <c r="AP39" s="4">
        <v>2041</v>
      </c>
      <c r="AQ39" s="44">
        <f>0.15*(AT39+(CS39*(1-EV_subsidy_decision))+(CT39*EV_subsidy_decision))</f>
        <v>1323.2438203290583</v>
      </c>
      <c r="AR39" s="44">
        <f>0.5*(AT39+(CS39*(1-EV_subsidy_decision))+(CT39*EV_subsidy_decision))</f>
        <v>4410.8127344301947</v>
      </c>
      <c r="AS39" s="44">
        <f>0.35*(AT39+(CS39*(1-EV_subsidy_decision))+(CT39*EV_subsidy_decision))</f>
        <v>3087.5689141011362</v>
      </c>
      <c r="AT39" s="12">
        <f t="shared" si="16"/>
        <v>7136.5948638603895</v>
      </c>
      <c r="AV39" s="4">
        <v>2041</v>
      </c>
      <c r="AW39" s="44">
        <f>0.15*(AZ39+(CS39*(1-EV_subsidy_decision))+(CT39*EV_subsidy_decision))</f>
        <v>1184.3302648835827</v>
      </c>
      <c r="AX39" s="44">
        <f>0.5*(AZ39+(CS39*(1-EV_subsidy_decision))+(CT39*EV_subsidy_decision))</f>
        <v>3947.7675496119427</v>
      </c>
      <c r="AY39" s="44">
        <f>0.35*(AZ39+(CS39*(1-EV_subsidy_decision))+(CT39*EV_subsidy_decision))</f>
        <v>2763.4372847283598</v>
      </c>
      <c r="AZ39" s="12">
        <f t="shared" si="5"/>
        <v>6210.5044942238856</v>
      </c>
      <c r="BB39" s="4">
        <v>2041</v>
      </c>
      <c r="BC39" s="44">
        <f>0.15*(BF39+(CS39*(1-EV_subsidy_decision))+(CT39*EV_subsidy_decision))</f>
        <v>1060.5903439559975</v>
      </c>
      <c r="BD39" s="44">
        <f>0.5*(BF39+(CS39*(1-EV_subsidy_decision))+(CT39*EV_subsidy_decision))</f>
        <v>3535.3011465199916</v>
      </c>
      <c r="BE39" s="44">
        <f>0.35*(BF39+(CS39*(1-EV_subsidy_decision))+(CT39*EV_subsidy_decision))</f>
        <v>2474.7108025639941</v>
      </c>
      <c r="BF39" s="12">
        <f t="shared" si="17"/>
        <v>5385.5716880399832</v>
      </c>
      <c r="BH39" s="4">
        <v>2041</v>
      </c>
      <c r="BI39" s="25">
        <f t="shared" si="6"/>
        <v>38.409195000000004</v>
      </c>
      <c r="BJ39" s="25">
        <f t="shared" si="7"/>
        <v>128.03065000000001</v>
      </c>
      <c r="BK39" s="25">
        <f t="shared" si="8"/>
        <v>89.621454999999997</v>
      </c>
      <c r="BL39" s="27">
        <v>256.06130000000002</v>
      </c>
      <c r="BN39" s="4">
        <v>2041</v>
      </c>
      <c r="BO39" s="25">
        <f t="shared" si="9"/>
        <v>231</v>
      </c>
      <c r="BP39" s="25">
        <f t="shared" si="10"/>
        <v>770</v>
      </c>
      <c r="BQ39" s="25">
        <f t="shared" si="11"/>
        <v>539</v>
      </c>
      <c r="BR39" s="27">
        <v>1540</v>
      </c>
      <c r="BT39" s="4">
        <v>2041</v>
      </c>
      <c r="BU39" s="44">
        <f>0.15*(BX39+(CS39*(1-EV_subsidy_decision))+(CT39*EV_subsidy_decision))</f>
        <v>1575.4253517531527</v>
      </c>
      <c r="BV39" s="44">
        <f>0.5*(BX39+(CS39*(1-EV_subsidy_decision))+(CT39*EV_subsidy_decision))</f>
        <v>5251.4178391771757</v>
      </c>
      <c r="BW39" s="44">
        <f>0.35*(BX39+(CS39*(1-EV_subsidy_decision))+(CT39*EV_subsidy_decision))</f>
        <v>3675.9924874240228</v>
      </c>
      <c r="BX39" s="12">
        <f t="shared" si="12"/>
        <v>8817.8050733543514</v>
      </c>
      <c r="BZ39" s="4">
        <v>2041</v>
      </c>
      <c r="CA39" s="44">
        <f>0.15*(CD39+(CS39*(1-EV_subsidy_decision))+(CT39*EV_subsidy_decision))</f>
        <v>1738.2747813676954</v>
      </c>
      <c r="CB39" s="44">
        <f>0.5*(CD39+(CS39*(1-EV_subsidy_decision))+(CT39*EV_subsidy_decision))</f>
        <v>5794.2492712256517</v>
      </c>
      <c r="CC39" s="44">
        <f>0.35*(CD39+(CS39*(1-EV_subsidy_decision))+(CT39*EV_subsidy_decision))</f>
        <v>4055.9744898579561</v>
      </c>
      <c r="CD39" s="12">
        <f t="shared" si="18"/>
        <v>9903.4679374513034</v>
      </c>
      <c r="CF39" s="4">
        <v>2041</v>
      </c>
      <c r="CG39" s="44">
        <f>0.15*(CJ39+(CS39*(1-EV_subsidy_decision))+(CT39*EV_subsidy_decision))</f>
        <v>1880.8214605709754</v>
      </c>
      <c r="CH39" s="44">
        <f>0.5*(CJ39+(CS39*(1-EV_subsidy_decision))+(CT39*EV_subsidy_decision))</f>
        <v>6269.4048685699181</v>
      </c>
      <c r="CI39" s="44">
        <f>0.35*(CJ39+(CS39*(1-EV_subsidy_decision))+(CT39*EV_subsidy_decision))</f>
        <v>4388.5834079989427</v>
      </c>
      <c r="CJ39" s="12">
        <f t="shared" si="13"/>
        <v>10853.779132139836</v>
      </c>
      <c r="CL39" s="4">
        <v>2041</v>
      </c>
      <c r="CM39" s="44">
        <f>0.15*(CP39+(CS39*(1-EV_subsidy_decision))+(CT39*EV_subsidy_decision))</f>
        <v>1674.5882590250003</v>
      </c>
      <c r="CN39" s="44">
        <f>0.5*(CP39+(CS39*(1-EV_subsidy_decision))+(CT39*EV_subsidy_decision))</f>
        <v>5581.960863416668</v>
      </c>
      <c r="CO39" s="44">
        <f>0.35*(CP39+(CS39*(1-EV_subsidy_decision))+(CT39*EV_subsidy_decision))</f>
        <v>3907.3726043916672</v>
      </c>
      <c r="CP39" s="12">
        <f t="shared" si="19"/>
        <v>9478.891121833336</v>
      </c>
      <c r="CR39">
        <v>2041</v>
      </c>
      <c r="CS39">
        <v>1685.0306049999999</v>
      </c>
      <c r="CT39">
        <v>9989.8243010000006</v>
      </c>
    </row>
    <row r="40" spans="2:98" x14ac:dyDescent="0.35">
      <c r="B40" s="4">
        <v>2042</v>
      </c>
      <c r="C40" s="24">
        <v>749.57065538246127</v>
      </c>
      <c r="D40" s="45">
        <f t="shared" si="1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L40" s="4">
        <v>2042</v>
      </c>
      <c r="M40" s="44">
        <f>0.15*(P40+(CS40*(1-EV_subsidy_decision))+(CT40*EV_subsidy_decision))</f>
        <v>1176.6631443008134</v>
      </c>
      <c r="N40" s="44">
        <f>0.5*(P40+(CS40*(1-EV_subsidy_decision))+(CT40*EV_subsidy_decision))</f>
        <v>3922.2104810027117</v>
      </c>
      <c r="O40" s="44">
        <f>0.35*(P40+(CS40*(1-EV_subsidy_decision))+(CT40*EV_subsidy_decision))</f>
        <v>2745.5473367018981</v>
      </c>
      <c r="P40" s="12">
        <f t="shared" si="2"/>
        <v>6082.7980570054233</v>
      </c>
      <c r="R40" s="4">
        <v>2042</v>
      </c>
      <c r="S40" s="44">
        <f>0.15*(V40+(CS40*(1-EV_subsidy_decision))+(CT40*EV_subsidy_decision))</f>
        <v>1074.0756973174923</v>
      </c>
      <c r="T40" s="44">
        <f>0.5*(V40+(CS40*(1-EV_subsidy_decision))+(CT40*EV_subsidy_decision))</f>
        <v>3580.2523243916412</v>
      </c>
      <c r="U40" s="44">
        <f>0.35*(V40+(CS40*(1-EV_subsidy_decision))+(CT40*EV_subsidy_decision))</f>
        <v>2506.1766270741487</v>
      </c>
      <c r="V40" s="12">
        <f t="shared" si="14"/>
        <v>5398.8817437832822</v>
      </c>
      <c r="X40" s="4">
        <v>2042</v>
      </c>
      <c r="Y40" s="44">
        <f>0.15*(AB40+(CS40*(1-EV_subsidy_decision))+(CT40*EV_subsidy_decision))</f>
        <v>1299.8984884523884</v>
      </c>
      <c r="Z40" s="44">
        <f>0.5*(AB40+(CS40*(1-EV_subsidy_decision))+(CT40*EV_subsidy_decision))</f>
        <v>4332.9949615079613</v>
      </c>
      <c r="AA40" s="44">
        <f>0.35*(AB40+(CS40*(1-EV_subsidy_decision))+(CT40*EV_subsidy_decision))</f>
        <v>3033.0964730555729</v>
      </c>
      <c r="AB40" s="12">
        <f t="shared" si="3"/>
        <v>6904.3670180159233</v>
      </c>
      <c r="AD40" s="4">
        <v>2042</v>
      </c>
      <c r="AE40" s="44">
        <f>0.15*(AH40+(CS40*(1-EV_subsidy_decision))+(CT40*EV_subsidy_decision))</f>
        <v>1144.4958939755347</v>
      </c>
      <c r="AF40" s="44">
        <f>0.5*(AH40+(CS40*(1-EV_subsidy_decision))+(CT40*EV_subsidy_decision))</f>
        <v>3814.9863132517826</v>
      </c>
      <c r="AG40" s="44">
        <f>0.35*(AH40+(CS40*(1-EV_subsidy_decision))+(CT40*EV_subsidy_decision))</f>
        <v>2670.4904192762478</v>
      </c>
      <c r="AH40" s="12">
        <f t="shared" si="15"/>
        <v>5868.349721503565</v>
      </c>
      <c r="AJ40" s="4">
        <v>2042</v>
      </c>
      <c r="AK40" s="44">
        <f>0.15*(AN40+(CS40*(1-EV_subsidy_decision))+(CT40*EV_subsidy_decision))</f>
        <v>1562.6701482041592</v>
      </c>
      <c r="AL40" s="44">
        <f>0.5*(AN40+(CS40*(1-EV_subsidy_decision))+(CT40*EV_subsidy_decision))</f>
        <v>5208.9004940138639</v>
      </c>
      <c r="AM40" s="44">
        <f>0.35*(AN40+(CS40*(1-EV_subsidy_decision))+(CT40*EV_subsidy_decision))</f>
        <v>3646.2303458097044</v>
      </c>
      <c r="AN40" s="12">
        <f t="shared" si="4"/>
        <v>8656.1780830277276</v>
      </c>
      <c r="AP40" s="4">
        <v>2042</v>
      </c>
      <c r="AQ40" s="44">
        <f>0.15*(AT40+(CS40*(1-EV_subsidy_decision))+(CT40*EV_subsidy_decision))</f>
        <v>1352.9309822319024</v>
      </c>
      <c r="AR40" s="44">
        <f>0.5*(AT40+(CS40*(1-EV_subsidy_decision))+(CT40*EV_subsidy_decision))</f>
        <v>4509.7699407730079</v>
      </c>
      <c r="AS40" s="44">
        <f>0.35*(AT40+(CS40*(1-EV_subsidy_decision))+(CT40*EV_subsidy_decision))</f>
        <v>3156.8389585411055</v>
      </c>
      <c r="AT40" s="12">
        <f t="shared" si="16"/>
        <v>7257.9169765460156</v>
      </c>
      <c r="AV40" s="4">
        <v>2042</v>
      </c>
      <c r="AW40" s="44">
        <f>0.15*(AZ40+(CS40*(1-EV_subsidy_decision))+(CT40*EV_subsidy_decision))</f>
        <v>1211.6558963438536</v>
      </c>
      <c r="AX40" s="44">
        <f>0.5*(AZ40+(CS40*(1-EV_subsidy_decision))+(CT40*EV_subsidy_decision))</f>
        <v>4038.8529878128456</v>
      </c>
      <c r="AY40" s="44">
        <f>0.35*(AZ40+(CS40*(1-EV_subsidy_decision))+(CT40*EV_subsidy_decision))</f>
        <v>2827.1970914689919</v>
      </c>
      <c r="AZ40" s="12">
        <f t="shared" si="5"/>
        <v>6316.0830706256911</v>
      </c>
      <c r="BB40" s="4">
        <v>2042</v>
      </c>
      <c r="BC40" s="44">
        <f>0.15*(BF40+(CS40*(1-EV_subsidy_decision))+(CT40*EV_subsidy_decision))</f>
        <v>1085.8123967604995</v>
      </c>
      <c r="BD40" s="44">
        <f>0.5*(BF40+(CS40*(1-EV_subsidy_decision))+(CT40*EV_subsidy_decision))</f>
        <v>3619.3746558683315</v>
      </c>
      <c r="BE40" s="44">
        <f>0.35*(BF40+(CS40*(1-EV_subsidy_decision))+(CT40*EV_subsidy_decision))</f>
        <v>2533.5622591078318</v>
      </c>
      <c r="BF40" s="12">
        <f t="shared" si="17"/>
        <v>5477.1264067366628</v>
      </c>
      <c r="BH40" s="4">
        <v>2042</v>
      </c>
      <c r="BI40" s="25">
        <f t="shared" si="6"/>
        <v>40.155067500000008</v>
      </c>
      <c r="BJ40" s="25">
        <f t="shared" si="7"/>
        <v>133.85022500000002</v>
      </c>
      <c r="BK40" s="25">
        <f t="shared" si="8"/>
        <v>93.695157500000008</v>
      </c>
      <c r="BL40" s="27">
        <v>267.70045000000005</v>
      </c>
      <c r="BN40" s="4">
        <v>2042</v>
      </c>
      <c r="BO40" s="25">
        <f t="shared" si="9"/>
        <v>241.5</v>
      </c>
      <c r="BP40" s="25">
        <f t="shared" si="10"/>
        <v>805</v>
      </c>
      <c r="BQ40" s="25">
        <f t="shared" si="11"/>
        <v>563.5</v>
      </c>
      <c r="BR40" s="27">
        <v>1610</v>
      </c>
      <c r="BT40" s="4">
        <v>2042</v>
      </c>
      <c r="BU40" s="44">
        <f>0.15*(BX40+(CS40*(1-EV_subsidy_decision))+(CT40*EV_subsidy_decision))</f>
        <v>1609.3995996902063</v>
      </c>
      <c r="BV40" s="44">
        <f>0.5*(BX40+(CS40*(1-EV_subsidy_decision))+(CT40*EV_subsidy_decision))</f>
        <v>5364.6653323006876</v>
      </c>
      <c r="BW40" s="44">
        <f>0.35*(BX40+(CS40*(1-EV_subsidy_decision))+(CT40*EV_subsidy_decision))</f>
        <v>3755.2657326104809</v>
      </c>
      <c r="BX40" s="12">
        <f t="shared" si="12"/>
        <v>8967.7077596013751</v>
      </c>
      <c r="BZ40" s="4">
        <v>2042</v>
      </c>
      <c r="CA40" s="44">
        <f>0.15*(CD40+(CS40*(1-EV_subsidy_decision))+(CT40*EV_subsidy_decision))</f>
        <v>1775.0174696081963</v>
      </c>
      <c r="CB40" s="44">
        <f>0.5*(CD40+(CS40*(1-EV_subsidy_decision))+(CT40*EV_subsidy_decision))</f>
        <v>5916.7248986939876</v>
      </c>
      <c r="CC40" s="44">
        <f>0.35*(CD40+(CS40*(1-EV_subsidy_decision))+(CT40*EV_subsidy_decision))</f>
        <v>4141.7074290857909</v>
      </c>
      <c r="CD40" s="12">
        <f t="shared" si="18"/>
        <v>10071.826892387975</v>
      </c>
      <c r="CF40" s="4">
        <v>2042</v>
      </c>
      <c r="CG40" s="44">
        <f>0.15*(CJ40+(CS40*(1-EV_subsidy_decision))+(CT40*EV_subsidy_decision))</f>
        <v>1919.987442357932</v>
      </c>
      <c r="CH40" s="44">
        <f>0.5*(CJ40+(CS40*(1-EV_subsidy_decision))+(CT40*EV_subsidy_decision))</f>
        <v>6399.9581411931067</v>
      </c>
      <c r="CI40" s="44">
        <f>0.35*(CJ40+(CS40*(1-EV_subsidy_decision))+(CT40*EV_subsidy_decision))</f>
        <v>4479.9706988351745</v>
      </c>
      <c r="CJ40" s="12">
        <f t="shared" si="13"/>
        <v>11038.293377386213</v>
      </c>
      <c r="CL40" s="4">
        <v>2042</v>
      </c>
      <c r="CM40" s="44">
        <f>0.15*(CP40+(CS40*(1-EV_subsidy_decision))+(CT40*EV_subsidy_decision))</f>
        <v>1710.2482763856751</v>
      </c>
      <c r="CN40" s="44">
        <f>0.5*(CP40+(CS40*(1-EV_subsidy_decision))+(CT40*EV_subsidy_decision))</f>
        <v>5700.8275879522507</v>
      </c>
      <c r="CO40" s="44">
        <f>0.35*(CP40+(CS40*(1-EV_subsidy_decision))+(CT40*EV_subsidy_decision))</f>
        <v>3990.5793115665751</v>
      </c>
      <c r="CP40" s="12">
        <f t="shared" si="19"/>
        <v>9640.0322709045013</v>
      </c>
      <c r="CR40">
        <v>2042</v>
      </c>
      <c r="CS40">
        <v>1761.6229049999999</v>
      </c>
      <c r="CT40">
        <v>10443.907219999999</v>
      </c>
    </row>
    <row r="41" spans="2:98" x14ac:dyDescent="0.35">
      <c r="B41" s="4">
        <v>2043</v>
      </c>
      <c r="C41" s="24">
        <v>741.28810670420194</v>
      </c>
      <c r="D41" s="45">
        <f t="shared" si="1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L41" s="4">
        <v>2043</v>
      </c>
      <c r="M41" s="44">
        <f>0.15*(P41+(CS41*(1-EV_subsidy_decision))+(CT41*EV_subsidy_decision))</f>
        <v>1203.6631244961773</v>
      </c>
      <c r="N41" s="44">
        <f>0.5*(P41+(CS41*(1-EV_subsidy_decision))+(CT41*EV_subsidy_decision))</f>
        <v>4012.2104149872575</v>
      </c>
      <c r="O41" s="44">
        <f>0.35*(P41+(CS41*(1-EV_subsidy_decision))+(CT41*EV_subsidy_decision))</f>
        <v>2808.5472904910803</v>
      </c>
      <c r="P41" s="12">
        <f t="shared" si="2"/>
        <v>6186.2056239745152</v>
      </c>
      <c r="R41" s="4">
        <v>2043</v>
      </c>
      <c r="S41" s="44">
        <f>0.15*(V41+(CS41*(1-EV_subsidy_decision))+(CT41*EV_subsidy_decision))</f>
        <v>1099.3316909141395</v>
      </c>
      <c r="T41" s="44">
        <f>0.5*(V41+(CS41*(1-EV_subsidy_decision))+(CT41*EV_subsidy_decision))</f>
        <v>3664.4389697137985</v>
      </c>
      <c r="U41" s="44">
        <f>0.35*(V41+(CS41*(1-EV_subsidy_decision))+(CT41*EV_subsidy_decision))</f>
        <v>2565.1072787996586</v>
      </c>
      <c r="V41" s="12">
        <f t="shared" si="14"/>
        <v>5490.6627334275972</v>
      </c>
      <c r="X41" s="4">
        <v>2043</v>
      </c>
      <c r="Y41" s="44">
        <f>0.15*(AB41+(CS41*(1-EV_subsidy_decision))+(CT41*EV_subsidy_decision))</f>
        <v>1328.9934694983292</v>
      </c>
      <c r="Z41" s="44">
        <f>0.5*(AB41+(CS41*(1-EV_subsidy_decision))+(CT41*EV_subsidy_decision))</f>
        <v>4429.9782316610972</v>
      </c>
      <c r="AA41" s="44">
        <f>0.35*(AB41+(CS41*(1-EV_subsidy_decision))+(CT41*EV_subsidy_decision))</f>
        <v>3100.9847621627678</v>
      </c>
      <c r="AB41" s="12">
        <f t="shared" si="3"/>
        <v>7021.7412573221936</v>
      </c>
      <c r="AD41" s="4">
        <v>2043</v>
      </c>
      <c r="AE41" s="44">
        <f>0.15*(AH41+(CS41*(1-EV_subsidy_decision))+(CT41*EV_subsidy_decision))</f>
        <v>1170.9490309153687</v>
      </c>
      <c r="AF41" s="44">
        <f>0.5*(AH41+(CS41*(1-EV_subsidy_decision))+(CT41*EV_subsidy_decision))</f>
        <v>3903.1634363845624</v>
      </c>
      <c r="AG41" s="44">
        <f>0.35*(AH41+(CS41*(1-EV_subsidy_decision))+(CT41*EV_subsidy_decision))</f>
        <v>2732.2144054691935</v>
      </c>
      <c r="AH41" s="12">
        <f t="shared" si="15"/>
        <v>5968.1116667691249</v>
      </c>
      <c r="AJ41" s="4">
        <v>2043</v>
      </c>
      <c r="AK41" s="44">
        <f>0.15*(AN41+(CS41*(1-EV_subsidy_decision))+(CT41*EV_subsidy_decision))</f>
        <v>1596.2322474658797</v>
      </c>
      <c r="AL41" s="44">
        <f>0.5*(AN41+(CS41*(1-EV_subsidy_decision))+(CT41*EV_subsidy_decision))</f>
        <v>5320.7741582195995</v>
      </c>
      <c r="AM41" s="44">
        <f>0.35*(AN41+(CS41*(1-EV_subsidy_decision))+(CT41*EV_subsidy_decision))</f>
        <v>3724.5419107537195</v>
      </c>
      <c r="AN41" s="12">
        <f t="shared" si="4"/>
        <v>8803.3331104391982</v>
      </c>
      <c r="AP41" s="4">
        <v>2043</v>
      </c>
      <c r="AQ41" s="44">
        <f>0.15*(AT41+(CS41*(1-EV_subsidy_decision))+(CT41*EV_subsidy_decision))</f>
        <v>1382.9275156720944</v>
      </c>
      <c r="AR41" s="44">
        <f>0.5*(AT41+(CS41*(1-EV_subsidy_decision))+(CT41*EV_subsidy_decision))</f>
        <v>4609.7583855736484</v>
      </c>
      <c r="AS41" s="44">
        <f>0.35*(AT41+(CS41*(1-EV_subsidy_decision))+(CT41*EV_subsidy_decision))</f>
        <v>3226.8308699015538</v>
      </c>
      <c r="AT41" s="12">
        <f t="shared" si="16"/>
        <v>7381.301565147297</v>
      </c>
      <c r="AV41" s="4">
        <v>2043</v>
      </c>
      <c r="AW41" s="44">
        <f>0.15*(AZ41+(CS41*(1-EV_subsidy_decision))+(CT41*EV_subsidy_decision))</f>
        <v>1239.2507533239491</v>
      </c>
      <c r="AX41" s="44">
        <f>0.5*(AZ41+(CS41*(1-EV_subsidy_decision))+(CT41*EV_subsidy_decision))</f>
        <v>4130.8358444131636</v>
      </c>
      <c r="AY41" s="44">
        <f>0.35*(AZ41+(CS41*(1-EV_subsidy_decision))+(CT41*EV_subsidy_decision))</f>
        <v>2891.5850910892145</v>
      </c>
      <c r="AZ41" s="12">
        <f t="shared" si="5"/>
        <v>6423.4564828263274</v>
      </c>
      <c r="BB41" s="4">
        <v>2043</v>
      </c>
      <c r="BC41" s="44">
        <f>0.15*(BF41+(CS41*(1-EV_subsidy_decision))+(CT41*EV_subsidy_decision))</f>
        <v>1111.2679142476777</v>
      </c>
      <c r="BD41" s="44">
        <f>0.5*(BF41+(CS41*(1-EV_subsidy_decision))+(CT41*EV_subsidy_decision))</f>
        <v>3704.2263808255925</v>
      </c>
      <c r="BE41" s="44">
        <f>0.35*(BF41+(CS41*(1-EV_subsidy_decision))+(CT41*EV_subsidy_decision))</f>
        <v>2592.9584665779148</v>
      </c>
      <c r="BF41" s="12">
        <f t="shared" si="17"/>
        <v>5570.2375556511852</v>
      </c>
      <c r="BH41" s="4">
        <v>2043</v>
      </c>
      <c r="BI41" s="25">
        <f t="shared" si="6"/>
        <v>41.900939999999999</v>
      </c>
      <c r="BJ41" s="25">
        <f t="shared" si="7"/>
        <v>139.66980000000001</v>
      </c>
      <c r="BK41" s="25">
        <f t="shared" si="8"/>
        <v>97.768860000000004</v>
      </c>
      <c r="BL41" s="27">
        <v>279.33960000000002</v>
      </c>
      <c r="BN41" s="4">
        <v>2043</v>
      </c>
      <c r="BO41" s="25">
        <f t="shared" si="9"/>
        <v>252</v>
      </c>
      <c r="BP41" s="25">
        <f t="shared" si="10"/>
        <v>840</v>
      </c>
      <c r="BQ41" s="25">
        <f t="shared" si="11"/>
        <v>588</v>
      </c>
      <c r="BR41" s="27">
        <v>1680</v>
      </c>
      <c r="BT41" s="4">
        <v>2043</v>
      </c>
      <c r="BU41" s="44">
        <f>0.15*(BX41+(CS41*(1-EV_subsidy_decision))+(CT41*EV_subsidy_decision))</f>
        <v>1643.7560996271898</v>
      </c>
      <c r="BV41" s="44">
        <f>0.5*(BX41+(CS41*(1-EV_subsidy_decision))+(CT41*EV_subsidy_decision))</f>
        <v>5479.1869987572991</v>
      </c>
      <c r="BW41" s="44">
        <f>0.35*(BX41+(CS41*(1-EV_subsidy_decision))+(CT41*EV_subsidy_decision))</f>
        <v>3835.4308991301091</v>
      </c>
      <c r="BX41" s="12">
        <f t="shared" si="12"/>
        <v>9120.1587915145974</v>
      </c>
      <c r="BZ41" s="4">
        <v>2043</v>
      </c>
      <c r="CA41" s="44">
        <f>0.15*(CD41+(CS41*(1-EV_subsidy_decision))+(CT41*EV_subsidy_decision))</f>
        <v>1812.1894733337856</v>
      </c>
      <c r="CB41" s="44">
        <f>0.5*(CD41+(CS41*(1-EV_subsidy_decision))+(CT41*EV_subsidy_decision))</f>
        <v>6040.6315777792852</v>
      </c>
      <c r="CC41" s="44">
        <f>0.35*(CD41+(CS41*(1-EV_subsidy_decision))+(CT41*EV_subsidy_decision))</f>
        <v>4228.4421044454994</v>
      </c>
      <c r="CD41" s="12">
        <f t="shared" si="18"/>
        <v>10243.04794955857</v>
      </c>
      <c r="CF41" s="4">
        <v>2043</v>
      </c>
      <c r="CG41" s="44">
        <f>0.15*(CJ41+(CS41*(1-EV_subsidy_decision))+(CT41*EV_subsidy_decision))</f>
        <v>1959.6239356202668</v>
      </c>
      <c r="CH41" s="44">
        <f>0.5*(CJ41+(CS41*(1-EV_subsidy_decision))+(CT41*EV_subsidy_decision))</f>
        <v>6532.0797854008897</v>
      </c>
      <c r="CI41" s="44">
        <f>0.35*(CJ41+(CS41*(1-EV_subsidy_decision))+(CT41*EV_subsidy_decision))</f>
        <v>4572.4558497806229</v>
      </c>
      <c r="CJ41" s="12">
        <f t="shared" si="13"/>
        <v>11225.944364801779</v>
      </c>
      <c r="CL41" s="4">
        <v>2043</v>
      </c>
      <c r="CM41" s="44">
        <f>0.15*(CP41+(CS41*(1-EV_subsidy_decision))+(CT41*EV_subsidy_decision))</f>
        <v>1746.3192038264815</v>
      </c>
      <c r="CN41" s="44">
        <f>0.5*(CP41+(CS41*(1-EV_subsidy_decision))+(CT41*EV_subsidy_decision))</f>
        <v>5821.0640127549386</v>
      </c>
      <c r="CO41" s="44">
        <f>0.35*(CP41+(CS41*(1-EV_subsidy_decision))+(CT41*EV_subsidy_decision))</f>
        <v>4074.7448089284567</v>
      </c>
      <c r="CP41" s="12">
        <f t="shared" si="19"/>
        <v>9803.9128195098765</v>
      </c>
      <c r="CR41">
        <v>2043</v>
      </c>
      <c r="CS41">
        <v>1838.2152060000001</v>
      </c>
      <c r="CT41">
        <v>10897.99015</v>
      </c>
    </row>
    <row r="42" spans="2:98" x14ac:dyDescent="0.35">
      <c r="B42" s="4">
        <v>2044</v>
      </c>
      <c r="C42" s="24">
        <v>733.00555802594261</v>
      </c>
      <c r="D42" s="45">
        <f t="shared" si="1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L42" s="4">
        <v>2044</v>
      </c>
      <c r="M42" s="44">
        <f>0.15*(P42+(CS42*(1-EV_subsidy_decision))+(CT42*EV_subsidy_decision))</f>
        <v>1230.9267938373121</v>
      </c>
      <c r="N42" s="44">
        <f>0.5*(P42+(CS42*(1-EV_subsidy_decision))+(CT42*EV_subsidy_decision))</f>
        <v>4103.0893127910404</v>
      </c>
      <c r="O42" s="44">
        <f>0.35*(P42+(CS42*(1-EV_subsidy_decision))+(CT42*EV_subsidy_decision))</f>
        <v>2872.1625189537281</v>
      </c>
      <c r="P42" s="12">
        <f t="shared" si="2"/>
        <v>6291.3711195820815</v>
      </c>
      <c r="R42" s="4">
        <v>2044</v>
      </c>
      <c r="S42" s="44">
        <f>0.15*(V42+(CS42*(1-EV_subsidy_decision))+(CT42*EV_subsidy_decision))</f>
        <v>1124.8217258843797</v>
      </c>
      <c r="T42" s="44">
        <f>0.5*(V42+(CS42*(1-EV_subsidy_decision))+(CT42*EV_subsidy_decision))</f>
        <v>3749.4057529479328</v>
      </c>
      <c r="U42" s="44">
        <f>0.35*(V42+(CS42*(1-EV_subsidy_decision))+(CT42*EV_subsidy_decision))</f>
        <v>2624.5840270635526</v>
      </c>
      <c r="V42" s="12">
        <f t="shared" si="14"/>
        <v>5584.0039998958655</v>
      </c>
      <c r="X42" s="4">
        <v>2044</v>
      </c>
      <c r="Y42" s="44">
        <f>0.15*(AB42+(CS42*(1-EV_subsidy_decision))+(CT42*EV_subsidy_decision))</f>
        <v>1358.3877547045006</v>
      </c>
      <c r="Z42" s="44">
        <f>0.5*(AB42+(CS42*(1-EV_subsidy_decision))+(CT42*EV_subsidy_decision))</f>
        <v>4527.9591823483352</v>
      </c>
      <c r="AA42" s="44">
        <f>0.35*(AB42+(CS42*(1-EV_subsidy_decision))+(CT42*EV_subsidy_decision))</f>
        <v>3169.5714276438343</v>
      </c>
      <c r="AB42" s="12">
        <f t="shared" si="3"/>
        <v>7141.1108586966702</v>
      </c>
      <c r="AD42" s="4">
        <v>2044</v>
      </c>
      <c r="AE42" s="44">
        <f>0.15*(AH42+(CS42*(1-EV_subsidy_decision))+(CT42*EV_subsidy_decision))</f>
        <v>1197.65656066563</v>
      </c>
      <c r="AF42" s="44">
        <f>0.5*(AH42+(CS42*(1-EV_subsidy_decision))+(CT42*EV_subsidy_decision))</f>
        <v>3992.1885355520999</v>
      </c>
      <c r="AG42" s="44">
        <f>0.35*(AH42+(CS42*(1-EV_subsidy_decision))+(CT42*EV_subsidy_decision))</f>
        <v>2794.5319748864699</v>
      </c>
      <c r="AH42" s="12">
        <f t="shared" si="15"/>
        <v>6069.5695651041997</v>
      </c>
      <c r="AJ42" s="4">
        <v>2044</v>
      </c>
      <c r="AK42" s="44">
        <f>0.15*(AN42+(CS42*(1-EV_subsidy_decision))+(CT42*EV_subsidy_decision))</f>
        <v>1630.1695918974995</v>
      </c>
      <c r="AL42" s="44">
        <f>0.5*(AN42+(CS42*(1-EV_subsidy_decision))+(CT42*EV_subsidy_decision))</f>
        <v>5433.8986396583314</v>
      </c>
      <c r="AM42" s="44">
        <f>0.35*(AN42+(CS42*(1-EV_subsidy_decision))+(CT42*EV_subsidy_decision))</f>
        <v>3803.7290477608317</v>
      </c>
      <c r="AN42" s="12">
        <f t="shared" si="4"/>
        <v>8952.9897733166636</v>
      </c>
      <c r="AP42" s="4">
        <v>2044</v>
      </c>
      <c r="AQ42" s="44">
        <f>0.15*(AT42+(CS42*(1-EV_subsidy_decision))+(CT42*EV_subsidy_decision))</f>
        <v>1413.23867966322</v>
      </c>
      <c r="AR42" s="44">
        <f>0.5*(AT42+(CS42*(1-EV_subsidy_decision))+(CT42*EV_subsidy_decision))</f>
        <v>4710.7955988774002</v>
      </c>
      <c r="AS42" s="44">
        <f>0.35*(AT42+(CS42*(1-EV_subsidy_decision))+(CT42*EV_subsidy_decision))</f>
        <v>3297.5569192141797</v>
      </c>
      <c r="AT42" s="12">
        <f t="shared" si="16"/>
        <v>7506.7836917548002</v>
      </c>
      <c r="AV42" s="4">
        <v>2044</v>
      </c>
      <c r="AW42" s="44">
        <f>0.15*(AZ42+(CS42*(1-EV_subsidy_decision))+(CT42*EV_subsidy_decision))</f>
        <v>1267.1194123551561</v>
      </c>
      <c r="AX42" s="44">
        <f>0.5*(AZ42+(CS42*(1-EV_subsidy_decision))+(CT42*EV_subsidy_decision))</f>
        <v>4223.7313745171869</v>
      </c>
      <c r="AY42" s="44">
        <f>0.35*(AZ42+(CS42*(1-EV_subsidy_decision))+(CT42*EV_subsidy_decision))</f>
        <v>2956.6119621620305</v>
      </c>
      <c r="AZ42" s="12">
        <f t="shared" si="5"/>
        <v>6532.6552430343745</v>
      </c>
      <c r="BB42" s="4">
        <v>2044</v>
      </c>
      <c r="BC42" s="44">
        <f>0.15*(BF42+(CS42*(1-EV_subsidy_decision))+(CT42*EV_subsidy_decision))</f>
        <v>1136.9608650145881</v>
      </c>
      <c r="BD42" s="44">
        <f>0.5*(BF42+(CS42*(1-EV_subsidy_decision))+(CT42*EV_subsidy_decision))</f>
        <v>3789.8695500486274</v>
      </c>
      <c r="BE42" s="44">
        <f>0.35*(BF42+(CS42*(1-EV_subsidy_decision))+(CT42*EV_subsidy_decision))</f>
        <v>2652.9086850340391</v>
      </c>
      <c r="BF42" s="12">
        <f t="shared" si="17"/>
        <v>5664.9315940972547</v>
      </c>
      <c r="BH42" s="4">
        <v>2044</v>
      </c>
      <c r="BI42" s="25">
        <f t="shared" si="6"/>
        <v>43.646812499999996</v>
      </c>
      <c r="BJ42" s="25">
        <f t="shared" si="7"/>
        <v>145.489375</v>
      </c>
      <c r="BK42" s="25">
        <f t="shared" si="8"/>
        <v>101.84256249999999</v>
      </c>
      <c r="BL42" s="27">
        <v>290.97874999999999</v>
      </c>
      <c r="BN42" s="4">
        <v>2044</v>
      </c>
      <c r="BO42" s="25">
        <f t="shared" si="9"/>
        <v>262.5</v>
      </c>
      <c r="BP42" s="25">
        <f t="shared" si="10"/>
        <v>875</v>
      </c>
      <c r="BQ42" s="25">
        <f t="shared" si="11"/>
        <v>612.5</v>
      </c>
      <c r="BR42" s="27">
        <v>1750</v>
      </c>
      <c r="BT42" s="4">
        <v>2044</v>
      </c>
      <c r="BU42" s="44">
        <f>0.15*(BX42+(CS42*(1-EV_subsidy_decision))+(CT42*EV_subsidy_decision))</f>
        <v>1678.5013495455516</v>
      </c>
      <c r="BV42" s="44">
        <f>0.5*(BX42+(CS42*(1-EV_subsidy_decision))+(CT42*EV_subsidy_decision))</f>
        <v>5595.004498485172</v>
      </c>
      <c r="BW42" s="44">
        <f>0.35*(BX42+(CS42*(1-EV_subsidy_decision))+(CT42*EV_subsidy_decision))</f>
        <v>3916.5031489396201</v>
      </c>
      <c r="BX42" s="12">
        <f t="shared" si="12"/>
        <v>9275.2014909703448</v>
      </c>
      <c r="BZ42" s="4">
        <v>2044</v>
      </c>
      <c r="CA42" s="44">
        <f>0.15*(CD42+(CS42*(1-EV_subsidy_decision))+(CT42*EV_subsidy_decision))</f>
        <v>1849.7980906051598</v>
      </c>
      <c r="CB42" s="44">
        <f>0.5*(CD42+(CS42*(1-EV_subsidy_decision))+(CT42*EV_subsidy_decision))</f>
        <v>6165.9936353505327</v>
      </c>
      <c r="CC42" s="44">
        <f>0.35*(CD42+(CS42*(1-EV_subsidy_decision))+(CT42*EV_subsidy_decision))</f>
        <v>4316.1955447453729</v>
      </c>
      <c r="CD42" s="12">
        <f t="shared" si="18"/>
        <v>10417.179764701064</v>
      </c>
      <c r="CF42" s="4">
        <v>2044</v>
      </c>
      <c r="CG42" s="44">
        <f>0.15*(CJ42+(CS42*(1-EV_subsidy_decision))+(CT42*EV_subsidy_decision))</f>
        <v>1999.7389387505114</v>
      </c>
      <c r="CH42" s="44">
        <f>0.5*(CJ42+(CS42*(1-EV_subsidy_decision))+(CT42*EV_subsidy_decision))</f>
        <v>6665.7964625017048</v>
      </c>
      <c r="CI42" s="44">
        <f>0.35*(CJ42+(CS42*(1-EV_subsidy_decision))+(CT42*EV_subsidy_decision))</f>
        <v>4666.057523751193</v>
      </c>
      <c r="CJ42" s="12">
        <f t="shared" si="13"/>
        <v>11416.785419003409</v>
      </c>
      <c r="CL42" s="4">
        <v>2044</v>
      </c>
      <c r="CM42" s="44">
        <f>0.15*(CP42+(CS42*(1-EV_subsidy_decision))+(CT42*EV_subsidy_decision))</f>
        <v>1782.8080265162318</v>
      </c>
      <c r="CN42" s="44">
        <f>0.5*(CP42+(CS42*(1-EV_subsidy_decision))+(CT42*EV_subsidy_decision))</f>
        <v>5942.6934217207727</v>
      </c>
      <c r="CO42" s="44">
        <f>0.35*(CP42+(CS42*(1-EV_subsidy_decision))+(CT42*EV_subsidy_decision))</f>
        <v>4159.8853952045411</v>
      </c>
      <c r="CP42" s="12">
        <f t="shared" si="19"/>
        <v>9970.5793374415443</v>
      </c>
      <c r="CR42">
        <v>2044</v>
      </c>
      <c r="CS42">
        <v>1914.8075060000001</v>
      </c>
      <c r="CT42">
        <v>11352.07307</v>
      </c>
    </row>
    <row r="43" spans="2:98" x14ac:dyDescent="0.35">
      <c r="B43" s="4">
        <v>2045</v>
      </c>
      <c r="C43" s="24">
        <v>724.72300934768339</v>
      </c>
      <c r="D43" s="45">
        <f t="shared" si="1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L43" s="4">
        <v>2045</v>
      </c>
      <c r="M43" s="44">
        <f>0.15*(P43+(CS43*(1-EV_subsidy_decision))+(CT43*EV_subsidy_decision))</f>
        <v>1258.4586351922464</v>
      </c>
      <c r="N43" s="44">
        <f>0.5*(P43+(CS43*(1-EV_subsidy_decision))+(CT43*EV_subsidy_decision))</f>
        <v>4194.862117307488</v>
      </c>
      <c r="O43" s="44">
        <f>0.35*(P43+(CS43*(1-EV_subsidy_decision))+(CT43*EV_subsidy_decision))</f>
        <v>2936.4034821152413</v>
      </c>
      <c r="P43" s="12">
        <f t="shared" si="2"/>
        <v>6398.3244286149766</v>
      </c>
      <c r="R43" s="4">
        <v>2045</v>
      </c>
      <c r="S43" s="44">
        <f>0.15*(V43+(CS43*(1-EV_subsidy_decision))+(CT43*EV_subsidy_decision))</f>
        <v>1150.5497810841141</v>
      </c>
      <c r="T43" s="44">
        <f>0.5*(V43+(CS43*(1-EV_subsidy_decision))+(CT43*EV_subsidy_decision))</f>
        <v>3835.1659369470472</v>
      </c>
      <c r="U43" s="44">
        <f>0.35*(V43+(CS43*(1-EV_subsidy_decision))+(CT43*EV_subsidy_decision))</f>
        <v>2684.6161558629328</v>
      </c>
      <c r="V43" s="12">
        <f t="shared" si="14"/>
        <v>5678.9320678940949</v>
      </c>
      <c r="X43" s="4">
        <v>2045</v>
      </c>
      <c r="Y43" s="44">
        <f>0.15*(AB43+(CS43*(1-EV_subsidy_decision))+(CT43*EV_subsidy_decision))</f>
        <v>1388.0864323941769</v>
      </c>
      <c r="Z43" s="44">
        <f>0.5*(AB43+(CS43*(1-EV_subsidy_decision))+(CT43*EV_subsidy_decision))</f>
        <v>4626.9547746472563</v>
      </c>
      <c r="AA43" s="44">
        <f>0.35*(AB43+(CS43*(1-EV_subsidy_decision))+(CT43*EV_subsidy_decision))</f>
        <v>3238.8683422530794</v>
      </c>
      <c r="AB43" s="12">
        <f t="shared" si="3"/>
        <v>7262.5097432945131</v>
      </c>
      <c r="AD43" s="4">
        <v>2045</v>
      </c>
      <c r="AE43" s="44">
        <f>0.15*(AH43+(CS43*(1-EV_subsidy_decision))+(CT43*EV_subsidy_decision))</f>
        <v>1224.6228080566455</v>
      </c>
      <c r="AF43" s="44">
        <f>0.5*(AH43+(CS43*(1-EV_subsidy_decision))+(CT43*EV_subsidy_decision))</f>
        <v>4082.076026855485</v>
      </c>
      <c r="AG43" s="44">
        <f>0.35*(AH43+(CS43*(1-EV_subsidy_decision))+(CT43*EV_subsidy_decision))</f>
        <v>2857.4532187988393</v>
      </c>
      <c r="AH43" s="12">
        <f t="shared" si="15"/>
        <v>6172.7522477109706</v>
      </c>
      <c r="AJ43" s="4">
        <v>2045</v>
      </c>
      <c r="AK43" s="44">
        <f>0.15*(AN43+(CS43*(1-EV_subsidy_decision))+(CT43*EV_subsidy_decision))</f>
        <v>1664.4885608194566</v>
      </c>
      <c r="AL43" s="44">
        <f>0.5*(AN43+(CS43*(1-EV_subsidy_decision))+(CT43*EV_subsidy_decision))</f>
        <v>5548.2952027315223</v>
      </c>
      <c r="AM43" s="44">
        <f>0.35*(AN43+(CS43*(1-EV_subsidy_decision))+(CT43*EV_subsidy_decision))</f>
        <v>3883.8066419120655</v>
      </c>
      <c r="AN43" s="12">
        <f t="shared" si="4"/>
        <v>9105.1905994630451</v>
      </c>
      <c r="AP43" s="4">
        <v>2045</v>
      </c>
      <c r="AQ43" s="44">
        <f>0.15*(AT43+(CS43*(1-EV_subsidy_decision))+(CT43*EV_subsidy_decision))</f>
        <v>1443.8698230771945</v>
      </c>
      <c r="AR43" s="44">
        <f>0.5*(AT43+(CS43*(1-EV_subsidy_decision))+(CT43*EV_subsidy_decision))</f>
        <v>4812.8994102573151</v>
      </c>
      <c r="AS43" s="44">
        <f>0.35*(AT43+(CS43*(1-EV_subsidy_decision))+(CT43*EV_subsidy_decision))</f>
        <v>3369.0295871801204</v>
      </c>
      <c r="AT43" s="12">
        <f t="shared" si="16"/>
        <v>7634.3990145146308</v>
      </c>
      <c r="AV43" s="4">
        <v>2045</v>
      </c>
      <c r="AW43" s="44">
        <f>0.15*(AZ43+(CS43*(1-EV_subsidy_decision))+(CT43*EV_subsidy_decision))</f>
        <v>1295.2665282248936</v>
      </c>
      <c r="AX43" s="44">
        <f>0.5*(AZ43+(CS43*(1-EV_subsidy_decision))+(CT43*EV_subsidy_decision))</f>
        <v>4317.5550940829789</v>
      </c>
      <c r="AY43" s="44">
        <f>0.35*(AZ43+(CS43*(1-EV_subsidy_decision))+(CT43*EV_subsidy_decision))</f>
        <v>3022.2885658580849</v>
      </c>
      <c r="AZ43" s="12">
        <f t="shared" si="5"/>
        <v>6643.7103821659584</v>
      </c>
      <c r="BB43" s="4">
        <v>2045</v>
      </c>
      <c r="BC43" s="44">
        <f>0.15*(BF43+(CS43*(1-EV_subsidy_decision))+(CT43*EV_subsidy_decision))</f>
        <v>1162.8952855795362</v>
      </c>
      <c r="BD43" s="44">
        <f>0.5*(BF43+(CS43*(1-EV_subsidy_decision))+(CT43*EV_subsidy_decision))</f>
        <v>3876.3176185984539</v>
      </c>
      <c r="BE43" s="44">
        <f>0.35*(BF43+(CS43*(1-EV_subsidy_decision))+(CT43*EV_subsidy_decision))</f>
        <v>2713.4223330189175</v>
      </c>
      <c r="BF43" s="12">
        <f t="shared" si="17"/>
        <v>5761.2354311969075</v>
      </c>
      <c r="BH43" s="4">
        <v>2045</v>
      </c>
      <c r="BI43" s="25">
        <f t="shared" si="6"/>
        <v>45.392684999999993</v>
      </c>
      <c r="BJ43" s="25">
        <f t="shared" si="7"/>
        <v>151.30894999999998</v>
      </c>
      <c r="BK43" s="25">
        <f t="shared" si="8"/>
        <v>105.91626499999998</v>
      </c>
      <c r="BL43" s="27">
        <v>302.61789999999996</v>
      </c>
      <c r="BN43" s="4">
        <v>2045</v>
      </c>
      <c r="BO43" s="25">
        <f t="shared" si="9"/>
        <v>273</v>
      </c>
      <c r="BP43" s="25">
        <f t="shared" si="10"/>
        <v>910</v>
      </c>
      <c r="BQ43" s="25">
        <f t="shared" si="11"/>
        <v>637</v>
      </c>
      <c r="BR43" s="27">
        <v>1820</v>
      </c>
      <c r="BT43" s="4">
        <v>2045</v>
      </c>
      <c r="BU43" s="44">
        <f>0.15*(BX43+(CS43*(1-EV_subsidy_decision))+(CT43*EV_subsidy_decision))</f>
        <v>1713.641958347526</v>
      </c>
      <c r="BV43" s="44">
        <f>0.5*(BX43+(CS43*(1-EV_subsidy_decision))+(CT43*EV_subsidy_decision))</f>
        <v>5712.13986115842</v>
      </c>
      <c r="BW43" s="44">
        <f>0.35*(BX43+(CS43*(1-EV_subsidy_decision))+(CT43*EV_subsidy_decision))</f>
        <v>3998.4979028108937</v>
      </c>
      <c r="BX43" s="12">
        <f t="shared" si="12"/>
        <v>9432.8799163168405</v>
      </c>
      <c r="BZ43" s="4">
        <v>2045</v>
      </c>
      <c r="CA43" s="44">
        <f>0.15*(CD43+(CS43*(1-EV_subsidy_decision))+(CT43*EV_subsidy_decision))</f>
        <v>1887.8507440051471</v>
      </c>
      <c r="CB43" s="44">
        <f>0.5*(CD43+(CS43*(1-EV_subsidy_decision))+(CT43*EV_subsidy_decision))</f>
        <v>6292.8358133504908</v>
      </c>
      <c r="CC43" s="44">
        <f>0.35*(CD43+(CS43*(1-EV_subsidy_decision))+(CT43*EV_subsidy_decision))</f>
        <v>4404.9850693453436</v>
      </c>
      <c r="CD43" s="12">
        <f t="shared" si="18"/>
        <v>10594.271820700982</v>
      </c>
      <c r="CF43" s="4">
        <v>2045</v>
      </c>
      <c r="CG43" s="44">
        <f>0.15*(CJ43+(CS43*(1-EV_subsidy_decision))+(CT43*EV_subsidy_decision))</f>
        <v>2040.3405865689697</v>
      </c>
      <c r="CH43" s="44">
        <f>0.5*(CJ43+(CS43*(1-EV_subsidy_decision))+(CT43*EV_subsidy_decision))</f>
        <v>6801.1352885632323</v>
      </c>
      <c r="CI43" s="44">
        <f>0.35*(CJ43+(CS43*(1-EV_subsidy_decision))+(CT43*EV_subsidy_decision))</f>
        <v>4760.7947019942621</v>
      </c>
      <c r="CJ43" s="12">
        <f t="shared" si="13"/>
        <v>11610.870771126465</v>
      </c>
      <c r="CL43" s="4">
        <v>2045</v>
      </c>
      <c r="CM43" s="44">
        <f>0.15*(CP43+(CS43*(1-EV_subsidy_decision))+(CT43*EV_subsidy_decision))</f>
        <v>1819.7218488267072</v>
      </c>
      <c r="CN43" s="44">
        <f>0.5*(CP43+(CS43*(1-EV_subsidy_decision))+(CT43*EV_subsidy_decision))</f>
        <v>6065.7394960890242</v>
      </c>
      <c r="CO43" s="44">
        <f>0.35*(CP43+(CS43*(1-EV_subsidy_decision))+(CT43*EV_subsidy_decision))</f>
        <v>4246.017647262317</v>
      </c>
      <c r="CP43" s="12">
        <f t="shared" si="19"/>
        <v>10140.079186178049</v>
      </c>
      <c r="CR43">
        <v>2045</v>
      </c>
      <c r="CS43">
        <v>1991.3998059999999</v>
      </c>
      <c r="CT43">
        <v>11806.155989999999</v>
      </c>
    </row>
    <row r="44" spans="2:98" x14ac:dyDescent="0.35">
      <c r="I44" s="45"/>
    </row>
    <row r="46" spans="2:98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98" x14ac:dyDescent="0.35">
      <c r="C47" s="54" t="s">
        <v>8</v>
      </c>
      <c r="D47" s="54"/>
      <c r="E47" s="54"/>
      <c r="F47" s="2"/>
      <c r="H47" s="54" t="s">
        <v>8</v>
      </c>
      <c r="I47" s="54"/>
      <c r="J47" s="54"/>
      <c r="K47" s="2"/>
      <c r="L47" s="4"/>
      <c r="O47" s="4"/>
    </row>
    <row r="48" spans="2:98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172</v>
      </c>
      <c r="AL53" t="s">
        <v>173</v>
      </c>
      <c r="AM53" t="s">
        <v>174</v>
      </c>
      <c r="AN53" t="s">
        <v>175</v>
      </c>
      <c r="AO53" t="s">
        <v>176</v>
      </c>
    </row>
    <row r="54" spans="1:46" ht="14.5" customHeight="1" x14ac:dyDescent="0.35">
      <c r="B54" s="4" t="s">
        <v>25</v>
      </c>
      <c r="G54" s="4" t="s">
        <v>128</v>
      </c>
      <c r="H54" s="4"/>
      <c r="J54" s="4" t="s">
        <v>129</v>
      </c>
      <c r="K54" s="4"/>
      <c r="M54" s="4" t="s">
        <v>130</v>
      </c>
      <c r="N54" s="4"/>
      <c r="P54" s="4" t="s">
        <v>131</v>
      </c>
      <c r="Q54" s="4"/>
      <c r="S54" s="4" t="s">
        <v>101</v>
      </c>
      <c r="T54" s="4"/>
      <c r="V54" s="4" t="s">
        <v>14</v>
      </c>
      <c r="W54" s="4"/>
      <c r="Y54" s="4" t="s">
        <v>13</v>
      </c>
      <c r="AB54" s="4" t="s">
        <v>138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0" t="s">
        <v>170</v>
      </c>
      <c r="AR54" s="70"/>
      <c r="AS54" s="70"/>
      <c r="AT54" s="70"/>
    </row>
    <row r="55" spans="1:46" x14ac:dyDescent="0.35">
      <c r="C55" s="54" t="s">
        <v>8</v>
      </c>
      <c r="D55" s="54"/>
      <c r="E55" s="54"/>
      <c r="G55" s="36" t="s">
        <v>132</v>
      </c>
      <c r="H55">
        <v>0.25</v>
      </c>
      <c r="J55" s="36" t="s">
        <v>133</v>
      </c>
      <c r="K55">
        <v>0.35</v>
      </c>
      <c r="M55" s="36" t="s">
        <v>134</v>
      </c>
      <c r="N55">
        <v>0.5</v>
      </c>
      <c r="P55" s="36" t="s">
        <v>135</v>
      </c>
      <c r="Q55">
        <v>0.35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20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21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20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21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20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21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20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21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20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21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20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21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20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21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20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21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20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21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20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21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20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21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20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21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20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21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20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21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20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21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20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21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20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21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20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21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20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21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20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21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22">$L$4*$G109*H$55</f>
        <v>0</v>
      </c>
      <c r="J77" s="33">
        <v>21</v>
      </c>
      <c r="K77" s="6">
        <f t="shared" ref="K77:K96" si="23">$L$4*$G109*K$55</f>
        <v>0</v>
      </c>
      <c r="M77" s="33">
        <v>21</v>
      </c>
      <c r="N77" s="6">
        <f>$L$4*$G109*N$55</f>
        <v>0</v>
      </c>
      <c r="P77" s="33">
        <v>21</v>
      </c>
      <c r="Q77" s="6">
        <f t="shared" ref="Q77:Q96" si="24">$L$4*$G109*Q$55</f>
        <v>0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20"/>
        <v>0</v>
      </c>
      <c r="AB77" s="37">
        <v>21</v>
      </c>
      <c r="AC77" s="38">
        <f>Q77</f>
        <v>0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22"/>
        <v>0</v>
      </c>
      <c r="J78" s="33">
        <v>22</v>
      </c>
      <c r="K78" s="6">
        <f t="shared" si="23"/>
        <v>0</v>
      </c>
      <c r="M78" s="33">
        <v>22</v>
      </c>
      <c r="N78" s="6">
        <f t="shared" ref="N78:N96" si="25">$L$4*$G110</f>
        <v>0</v>
      </c>
      <c r="P78" s="33">
        <v>22</v>
      </c>
      <c r="Q78" s="6">
        <f t="shared" si="24"/>
        <v>0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20"/>
        <v>0</v>
      </c>
      <c r="AB78" s="37">
        <v>22</v>
      </c>
      <c r="AC78" s="38">
        <f t="shared" ref="AC78:AC96" si="26">Q78</f>
        <v>0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22"/>
        <v>0</v>
      </c>
      <c r="J79" s="33">
        <v>23</v>
      </c>
      <c r="K79" s="6">
        <f t="shared" si="23"/>
        <v>0</v>
      </c>
      <c r="M79" s="33">
        <v>23</v>
      </c>
      <c r="N79" s="6">
        <f t="shared" si="25"/>
        <v>0</v>
      </c>
      <c r="P79" s="33">
        <v>23</v>
      </c>
      <c r="Q79" s="6">
        <f t="shared" si="24"/>
        <v>0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20"/>
        <v>0</v>
      </c>
      <c r="AB79" s="37">
        <v>23</v>
      </c>
      <c r="AC79" s="38">
        <f t="shared" si="26"/>
        <v>0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22"/>
        <v>0</v>
      </c>
      <c r="J80" s="33">
        <v>24</v>
      </c>
      <c r="K80" s="6">
        <f t="shared" si="23"/>
        <v>0</v>
      </c>
      <c r="M80" s="33">
        <v>24</v>
      </c>
      <c r="N80" s="6">
        <f t="shared" si="25"/>
        <v>0</v>
      </c>
      <c r="P80" s="33">
        <v>24</v>
      </c>
      <c r="Q80" s="6">
        <f t="shared" si="24"/>
        <v>0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20"/>
        <v>0</v>
      </c>
      <c r="AB80" s="37">
        <v>24</v>
      </c>
      <c r="AC80" s="38">
        <f t="shared" si="26"/>
        <v>0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22"/>
        <v>0</v>
      </c>
      <c r="J81" s="33">
        <v>25</v>
      </c>
      <c r="K81" s="6">
        <f t="shared" si="23"/>
        <v>0</v>
      </c>
      <c r="M81" s="33">
        <v>25</v>
      </c>
      <c r="N81" s="6">
        <f t="shared" si="25"/>
        <v>0</v>
      </c>
      <c r="P81" s="33">
        <v>25</v>
      </c>
      <c r="Q81" s="6">
        <f t="shared" si="24"/>
        <v>0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20"/>
        <v>0</v>
      </c>
      <c r="AB81" s="37">
        <v>25</v>
      </c>
      <c r="AC81" s="38">
        <f t="shared" si="26"/>
        <v>0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22"/>
        <v>0</v>
      </c>
      <c r="J82" s="33">
        <v>26</v>
      </c>
      <c r="K82" s="6">
        <f t="shared" si="23"/>
        <v>0</v>
      </c>
      <c r="M82" s="33">
        <v>26</v>
      </c>
      <c r="N82" s="6">
        <f t="shared" si="25"/>
        <v>0</v>
      </c>
      <c r="P82" s="33">
        <v>26</v>
      </c>
      <c r="Q82" s="6">
        <f t="shared" si="24"/>
        <v>0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20"/>
        <v>0</v>
      </c>
      <c r="AB82" s="37">
        <v>26</v>
      </c>
      <c r="AC82" s="38">
        <f t="shared" si="26"/>
        <v>0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22"/>
        <v>0</v>
      </c>
      <c r="J83" s="33">
        <v>27</v>
      </c>
      <c r="K83" s="6">
        <f t="shared" si="23"/>
        <v>0</v>
      </c>
      <c r="M83" s="33">
        <v>27</v>
      </c>
      <c r="N83" s="6">
        <f t="shared" si="25"/>
        <v>0</v>
      </c>
      <c r="P83" s="33">
        <v>27</v>
      </c>
      <c r="Q83" s="6">
        <f t="shared" si="24"/>
        <v>0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20"/>
        <v>0</v>
      </c>
      <c r="AB83" s="37">
        <v>27</v>
      </c>
      <c r="AC83" s="38">
        <f t="shared" si="26"/>
        <v>0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22"/>
        <v>0</v>
      </c>
      <c r="J84" s="33">
        <v>28</v>
      </c>
      <c r="K84" s="6">
        <f t="shared" si="23"/>
        <v>0</v>
      </c>
      <c r="M84" s="33">
        <v>28</v>
      </c>
      <c r="N84" s="6">
        <f t="shared" si="25"/>
        <v>0</v>
      </c>
      <c r="P84" s="33">
        <v>28</v>
      </c>
      <c r="Q84" s="6">
        <f t="shared" si="24"/>
        <v>0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20"/>
        <v>0</v>
      </c>
      <c r="AB84" s="37">
        <v>28</v>
      </c>
      <c r="AC84" s="38">
        <f t="shared" si="26"/>
        <v>0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22"/>
        <v>0</v>
      </c>
      <c r="J85" s="33">
        <v>29</v>
      </c>
      <c r="K85" s="6">
        <f t="shared" si="23"/>
        <v>0</v>
      </c>
      <c r="M85" s="33">
        <v>29</v>
      </c>
      <c r="N85" s="6">
        <f t="shared" si="25"/>
        <v>0</v>
      </c>
      <c r="P85" s="33">
        <v>29</v>
      </c>
      <c r="Q85" s="6">
        <f t="shared" si="24"/>
        <v>0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20"/>
        <v>0</v>
      </c>
      <c r="AB85" s="37">
        <v>29</v>
      </c>
      <c r="AC85" s="38">
        <f t="shared" si="26"/>
        <v>0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22"/>
        <v>0</v>
      </c>
      <c r="J86" s="33">
        <v>30</v>
      </c>
      <c r="K86" s="6">
        <f t="shared" si="23"/>
        <v>0</v>
      </c>
      <c r="M86" s="33">
        <v>30</v>
      </c>
      <c r="N86" s="6">
        <f t="shared" si="25"/>
        <v>0</v>
      </c>
      <c r="P86" s="33">
        <v>30</v>
      </c>
      <c r="Q86" s="6">
        <f t="shared" si="24"/>
        <v>0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20"/>
        <v>0</v>
      </c>
      <c r="AB86" s="37">
        <v>30</v>
      </c>
      <c r="AC86" s="38">
        <f t="shared" si="26"/>
        <v>0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22"/>
        <v>0</v>
      </c>
      <c r="J87" s="33">
        <v>31</v>
      </c>
      <c r="K87" s="6">
        <f t="shared" si="23"/>
        <v>0</v>
      </c>
      <c r="M87" s="33">
        <v>31</v>
      </c>
      <c r="N87" s="6">
        <f t="shared" si="25"/>
        <v>0</v>
      </c>
      <c r="P87" s="33">
        <v>31</v>
      </c>
      <c r="Q87" s="6">
        <f t="shared" si="24"/>
        <v>0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20"/>
        <v>0</v>
      </c>
      <c r="AB87" s="37">
        <v>31</v>
      </c>
      <c r="AC87" s="38">
        <f t="shared" si="26"/>
        <v>0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22"/>
        <v>0</v>
      </c>
      <c r="J88" s="33">
        <v>32</v>
      </c>
      <c r="K88" s="6">
        <f t="shared" si="23"/>
        <v>0</v>
      </c>
      <c r="M88" s="33">
        <v>32</v>
      </c>
      <c r="N88" s="6">
        <f t="shared" si="25"/>
        <v>0</v>
      </c>
      <c r="P88" s="33">
        <v>32</v>
      </c>
      <c r="Q88" s="6">
        <f t="shared" si="24"/>
        <v>0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20"/>
        <v>0</v>
      </c>
      <c r="AB88" s="37">
        <v>32</v>
      </c>
      <c r="AC88" s="38">
        <f t="shared" si="26"/>
        <v>0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22"/>
        <v>0</v>
      </c>
      <c r="J89" s="33">
        <v>33</v>
      </c>
      <c r="K89" s="6">
        <f t="shared" si="23"/>
        <v>0</v>
      </c>
      <c r="M89" s="33">
        <v>33</v>
      </c>
      <c r="N89" s="6">
        <f t="shared" si="25"/>
        <v>0</v>
      </c>
      <c r="P89" s="33">
        <v>33</v>
      </c>
      <c r="Q89" s="6">
        <f t="shared" si="24"/>
        <v>0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20"/>
        <v>0</v>
      </c>
      <c r="AB89" s="37">
        <v>33</v>
      </c>
      <c r="AC89" s="38">
        <f t="shared" si="26"/>
        <v>0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22"/>
        <v>0</v>
      </c>
      <c r="J90" s="33">
        <v>34</v>
      </c>
      <c r="K90" s="6">
        <f t="shared" si="23"/>
        <v>0</v>
      </c>
      <c r="M90" s="33">
        <v>34</v>
      </c>
      <c r="N90" s="6">
        <f t="shared" si="25"/>
        <v>0</v>
      </c>
      <c r="P90" s="33">
        <v>34</v>
      </c>
      <c r="Q90" s="6">
        <f t="shared" si="24"/>
        <v>0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20"/>
        <v>0</v>
      </c>
      <c r="AB90" s="37">
        <v>34</v>
      </c>
      <c r="AC90" s="38">
        <f t="shared" si="26"/>
        <v>0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22"/>
        <v>0</v>
      </c>
      <c r="J91" s="33">
        <v>35</v>
      </c>
      <c r="K91" s="6">
        <f t="shared" si="23"/>
        <v>0</v>
      </c>
      <c r="M91" s="33">
        <v>35</v>
      </c>
      <c r="N91" s="6">
        <f t="shared" si="25"/>
        <v>0</v>
      </c>
      <c r="P91" s="33">
        <v>35</v>
      </c>
      <c r="Q91" s="6">
        <f t="shared" si="24"/>
        <v>0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20"/>
        <v>0</v>
      </c>
      <c r="AB91" s="37">
        <v>35</v>
      </c>
      <c r="AC91" s="38">
        <f t="shared" si="26"/>
        <v>0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22"/>
        <v>0</v>
      </c>
      <c r="J92" s="33">
        <v>36</v>
      </c>
      <c r="K92" s="6">
        <f t="shared" si="23"/>
        <v>0</v>
      </c>
      <c r="M92" s="33">
        <v>36</v>
      </c>
      <c r="N92" s="6">
        <f t="shared" si="25"/>
        <v>0</v>
      </c>
      <c r="P92" s="33">
        <v>36</v>
      </c>
      <c r="Q92" s="6">
        <f t="shared" si="24"/>
        <v>0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20"/>
        <v>0</v>
      </c>
      <c r="AB92" s="37">
        <v>36</v>
      </c>
      <c r="AC92" s="38">
        <f t="shared" si="26"/>
        <v>0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22"/>
        <v>0</v>
      </c>
      <c r="J93" s="33">
        <v>37</v>
      </c>
      <c r="K93" s="6">
        <f t="shared" si="23"/>
        <v>0</v>
      </c>
      <c r="M93" s="33">
        <v>37</v>
      </c>
      <c r="N93" s="6">
        <f t="shared" si="25"/>
        <v>0</v>
      </c>
      <c r="P93" s="33">
        <v>37</v>
      </c>
      <c r="Q93" s="6">
        <f t="shared" si="24"/>
        <v>0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20"/>
        <v>0</v>
      </c>
      <c r="AB93" s="37">
        <v>37</v>
      </c>
      <c r="AC93" s="38">
        <f t="shared" si="26"/>
        <v>0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22"/>
        <v>0</v>
      </c>
      <c r="J94" s="33">
        <v>38</v>
      </c>
      <c r="K94" s="6">
        <f t="shared" si="23"/>
        <v>0</v>
      </c>
      <c r="M94" s="33">
        <v>38</v>
      </c>
      <c r="N94" s="6">
        <f t="shared" si="25"/>
        <v>0</v>
      </c>
      <c r="P94" s="33">
        <v>38</v>
      </c>
      <c r="Q94" s="6">
        <f t="shared" si="24"/>
        <v>0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20"/>
        <v>0</v>
      </c>
      <c r="AB94" s="37">
        <v>38</v>
      </c>
      <c r="AC94" s="38">
        <f t="shared" si="26"/>
        <v>0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22"/>
        <v>0</v>
      </c>
      <c r="J95" s="33">
        <v>39</v>
      </c>
      <c r="K95" s="6">
        <f t="shared" si="23"/>
        <v>0</v>
      </c>
      <c r="M95" s="33">
        <v>39</v>
      </c>
      <c r="N95" s="6">
        <f t="shared" si="25"/>
        <v>0</v>
      </c>
      <c r="P95" s="33">
        <v>39</v>
      </c>
      <c r="Q95" s="6">
        <f t="shared" si="24"/>
        <v>0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20"/>
        <v>0</v>
      </c>
      <c r="AB95" s="37">
        <v>39</v>
      </c>
      <c r="AC95" s="38">
        <f t="shared" si="26"/>
        <v>0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22"/>
        <v>0</v>
      </c>
      <c r="J96" s="33">
        <v>40</v>
      </c>
      <c r="K96" s="6">
        <f t="shared" si="23"/>
        <v>0</v>
      </c>
      <c r="M96" s="33">
        <v>40</v>
      </c>
      <c r="N96" s="6">
        <f t="shared" si="25"/>
        <v>0</v>
      </c>
      <c r="P96" s="33">
        <v>40</v>
      </c>
      <c r="Q96" s="6">
        <f t="shared" si="24"/>
        <v>0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20"/>
        <v>0</v>
      </c>
      <c r="AB96" s="37">
        <v>40</v>
      </c>
      <c r="AC96" s="38">
        <f t="shared" si="26"/>
        <v>0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10000</v>
      </c>
      <c r="V97" s="22">
        <v>41</v>
      </c>
      <c r="W97" s="6">
        <v>0</v>
      </c>
      <c r="Y97" s="31">
        <v>41</v>
      </c>
      <c r="Z97" s="8">
        <f t="shared" si="20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20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100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27">AG99*AH99*1000/1000000</f>
        <v>0</v>
      </c>
      <c r="AB99" s="40">
        <v>43</v>
      </c>
      <c r="AC99" s="38">
        <v>10000</v>
      </c>
      <c r="AE99" s="40">
        <v>43</v>
      </c>
      <c r="AF99" t="s">
        <v>100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142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20"/>
        <v>19.736999999999998</v>
      </c>
      <c r="AB100" s="40">
        <v>44</v>
      </c>
      <c r="AC100" s="38">
        <v>10000</v>
      </c>
      <c r="AE100" s="40">
        <v>44</v>
      </c>
      <c r="AF100" t="s">
        <v>20</v>
      </c>
      <c r="AG100" s="6">
        <v>6450</v>
      </c>
      <c r="AH100" s="6">
        <f t="shared" ref="AH100" si="28">IF(EXACT(AF100,$R$49),$S$49,IF(EXACT(AF100,$R$50),$S$50,IF(EXACT(AF100,$R$51),$S$51,0)))</f>
        <v>3.06</v>
      </c>
      <c r="AJ100" s="40">
        <v>44</v>
      </c>
      <c r="AK100" s="6">
        <v>0.129</v>
      </c>
      <c r="AL100" s="6">
        <v>2.1285000000000002E-2</v>
      </c>
      <c r="AM100" s="6">
        <v>754.65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5" t="s">
        <v>75</v>
      </c>
      <c r="E106" s="57" t="s">
        <v>76</v>
      </c>
      <c r="F106" s="57"/>
      <c r="G106" s="57" t="s">
        <v>77</v>
      </c>
      <c r="H106" s="62"/>
      <c r="N106" t="s">
        <v>102</v>
      </c>
    </row>
    <row r="107" spans="1:44" x14ac:dyDescent="0.35">
      <c r="D107" s="56"/>
      <c r="E107" s="58"/>
      <c r="F107" s="58"/>
      <c r="G107" s="58"/>
      <c r="H107" s="63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59">
        <v>72154</v>
      </c>
      <c r="F109" s="59"/>
      <c r="G109" s="64">
        <v>28.1</v>
      </c>
      <c r="H109" s="65"/>
    </row>
    <row r="110" spans="1:44" x14ac:dyDescent="0.35">
      <c r="C110" s="18">
        <v>22</v>
      </c>
      <c r="D110" s="19">
        <v>0.31</v>
      </c>
      <c r="E110" s="60">
        <v>67811</v>
      </c>
      <c r="F110" s="60"/>
      <c r="G110" s="66">
        <v>25</v>
      </c>
      <c r="H110" s="67"/>
    </row>
    <row r="111" spans="1:44" x14ac:dyDescent="0.35">
      <c r="C111" s="18">
        <v>23</v>
      </c>
      <c r="D111" s="19">
        <v>0.30599999999999999</v>
      </c>
      <c r="E111" s="60">
        <v>187455</v>
      </c>
      <c r="F111" s="60"/>
      <c r="G111" s="66">
        <v>70</v>
      </c>
      <c r="H111" s="67"/>
    </row>
    <row r="112" spans="1:44" x14ac:dyDescent="0.35">
      <c r="C112" s="18">
        <v>24</v>
      </c>
      <c r="D112" s="19">
        <v>0.23599999999999999</v>
      </c>
      <c r="E112" s="60">
        <v>63266</v>
      </c>
      <c r="F112" s="60"/>
      <c r="G112" s="66">
        <v>30.6</v>
      </c>
      <c r="H112" s="67"/>
    </row>
    <row r="113" spans="3:8" x14ac:dyDescent="0.35">
      <c r="C113" s="18">
        <v>25</v>
      </c>
      <c r="D113" s="19">
        <v>0.30299999999999999</v>
      </c>
      <c r="E113" s="60">
        <v>26553</v>
      </c>
      <c r="F113" s="60"/>
      <c r="G113" s="66">
        <v>10</v>
      </c>
      <c r="H113" s="67"/>
    </row>
    <row r="114" spans="3:8" x14ac:dyDescent="0.35">
      <c r="C114" s="18">
        <v>26</v>
      </c>
      <c r="D114" s="19">
        <v>0.28499999999999998</v>
      </c>
      <c r="E114" s="60">
        <v>24949</v>
      </c>
      <c r="F114" s="60"/>
      <c r="G114" s="66">
        <v>10</v>
      </c>
      <c r="H114" s="67"/>
    </row>
    <row r="115" spans="3:8" x14ac:dyDescent="0.35">
      <c r="C115" s="18">
        <v>27</v>
      </c>
      <c r="D115" s="19">
        <v>0.26100000000000001</v>
      </c>
      <c r="E115" s="60">
        <v>22870</v>
      </c>
      <c r="F115" s="60"/>
      <c r="G115" s="66">
        <v>10</v>
      </c>
      <c r="H115" s="67"/>
    </row>
    <row r="116" spans="3:8" x14ac:dyDescent="0.35">
      <c r="C116" s="18">
        <v>28</v>
      </c>
      <c r="D116" s="19">
        <v>0.30599999999999999</v>
      </c>
      <c r="E116" s="60">
        <v>139836</v>
      </c>
      <c r="F116" s="60"/>
      <c r="G116" s="66">
        <v>52.2</v>
      </c>
      <c r="H116" s="67"/>
    </row>
    <row r="117" spans="3:8" x14ac:dyDescent="0.35">
      <c r="C117" s="18">
        <v>29</v>
      </c>
      <c r="D117" s="19">
        <v>0.26800000000000002</v>
      </c>
      <c r="E117" s="60">
        <v>23515</v>
      </c>
      <c r="F117" s="60"/>
      <c r="G117" s="66">
        <v>10</v>
      </c>
      <c r="H117" s="67"/>
    </row>
    <row r="118" spans="3:8" x14ac:dyDescent="0.35">
      <c r="C118" s="18">
        <v>30</v>
      </c>
      <c r="D118" s="19">
        <v>0.28000000000000003</v>
      </c>
      <c r="E118" s="60">
        <v>49503</v>
      </c>
      <c r="F118" s="60"/>
      <c r="G118" s="66">
        <v>20.2</v>
      </c>
      <c r="H118" s="67"/>
    </row>
    <row r="119" spans="3:8" x14ac:dyDescent="0.35">
      <c r="C119" s="18">
        <v>31</v>
      </c>
      <c r="D119" s="19">
        <v>0.307</v>
      </c>
      <c r="E119" s="60">
        <v>188420</v>
      </c>
      <c r="F119" s="60"/>
      <c r="G119" s="66">
        <v>70</v>
      </c>
      <c r="H119" s="67"/>
    </row>
    <row r="120" spans="3:8" x14ac:dyDescent="0.35">
      <c r="C120" s="18">
        <v>32</v>
      </c>
      <c r="D120" s="19">
        <v>0.28899999999999998</v>
      </c>
      <c r="E120" s="60">
        <v>26573</v>
      </c>
      <c r="F120" s="60"/>
      <c r="G120" s="66">
        <v>10.5</v>
      </c>
      <c r="H120" s="67"/>
    </row>
    <row r="121" spans="3:8" x14ac:dyDescent="0.35">
      <c r="C121" s="18">
        <v>33</v>
      </c>
      <c r="D121" s="19">
        <v>0.28799999999999998</v>
      </c>
      <c r="E121" s="60">
        <v>25253</v>
      </c>
      <c r="F121" s="60"/>
      <c r="G121" s="66">
        <v>10</v>
      </c>
      <c r="H121" s="67"/>
    </row>
    <row r="122" spans="3:8" x14ac:dyDescent="0.35">
      <c r="C122" s="18">
        <v>34</v>
      </c>
      <c r="D122" s="19">
        <v>0.20100000000000001</v>
      </c>
      <c r="E122" s="60">
        <v>17610</v>
      </c>
      <c r="F122" s="60"/>
      <c r="G122" s="66">
        <v>10</v>
      </c>
      <c r="H122" s="67"/>
    </row>
    <row r="123" spans="3:8" x14ac:dyDescent="0.35">
      <c r="C123" s="18">
        <v>35</v>
      </c>
      <c r="D123" s="19">
        <v>0.221</v>
      </c>
      <c r="E123" s="60">
        <v>19372</v>
      </c>
      <c r="F123" s="60"/>
      <c r="G123" s="66">
        <v>10</v>
      </c>
      <c r="H123" s="67"/>
    </row>
    <row r="124" spans="3:8" x14ac:dyDescent="0.35">
      <c r="C124" s="18">
        <v>36</v>
      </c>
      <c r="D124" s="19">
        <v>0.216</v>
      </c>
      <c r="E124" s="60">
        <v>18939</v>
      </c>
      <c r="F124" s="60"/>
      <c r="G124" s="66">
        <v>10</v>
      </c>
      <c r="H124" s="67"/>
    </row>
    <row r="125" spans="3:8" x14ac:dyDescent="0.35">
      <c r="C125" s="18">
        <v>37</v>
      </c>
      <c r="D125" s="19">
        <v>0.23</v>
      </c>
      <c r="E125" s="60">
        <v>20382</v>
      </c>
      <c r="F125" s="60"/>
      <c r="G125" s="66">
        <v>10.1</v>
      </c>
      <c r="H125" s="67"/>
    </row>
    <row r="126" spans="3:8" x14ac:dyDescent="0.35">
      <c r="C126" s="18">
        <v>38</v>
      </c>
      <c r="D126" s="19">
        <v>0.22600000000000001</v>
      </c>
      <c r="E126" s="60">
        <v>19968</v>
      </c>
      <c r="F126" s="60"/>
      <c r="G126" s="66">
        <v>10.1</v>
      </c>
      <c r="H126" s="67"/>
    </row>
    <row r="127" spans="3:8" x14ac:dyDescent="0.35">
      <c r="C127" s="18">
        <v>39</v>
      </c>
      <c r="D127" s="19">
        <v>0.26500000000000001</v>
      </c>
      <c r="E127" s="60">
        <v>23240</v>
      </c>
      <c r="F127" s="60"/>
      <c r="G127" s="66">
        <v>10</v>
      </c>
      <c r="H127" s="67"/>
    </row>
    <row r="128" spans="3:8" x14ac:dyDescent="0.35">
      <c r="C128" s="20">
        <v>40</v>
      </c>
      <c r="D128" s="21">
        <v>0.254</v>
      </c>
      <c r="E128" s="61">
        <v>26709</v>
      </c>
      <c r="F128" s="61"/>
      <c r="G128" s="68">
        <v>12</v>
      </c>
      <c r="H128" s="69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R16:CT16"/>
    <mergeCell ref="S9:U9"/>
    <mergeCell ref="I8:K8"/>
    <mergeCell ref="I9:K9"/>
    <mergeCell ref="I10:K10"/>
    <mergeCell ref="I11:K11"/>
    <mergeCell ref="I12:K12"/>
    <mergeCell ref="BN16:BR16"/>
    <mergeCell ref="BH16:BL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83</vt:i4>
      </vt:variant>
    </vt:vector>
  </HeadingPairs>
  <TitlesOfParts>
    <vt:vector size="84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Jacob Alexander Wessel</cp:lastModifiedBy>
  <cp:lastPrinted>2020-04-30T21:36:50Z</cp:lastPrinted>
  <dcterms:created xsi:type="dcterms:W3CDTF">2020-04-14T02:02:05Z</dcterms:created>
  <dcterms:modified xsi:type="dcterms:W3CDTF">2020-05-01T15:54:44Z</dcterms:modified>
</cp:coreProperties>
</file>