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uppari\Documents\GitHub\ENV717A11\"/>
    </mc:Choice>
  </mc:AlternateContent>
  <bookViews>
    <workbookView xWindow="0" yWindow="0" windowWidth="19180" windowHeight="6160"/>
  </bookViews>
  <sheets>
    <sheet name="Sheet2" sheetId="2" r:id="rId1"/>
  </sheets>
  <definedNames>
    <definedName name="CAPEX_solar">Sheet2!$Q$1</definedName>
    <definedName name="CAPEX_wind">Sheet2!$Q$3</definedName>
    <definedName name="CH4_rate">Sheet2!$AK$55:$AK$97</definedName>
    <definedName name="CO2_rate">Sheet2!$AJ$55:$AJ$97</definedName>
    <definedName name="DiscRate">Sheet2!$G$1</definedName>
    <definedName name="EV_subsidy_cost">Sheet2!$V$1</definedName>
    <definedName name="FallDemandOff">Sheet2!$AS$16:$AU$41</definedName>
    <definedName name="FallDemandPeak">Sheet2!$AM$16:$AO$41</definedName>
    <definedName name="FallMaxGenPeak">Sheet2!$Q$55:$Q$97</definedName>
    <definedName name="FallOffHours">Sheet2!$AV$13</definedName>
    <definedName name="FallPeakHours">Sheet2!$AP$13</definedName>
    <definedName name="FallPPDemand">Sheet2!$BR$16:$BT$41</definedName>
    <definedName name="FallSolarFactor">Sheet2!$Q$53</definedName>
    <definedName name="LineCapacity">Sheet2!$P$47:$P$49</definedName>
    <definedName name="LineFromBus">Sheet2!$H$47:$J$49</definedName>
    <definedName name="LineReactance">Sheet2!$M$47:$M$49</definedName>
    <definedName name="LineToBus">Sheet2!$C$47:$E$49</definedName>
    <definedName name="MarginalC">Sheet2!$Z$55:$Z$97</definedName>
    <definedName name="maxCO2">Sheet2!$L$2</definedName>
    <definedName name="MaxGenOff">Sheet2!$T$55:$T$97</definedName>
    <definedName name="MinGen">Sheet2!$W$55:$W$97</definedName>
    <definedName name="N2O_rate">Sheet2!$AL$55:$AL$97</definedName>
    <definedName name="NOx_rate">Sheet2!$AH$55:$AH$97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solar">Sheet2!$Q$2</definedName>
    <definedName name="OPEX_wind">Sheet2!$Q$4</definedName>
    <definedName name="PeakHours">Sheet2!$C$6</definedName>
    <definedName name="SO2_rate">Sheet2!$AI$55:$AI$97</definedName>
    <definedName name="solar_cap_factor">Sheet2!$L$4</definedName>
    <definedName name="solar_inc">Sheet2!$Q$5</definedName>
    <definedName name="SpringDemandOff">Sheet2!$U$16:$W$41</definedName>
    <definedName name="SpringDemandPeak">Sheet2!$O$16:$Q$41</definedName>
    <definedName name="SpringMaxGenPeak">Sheet2!$K$55:$K$97</definedName>
    <definedName name="SpringOffHours">Sheet2!$X$13</definedName>
    <definedName name="SpringPeakHours">Sheet2!$R$13</definedName>
    <definedName name="SpringPPDemand">Sheet2!$BF$16:$BH$41</definedName>
    <definedName name="SpringSolarFactor">Sheet2!$K$53</definedName>
    <definedName name="SummerDemandOff">Sheet2!$AG$16:$AI$41</definedName>
    <definedName name="SummerDemandPeak">Sheet2!$AA$16:$AC$41</definedName>
    <definedName name="SummerMaxGenPeak">Sheet2!$N$55:$N$97</definedName>
    <definedName name="SummerOffHours">Sheet2!$AJ$13</definedName>
    <definedName name="SummerPeakHours">Sheet2!$AD$13</definedName>
    <definedName name="SummerPPDemand">Sheet2!$BL$16:$BN$41</definedName>
    <definedName name="SummerSolarFactor">Sheet2!$N$53</definedName>
    <definedName name="UnitsByBus">Sheet2!$C$55:$E$97</definedName>
    <definedName name="wind_cap_factor">Sheet2!$L$5</definedName>
    <definedName name="wind_inc">Sheet2!$Q$6</definedName>
    <definedName name="WinterDemandOff">Sheet2!$I$16:$K$41</definedName>
    <definedName name="WinterDemandPeak">Sheet2!$C$16:$E$41</definedName>
    <definedName name="WinterMaxGenPeak">Sheet2!$H$55:$H$97</definedName>
    <definedName name="WinterOffHours">Sheet2!$L$13</definedName>
    <definedName name="WinterPeakHours">Sheet2!$F$13</definedName>
    <definedName name="WinterPPDemand">Sheet2!$AZ$16:$BB$41</definedName>
    <definedName name="WinterSolarFactor">Sheet2!$H$53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16" i="2" l="1"/>
  <c r="BU17" i="2" s="1"/>
  <c r="BO16" i="2"/>
  <c r="BM16" i="2" s="1"/>
  <c r="BC13" i="2"/>
  <c r="BI16" i="2"/>
  <c r="BG16" i="2" s="1"/>
  <c r="BC16" i="2"/>
  <c r="BA16" i="2" s="1"/>
  <c r="BU13" i="2"/>
  <c r="BL16" i="2" l="1"/>
  <c r="BB16" i="2"/>
  <c r="BU18" i="2"/>
  <c r="BT17" i="2"/>
  <c r="BR17" i="2"/>
  <c r="BS17" i="2"/>
  <c r="BO17" i="2"/>
  <c r="BN16" i="2"/>
  <c r="BC17" i="2"/>
  <c r="BT16" i="2"/>
  <c r="BR16" i="2"/>
  <c r="BH16" i="2"/>
  <c r="BF16" i="2"/>
  <c r="AZ16" i="2"/>
  <c r="BS16" i="2"/>
  <c r="BI17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N7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BH17" i="2" l="1"/>
  <c r="BF17" i="2"/>
  <c r="BG17" i="2"/>
  <c r="BI18" i="2"/>
  <c r="BM17" i="2"/>
  <c r="BL17" i="2"/>
  <c r="BO18" i="2"/>
  <c r="BN17" i="2"/>
  <c r="BA17" i="2"/>
  <c r="AZ17" i="2"/>
  <c r="BB17" i="2"/>
  <c r="BC18" i="2"/>
  <c r="BS18" i="2"/>
  <c r="BT18" i="2"/>
  <c r="BR18" i="2"/>
  <c r="BU19" i="2"/>
  <c r="AV13" i="2"/>
  <c r="AP13" i="2"/>
  <c r="AJ13" i="2"/>
  <c r="AD13" i="2"/>
  <c r="X13" i="2"/>
  <c r="R13" i="2"/>
  <c r="L13" i="2"/>
  <c r="F13" i="2"/>
  <c r="AV16" i="2"/>
  <c r="AP16" i="2"/>
  <c r="AP17" i="2" s="1"/>
  <c r="AO17" i="2" s="1"/>
  <c r="AJ16" i="2"/>
  <c r="AD16" i="2"/>
  <c r="AD17" i="2" s="1"/>
  <c r="AV17" i="2"/>
  <c r="AS17" i="2" s="1"/>
  <c r="AU16" i="2"/>
  <c r="AT16" i="2"/>
  <c r="AS16" i="2"/>
  <c r="AO16" i="2"/>
  <c r="AN16" i="2"/>
  <c r="AM16" i="2"/>
  <c r="AJ17" i="2"/>
  <c r="AI16" i="2"/>
  <c r="AG16" i="2"/>
  <c r="R16" i="2"/>
  <c r="R17" i="2" s="1"/>
  <c r="X16" i="2"/>
  <c r="X17" i="2" s="1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F16" i="2"/>
  <c r="AA16" i="2" l="1"/>
  <c r="AC16" i="2"/>
  <c r="BL18" i="2"/>
  <c r="BO19" i="2"/>
  <c r="BN18" i="2"/>
  <c r="BM18" i="2"/>
  <c r="BT19" i="2"/>
  <c r="BR19" i="2"/>
  <c r="BS19" i="2"/>
  <c r="BU20" i="2"/>
  <c r="BI19" i="2"/>
  <c r="BH18" i="2"/>
  <c r="BF18" i="2"/>
  <c r="BG18" i="2"/>
  <c r="BC19" i="2"/>
  <c r="BA18" i="2"/>
  <c r="AZ18" i="2"/>
  <c r="BB18" i="2"/>
  <c r="AP18" i="2"/>
  <c r="AN17" i="2"/>
  <c r="AV18" i="2"/>
  <c r="AT17" i="2"/>
  <c r="AU17" i="2"/>
  <c r="AM17" i="2"/>
  <c r="AD18" i="2"/>
  <c r="AC17" i="2"/>
  <c r="AA17" i="2"/>
  <c r="AB17" i="2"/>
  <c r="AJ18" i="2"/>
  <c r="AG17" i="2"/>
  <c r="AI17" i="2"/>
  <c r="AH17" i="2"/>
  <c r="AB16" i="2"/>
  <c r="AH16" i="2"/>
  <c r="U16" i="2"/>
  <c r="R18" i="2"/>
  <c r="Q17" i="2"/>
  <c r="P17" i="2"/>
  <c r="O17" i="2"/>
  <c r="X18" i="2"/>
  <c r="W17" i="2"/>
  <c r="U17" i="2"/>
  <c r="V17" i="2"/>
  <c r="O16" i="2"/>
  <c r="P16" i="2"/>
  <c r="V16" i="2"/>
  <c r="Q16" i="2"/>
  <c r="W16" i="2"/>
  <c r="BH19" i="2" l="1"/>
  <c r="BF19" i="2"/>
  <c r="BI20" i="2"/>
  <c r="BG19" i="2"/>
  <c r="BT20" i="2"/>
  <c r="BS20" i="2"/>
  <c r="BU21" i="2"/>
  <c r="BR20" i="2"/>
  <c r="BL19" i="2"/>
  <c r="BO20" i="2"/>
  <c r="BN19" i="2"/>
  <c r="BM19" i="2"/>
  <c r="AZ19" i="2"/>
  <c r="BC20" i="2"/>
  <c r="BC21" i="2" s="1"/>
  <c r="BA19" i="2"/>
  <c r="BB19" i="2"/>
  <c r="AV19" i="2"/>
  <c r="AT18" i="2"/>
  <c r="AS18" i="2"/>
  <c r="AU18" i="2"/>
  <c r="AP19" i="2"/>
  <c r="AN18" i="2"/>
  <c r="AM18" i="2"/>
  <c r="AO18" i="2"/>
  <c r="AJ19" i="2"/>
  <c r="AG18" i="2"/>
  <c r="AI18" i="2"/>
  <c r="AH18" i="2"/>
  <c r="AD19" i="2"/>
  <c r="AC18" i="2"/>
  <c r="AB18" i="2"/>
  <c r="AA18" i="2"/>
  <c r="X19" i="2"/>
  <c r="W18" i="2"/>
  <c r="U18" i="2"/>
  <c r="V18" i="2"/>
  <c r="R19" i="2"/>
  <c r="Q18" i="2"/>
  <c r="P18" i="2"/>
  <c r="O18" i="2"/>
  <c r="AZ20" i="2" l="1"/>
  <c r="BA20" i="2"/>
  <c r="BB20" i="2"/>
  <c r="BU22" i="2"/>
  <c r="BT21" i="2"/>
  <c r="BR21" i="2"/>
  <c r="BS21" i="2"/>
  <c r="BH20" i="2"/>
  <c r="BG20" i="2"/>
  <c r="BF20" i="2"/>
  <c r="BI21" i="2"/>
  <c r="BO21" i="2"/>
  <c r="BL20" i="2"/>
  <c r="BN20" i="2"/>
  <c r="BM20" i="2"/>
  <c r="AP20" i="2"/>
  <c r="AN19" i="2"/>
  <c r="AM19" i="2"/>
  <c r="AO19" i="2"/>
  <c r="AV20" i="2"/>
  <c r="AT19" i="2"/>
  <c r="AU19" i="2"/>
  <c r="AS19" i="2"/>
  <c r="AD20" i="2"/>
  <c r="AC19" i="2"/>
  <c r="AA19" i="2"/>
  <c r="AB19" i="2"/>
  <c r="AJ20" i="2"/>
  <c r="AI19" i="2"/>
  <c r="AH19" i="2"/>
  <c r="AG19" i="2"/>
  <c r="R20" i="2"/>
  <c r="Q19" i="2"/>
  <c r="P19" i="2"/>
  <c r="O19" i="2"/>
  <c r="X20" i="2"/>
  <c r="W19" i="2"/>
  <c r="U19" i="2"/>
  <c r="V19" i="2"/>
  <c r="BS22" i="2" l="1"/>
  <c r="BU23" i="2"/>
  <c r="BR22" i="2"/>
  <c r="BT22" i="2"/>
  <c r="BA21" i="2"/>
  <c r="BB21" i="2"/>
  <c r="BC22" i="2"/>
  <c r="AZ21" i="2"/>
  <c r="BM21" i="2"/>
  <c r="BL21" i="2"/>
  <c r="BN21" i="2"/>
  <c r="BO22" i="2"/>
  <c r="BG21" i="2"/>
  <c r="BI22" i="2"/>
  <c r="BH21" i="2"/>
  <c r="BF21" i="2"/>
  <c r="AV21" i="2"/>
  <c r="AT20" i="2"/>
  <c r="AS20" i="2"/>
  <c r="AU20" i="2"/>
  <c r="AP21" i="2"/>
  <c r="AN20" i="2"/>
  <c r="AM20" i="2"/>
  <c r="AO20" i="2"/>
  <c r="AJ21" i="2"/>
  <c r="AI20" i="2"/>
  <c r="AG20" i="2"/>
  <c r="AH20" i="2"/>
  <c r="AD21" i="2"/>
  <c r="AA20" i="2"/>
  <c r="AC20" i="2"/>
  <c r="AB20" i="2"/>
  <c r="X21" i="2"/>
  <c r="W20" i="2"/>
  <c r="U20" i="2"/>
  <c r="V20" i="2"/>
  <c r="R21" i="2"/>
  <c r="Q20" i="2"/>
  <c r="P20" i="2"/>
  <c r="O20" i="2"/>
  <c r="BA22" i="2" l="1"/>
  <c r="AZ22" i="2"/>
  <c r="BC23" i="2"/>
  <c r="BB22" i="2"/>
  <c r="BM22" i="2"/>
  <c r="BO23" i="2"/>
  <c r="BN22" i="2"/>
  <c r="BL22" i="2"/>
  <c r="BH22" i="2"/>
  <c r="BF22" i="2"/>
  <c r="BG22" i="2"/>
  <c r="BI23" i="2"/>
  <c r="BU24" i="2"/>
  <c r="BT23" i="2"/>
  <c r="BS23" i="2"/>
  <c r="BR23" i="2"/>
  <c r="AP22" i="2"/>
  <c r="AN21" i="2"/>
  <c r="AM21" i="2"/>
  <c r="AO21" i="2"/>
  <c r="AV22" i="2"/>
  <c r="AT21" i="2"/>
  <c r="AU21" i="2"/>
  <c r="AS21" i="2"/>
  <c r="AD22" i="2"/>
  <c r="AC21" i="2"/>
  <c r="AB21" i="2"/>
  <c r="AA21" i="2"/>
  <c r="AJ22" i="2"/>
  <c r="AG21" i="2"/>
  <c r="AI21" i="2"/>
  <c r="AH21" i="2"/>
  <c r="R22" i="2"/>
  <c r="Q21" i="2"/>
  <c r="P21" i="2"/>
  <c r="O21" i="2"/>
  <c r="X22" i="2"/>
  <c r="W21" i="2"/>
  <c r="U21" i="2"/>
  <c r="V21" i="2"/>
  <c r="BG23" i="2" l="1"/>
  <c r="BF23" i="2"/>
  <c r="BI24" i="2"/>
  <c r="BH23" i="2"/>
  <c r="BA23" i="2"/>
  <c r="BB23" i="2"/>
  <c r="AZ23" i="2"/>
  <c r="BC24" i="2"/>
  <c r="BM23" i="2"/>
  <c r="BL23" i="2"/>
  <c r="BN23" i="2"/>
  <c r="BO24" i="2"/>
  <c r="BS24" i="2"/>
  <c r="BR24" i="2"/>
  <c r="BU25" i="2"/>
  <c r="BT24" i="2"/>
  <c r="AV23" i="2"/>
  <c r="AT22" i="2"/>
  <c r="AS22" i="2"/>
  <c r="AU22" i="2"/>
  <c r="AP23" i="2"/>
  <c r="AN22" i="2"/>
  <c r="AM22" i="2"/>
  <c r="AO22" i="2"/>
  <c r="AJ23" i="2"/>
  <c r="AG22" i="2"/>
  <c r="AI22" i="2"/>
  <c r="AH22" i="2"/>
  <c r="AD23" i="2"/>
  <c r="AC22" i="2"/>
  <c r="AA22" i="2"/>
  <c r="AB22" i="2"/>
  <c r="X23" i="2"/>
  <c r="W22" i="2"/>
  <c r="U22" i="2"/>
  <c r="V22" i="2"/>
  <c r="R23" i="2"/>
  <c r="Q22" i="2"/>
  <c r="P22" i="2"/>
  <c r="O22" i="2"/>
  <c r="BM24" i="2" l="1"/>
  <c r="BO25" i="2"/>
  <c r="BN24" i="2"/>
  <c r="BL24" i="2"/>
  <c r="BA24" i="2"/>
  <c r="AZ24" i="2"/>
  <c r="BB24" i="2"/>
  <c r="BC25" i="2"/>
  <c r="BU26" i="2"/>
  <c r="BT25" i="2"/>
  <c r="BS25" i="2"/>
  <c r="BR25" i="2"/>
  <c r="BH24" i="2"/>
  <c r="BF24" i="2"/>
  <c r="BI25" i="2"/>
  <c r="BG24" i="2"/>
  <c r="AP24" i="2"/>
  <c r="AN23" i="2"/>
  <c r="AM23" i="2"/>
  <c r="AO23" i="2"/>
  <c r="AV24" i="2"/>
  <c r="AT23" i="2"/>
  <c r="AU23" i="2"/>
  <c r="AS23" i="2"/>
  <c r="AD24" i="2"/>
  <c r="AC23" i="2"/>
  <c r="AB23" i="2"/>
  <c r="AA23" i="2"/>
  <c r="AJ24" i="2"/>
  <c r="AI23" i="2"/>
  <c r="AG23" i="2"/>
  <c r="AH23" i="2"/>
  <c r="R24" i="2"/>
  <c r="Q23" i="2"/>
  <c r="P23" i="2"/>
  <c r="O23" i="2"/>
  <c r="X24" i="2"/>
  <c r="W23" i="2"/>
  <c r="U23" i="2"/>
  <c r="V23" i="2"/>
  <c r="BS26" i="2" l="1"/>
  <c r="BR26" i="2"/>
  <c r="BU27" i="2"/>
  <c r="BT26" i="2"/>
  <c r="BM25" i="2"/>
  <c r="BL25" i="2"/>
  <c r="BO26" i="2"/>
  <c r="BN25" i="2"/>
  <c r="BA25" i="2"/>
  <c r="BB25" i="2"/>
  <c r="BC26" i="2"/>
  <c r="AZ25" i="2"/>
  <c r="BG25" i="2"/>
  <c r="BI26" i="2"/>
  <c r="BF25" i="2"/>
  <c r="BH25" i="2"/>
  <c r="AV25" i="2"/>
  <c r="AU24" i="2"/>
  <c r="AT24" i="2"/>
  <c r="AS24" i="2"/>
  <c r="AP25" i="2"/>
  <c r="AN24" i="2"/>
  <c r="AM24" i="2"/>
  <c r="AO24" i="2"/>
  <c r="AJ25" i="2"/>
  <c r="AI24" i="2"/>
  <c r="AH24" i="2"/>
  <c r="AG24" i="2"/>
  <c r="AD25" i="2"/>
  <c r="AA24" i="2"/>
  <c r="AC24" i="2"/>
  <c r="AB24" i="2"/>
  <c r="X25" i="2"/>
  <c r="W24" i="2"/>
  <c r="U24" i="2"/>
  <c r="V24" i="2"/>
  <c r="R25" i="2"/>
  <c r="Q24" i="2"/>
  <c r="P24" i="2"/>
  <c r="O24" i="2"/>
  <c r="BH26" i="2" l="1"/>
  <c r="BF26" i="2"/>
  <c r="BI27" i="2"/>
  <c r="BG26" i="2"/>
  <c r="BA26" i="2"/>
  <c r="AZ26" i="2"/>
  <c r="BB26" i="2"/>
  <c r="BC27" i="2"/>
  <c r="BM26" i="2"/>
  <c r="BO27" i="2"/>
  <c r="BN26" i="2"/>
  <c r="BL26" i="2"/>
  <c r="BU28" i="2"/>
  <c r="BT27" i="2"/>
  <c r="BS27" i="2"/>
  <c r="BR27" i="2"/>
  <c r="AP26" i="2"/>
  <c r="AO25" i="2"/>
  <c r="AN25" i="2"/>
  <c r="AM25" i="2"/>
  <c r="AV26" i="2"/>
  <c r="AU25" i="2"/>
  <c r="AT25" i="2"/>
  <c r="AS25" i="2"/>
  <c r="AD26" i="2"/>
  <c r="AC25" i="2"/>
  <c r="AA25" i="2"/>
  <c r="AB25" i="2"/>
  <c r="AJ26" i="2"/>
  <c r="AG25" i="2"/>
  <c r="AI25" i="2"/>
  <c r="AH25" i="2"/>
  <c r="R26" i="2"/>
  <c r="Q25" i="2"/>
  <c r="P25" i="2"/>
  <c r="O25" i="2"/>
  <c r="X26" i="2"/>
  <c r="W25" i="2"/>
  <c r="U25" i="2"/>
  <c r="V25" i="2"/>
  <c r="BM27" i="2" l="1"/>
  <c r="BL27" i="2"/>
  <c r="BO28" i="2"/>
  <c r="BN27" i="2"/>
  <c r="BA27" i="2"/>
  <c r="BB27" i="2"/>
  <c r="BC28" i="2"/>
  <c r="AZ27" i="2"/>
  <c r="BS28" i="2"/>
  <c r="BU29" i="2"/>
  <c r="BT28" i="2"/>
  <c r="BR28" i="2"/>
  <c r="BG27" i="2"/>
  <c r="BH27" i="2"/>
  <c r="BF27" i="2"/>
  <c r="BI28" i="2"/>
  <c r="AV27" i="2"/>
  <c r="AU26" i="2"/>
  <c r="AT26" i="2"/>
  <c r="AS26" i="2"/>
  <c r="AP27" i="2"/>
  <c r="AO26" i="2"/>
  <c r="AN26" i="2"/>
  <c r="AM26" i="2"/>
  <c r="AJ27" i="2"/>
  <c r="AG26" i="2"/>
  <c r="AI26" i="2"/>
  <c r="AH26" i="2"/>
  <c r="AD27" i="2"/>
  <c r="AC26" i="2"/>
  <c r="AB26" i="2"/>
  <c r="AA26" i="2"/>
  <c r="X27" i="2"/>
  <c r="W26" i="2"/>
  <c r="U26" i="2"/>
  <c r="V26" i="2"/>
  <c r="R27" i="2"/>
  <c r="Q26" i="2"/>
  <c r="P26" i="2"/>
  <c r="O26" i="2"/>
  <c r="BH28" i="2" l="1"/>
  <c r="BF28" i="2"/>
  <c r="BG28" i="2"/>
  <c r="BI29" i="2"/>
  <c r="BA28" i="2"/>
  <c r="AZ28" i="2"/>
  <c r="BC29" i="2"/>
  <c r="BB28" i="2"/>
  <c r="BU30" i="2"/>
  <c r="BT29" i="2"/>
  <c r="BS29" i="2"/>
  <c r="BR29" i="2"/>
  <c r="BM28" i="2"/>
  <c r="BO29" i="2"/>
  <c r="BN28" i="2"/>
  <c r="BL28" i="2"/>
  <c r="AP28" i="2"/>
  <c r="AO27" i="2"/>
  <c r="AN27" i="2"/>
  <c r="AM27" i="2"/>
  <c r="AV28" i="2"/>
  <c r="AU27" i="2"/>
  <c r="AT27" i="2"/>
  <c r="AS27" i="2"/>
  <c r="AD28" i="2"/>
  <c r="AC27" i="2"/>
  <c r="AA27" i="2"/>
  <c r="AB27" i="2"/>
  <c r="AJ28" i="2"/>
  <c r="AI27" i="2"/>
  <c r="AH27" i="2"/>
  <c r="AG27" i="2"/>
  <c r="R28" i="2"/>
  <c r="Q27" i="2"/>
  <c r="P27" i="2"/>
  <c r="O27" i="2"/>
  <c r="X28" i="2"/>
  <c r="W27" i="2"/>
  <c r="U27" i="2"/>
  <c r="V27" i="2"/>
  <c r="BS30" i="2" l="1"/>
  <c r="BT30" i="2"/>
  <c r="BR30" i="2"/>
  <c r="BU31" i="2"/>
  <c r="BG29" i="2"/>
  <c r="BF29" i="2"/>
  <c r="BI30" i="2"/>
  <c r="BH29" i="2"/>
  <c r="BM29" i="2"/>
  <c r="BL29" i="2"/>
  <c r="BO30" i="2"/>
  <c r="BN29" i="2"/>
  <c r="BA29" i="2"/>
  <c r="BB29" i="2"/>
  <c r="AZ29" i="2"/>
  <c r="BC30" i="2"/>
  <c r="AV29" i="2"/>
  <c r="AU28" i="2"/>
  <c r="AT28" i="2"/>
  <c r="AS28" i="2"/>
  <c r="AP29" i="2"/>
  <c r="AO28" i="2"/>
  <c r="AN28" i="2"/>
  <c r="AM28" i="2"/>
  <c r="AJ29" i="2"/>
  <c r="AI28" i="2"/>
  <c r="AH28" i="2"/>
  <c r="AG28" i="2"/>
  <c r="AD29" i="2"/>
  <c r="AA28" i="2"/>
  <c r="AC28" i="2"/>
  <c r="AB28" i="2"/>
  <c r="X29" i="2"/>
  <c r="W28" i="2"/>
  <c r="U28" i="2"/>
  <c r="V28" i="2"/>
  <c r="R29" i="2"/>
  <c r="Q28" i="2"/>
  <c r="P28" i="2"/>
  <c r="O28" i="2"/>
  <c r="BM30" i="2" l="1"/>
  <c r="BO31" i="2"/>
  <c r="BN30" i="2"/>
  <c r="BL30" i="2"/>
  <c r="BU32" i="2"/>
  <c r="BT31" i="2"/>
  <c r="BR31" i="2"/>
  <c r="BS31" i="2"/>
  <c r="BH30" i="2"/>
  <c r="BF30" i="2"/>
  <c r="BI31" i="2"/>
  <c r="BG30" i="2"/>
  <c r="BA30" i="2"/>
  <c r="AZ30" i="2"/>
  <c r="BC31" i="2"/>
  <c r="BB30" i="2"/>
  <c r="AP30" i="2"/>
  <c r="AO29" i="2"/>
  <c r="AN29" i="2"/>
  <c r="AM29" i="2"/>
  <c r="AV30" i="2"/>
  <c r="AU29" i="2"/>
  <c r="AT29" i="2"/>
  <c r="AS29" i="2"/>
  <c r="AD30" i="2"/>
  <c r="AC29" i="2"/>
  <c r="AA29" i="2"/>
  <c r="AB29" i="2"/>
  <c r="AJ30" i="2"/>
  <c r="AG29" i="2"/>
  <c r="AI29" i="2"/>
  <c r="AH29" i="2"/>
  <c r="R30" i="2"/>
  <c r="Q29" i="2"/>
  <c r="P29" i="2"/>
  <c r="O29" i="2"/>
  <c r="X30" i="2"/>
  <c r="W29" i="2"/>
  <c r="U29" i="2"/>
  <c r="V29" i="2"/>
  <c r="BS32" i="2" l="1"/>
  <c r="BU33" i="2"/>
  <c r="BT32" i="2"/>
  <c r="BR32" i="2"/>
  <c r="BG31" i="2"/>
  <c r="BI32" i="2"/>
  <c r="BH31" i="2"/>
  <c r="BF31" i="2"/>
  <c r="BM31" i="2"/>
  <c r="BL31" i="2"/>
  <c r="BN31" i="2"/>
  <c r="BO32" i="2"/>
  <c r="BA31" i="2"/>
  <c r="BB31" i="2"/>
  <c r="BC32" i="2"/>
  <c r="AZ31" i="2"/>
  <c r="AV31" i="2"/>
  <c r="AU30" i="2"/>
  <c r="AT30" i="2"/>
  <c r="AS30" i="2"/>
  <c r="AP31" i="2"/>
  <c r="AO30" i="2"/>
  <c r="AN30" i="2"/>
  <c r="AM30" i="2"/>
  <c r="AJ31" i="2"/>
  <c r="AG30" i="2"/>
  <c r="AI30" i="2"/>
  <c r="AH30" i="2"/>
  <c r="AD31" i="2"/>
  <c r="AC30" i="2"/>
  <c r="AB30" i="2"/>
  <c r="AA30" i="2"/>
  <c r="X31" i="2"/>
  <c r="W30" i="2"/>
  <c r="U30" i="2"/>
  <c r="V30" i="2"/>
  <c r="R31" i="2"/>
  <c r="Q30" i="2"/>
  <c r="P30" i="2"/>
  <c r="O30" i="2"/>
  <c r="BH32" i="2" l="1"/>
  <c r="BF32" i="2"/>
  <c r="BG32" i="2"/>
  <c r="BI33" i="2"/>
  <c r="BA32" i="2"/>
  <c r="AZ32" i="2"/>
  <c r="BC33" i="2"/>
  <c r="BB32" i="2"/>
  <c r="BU34" i="2"/>
  <c r="BT33" i="2"/>
  <c r="BR33" i="2"/>
  <c r="BS33" i="2"/>
  <c r="BM32" i="2"/>
  <c r="BO33" i="2"/>
  <c r="BN32" i="2"/>
  <c r="BL32" i="2"/>
  <c r="AP32" i="2"/>
  <c r="AO31" i="2"/>
  <c r="AN31" i="2"/>
  <c r="AM31" i="2"/>
  <c r="AV32" i="2"/>
  <c r="AU31" i="2"/>
  <c r="AT31" i="2"/>
  <c r="AS31" i="2"/>
  <c r="AD32" i="2"/>
  <c r="AC31" i="2"/>
  <c r="AB31" i="2"/>
  <c r="AA31" i="2"/>
  <c r="AJ32" i="2"/>
  <c r="AI31" i="2"/>
  <c r="AG31" i="2"/>
  <c r="AH31" i="2"/>
  <c r="R32" i="2"/>
  <c r="Q31" i="2"/>
  <c r="P31" i="2"/>
  <c r="O31" i="2"/>
  <c r="X32" i="2"/>
  <c r="W31" i="2"/>
  <c r="U31" i="2"/>
  <c r="V31" i="2"/>
  <c r="BS34" i="2" l="1"/>
  <c r="BU35" i="2"/>
  <c r="BT34" i="2"/>
  <c r="BR34" i="2"/>
  <c r="BG33" i="2"/>
  <c r="BH33" i="2"/>
  <c r="BF33" i="2"/>
  <c r="BI34" i="2"/>
  <c r="BA33" i="2"/>
  <c r="BB33" i="2"/>
  <c r="BC34" i="2"/>
  <c r="AZ33" i="2"/>
  <c r="BM33" i="2"/>
  <c r="BL33" i="2"/>
  <c r="BO34" i="2"/>
  <c r="BN33" i="2"/>
  <c r="AV33" i="2"/>
  <c r="AU32" i="2"/>
  <c r="AT32" i="2"/>
  <c r="AS32" i="2"/>
  <c r="AP33" i="2"/>
  <c r="AO32" i="2"/>
  <c r="AN32" i="2"/>
  <c r="AM32" i="2"/>
  <c r="AJ33" i="2"/>
  <c r="AI32" i="2"/>
  <c r="AH32" i="2"/>
  <c r="AG32" i="2"/>
  <c r="AD33" i="2"/>
  <c r="AA32" i="2"/>
  <c r="AC32" i="2"/>
  <c r="AB32" i="2"/>
  <c r="X33" i="2"/>
  <c r="W32" i="2"/>
  <c r="U32" i="2"/>
  <c r="V32" i="2"/>
  <c r="R33" i="2"/>
  <c r="Q32" i="2"/>
  <c r="P32" i="2"/>
  <c r="O32" i="2"/>
  <c r="BH34" i="2" l="1"/>
  <c r="BF34" i="2"/>
  <c r="BI35" i="2"/>
  <c r="BG34" i="2"/>
  <c r="BU36" i="2"/>
  <c r="BT35" i="2"/>
  <c r="BS35" i="2"/>
  <c r="BR35" i="2"/>
  <c r="BA34" i="2"/>
  <c r="AZ34" i="2"/>
  <c r="BB34" i="2"/>
  <c r="BC35" i="2"/>
  <c r="BM34" i="2"/>
  <c r="BO35" i="2"/>
  <c r="BN34" i="2"/>
  <c r="BL34" i="2"/>
  <c r="AP34" i="2"/>
  <c r="AO33" i="2"/>
  <c r="AN33" i="2"/>
  <c r="AM33" i="2"/>
  <c r="AV34" i="2"/>
  <c r="AU33" i="2"/>
  <c r="AT33" i="2"/>
  <c r="AS33" i="2"/>
  <c r="AD34" i="2"/>
  <c r="AA33" i="2"/>
  <c r="AC33" i="2"/>
  <c r="AB33" i="2"/>
  <c r="AJ34" i="2"/>
  <c r="AI33" i="2"/>
  <c r="AH33" i="2"/>
  <c r="AG33" i="2"/>
  <c r="R34" i="2"/>
  <c r="Q33" i="2"/>
  <c r="P33" i="2"/>
  <c r="O33" i="2"/>
  <c r="X34" i="2"/>
  <c r="W33" i="2"/>
  <c r="U33" i="2"/>
  <c r="V33" i="2"/>
  <c r="BM35" i="2" l="1"/>
  <c r="BL35" i="2"/>
  <c r="BO36" i="2"/>
  <c r="BN35" i="2"/>
  <c r="BS36" i="2"/>
  <c r="BR36" i="2"/>
  <c r="BU37" i="2"/>
  <c r="BT36" i="2"/>
  <c r="BG35" i="2"/>
  <c r="BI36" i="2"/>
  <c r="BH35" i="2"/>
  <c r="BF35" i="2"/>
  <c r="BA35" i="2"/>
  <c r="BB35" i="2"/>
  <c r="AZ35" i="2"/>
  <c r="BC36" i="2"/>
  <c r="AV35" i="2"/>
  <c r="AU34" i="2"/>
  <c r="AT34" i="2"/>
  <c r="AS34" i="2"/>
  <c r="AP35" i="2"/>
  <c r="AO34" i="2"/>
  <c r="AN34" i="2"/>
  <c r="AM34" i="2"/>
  <c r="AJ35" i="2"/>
  <c r="AI34" i="2"/>
  <c r="AH34" i="2"/>
  <c r="AG34" i="2"/>
  <c r="AD35" i="2"/>
  <c r="AA34" i="2"/>
  <c r="AC34" i="2"/>
  <c r="AB34" i="2"/>
  <c r="X35" i="2"/>
  <c r="W34" i="2"/>
  <c r="U34" i="2"/>
  <c r="V34" i="2"/>
  <c r="R35" i="2"/>
  <c r="Q34" i="2"/>
  <c r="P34" i="2"/>
  <c r="O34" i="2"/>
  <c r="BH36" i="2" l="1"/>
  <c r="BF36" i="2"/>
  <c r="BI37" i="2"/>
  <c r="BG36" i="2"/>
  <c r="BU38" i="2"/>
  <c r="BT37" i="2"/>
  <c r="BS37" i="2"/>
  <c r="BR37" i="2"/>
  <c r="BA36" i="2"/>
  <c r="AZ36" i="2"/>
  <c r="BB36" i="2"/>
  <c r="BC37" i="2"/>
  <c r="BM36" i="2"/>
  <c r="BO37" i="2"/>
  <c r="BN36" i="2"/>
  <c r="BL36" i="2"/>
  <c r="AP36" i="2"/>
  <c r="AO35" i="2"/>
  <c r="AN35" i="2"/>
  <c r="AM35" i="2"/>
  <c r="AV36" i="2"/>
  <c r="AU35" i="2"/>
  <c r="AT35" i="2"/>
  <c r="AS35" i="2"/>
  <c r="AD36" i="2"/>
  <c r="AA35" i="2"/>
  <c r="AC35" i="2"/>
  <c r="AB35" i="2"/>
  <c r="AJ36" i="2"/>
  <c r="AI35" i="2"/>
  <c r="AH35" i="2"/>
  <c r="AG35" i="2"/>
  <c r="R36" i="2"/>
  <c r="Q35" i="2"/>
  <c r="P35" i="2"/>
  <c r="O35" i="2"/>
  <c r="X36" i="2"/>
  <c r="W35" i="2"/>
  <c r="U35" i="2"/>
  <c r="V35" i="2"/>
  <c r="BS38" i="2" l="1"/>
  <c r="BU39" i="2"/>
  <c r="BR38" i="2"/>
  <c r="BT38" i="2"/>
  <c r="BM37" i="2"/>
  <c r="BL37" i="2"/>
  <c r="BN37" i="2"/>
  <c r="BO38" i="2"/>
  <c r="BG37" i="2"/>
  <c r="BI38" i="2"/>
  <c r="BH37" i="2"/>
  <c r="BF37" i="2"/>
  <c r="BA37" i="2"/>
  <c r="BB37" i="2"/>
  <c r="BC38" i="2"/>
  <c r="AZ37" i="2"/>
  <c r="AV37" i="2"/>
  <c r="AU36" i="2"/>
  <c r="AT36" i="2"/>
  <c r="AS36" i="2"/>
  <c r="AP37" i="2"/>
  <c r="AO36" i="2"/>
  <c r="AN36" i="2"/>
  <c r="AM36" i="2"/>
  <c r="AJ37" i="2"/>
  <c r="AI36" i="2"/>
  <c r="AH36" i="2"/>
  <c r="AG36" i="2"/>
  <c r="AD37" i="2"/>
  <c r="AC36" i="2"/>
  <c r="AA36" i="2"/>
  <c r="AB36" i="2"/>
  <c r="X37" i="2"/>
  <c r="W36" i="2"/>
  <c r="V36" i="2"/>
  <c r="U36" i="2"/>
  <c r="R37" i="2"/>
  <c r="Q36" i="2"/>
  <c r="O36" i="2"/>
  <c r="P36" i="2"/>
  <c r="BM38" i="2" l="1"/>
  <c r="BO39" i="2"/>
  <c r="BN38" i="2"/>
  <c r="BL38" i="2"/>
  <c r="BA38" i="2"/>
  <c r="AZ38" i="2"/>
  <c r="BC39" i="2"/>
  <c r="BB38" i="2"/>
  <c r="BU40" i="2"/>
  <c r="BT39" i="2"/>
  <c r="BS39" i="2"/>
  <c r="BR39" i="2"/>
  <c r="BH38" i="2"/>
  <c r="BF38" i="2"/>
  <c r="BG38" i="2"/>
  <c r="BI39" i="2"/>
  <c r="AP38" i="2"/>
  <c r="AO37" i="2"/>
  <c r="AN37" i="2"/>
  <c r="AM37" i="2"/>
  <c r="AV38" i="2"/>
  <c r="AU37" i="2"/>
  <c r="AT37" i="2"/>
  <c r="AS37" i="2"/>
  <c r="AD38" i="2"/>
  <c r="AA37" i="2"/>
  <c r="AC37" i="2"/>
  <c r="AB37" i="2"/>
  <c r="AJ38" i="2"/>
  <c r="AI37" i="2"/>
  <c r="AH37" i="2"/>
  <c r="AG37" i="2"/>
  <c r="R38" i="2"/>
  <c r="Q37" i="2"/>
  <c r="O37" i="2"/>
  <c r="P37" i="2"/>
  <c r="X38" i="2"/>
  <c r="W37" i="2"/>
  <c r="V37" i="2"/>
  <c r="U37" i="2"/>
  <c r="BG39" i="2" l="1"/>
  <c r="BF39" i="2"/>
  <c r="BI40" i="2"/>
  <c r="BH39" i="2"/>
  <c r="BM39" i="2"/>
  <c r="BL39" i="2"/>
  <c r="BO40" i="2"/>
  <c r="BN39" i="2"/>
  <c r="BA39" i="2"/>
  <c r="BB39" i="2"/>
  <c r="AZ39" i="2"/>
  <c r="BC40" i="2"/>
  <c r="BS40" i="2"/>
  <c r="BT40" i="2"/>
  <c r="BR40" i="2"/>
  <c r="BU41" i="2"/>
  <c r="AV39" i="2"/>
  <c r="AU38" i="2"/>
  <c r="AT38" i="2"/>
  <c r="AS38" i="2"/>
  <c r="AP39" i="2"/>
  <c r="AO38" i="2"/>
  <c r="AN38" i="2"/>
  <c r="AM38" i="2"/>
  <c r="AJ39" i="2"/>
  <c r="AI38" i="2"/>
  <c r="AH38" i="2"/>
  <c r="AG38" i="2"/>
  <c r="AD39" i="2"/>
  <c r="AC38" i="2"/>
  <c r="AB38" i="2"/>
  <c r="AA38" i="2"/>
  <c r="X39" i="2"/>
  <c r="W38" i="2"/>
  <c r="V38" i="2"/>
  <c r="U38" i="2"/>
  <c r="R39" i="2"/>
  <c r="Q38" i="2"/>
  <c r="O38" i="2"/>
  <c r="P38" i="2"/>
  <c r="BT41" i="2" l="1"/>
  <c r="BS41" i="2"/>
  <c r="BR41" i="2"/>
  <c r="BA40" i="2"/>
  <c r="AZ40" i="2"/>
  <c r="BB40" i="2"/>
  <c r="BC41" i="2"/>
  <c r="BM40" i="2"/>
  <c r="BO41" i="2"/>
  <c r="BN40" i="2"/>
  <c r="BL40" i="2"/>
  <c r="BH40" i="2"/>
  <c r="BF40" i="2"/>
  <c r="BI41" i="2"/>
  <c r="BG40" i="2"/>
  <c r="AP40" i="2"/>
  <c r="AO39" i="2"/>
  <c r="AN39" i="2"/>
  <c r="AM39" i="2"/>
  <c r="AV40" i="2"/>
  <c r="AU39" i="2"/>
  <c r="AT39" i="2"/>
  <c r="AS39" i="2"/>
  <c r="AD40" i="2"/>
  <c r="AC39" i="2"/>
  <c r="AB39" i="2"/>
  <c r="AA39" i="2"/>
  <c r="AJ40" i="2"/>
  <c r="AI39" i="2"/>
  <c r="AH39" i="2"/>
  <c r="AG39" i="2"/>
  <c r="R40" i="2"/>
  <c r="Q39" i="2"/>
  <c r="O39" i="2"/>
  <c r="P39" i="2"/>
  <c r="X40" i="2"/>
  <c r="W39" i="2"/>
  <c r="V39" i="2"/>
  <c r="U39" i="2"/>
  <c r="BM41" i="2" l="1"/>
  <c r="BL41" i="2"/>
  <c r="BN41" i="2"/>
  <c r="BG41" i="2"/>
  <c r="BF41" i="2"/>
  <c r="BH41" i="2"/>
  <c r="BA41" i="2"/>
  <c r="BB41" i="2"/>
  <c r="AZ41" i="2"/>
  <c r="AV41" i="2"/>
  <c r="AU40" i="2"/>
  <c r="AT40" i="2"/>
  <c r="AS40" i="2"/>
  <c r="AP41" i="2"/>
  <c r="AO40" i="2"/>
  <c r="AN40" i="2"/>
  <c r="AM40" i="2"/>
  <c r="AJ41" i="2"/>
  <c r="AI40" i="2"/>
  <c r="AH40" i="2"/>
  <c r="AG40" i="2"/>
  <c r="AD41" i="2"/>
  <c r="AC40" i="2"/>
  <c r="AB40" i="2"/>
  <c r="AA40" i="2"/>
  <c r="X41" i="2"/>
  <c r="W40" i="2"/>
  <c r="V40" i="2"/>
  <c r="U40" i="2"/>
  <c r="R41" i="2"/>
  <c r="Q40" i="2"/>
  <c r="O40" i="2"/>
  <c r="P40" i="2"/>
  <c r="AO41" i="2" l="1"/>
  <c r="AN41" i="2"/>
  <c r="AM41" i="2"/>
  <c r="AU41" i="2"/>
  <c r="AT41" i="2"/>
  <c r="AS41" i="2"/>
  <c r="AC41" i="2"/>
  <c r="AB41" i="2"/>
  <c r="AA41" i="2"/>
  <c r="AI41" i="2"/>
  <c r="AH41" i="2"/>
  <c r="AG41" i="2"/>
  <c r="Q41" i="2"/>
  <c r="O41" i="2"/>
  <c r="P41" i="2"/>
  <c r="W41" i="2"/>
  <c r="V41" i="2"/>
  <c r="U41" i="2"/>
  <c r="C7" i="2" l="1"/>
  <c r="C6" i="2"/>
  <c r="Z97" i="2" l="1"/>
  <c r="V5" i="2" l="1"/>
  <c r="V4" i="2"/>
  <c r="V6" i="2"/>
  <c r="V8" i="2" s="1"/>
  <c r="V7" i="2" l="1"/>
  <c r="Z95" i="2"/>
  <c r="Z96" i="2"/>
  <c r="L2" i="2"/>
  <c r="Z75" i="2" l="1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E16" i="2" l="1"/>
  <c r="F17" i="2"/>
  <c r="C16" i="2"/>
  <c r="D16" i="2"/>
  <c r="AE56" i="2"/>
  <c r="Z56" i="2" s="1"/>
  <c r="AE57" i="2"/>
  <c r="Z57" i="2" s="1"/>
  <c r="AE58" i="2"/>
  <c r="Z58" i="2" s="1"/>
  <c r="AE59" i="2"/>
  <c r="Z59" i="2" s="1"/>
  <c r="AE60" i="2"/>
  <c r="Z60" i="2" s="1"/>
  <c r="AE61" i="2"/>
  <c r="Z61" i="2" s="1"/>
  <c r="AE62" i="2"/>
  <c r="Z62" i="2" s="1"/>
  <c r="AE63" i="2"/>
  <c r="Z63" i="2" s="1"/>
  <c r="AE64" i="2"/>
  <c r="Z64" i="2" s="1"/>
  <c r="AE65" i="2"/>
  <c r="Z65" i="2" s="1"/>
  <c r="AE66" i="2"/>
  <c r="Z66" i="2" s="1"/>
  <c r="AE67" i="2"/>
  <c r="Z67" i="2" s="1"/>
  <c r="AE68" i="2"/>
  <c r="Z68" i="2" s="1"/>
  <c r="AE69" i="2"/>
  <c r="Z69" i="2" s="1"/>
  <c r="AE70" i="2"/>
  <c r="Z70" i="2" s="1"/>
  <c r="AE71" i="2"/>
  <c r="Z71" i="2" s="1"/>
  <c r="AE72" i="2"/>
  <c r="Z72" i="2" s="1"/>
  <c r="AE73" i="2"/>
  <c r="Z73" i="2" s="1"/>
  <c r="AE74" i="2"/>
  <c r="Z74" i="2" s="1"/>
  <c r="AE55" i="2"/>
  <c r="Z55" i="2" s="1"/>
  <c r="K17" i="2" l="1"/>
  <c r="J17" i="2"/>
  <c r="I17" i="2"/>
  <c r="I16" i="2"/>
  <c r="K16" i="2"/>
  <c r="J16" i="2"/>
  <c r="D17" i="2"/>
  <c r="F18" i="2"/>
  <c r="C17" i="2"/>
  <c r="E17" i="2"/>
  <c r="K18" i="2" l="1"/>
  <c r="I18" i="2"/>
  <c r="J18" i="2"/>
  <c r="F19" i="2"/>
  <c r="E18" i="2"/>
  <c r="C18" i="2"/>
  <c r="D18" i="2"/>
  <c r="K19" i="2" l="1"/>
  <c r="I19" i="2"/>
  <c r="J19" i="2"/>
  <c r="F20" i="2"/>
  <c r="D19" i="2"/>
  <c r="E19" i="2"/>
  <c r="C19" i="2"/>
  <c r="K20" i="2" l="1"/>
  <c r="J20" i="2"/>
  <c r="I20" i="2"/>
  <c r="F21" i="2"/>
  <c r="D20" i="2"/>
  <c r="C20" i="2"/>
  <c r="E20" i="2"/>
  <c r="K21" i="2" l="1"/>
  <c r="I21" i="2"/>
  <c r="J21" i="2"/>
  <c r="F22" i="2"/>
  <c r="D21" i="2"/>
  <c r="E21" i="2"/>
  <c r="C21" i="2"/>
  <c r="K22" i="2" l="1"/>
  <c r="I22" i="2"/>
  <c r="J22" i="2"/>
  <c r="F23" i="2"/>
  <c r="E22" i="2"/>
  <c r="D22" i="2"/>
  <c r="C22" i="2"/>
  <c r="J23" i="2" l="1"/>
  <c r="K23" i="2"/>
  <c r="I23" i="2"/>
  <c r="F24" i="2"/>
  <c r="E23" i="2"/>
  <c r="D23" i="2"/>
  <c r="C23" i="2"/>
  <c r="I24" i="2" l="1"/>
  <c r="K24" i="2"/>
  <c r="J24" i="2"/>
  <c r="F25" i="2"/>
  <c r="E24" i="2"/>
  <c r="D24" i="2"/>
  <c r="C24" i="2"/>
  <c r="I25" i="2" l="1"/>
  <c r="K25" i="2"/>
  <c r="J25" i="2"/>
  <c r="F26" i="2"/>
  <c r="E25" i="2"/>
  <c r="C25" i="2"/>
  <c r="D25" i="2"/>
  <c r="I26" i="2" l="1"/>
  <c r="J26" i="2"/>
  <c r="K26" i="2"/>
  <c r="F27" i="2"/>
  <c r="D26" i="2"/>
  <c r="E26" i="2"/>
  <c r="C26" i="2"/>
  <c r="J27" i="2" l="1"/>
  <c r="I27" i="2"/>
  <c r="K27" i="2"/>
  <c r="F28" i="2"/>
  <c r="C27" i="2"/>
  <c r="D27" i="2"/>
  <c r="E27" i="2"/>
  <c r="J28" i="2" l="1"/>
  <c r="I28" i="2"/>
  <c r="K28" i="2"/>
  <c r="F29" i="2"/>
  <c r="E28" i="2"/>
  <c r="D28" i="2"/>
  <c r="C28" i="2"/>
  <c r="I29" i="2" l="1"/>
  <c r="J29" i="2"/>
  <c r="K29" i="2"/>
  <c r="F30" i="2"/>
  <c r="C29" i="2"/>
  <c r="E29" i="2"/>
  <c r="D29" i="2"/>
  <c r="J30" i="2" l="1"/>
  <c r="K30" i="2"/>
  <c r="I30" i="2"/>
  <c r="F31" i="2"/>
  <c r="C30" i="2"/>
  <c r="E30" i="2"/>
  <c r="D30" i="2"/>
  <c r="I31" i="2" l="1"/>
  <c r="J31" i="2"/>
  <c r="K31" i="2"/>
  <c r="F32" i="2"/>
  <c r="C31" i="2"/>
  <c r="D31" i="2"/>
  <c r="E31" i="2"/>
  <c r="J32" i="2" l="1"/>
  <c r="K32" i="2"/>
  <c r="I32" i="2"/>
  <c r="F33" i="2"/>
  <c r="C32" i="2"/>
  <c r="D32" i="2"/>
  <c r="E32" i="2"/>
  <c r="I33" i="2" l="1"/>
  <c r="K33" i="2"/>
  <c r="J33" i="2"/>
  <c r="F34" i="2"/>
  <c r="C33" i="2"/>
  <c r="E33" i="2"/>
  <c r="D33" i="2"/>
  <c r="J34" i="2" l="1"/>
  <c r="I34" i="2"/>
  <c r="K34" i="2"/>
  <c r="F35" i="2"/>
  <c r="D34" i="2"/>
  <c r="E34" i="2"/>
  <c r="C34" i="2"/>
  <c r="I35" i="2" l="1"/>
  <c r="K35" i="2"/>
  <c r="J35" i="2"/>
  <c r="F36" i="2"/>
  <c r="C35" i="2"/>
  <c r="D35" i="2"/>
  <c r="E35" i="2"/>
  <c r="J36" i="2" l="1"/>
  <c r="I36" i="2"/>
  <c r="K36" i="2"/>
  <c r="F37" i="2"/>
  <c r="D36" i="2"/>
  <c r="E36" i="2"/>
  <c r="C36" i="2"/>
  <c r="I37" i="2" l="1"/>
  <c r="J37" i="2"/>
  <c r="K37" i="2"/>
  <c r="F38" i="2"/>
  <c r="D37" i="2"/>
  <c r="E37" i="2"/>
  <c r="C37" i="2"/>
  <c r="J38" i="2" l="1"/>
  <c r="I38" i="2"/>
  <c r="K38" i="2"/>
  <c r="F39" i="2"/>
  <c r="D38" i="2"/>
  <c r="C38" i="2"/>
  <c r="E38" i="2"/>
  <c r="J39" i="2" l="1"/>
  <c r="K39" i="2"/>
  <c r="I39" i="2"/>
  <c r="F40" i="2"/>
  <c r="D39" i="2"/>
  <c r="E39" i="2"/>
  <c r="C39" i="2"/>
  <c r="I40" i="2" l="1"/>
  <c r="J40" i="2"/>
  <c r="K40" i="2"/>
  <c r="F41" i="2"/>
  <c r="D40" i="2"/>
  <c r="C40" i="2"/>
  <c r="E40" i="2"/>
  <c r="J41" i="2" l="1"/>
  <c r="I41" i="2"/>
  <c r="K41" i="2"/>
  <c r="C41" i="2"/>
  <c r="E41" i="2"/>
  <c r="D41" i="2"/>
</calcChain>
</file>

<file path=xl/sharedStrings.xml><?xml version="1.0" encoding="utf-8"?>
<sst xmlns="http://schemas.openxmlformats.org/spreadsheetml/2006/main" count="244" uniqueCount="149">
  <si>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</si>
  <si>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</si>
  <si>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</si>
  <si>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</si>
  <si>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</si>
  <si>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</si>
  <si>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</si>
  <si>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</si>
  <si>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</si>
  <si>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</si>
  <si>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</si>
  <si>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</si>
  <si>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</si>
  <si>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</si>
  <si>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</si>
  <si>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</si>
  <si>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</si>
  <si>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</si>
  <si>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</si>
  <si>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</si>
  <si>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</si>
  <si>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</si>
  <si>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</si>
  <si>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</si>
  <si>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</si>
  <si>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</si>
  <si>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</si>
  <si>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</si>
  <si>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</si>
  <si>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</si>
  <si>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</si>
  <si>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</si>
  <si>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</si>
  <si>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</si>
  <si>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</si>
  <si>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</si>
  <si>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</si>
  <si>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</si>
  <si>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</si>
  <si>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</si>
  <si>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</si>
  <si>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</si>
  <si>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</si>
  <si>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</si>
  <si>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</si>
  <si>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</si>
  <si>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</si>
  <si>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</si>
  <si>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</si>
  <si>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</si>
  <si>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</si>
  <si>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</si>
  <si>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</si>
  <si>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</si>
  <si>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</si>
  <si>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</si>
  <si>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</si>
  <si>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</si>
  <si>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</si>
  <si>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</si>
  <si>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</si>
  <si>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</si>
  <si>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</si>
  <si>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</si>
  <si>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</si>
  <si>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</si>
  <si>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</si>
  <si>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</si>
  <si>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</si>
  <si>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</si>
  <si>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</si>
  <si>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</si>
  <si>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</si>
  <si>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</si>
  <si>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</si>
  <si>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</si>
  <si>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</si>
  <si>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</si>
  <si>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</si>
  <si>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</si>
  <si>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</si>
  <si>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</si>
  <si>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</si>
  <si>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</si>
  <si>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</si>
  <si>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CAPEX of new solar ($):</t>
  </si>
  <si>
    <t>OPEX of new solar ($/MW):</t>
  </si>
  <si>
    <t>CAPEX of new wind ($):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</si>
  <si>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</si>
  <si>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</si>
  <si>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</si>
  <si>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</si>
  <si>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</si>
  <si>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</si>
  <si>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</si>
  <si>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</si>
  <si>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</si>
  <si>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</si>
  <si>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</si>
  <si>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</si>
  <si>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</si>
  <si>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</si>
  <si>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</si>
  <si>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</si>
  <si>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</si>
  <si>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>PeakHours</t>
  </si>
  <si>
    <t>OffHours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</si>
  <si>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</si>
  <si>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</si>
  <si>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</si>
  <si>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</si>
  <si>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</si>
  <si>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</si>
  <si>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</si>
  <si>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</si>
  <si>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</si>
  <si>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</si>
  <si>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</si>
  <si>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</si>
  <si>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</si>
  <si>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</si>
  <si>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</si>
  <si>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</si>
  <si>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</si>
  <si>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</si>
  <si>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</si>
  <si>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</si>
  <si>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</si>
  <si>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</si>
  <si>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</si>
  <si>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</si>
  <si>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</si>
  <si>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</si>
  <si>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</si>
  <si>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</si>
  <si>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</si>
  <si>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</si>
  <si>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</si>
  <si>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</si>
  <si>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</si>
  <si>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</si>
  <si>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Peak Peak Demand Winter (MW)</t>
  </si>
  <si>
    <t>Peak Peak Demand Spring(MW)</t>
  </si>
  <si>
    <t>Peak Peak Demand Summer (MW)</t>
  </si>
  <si>
    <t>Peak Peak Demand Fall (MW)</t>
  </si>
  <si>
    <t>Spring Peak Peak Demand in Bus (MW)</t>
  </si>
  <si>
    <t>Winter Peak Peak Demand in Bus (MW)</t>
  </si>
  <si>
    <t>Fall Peak Peak Demand in Bus (MW)</t>
  </si>
  <si>
    <t>Summer Peak Peak Demand in Bus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</si>
</sst>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5"/>
  <sheetViews>
    <sheetView tabSelected="1" topLeftCell="BB16" zoomScale="80" zoomScaleNormal="80" workbookViewId="0">
      <selection activeCell="BF16" sqref="BF16:BH41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4" width="16.26953125" customWidth="1"/>
    <col min="25" max="25" width="16.1796875" customWidth="1"/>
    <col min="26" max="29" width="16.26953125" customWidth="1"/>
  </cols>
  <sheetData>
    <row r="1" spans="2:75" x14ac:dyDescent="0.35">
      <c r="B1" s="4" t="s">
        <v>0</v>
      </c>
      <c r="C1" s="6">
        <v>3</v>
      </c>
      <c r="E1" s="41" t="s">
        <v>78</v>
      </c>
      <c r="F1" s="41"/>
      <c r="G1" s="14">
        <v>0.1</v>
      </c>
      <c r="I1" s="41" t="s">
        <v>80</v>
      </c>
      <c r="J1" s="41"/>
      <c r="K1" s="41"/>
      <c r="L1" s="15">
        <v>7256200.8565999996</v>
      </c>
      <c r="N1" s="41" t="s">
        <v>85</v>
      </c>
      <c r="O1" s="41"/>
      <c r="P1" s="41"/>
      <c r="Q1" s="24">
        <v>2221460.4</v>
      </c>
      <c r="S1" s="41" t="s">
        <v>92</v>
      </c>
      <c r="T1" s="41"/>
      <c r="U1" s="41"/>
      <c r="V1" s="24">
        <v>8809340386.1000004</v>
      </c>
      <c r="AZ1" s="13"/>
      <c r="BB1" s="36" t="s">
        <v>141</v>
      </c>
      <c r="BC1" s="6">
        <v>6189</v>
      </c>
    </row>
    <row r="2" spans="2:75" x14ac:dyDescent="0.35">
      <c r="B2" s="4" t="s">
        <v>1</v>
      </c>
      <c r="C2" s="6">
        <v>3</v>
      </c>
      <c r="E2" s="41"/>
      <c r="F2" s="41"/>
      <c r="G2" s="6"/>
      <c r="I2" s="41" t="s">
        <v>81</v>
      </c>
      <c r="J2" s="41"/>
      <c r="K2" s="41"/>
      <c r="L2" s="23">
        <f>L1*0.25</f>
        <v>1814050.2141499999</v>
      </c>
      <c r="N2" s="41" t="s">
        <v>86</v>
      </c>
      <c r="O2" s="41"/>
      <c r="P2" s="41"/>
      <c r="Q2" s="24">
        <v>19867.2</v>
      </c>
      <c r="S2" s="41" t="s">
        <v>93</v>
      </c>
      <c r="T2" s="41"/>
      <c r="U2" s="41"/>
      <c r="V2" s="27">
        <v>348494.96600000001</v>
      </c>
      <c r="W2" t="s">
        <v>102</v>
      </c>
      <c r="BB2" s="36"/>
      <c r="BC2" s="6"/>
    </row>
    <row r="3" spans="2:75" x14ac:dyDescent="0.35">
      <c r="B3" s="4" t="s">
        <v>2</v>
      </c>
      <c r="C3" s="6">
        <v>43</v>
      </c>
      <c r="F3" s="37" t="s">
        <v>118</v>
      </c>
      <c r="I3" s="41" t="s">
        <v>28</v>
      </c>
      <c r="J3" s="41"/>
      <c r="K3" s="41"/>
      <c r="L3" s="10">
        <v>8.9999999999999993E-3</v>
      </c>
      <c r="N3" s="41" t="s">
        <v>87</v>
      </c>
      <c r="O3" s="41"/>
      <c r="P3" s="41"/>
      <c r="Q3" s="24">
        <v>1596613.3</v>
      </c>
      <c r="S3" s="41" t="s">
        <v>94</v>
      </c>
      <c r="T3" s="41"/>
      <c r="U3" s="41"/>
      <c r="V3" s="28">
        <v>2066077.2990000001</v>
      </c>
      <c r="W3" t="s">
        <v>102</v>
      </c>
      <c r="BB3" s="36" t="s">
        <v>142</v>
      </c>
      <c r="BC3" s="6">
        <v>6951</v>
      </c>
    </row>
    <row r="4" spans="2:75" x14ac:dyDescent="0.35">
      <c r="B4" s="4" t="s">
        <v>26</v>
      </c>
      <c r="C4" s="6">
        <v>26</v>
      </c>
      <c r="D4" s="13"/>
      <c r="F4" s="36" t="s">
        <v>110</v>
      </c>
      <c r="G4" s="6">
        <v>4198</v>
      </c>
      <c r="I4" s="41" t="s">
        <v>79</v>
      </c>
      <c r="J4" s="41"/>
      <c r="K4" s="41"/>
      <c r="L4" s="15">
        <v>1</v>
      </c>
      <c r="N4" s="41" t="s">
        <v>88</v>
      </c>
      <c r="O4" s="41"/>
      <c r="P4" s="41"/>
      <c r="Q4" s="24">
        <v>43560</v>
      </c>
      <c r="S4" s="41" t="s">
        <v>101</v>
      </c>
      <c r="T4" s="41"/>
      <c r="U4" s="41"/>
      <c r="V4" s="27">
        <f>0.86*2489249.757</f>
        <v>2140754.7910200004</v>
      </c>
      <c r="W4" t="s">
        <v>102</v>
      </c>
      <c r="BB4" s="36"/>
      <c r="BC4" s="6"/>
    </row>
    <row r="5" spans="2:75" x14ac:dyDescent="0.35">
      <c r="B5" s="4"/>
      <c r="F5" s="36" t="s">
        <v>111</v>
      </c>
      <c r="G5" s="6">
        <v>3726</v>
      </c>
      <c r="I5" s="41" t="s">
        <v>91</v>
      </c>
      <c r="J5" s="41"/>
      <c r="K5" s="41"/>
      <c r="L5" s="15">
        <v>1</v>
      </c>
      <c r="N5" s="41" t="s">
        <v>90</v>
      </c>
      <c r="O5" s="41"/>
      <c r="P5" s="41"/>
      <c r="Q5" s="26">
        <v>50</v>
      </c>
      <c r="S5" s="41" t="s">
        <v>100</v>
      </c>
      <c r="T5" s="41"/>
      <c r="U5" s="41"/>
      <c r="V5" s="27">
        <f>0.17*2489249.757</f>
        <v>423172.45869000006</v>
      </c>
      <c r="W5" t="s">
        <v>102</v>
      </c>
      <c r="BB5" s="36" t="s">
        <v>143</v>
      </c>
      <c r="BC5" s="6">
        <v>7618</v>
      </c>
    </row>
    <row r="6" spans="2:75" x14ac:dyDescent="0.35">
      <c r="B6" s="4" t="s">
        <v>105</v>
      </c>
      <c r="C6" s="6">
        <f>16*365</f>
        <v>5840</v>
      </c>
      <c r="F6" s="36" t="s">
        <v>112</v>
      </c>
      <c r="G6" s="6">
        <v>4765</v>
      </c>
      <c r="I6" s="41"/>
      <c r="J6" s="41"/>
      <c r="K6" s="41"/>
      <c r="L6" s="10"/>
      <c r="N6" s="41" t="s">
        <v>89</v>
      </c>
      <c r="O6" s="41"/>
      <c r="P6" s="41"/>
      <c r="Q6" s="26">
        <v>10</v>
      </c>
      <c r="S6" s="41" t="s">
        <v>95</v>
      </c>
      <c r="T6" s="41"/>
      <c r="U6" s="41"/>
      <c r="V6" s="27">
        <f>(18000/25)*8.8*2.20462</f>
        <v>13968.472320000001</v>
      </c>
      <c r="W6" t="s">
        <v>97</v>
      </c>
      <c r="BB6" s="36"/>
      <c r="BC6" s="6"/>
    </row>
    <row r="7" spans="2:75" x14ac:dyDescent="0.35">
      <c r="B7" s="4" t="s">
        <v>106</v>
      </c>
      <c r="C7" s="6">
        <f>8*365</f>
        <v>2920</v>
      </c>
      <c r="F7" s="36" t="s">
        <v>113</v>
      </c>
      <c r="G7" s="6">
        <v>4050</v>
      </c>
      <c r="S7" s="41" t="s">
        <v>98</v>
      </c>
      <c r="T7" s="41"/>
      <c r="U7" s="41"/>
      <c r="V7" s="27">
        <f>V4*V6</f>
        <v>29903074042.27026</v>
      </c>
      <c r="W7" t="s">
        <v>96</v>
      </c>
      <c r="BB7" s="36" t="s">
        <v>144</v>
      </c>
      <c r="BC7" s="6">
        <v>6653</v>
      </c>
    </row>
    <row r="8" spans="2:75" x14ac:dyDescent="0.35">
      <c r="F8" s="36" t="s">
        <v>114</v>
      </c>
      <c r="G8" s="6">
        <v>5974</v>
      </c>
      <c r="S8" s="41" t="s">
        <v>99</v>
      </c>
      <c r="T8" s="41"/>
      <c r="U8" s="41"/>
      <c r="V8" s="27">
        <f>V5*V6</f>
        <v>5911072775.7976093</v>
      </c>
      <c r="W8" t="s">
        <v>96</v>
      </c>
      <c r="BB8" s="36"/>
      <c r="BC8" s="6"/>
    </row>
    <row r="9" spans="2:75" x14ac:dyDescent="0.35">
      <c r="F9" s="36" t="s">
        <v>115</v>
      </c>
      <c r="G9" s="6">
        <v>5009</v>
      </c>
      <c r="S9" s="33"/>
      <c r="T9" s="33"/>
      <c r="U9" s="33"/>
      <c r="V9" s="25"/>
    </row>
    <row r="10" spans="2:75" x14ac:dyDescent="0.35">
      <c r="F10" s="36" t="s">
        <v>116</v>
      </c>
      <c r="G10" s="6">
        <v>4359</v>
      </c>
      <c r="S10" s="33"/>
      <c r="T10" s="33"/>
      <c r="U10" s="33"/>
      <c r="V10" s="25"/>
    </row>
    <row r="11" spans="2:75" x14ac:dyDescent="0.35">
      <c r="F11" s="36" t="s">
        <v>117</v>
      </c>
      <c r="G11" s="6">
        <v>3780</v>
      </c>
      <c r="S11" s="33"/>
      <c r="T11" s="33"/>
      <c r="U11" s="33"/>
      <c r="V11" s="25"/>
    </row>
    <row r="12" spans="2:75" x14ac:dyDescent="0.35">
      <c r="F12" s="36"/>
      <c r="G12" s="6"/>
      <c r="S12" s="33"/>
      <c r="T12" s="33"/>
      <c r="U12" s="33"/>
      <c r="V12" s="25"/>
    </row>
    <row r="13" spans="2:75" x14ac:dyDescent="0.35">
      <c r="E13" s="36" t="s">
        <v>125</v>
      </c>
      <c r="F13">
        <f>90*16</f>
        <v>1440</v>
      </c>
      <c r="K13" s="36" t="s">
        <v>126</v>
      </c>
      <c r="L13">
        <f>8*90</f>
        <v>720</v>
      </c>
      <c r="Q13" s="36" t="s">
        <v>127</v>
      </c>
      <c r="R13">
        <f>91*16</f>
        <v>1456</v>
      </c>
      <c r="S13" s="33"/>
      <c r="T13" s="33"/>
      <c r="U13" s="33"/>
      <c r="V13" s="25"/>
      <c r="W13" s="36" t="s">
        <v>128</v>
      </c>
      <c r="X13">
        <f>91*8</f>
        <v>728</v>
      </c>
      <c r="AC13" s="36" t="s">
        <v>129</v>
      </c>
      <c r="AD13">
        <f>92*16</f>
        <v>1472</v>
      </c>
      <c r="AE13" s="33"/>
      <c r="AF13" s="33"/>
      <c r="AG13" s="33"/>
      <c r="AH13" s="25"/>
      <c r="AI13" s="36" t="s">
        <v>130</v>
      </c>
      <c r="AJ13">
        <f>92*8</f>
        <v>736</v>
      </c>
      <c r="AO13" s="36" t="s">
        <v>131</v>
      </c>
      <c r="AP13">
        <f>92*16</f>
        <v>1472</v>
      </c>
      <c r="AQ13" s="33"/>
      <c r="AR13" s="33"/>
      <c r="AS13" s="33"/>
      <c r="AT13" s="25"/>
      <c r="AU13" s="36" t="s">
        <v>132</v>
      </c>
      <c r="AV13">
        <f>92*8</f>
        <v>736</v>
      </c>
      <c r="BB13" s="36" t="s">
        <v>125</v>
      </c>
      <c r="BC13">
        <f>90*16</f>
        <v>1440</v>
      </c>
      <c r="BH13" s="36"/>
      <c r="BN13" s="36"/>
      <c r="BP13" s="39"/>
      <c r="BQ13" s="39"/>
      <c r="BR13" s="39"/>
      <c r="BS13" s="25"/>
      <c r="BT13" s="36" t="s">
        <v>128</v>
      </c>
      <c r="BU13">
        <f>91*8</f>
        <v>728</v>
      </c>
    </row>
    <row r="14" spans="2:75" x14ac:dyDescent="0.35">
      <c r="D14" s="33" t="s">
        <v>108</v>
      </c>
      <c r="E14" s="33"/>
      <c r="F14" s="2"/>
      <c r="J14" s="33" t="s">
        <v>109</v>
      </c>
      <c r="K14" s="33"/>
      <c r="L14" s="32"/>
      <c r="P14" s="33" t="s">
        <v>119</v>
      </c>
      <c r="Q14" s="33"/>
      <c r="R14" s="34"/>
      <c r="V14" s="33" t="s">
        <v>120</v>
      </c>
      <c r="W14" s="33"/>
      <c r="X14" s="34"/>
      <c r="AB14" s="33" t="s">
        <v>121</v>
      </c>
      <c r="AC14" s="33"/>
      <c r="AD14" s="34"/>
      <c r="AH14" s="33" t="s">
        <v>122</v>
      </c>
      <c r="AI14" s="33"/>
      <c r="AJ14" s="34"/>
      <c r="AN14" s="33" t="s">
        <v>123</v>
      </c>
      <c r="AO14" s="33"/>
      <c r="AP14" s="34"/>
      <c r="AT14" s="33" t="s">
        <v>124</v>
      </c>
      <c r="AU14" s="33"/>
      <c r="AV14" s="34"/>
      <c r="BA14" s="39" t="s">
        <v>146</v>
      </c>
      <c r="BB14" s="39"/>
      <c r="BC14" s="40"/>
      <c r="BG14" s="39" t="s">
        <v>145</v>
      </c>
      <c r="BH14" s="39"/>
      <c r="BI14" s="40"/>
      <c r="BM14" s="39" t="s">
        <v>148</v>
      </c>
      <c r="BN14" s="39"/>
      <c r="BO14" s="40"/>
      <c r="BS14" s="39" t="s">
        <v>147</v>
      </c>
      <c r="BT14" s="39"/>
      <c r="BU14" s="40"/>
      <c r="BW14" s="40"/>
    </row>
    <row r="15" spans="2:75" x14ac:dyDescent="0.35">
      <c r="B15" s="9" t="s">
        <v>27</v>
      </c>
      <c r="C15" s="2">
        <v>1</v>
      </c>
      <c r="D15" s="2">
        <v>2</v>
      </c>
      <c r="E15" s="2">
        <v>3</v>
      </c>
      <c r="F15" s="2" t="s">
        <v>34</v>
      </c>
      <c r="H15" s="30" t="s">
        <v>27</v>
      </c>
      <c r="I15" s="32">
        <v>1</v>
      </c>
      <c r="J15" s="32">
        <v>2</v>
      </c>
      <c r="K15" s="32">
        <v>3</v>
      </c>
      <c r="L15" s="32" t="s">
        <v>34</v>
      </c>
      <c r="N15" s="33" t="s">
        <v>27</v>
      </c>
      <c r="O15" s="34">
        <v>1</v>
      </c>
      <c r="P15" s="34">
        <v>2</v>
      </c>
      <c r="Q15" s="34">
        <v>3</v>
      </c>
      <c r="R15" s="34" t="s">
        <v>34</v>
      </c>
      <c r="T15" s="33" t="s">
        <v>27</v>
      </c>
      <c r="U15" s="34">
        <v>1</v>
      </c>
      <c r="V15" s="34">
        <v>2</v>
      </c>
      <c r="W15" s="34">
        <v>3</v>
      </c>
      <c r="X15" s="34" t="s">
        <v>34</v>
      </c>
      <c r="Z15" s="33" t="s">
        <v>27</v>
      </c>
      <c r="AA15" s="34">
        <v>1</v>
      </c>
      <c r="AB15" s="34">
        <v>2</v>
      </c>
      <c r="AC15" s="34">
        <v>3</v>
      </c>
      <c r="AD15" s="34" t="s">
        <v>34</v>
      </c>
      <c r="AF15" s="33" t="s">
        <v>27</v>
      </c>
      <c r="AG15" s="34">
        <v>1</v>
      </c>
      <c r="AH15" s="34">
        <v>2</v>
      </c>
      <c r="AI15" s="34">
        <v>3</v>
      </c>
      <c r="AJ15" s="34" t="s">
        <v>34</v>
      </c>
      <c r="AL15" s="33" t="s">
        <v>27</v>
      </c>
      <c r="AM15" s="34">
        <v>1</v>
      </c>
      <c r="AN15" s="34">
        <v>2</v>
      </c>
      <c r="AO15" s="34">
        <v>3</v>
      </c>
      <c r="AP15" s="34" t="s">
        <v>34</v>
      </c>
      <c r="AR15" s="33" t="s">
        <v>27</v>
      </c>
      <c r="AS15" s="34">
        <v>1</v>
      </c>
      <c r="AT15" s="34">
        <v>2</v>
      </c>
      <c r="AU15" s="34">
        <v>3</v>
      </c>
      <c r="AV15" s="34" t="s">
        <v>34</v>
      </c>
      <c r="AY15" s="39" t="s">
        <v>27</v>
      </c>
      <c r="AZ15" s="40">
        <v>1</v>
      </c>
      <c r="BA15" s="40">
        <v>2</v>
      </c>
      <c r="BB15" s="40">
        <v>3</v>
      </c>
      <c r="BC15" s="40" t="s">
        <v>34</v>
      </c>
      <c r="BE15" s="39" t="s">
        <v>27</v>
      </c>
      <c r="BF15" s="40">
        <v>1</v>
      </c>
      <c r="BG15" s="40">
        <v>2</v>
      </c>
      <c r="BH15" s="40">
        <v>3</v>
      </c>
      <c r="BI15" s="40" t="s">
        <v>34</v>
      </c>
      <c r="BK15" s="39" t="s">
        <v>27</v>
      </c>
      <c r="BL15" s="40">
        <v>1</v>
      </c>
      <c r="BM15" s="40">
        <v>2</v>
      </c>
      <c r="BN15" s="40">
        <v>3</v>
      </c>
      <c r="BO15" s="40" t="s">
        <v>34</v>
      </c>
      <c r="BQ15" s="39" t="s">
        <v>27</v>
      </c>
      <c r="BR15" s="40">
        <v>1</v>
      </c>
      <c r="BS15" s="40">
        <v>2</v>
      </c>
      <c r="BT15" s="40">
        <v>3</v>
      </c>
      <c r="BU15" s="40" t="s">
        <v>34</v>
      </c>
      <c r="BW15" s="40"/>
    </row>
    <row r="16" spans="2:75" x14ac:dyDescent="0.35">
      <c r="B16" s="4">
        <v>2020</v>
      </c>
      <c r="C16" s="7">
        <f>0.15*F16</f>
        <v>629.69999999999993</v>
      </c>
      <c r="D16" s="7">
        <f>0.5*F16</f>
        <v>2099</v>
      </c>
      <c r="E16" s="7">
        <f>0.35*F16</f>
        <v>1469.3</v>
      </c>
      <c r="F16" s="2">
        <f>G4</f>
        <v>4198</v>
      </c>
      <c r="H16" s="4">
        <v>2020</v>
      </c>
      <c r="I16" s="7">
        <f>0.15*L16</f>
        <v>558.9</v>
      </c>
      <c r="J16" s="7">
        <f>0.5*L16</f>
        <v>1863</v>
      </c>
      <c r="K16" s="7">
        <f>0.35*L16</f>
        <v>1304.0999999999999</v>
      </c>
      <c r="L16" s="32">
        <f>G5</f>
        <v>3726</v>
      </c>
      <c r="N16" s="4">
        <v>2020</v>
      </c>
      <c r="O16" s="7">
        <f>0.15*R16</f>
        <v>714.75</v>
      </c>
      <c r="P16" s="7">
        <f>0.5*R16</f>
        <v>2382.5</v>
      </c>
      <c r="Q16" s="7">
        <f>0.35*R16</f>
        <v>1667.75</v>
      </c>
      <c r="R16" s="34">
        <f>$G6</f>
        <v>4765</v>
      </c>
      <c r="T16" s="4">
        <v>2020</v>
      </c>
      <c r="U16" s="7">
        <f>0.15*X16</f>
        <v>607.5</v>
      </c>
      <c r="V16" s="7">
        <f>0.5*X16</f>
        <v>2025</v>
      </c>
      <c r="W16" s="7">
        <f>0.35*X16</f>
        <v>1417.5</v>
      </c>
      <c r="X16" s="34">
        <f>$G7</f>
        <v>4050</v>
      </c>
      <c r="Z16" s="4">
        <v>2020</v>
      </c>
      <c r="AA16" s="7">
        <f>0.15*AD16</f>
        <v>896.1</v>
      </c>
      <c r="AB16" s="7">
        <f>0.5*AD16</f>
        <v>2987</v>
      </c>
      <c r="AC16" s="7">
        <f>0.35*AD16</f>
        <v>2090.9</v>
      </c>
      <c r="AD16" s="34">
        <f>G8</f>
        <v>5974</v>
      </c>
      <c r="AF16" s="4">
        <v>2020</v>
      </c>
      <c r="AG16" s="7">
        <f>0.15*AJ16</f>
        <v>751.35</v>
      </c>
      <c r="AH16" s="7">
        <f>0.5*AJ16</f>
        <v>2504.5</v>
      </c>
      <c r="AI16" s="7">
        <f>0.35*AJ16</f>
        <v>1753.1499999999999</v>
      </c>
      <c r="AJ16" s="34">
        <f>G9</f>
        <v>5009</v>
      </c>
      <c r="AL16" s="4">
        <v>2020</v>
      </c>
      <c r="AM16" s="7">
        <f>0.15*AP16</f>
        <v>653.85</v>
      </c>
      <c r="AN16" s="7">
        <f>0.5*AP16</f>
        <v>2179.5</v>
      </c>
      <c r="AO16" s="7">
        <f>0.35*AP16</f>
        <v>1525.6499999999999</v>
      </c>
      <c r="AP16" s="34">
        <f>G10</f>
        <v>4359</v>
      </c>
      <c r="AR16" s="4">
        <v>2020</v>
      </c>
      <c r="AS16" s="7">
        <f>0.15*AV16</f>
        <v>567</v>
      </c>
      <c r="AT16" s="7">
        <f>0.5*AV16</f>
        <v>1890</v>
      </c>
      <c r="AU16" s="7">
        <f>0.35*AV16</f>
        <v>1323</v>
      </c>
      <c r="AV16" s="34">
        <f>G11</f>
        <v>3780</v>
      </c>
      <c r="AY16" s="4">
        <v>2020</v>
      </c>
      <c r="AZ16" s="7">
        <f>0.15*BC16</f>
        <v>928.34999999999991</v>
      </c>
      <c r="BA16" s="7">
        <f>0.5*BC16</f>
        <v>3094.5</v>
      </c>
      <c r="BB16" s="7">
        <f>0.35*BC16</f>
        <v>2166.1499999999996</v>
      </c>
      <c r="BC16" s="40">
        <f>BC1</f>
        <v>6189</v>
      </c>
      <c r="BE16" s="4">
        <v>2020</v>
      </c>
      <c r="BF16" s="7">
        <f>0.15*BI16</f>
        <v>1042.6499999999999</v>
      </c>
      <c r="BG16" s="7">
        <f>0.5*BI16</f>
        <v>3475.5</v>
      </c>
      <c r="BH16" s="7">
        <f>0.35*BI16</f>
        <v>2432.85</v>
      </c>
      <c r="BI16" s="40">
        <f>BC3</f>
        <v>6951</v>
      </c>
      <c r="BK16" s="4">
        <v>2020</v>
      </c>
      <c r="BL16" s="7">
        <f>0.15*BO16</f>
        <v>1142.7</v>
      </c>
      <c r="BM16" s="7">
        <f>0.5*BO16</f>
        <v>3809</v>
      </c>
      <c r="BN16" s="7">
        <f>0.35*BO16</f>
        <v>2666.2999999999997</v>
      </c>
      <c r="BO16" s="40">
        <f>BC5</f>
        <v>7618</v>
      </c>
      <c r="BQ16" s="4">
        <v>2020</v>
      </c>
      <c r="BR16" s="7">
        <f>0.15*BU16</f>
        <v>997.94999999999993</v>
      </c>
      <c r="BS16" s="7">
        <f>0.5*BU16</f>
        <v>3326.5</v>
      </c>
      <c r="BT16" s="7">
        <f>0.35*BU16</f>
        <v>2328.5499999999997</v>
      </c>
      <c r="BU16" s="40">
        <f>BC7</f>
        <v>6653</v>
      </c>
      <c r="BW16" s="40"/>
    </row>
    <row r="17" spans="2:75" x14ac:dyDescent="0.35">
      <c r="B17" s="4">
        <v>2021</v>
      </c>
      <c r="C17" s="7">
        <f t="shared" ref="C17:C41" si="0">0.15*F17</f>
        <v>635.36729999999989</v>
      </c>
      <c r="D17" s="7">
        <f t="shared" ref="D17:D41" si="1">0.5*F17</f>
        <v>2117.8909999999996</v>
      </c>
      <c r="E17" s="7">
        <f t="shared" ref="E17:E41" si="2">0.35*F17</f>
        <v>1482.5236999999997</v>
      </c>
      <c r="F17" s="12">
        <f t="shared" ref="F17:F41" si="3">F16*(1+$L$3)</f>
        <v>4235.7819999999992</v>
      </c>
      <c r="H17" s="4">
        <v>2021</v>
      </c>
      <c r="I17" s="7">
        <f t="shared" ref="I17:I41" si="4">0.15*L17</f>
        <v>563.93009999999992</v>
      </c>
      <c r="J17" s="7">
        <f t="shared" ref="J17:J41" si="5">0.5*L17</f>
        <v>1879.7669999999998</v>
      </c>
      <c r="K17" s="7">
        <f t="shared" ref="K17:K41" si="6">0.35*L17</f>
        <v>1315.8368999999998</v>
      </c>
      <c r="L17" s="12">
        <f>L16*(1+$L$3)</f>
        <v>3759.5339999999997</v>
      </c>
      <c r="N17" s="4">
        <v>2021</v>
      </c>
      <c r="O17" s="7">
        <f t="shared" ref="O17:O41" si="7">0.15*R17</f>
        <v>721.18274999999983</v>
      </c>
      <c r="P17" s="7">
        <f t="shared" ref="P17:P41" si="8">0.5*R17</f>
        <v>2403.9424999999997</v>
      </c>
      <c r="Q17" s="7">
        <f t="shared" ref="Q17:Q41" si="9">0.35*R17</f>
        <v>1682.7597499999997</v>
      </c>
      <c r="R17" s="12">
        <f t="shared" ref="R17:R41" si="10">R16*(1+$L$3)</f>
        <v>4807.8849999999993</v>
      </c>
      <c r="T17" s="4">
        <v>2021</v>
      </c>
      <c r="U17" s="7">
        <f t="shared" ref="U17:U41" si="11">0.15*X17</f>
        <v>612.96749999999986</v>
      </c>
      <c r="V17" s="7">
        <f t="shared" ref="V17:V41" si="12">0.5*X17</f>
        <v>2043.2249999999997</v>
      </c>
      <c r="W17" s="7">
        <f t="shared" ref="W17:W41" si="13">0.35*X17</f>
        <v>1430.2574999999997</v>
      </c>
      <c r="X17" s="12">
        <f>X16*(1+$L$3)</f>
        <v>4086.4499999999994</v>
      </c>
      <c r="Z17" s="4">
        <v>2021</v>
      </c>
      <c r="AA17" s="7">
        <f t="shared" ref="AA17:AA41" si="14">0.15*AD17</f>
        <v>904.16489999999988</v>
      </c>
      <c r="AB17" s="7">
        <f t="shared" ref="AB17:AB41" si="15">0.5*AD17</f>
        <v>3013.8829999999998</v>
      </c>
      <c r="AC17" s="7">
        <f t="shared" ref="AC17:AC41" si="16">0.35*AD17</f>
        <v>2109.7180999999996</v>
      </c>
      <c r="AD17" s="12">
        <f t="shared" ref="AD17:AD41" si="17">AD16*(1+$L$3)</f>
        <v>6027.7659999999996</v>
      </c>
      <c r="AF17" s="4">
        <v>2021</v>
      </c>
      <c r="AG17" s="7">
        <f t="shared" ref="AG17:AG41" si="18">0.15*AJ17</f>
        <v>758.11214999999982</v>
      </c>
      <c r="AH17" s="7">
        <f t="shared" ref="AH17:AH41" si="19">0.5*AJ17</f>
        <v>2527.0404999999996</v>
      </c>
      <c r="AI17" s="7">
        <f t="shared" ref="AI17:AI41" si="20">0.35*AJ17</f>
        <v>1768.9283499999997</v>
      </c>
      <c r="AJ17" s="12">
        <f>AJ16*(1+$L$3)</f>
        <v>5054.0809999999992</v>
      </c>
      <c r="AL17" s="4">
        <v>2021</v>
      </c>
      <c r="AM17" s="7">
        <f t="shared" ref="AM17:AM41" si="21">0.15*AP17</f>
        <v>659.73464999999999</v>
      </c>
      <c r="AN17" s="7">
        <f t="shared" ref="AN17:AN41" si="22">0.5*AP17</f>
        <v>2199.1154999999999</v>
      </c>
      <c r="AO17" s="7">
        <f t="shared" ref="AO17:AO41" si="23">0.35*AP17</f>
        <v>1539.3808499999998</v>
      </c>
      <c r="AP17" s="12">
        <f t="shared" ref="AP17:AP41" si="24">AP16*(1+$L$3)</f>
        <v>4398.2309999999998</v>
      </c>
      <c r="AR17" s="4">
        <v>2021</v>
      </c>
      <c r="AS17" s="7">
        <f t="shared" ref="AS17:AS41" si="25">0.15*AV17</f>
        <v>572.10299999999995</v>
      </c>
      <c r="AT17" s="7">
        <f t="shared" ref="AT17:AT41" si="26">0.5*AV17</f>
        <v>1907.0099999999998</v>
      </c>
      <c r="AU17" s="7">
        <f t="shared" ref="AU17:AU41" si="27">0.35*AV17</f>
        <v>1334.9069999999997</v>
      </c>
      <c r="AV17" s="12">
        <f>AV16*(1+$L$3)</f>
        <v>3814.0199999999995</v>
      </c>
      <c r="AY17" s="4">
        <v>2021</v>
      </c>
      <c r="AZ17" s="7">
        <f t="shared" ref="AZ17:AZ41" si="28">0.15*BC17</f>
        <v>936.70514999999978</v>
      </c>
      <c r="BA17" s="7">
        <f t="shared" ref="BA17:BA41" si="29">0.5*BC17</f>
        <v>3122.3504999999996</v>
      </c>
      <c r="BB17" s="7">
        <f t="shared" ref="BB17:BB41" si="30">0.35*BC17</f>
        <v>2185.6453499999993</v>
      </c>
      <c r="BC17" s="12">
        <f t="shared" ref="BC17:BC41" si="31">BC16*(1+$L$3)</f>
        <v>6244.7009999999991</v>
      </c>
      <c r="BE17" s="4">
        <v>2021</v>
      </c>
      <c r="BF17" s="7">
        <f t="shared" ref="BF17:BF41" si="32">0.15*BI17</f>
        <v>1052.0338499999998</v>
      </c>
      <c r="BG17" s="7">
        <f t="shared" ref="BG17:BG41" si="33">0.5*BI17</f>
        <v>3506.7794999999996</v>
      </c>
      <c r="BH17" s="7">
        <f t="shared" ref="BH17:BH41" si="34">0.35*BI17</f>
        <v>2454.7456499999994</v>
      </c>
      <c r="BI17" s="12">
        <f>BI16*(1+$L$3)</f>
        <v>7013.5589999999993</v>
      </c>
      <c r="BK17" s="4">
        <v>2021</v>
      </c>
      <c r="BL17" s="7">
        <f t="shared" ref="BL17:BL41" si="35">0.15*BO17</f>
        <v>1152.9842999999998</v>
      </c>
      <c r="BM17" s="7">
        <f t="shared" ref="BM17:BM41" si="36">0.5*BO17</f>
        <v>3843.2809999999995</v>
      </c>
      <c r="BN17" s="7">
        <f t="shared" ref="BN17:BN41" si="37">0.35*BO17</f>
        <v>2690.2966999999994</v>
      </c>
      <c r="BO17" s="12">
        <f t="shared" ref="BO17:BO41" si="38">BO16*(1+$L$3)</f>
        <v>7686.561999999999</v>
      </c>
      <c r="BQ17" s="4">
        <v>2021</v>
      </c>
      <c r="BR17" s="7">
        <f t="shared" ref="BR17:BR41" si="39">0.15*BU17</f>
        <v>1006.9315499999999</v>
      </c>
      <c r="BS17" s="7">
        <f t="shared" ref="BS17:BS41" si="40">0.5*BU17</f>
        <v>3356.4384999999997</v>
      </c>
      <c r="BT17" s="7">
        <f t="shared" ref="BT17:BT41" si="41">0.35*BU17</f>
        <v>2349.5069499999995</v>
      </c>
      <c r="BU17" s="12">
        <f>BU16*(1+$L$3)</f>
        <v>6712.8769999999995</v>
      </c>
      <c r="BW17" s="12"/>
    </row>
    <row r="18" spans="2:75" x14ac:dyDescent="0.35">
      <c r="B18" s="4">
        <v>2022</v>
      </c>
      <c r="C18" s="7">
        <f t="shared" si="0"/>
        <v>641.08560569999975</v>
      </c>
      <c r="D18" s="7">
        <f t="shared" si="1"/>
        <v>2136.9520189999994</v>
      </c>
      <c r="E18" s="7">
        <f t="shared" si="2"/>
        <v>1495.8664132999995</v>
      </c>
      <c r="F18" s="12">
        <f t="shared" si="3"/>
        <v>4273.9040379999988</v>
      </c>
      <c r="H18" s="4">
        <v>2022</v>
      </c>
      <c r="I18" s="7">
        <f t="shared" si="4"/>
        <v>569.00547089999986</v>
      </c>
      <c r="J18" s="7">
        <f t="shared" si="5"/>
        <v>1896.6849029999996</v>
      </c>
      <c r="K18" s="7">
        <f t="shared" si="6"/>
        <v>1327.6794320999998</v>
      </c>
      <c r="L18" s="12">
        <f t="shared" ref="L18:L41" si="42">L17*(1+$L$3)</f>
        <v>3793.3698059999992</v>
      </c>
      <c r="N18" s="4">
        <v>2022</v>
      </c>
      <c r="O18" s="7">
        <f t="shared" si="7"/>
        <v>727.67339474999983</v>
      </c>
      <c r="P18" s="7">
        <f t="shared" si="8"/>
        <v>2425.5779824999995</v>
      </c>
      <c r="Q18" s="7">
        <f t="shared" si="9"/>
        <v>1697.9045877499996</v>
      </c>
      <c r="R18" s="12">
        <f t="shared" si="10"/>
        <v>4851.155964999999</v>
      </c>
      <c r="T18" s="4">
        <v>2022</v>
      </c>
      <c r="U18" s="7">
        <f t="shared" si="11"/>
        <v>618.4842074999998</v>
      </c>
      <c r="V18" s="7">
        <f t="shared" si="12"/>
        <v>2061.6140249999994</v>
      </c>
      <c r="W18" s="7">
        <f t="shared" si="13"/>
        <v>1443.1298174999995</v>
      </c>
      <c r="X18" s="12">
        <f t="shared" ref="X18:X41" si="43">X17*(1+$L$3)</f>
        <v>4123.2280499999988</v>
      </c>
      <c r="Z18" s="4">
        <v>2022</v>
      </c>
      <c r="AA18" s="7">
        <f t="shared" si="14"/>
        <v>912.30238409999981</v>
      </c>
      <c r="AB18" s="7">
        <f t="shared" si="15"/>
        <v>3041.0079469999996</v>
      </c>
      <c r="AC18" s="7">
        <f t="shared" si="16"/>
        <v>2128.7055628999997</v>
      </c>
      <c r="AD18" s="12">
        <f t="shared" si="17"/>
        <v>6082.0158939999992</v>
      </c>
      <c r="AF18" s="4">
        <v>2022</v>
      </c>
      <c r="AG18" s="7">
        <f t="shared" si="18"/>
        <v>764.93515934999971</v>
      </c>
      <c r="AH18" s="7">
        <f t="shared" si="19"/>
        <v>2549.7838644999993</v>
      </c>
      <c r="AI18" s="7">
        <f t="shared" si="20"/>
        <v>1784.8487051499994</v>
      </c>
      <c r="AJ18" s="12">
        <f t="shared" ref="AJ18:AJ41" si="44">AJ17*(1+$L$3)</f>
        <v>5099.5677289999985</v>
      </c>
      <c r="AL18" s="4">
        <v>2022</v>
      </c>
      <c r="AM18" s="7">
        <f t="shared" si="21"/>
        <v>665.67226184999981</v>
      </c>
      <c r="AN18" s="7">
        <f t="shared" si="22"/>
        <v>2218.9075394999995</v>
      </c>
      <c r="AO18" s="7">
        <f t="shared" si="23"/>
        <v>1553.2352776499995</v>
      </c>
      <c r="AP18" s="12">
        <f t="shared" si="24"/>
        <v>4437.8150789999991</v>
      </c>
      <c r="AR18" s="4">
        <v>2022</v>
      </c>
      <c r="AS18" s="7">
        <f t="shared" si="25"/>
        <v>577.2519269999998</v>
      </c>
      <c r="AT18" s="7">
        <f t="shared" si="26"/>
        <v>1924.1730899999995</v>
      </c>
      <c r="AU18" s="7">
        <f t="shared" si="27"/>
        <v>1346.9211629999995</v>
      </c>
      <c r="AV18" s="12">
        <f t="shared" ref="AV18:AV41" si="45">AV17*(1+$L$3)</f>
        <v>3848.3461799999991</v>
      </c>
      <c r="AY18" s="4">
        <v>2022</v>
      </c>
      <c r="AZ18" s="7">
        <f t="shared" si="28"/>
        <v>945.1354963499997</v>
      </c>
      <c r="BA18" s="7">
        <f t="shared" si="29"/>
        <v>3150.4516544999992</v>
      </c>
      <c r="BB18" s="7">
        <f t="shared" si="30"/>
        <v>2205.3161581499994</v>
      </c>
      <c r="BC18" s="12">
        <f t="shared" si="31"/>
        <v>6300.9033089999984</v>
      </c>
      <c r="BE18" s="4">
        <v>2022</v>
      </c>
      <c r="BF18" s="7">
        <f t="shared" si="32"/>
        <v>1061.5021546499997</v>
      </c>
      <c r="BG18" s="7">
        <f t="shared" si="33"/>
        <v>3538.3405154999991</v>
      </c>
      <c r="BH18" s="7">
        <f t="shared" si="34"/>
        <v>2476.8383608499994</v>
      </c>
      <c r="BI18" s="12">
        <f t="shared" ref="BI18:BI41" si="46">BI17*(1+$L$3)</f>
        <v>7076.6810309999983</v>
      </c>
      <c r="BK18" s="4">
        <v>2022</v>
      </c>
      <c r="BL18" s="7">
        <f t="shared" si="35"/>
        <v>1163.3611586999996</v>
      </c>
      <c r="BM18" s="7">
        <f t="shared" si="36"/>
        <v>3877.8705289999989</v>
      </c>
      <c r="BN18" s="7">
        <f t="shared" si="37"/>
        <v>2714.5093702999989</v>
      </c>
      <c r="BO18" s="12">
        <f t="shared" si="38"/>
        <v>7755.7410579999978</v>
      </c>
      <c r="BQ18" s="4">
        <v>2022</v>
      </c>
      <c r="BR18" s="7">
        <f t="shared" si="39"/>
        <v>1015.9939339499998</v>
      </c>
      <c r="BS18" s="7">
        <f t="shared" si="40"/>
        <v>3386.6464464999995</v>
      </c>
      <c r="BT18" s="7">
        <f t="shared" si="41"/>
        <v>2370.6525125499993</v>
      </c>
      <c r="BU18" s="12">
        <f t="shared" ref="BU18:BU41" si="47">BU17*(1+$L$3)</f>
        <v>6773.2928929999989</v>
      </c>
      <c r="BW18" s="12"/>
    </row>
    <row r="19" spans="2:75" x14ac:dyDescent="0.35">
      <c r="B19" s="4">
        <v>2023</v>
      </c>
      <c r="C19" s="7">
        <f t="shared" si="0"/>
        <v>646.85537615129977</v>
      </c>
      <c r="D19" s="7">
        <f t="shared" si="1"/>
        <v>2156.1845871709993</v>
      </c>
      <c r="E19" s="7">
        <f t="shared" si="2"/>
        <v>1509.3292110196994</v>
      </c>
      <c r="F19" s="12">
        <f t="shared" si="3"/>
        <v>4312.3691743419986</v>
      </c>
      <c r="H19" s="4">
        <v>2023</v>
      </c>
      <c r="I19" s="7">
        <f t="shared" si="4"/>
        <v>574.12652013809975</v>
      </c>
      <c r="J19" s="7">
        <f t="shared" si="5"/>
        <v>1913.7550671269994</v>
      </c>
      <c r="K19" s="7">
        <f t="shared" si="6"/>
        <v>1339.6285469888994</v>
      </c>
      <c r="L19" s="12">
        <f t="shared" si="42"/>
        <v>3827.5101342539988</v>
      </c>
      <c r="N19" s="4">
        <v>2023</v>
      </c>
      <c r="O19" s="7">
        <f t="shared" si="7"/>
        <v>734.22245530274972</v>
      </c>
      <c r="P19" s="7">
        <f t="shared" si="8"/>
        <v>2447.4081843424992</v>
      </c>
      <c r="Q19" s="7">
        <f t="shared" si="9"/>
        <v>1713.1857290397493</v>
      </c>
      <c r="R19" s="12">
        <f t="shared" si="10"/>
        <v>4894.8163686849985</v>
      </c>
      <c r="T19" s="4">
        <v>2023</v>
      </c>
      <c r="U19" s="7">
        <f t="shared" si="11"/>
        <v>624.05056536749976</v>
      </c>
      <c r="V19" s="7">
        <f t="shared" si="12"/>
        <v>2080.1685512249992</v>
      </c>
      <c r="W19" s="7">
        <f t="shared" si="13"/>
        <v>1456.1179858574994</v>
      </c>
      <c r="X19" s="12">
        <f t="shared" si="43"/>
        <v>4160.3371024499984</v>
      </c>
      <c r="Z19" s="4">
        <v>2023</v>
      </c>
      <c r="AA19" s="7">
        <f t="shared" si="14"/>
        <v>920.51310555689975</v>
      </c>
      <c r="AB19" s="7">
        <f t="shared" si="15"/>
        <v>3068.3770185229992</v>
      </c>
      <c r="AC19" s="7">
        <f t="shared" si="16"/>
        <v>2147.8639129660992</v>
      </c>
      <c r="AD19" s="12">
        <f t="shared" si="17"/>
        <v>6136.7540370459983</v>
      </c>
      <c r="AF19" s="4">
        <v>2023</v>
      </c>
      <c r="AG19" s="7">
        <f t="shared" si="18"/>
        <v>771.81957578414961</v>
      </c>
      <c r="AH19" s="7">
        <f t="shared" si="19"/>
        <v>2572.7319192804989</v>
      </c>
      <c r="AI19" s="7">
        <f t="shared" si="20"/>
        <v>1800.9123434963492</v>
      </c>
      <c r="AJ19" s="12">
        <f t="shared" si="44"/>
        <v>5145.4638385609978</v>
      </c>
      <c r="AL19" s="4">
        <v>2023</v>
      </c>
      <c r="AM19" s="7">
        <f t="shared" si="21"/>
        <v>671.66331220664972</v>
      </c>
      <c r="AN19" s="7">
        <f t="shared" si="22"/>
        <v>2238.8777073554993</v>
      </c>
      <c r="AO19" s="7">
        <f t="shared" si="23"/>
        <v>1567.2143951488495</v>
      </c>
      <c r="AP19" s="12">
        <f t="shared" si="24"/>
        <v>4477.7554147109986</v>
      </c>
      <c r="AR19" s="4">
        <v>2023</v>
      </c>
      <c r="AS19" s="7">
        <f t="shared" si="25"/>
        <v>582.44719434299975</v>
      </c>
      <c r="AT19" s="7">
        <f t="shared" si="26"/>
        <v>1941.4906478099992</v>
      </c>
      <c r="AU19" s="7">
        <f t="shared" si="27"/>
        <v>1359.0434534669994</v>
      </c>
      <c r="AV19" s="12">
        <f t="shared" si="45"/>
        <v>3882.9812956199985</v>
      </c>
      <c r="AY19" s="4">
        <v>2023</v>
      </c>
      <c r="AZ19" s="7">
        <f t="shared" si="28"/>
        <v>953.64171581714959</v>
      </c>
      <c r="BA19" s="7">
        <f t="shared" si="29"/>
        <v>3178.8057193904988</v>
      </c>
      <c r="BB19" s="7">
        <f t="shared" si="30"/>
        <v>2225.164003573349</v>
      </c>
      <c r="BC19" s="12">
        <f t="shared" si="31"/>
        <v>6357.6114387809976</v>
      </c>
      <c r="BE19" s="4">
        <v>2023</v>
      </c>
      <c r="BF19" s="7">
        <f t="shared" si="32"/>
        <v>1071.0556740418494</v>
      </c>
      <c r="BG19" s="7">
        <f t="shared" si="33"/>
        <v>3570.1855801394986</v>
      </c>
      <c r="BH19" s="7">
        <f t="shared" si="34"/>
        <v>2499.1299060976489</v>
      </c>
      <c r="BI19" s="12">
        <f t="shared" si="46"/>
        <v>7140.3711602789972</v>
      </c>
      <c r="BK19" s="4">
        <v>2023</v>
      </c>
      <c r="BL19" s="7">
        <f t="shared" si="35"/>
        <v>1173.8314091282996</v>
      </c>
      <c r="BM19" s="7">
        <f t="shared" si="36"/>
        <v>3912.7713637609986</v>
      </c>
      <c r="BN19" s="7">
        <f t="shared" si="37"/>
        <v>2738.939954632699</v>
      </c>
      <c r="BO19" s="12">
        <f t="shared" si="38"/>
        <v>7825.5427275219972</v>
      </c>
      <c r="BQ19" s="4">
        <v>2023</v>
      </c>
      <c r="BR19" s="7">
        <f t="shared" si="39"/>
        <v>1025.1378793555498</v>
      </c>
      <c r="BS19" s="7">
        <f t="shared" si="40"/>
        <v>3417.1262645184993</v>
      </c>
      <c r="BT19" s="7">
        <f t="shared" si="41"/>
        <v>2391.9883851629493</v>
      </c>
      <c r="BU19" s="12">
        <f t="shared" si="47"/>
        <v>6834.2525290369986</v>
      </c>
      <c r="BW19" s="12"/>
    </row>
    <row r="20" spans="2:75" x14ac:dyDescent="0.35">
      <c r="B20" s="4">
        <v>2024</v>
      </c>
      <c r="C20" s="7">
        <f t="shared" si="0"/>
        <v>652.67707453666139</v>
      </c>
      <c r="D20" s="7">
        <f t="shared" si="1"/>
        <v>2175.5902484555381</v>
      </c>
      <c r="E20" s="7">
        <f t="shared" si="2"/>
        <v>1522.9131739188765</v>
      </c>
      <c r="F20" s="12">
        <f t="shared" si="3"/>
        <v>4351.1804969110763</v>
      </c>
      <c r="H20" s="4">
        <v>2024</v>
      </c>
      <c r="I20" s="7">
        <f t="shared" si="4"/>
        <v>579.29365881934268</v>
      </c>
      <c r="J20" s="7">
        <f t="shared" si="5"/>
        <v>1930.9788627311423</v>
      </c>
      <c r="K20" s="7">
        <f t="shared" si="6"/>
        <v>1351.6852039117996</v>
      </c>
      <c r="L20" s="12">
        <f t="shared" si="42"/>
        <v>3861.9577254622845</v>
      </c>
      <c r="N20" s="4">
        <v>2024</v>
      </c>
      <c r="O20" s="7">
        <f t="shared" si="7"/>
        <v>740.83045740047453</v>
      </c>
      <c r="P20" s="7">
        <f t="shared" si="8"/>
        <v>2469.4348580015817</v>
      </c>
      <c r="Q20" s="7">
        <f t="shared" si="9"/>
        <v>1728.604400601107</v>
      </c>
      <c r="R20" s="12">
        <f t="shared" si="10"/>
        <v>4938.8697160031634</v>
      </c>
      <c r="T20" s="4">
        <v>2024</v>
      </c>
      <c r="U20" s="7">
        <f t="shared" si="11"/>
        <v>629.66702045580723</v>
      </c>
      <c r="V20" s="7">
        <f t="shared" si="12"/>
        <v>2098.8900681860241</v>
      </c>
      <c r="W20" s="7">
        <f t="shared" si="13"/>
        <v>1469.2230477302169</v>
      </c>
      <c r="X20" s="12">
        <f t="shared" si="43"/>
        <v>4197.7801363720482</v>
      </c>
      <c r="Z20" s="4">
        <v>2024</v>
      </c>
      <c r="AA20" s="7">
        <f t="shared" si="14"/>
        <v>928.79772350691178</v>
      </c>
      <c r="AB20" s="7">
        <f t="shared" si="15"/>
        <v>3095.9924116897059</v>
      </c>
      <c r="AC20" s="7">
        <f t="shared" si="16"/>
        <v>2167.1946881827939</v>
      </c>
      <c r="AD20" s="12">
        <f t="shared" si="17"/>
        <v>6191.9848233794119</v>
      </c>
      <c r="AF20" s="4">
        <v>2024</v>
      </c>
      <c r="AG20" s="7">
        <f t="shared" si="18"/>
        <v>778.7659519662069</v>
      </c>
      <c r="AH20" s="7">
        <f t="shared" si="19"/>
        <v>2595.8865065540231</v>
      </c>
      <c r="AI20" s="7">
        <f t="shared" si="20"/>
        <v>1817.1205545878161</v>
      </c>
      <c r="AJ20" s="12">
        <f t="shared" si="44"/>
        <v>5191.7730131080461</v>
      </c>
      <c r="AL20" s="4">
        <v>2024</v>
      </c>
      <c r="AM20" s="7">
        <f t="shared" si="21"/>
        <v>677.70828201650954</v>
      </c>
      <c r="AN20" s="7">
        <f t="shared" si="22"/>
        <v>2259.0276067216987</v>
      </c>
      <c r="AO20" s="7">
        <f t="shared" si="23"/>
        <v>1581.319324705189</v>
      </c>
      <c r="AP20" s="12">
        <f t="shared" si="24"/>
        <v>4518.0552134433974</v>
      </c>
      <c r="AR20" s="4">
        <v>2024</v>
      </c>
      <c r="AS20" s="7">
        <f t="shared" si="25"/>
        <v>587.68921909208666</v>
      </c>
      <c r="AT20" s="7">
        <f t="shared" si="26"/>
        <v>1958.9640636402889</v>
      </c>
      <c r="AU20" s="7">
        <f t="shared" si="27"/>
        <v>1371.2748445482023</v>
      </c>
      <c r="AV20" s="12">
        <f t="shared" si="45"/>
        <v>3917.9281272805779</v>
      </c>
      <c r="AY20" s="4">
        <v>2024</v>
      </c>
      <c r="AZ20" s="7">
        <f t="shared" si="28"/>
        <v>962.22449125950379</v>
      </c>
      <c r="BA20" s="7">
        <f t="shared" si="29"/>
        <v>3207.4149708650129</v>
      </c>
      <c r="BB20" s="7">
        <f t="shared" si="30"/>
        <v>2245.1904796055087</v>
      </c>
      <c r="BC20" s="12">
        <f t="shared" si="31"/>
        <v>6414.8299417300259</v>
      </c>
      <c r="BE20" s="4">
        <v>2024</v>
      </c>
      <c r="BF20" s="7">
        <f t="shared" si="32"/>
        <v>1080.6951751082261</v>
      </c>
      <c r="BG20" s="7">
        <f t="shared" si="33"/>
        <v>3602.3172503607539</v>
      </c>
      <c r="BH20" s="7">
        <f t="shared" si="34"/>
        <v>2521.6220752525273</v>
      </c>
      <c r="BI20" s="12">
        <f t="shared" si="46"/>
        <v>7204.6345007215077</v>
      </c>
      <c r="BK20" s="4">
        <v>2024</v>
      </c>
      <c r="BL20" s="7">
        <f t="shared" si="35"/>
        <v>1184.395891810454</v>
      </c>
      <c r="BM20" s="7">
        <f t="shared" si="36"/>
        <v>3947.9863060348471</v>
      </c>
      <c r="BN20" s="7">
        <f t="shared" si="37"/>
        <v>2763.5904142243926</v>
      </c>
      <c r="BO20" s="12">
        <f t="shared" si="38"/>
        <v>7895.9726120696942</v>
      </c>
      <c r="BQ20" s="4">
        <v>2024</v>
      </c>
      <c r="BR20" s="7">
        <f t="shared" si="39"/>
        <v>1034.3641202697497</v>
      </c>
      <c r="BS20" s="7">
        <f t="shared" si="40"/>
        <v>3447.8804008991656</v>
      </c>
      <c r="BT20" s="7">
        <f t="shared" si="41"/>
        <v>2413.5162806294156</v>
      </c>
      <c r="BU20" s="12">
        <f t="shared" si="47"/>
        <v>6895.7608017983312</v>
      </c>
      <c r="BW20" s="12"/>
    </row>
    <row r="21" spans="2:75" x14ac:dyDescent="0.35">
      <c r="B21" s="4">
        <v>2025</v>
      </c>
      <c r="C21" s="7">
        <f t="shared" si="0"/>
        <v>658.55116820749129</v>
      </c>
      <c r="D21" s="7">
        <f t="shared" si="1"/>
        <v>2195.1705606916375</v>
      </c>
      <c r="E21" s="7">
        <f t="shared" si="2"/>
        <v>1536.6193924841461</v>
      </c>
      <c r="F21" s="12">
        <f t="shared" si="3"/>
        <v>4390.3411213832751</v>
      </c>
      <c r="H21" s="4">
        <v>2025</v>
      </c>
      <c r="I21" s="7">
        <f t="shared" si="4"/>
        <v>584.50730174871671</v>
      </c>
      <c r="J21" s="7">
        <f t="shared" si="5"/>
        <v>1948.3576724957225</v>
      </c>
      <c r="K21" s="7">
        <f t="shared" si="6"/>
        <v>1363.8503707470056</v>
      </c>
      <c r="L21" s="12">
        <f t="shared" si="42"/>
        <v>3896.7153449914449</v>
      </c>
      <c r="N21" s="4">
        <v>2025</v>
      </c>
      <c r="O21" s="7">
        <f t="shared" si="7"/>
        <v>747.49793151707877</v>
      </c>
      <c r="P21" s="7">
        <f t="shared" si="8"/>
        <v>2491.6597717235959</v>
      </c>
      <c r="Q21" s="7">
        <f t="shared" si="9"/>
        <v>1744.1618402065171</v>
      </c>
      <c r="R21" s="12">
        <f t="shared" si="10"/>
        <v>4983.3195434471918</v>
      </c>
      <c r="T21" s="4">
        <v>2025</v>
      </c>
      <c r="U21" s="7">
        <f t="shared" si="11"/>
        <v>635.33402363990933</v>
      </c>
      <c r="V21" s="7">
        <f t="shared" si="12"/>
        <v>2117.780078799698</v>
      </c>
      <c r="W21" s="7">
        <f t="shared" si="13"/>
        <v>1482.4460551597886</v>
      </c>
      <c r="X21" s="12">
        <f t="shared" si="43"/>
        <v>4235.560157599396</v>
      </c>
      <c r="Z21" s="4">
        <v>2025</v>
      </c>
      <c r="AA21" s="7">
        <f t="shared" si="14"/>
        <v>937.15690301847383</v>
      </c>
      <c r="AB21" s="7">
        <f t="shared" si="15"/>
        <v>3123.856343394913</v>
      </c>
      <c r="AC21" s="7">
        <f t="shared" si="16"/>
        <v>2186.6994403764388</v>
      </c>
      <c r="AD21" s="12">
        <f t="shared" si="17"/>
        <v>6247.712686789826</v>
      </c>
      <c r="AF21" s="4">
        <v>2025</v>
      </c>
      <c r="AG21" s="7">
        <f t="shared" si="18"/>
        <v>785.77484553390275</v>
      </c>
      <c r="AH21" s="7">
        <f t="shared" si="19"/>
        <v>2619.2494851130091</v>
      </c>
      <c r="AI21" s="7">
        <f t="shared" si="20"/>
        <v>1833.4746395791062</v>
      </c>
      <c r="AJ21" s="12">
        <f t="shared" si="44"/>
        <v>5238.4989702260182</v>
      </c>
      <c r="AL21" s="4">
        <v>2025</v>
      </c>
      <c r="AM21" s="7">
        <f t="shared" si="21"/>
        <v>683.80765655465802</v>
      </c>
      <c r="AN21" s="7">
        <f t="shared" si="22"/>
        <v>2279.3588551821936</v>
      </c>
      <c r="AO21" s="7">
        <f t="shared" si="23"/>
        <v>1595.5511986275353</v>
      </c>
      <c r="AP21" s="12">
        <f t="shared" si="24"/>
        <v>4558.7177103643871</v>
      </c>
      <c r="AR21" s="4">
        <v>2025</v>
      </c>
      <c r="AS21" s="7">
        <f t="shared" si="25"/>
        <v>592.97842206391545</v>
      </c>
      <c r="AT21" s="7">
        <f t="shared" si="26"/>
        <v>1976.5947402130514</v>
      </c>
      <c r="AU21" s="7">
        <f t="shared" si="27"/>
        <v>1383.6163181491359</v>
      </c>
      <c r="AV21" s="12">
        <f t="shared" si="45"/>
        <v>3953.1894804261028</v>
      </c>
      <c r="AY21" s="4">
        <v>2025</v>
      </c>
      <c r="AZ21" s="7">
        <f t="shared" si="28"/>
        <v>970.8845116808393</v>
      </c>
      <c r="BA21" s="7">
        <f t="shared" si="29"/>
        <v>3236.281705602798</v>
      </c>
      <c r="BB21" s="7">
        <f t="shared" si="30"/>
        <v>2265.3971939219582</v>
      </c>
      <c r="BC21" s="12">
        <f>BC20*(1+$L$3)</f>
        <v>6472.5634112055959</v>
      </c>
      <c r="BE21" s="4">
        <v>2025</v>
      </c>
      <c r="BF21" s="7">
        <f t="shared" si="32"/>
        <v>1090.4214316842001</v>
      </c>
      <c r="BG21" s="7">
        <f t="shared" si="33"/>
        <v>3634.7381056140002</v>
      </c>
      <c r="BH21" s="7">
        <f t="shared" si="34"/>
        <v>2544.3166739297999</v>
      </c>
      <c r="BI21" s="12">
        <f t="shared" si="46"/>
        <v>7269.4762112280005</v>
      </c>
      <c r="BK21" s="4">
        <v>2025</v>
      </c>
      <c r="BL21" s="7">
        <f t="shared" si="35"/>
        <v>1195.0554548367479</v>
      </c>
      <c r="BM21" s="7">
        <f t="shared" si="36"/>
        <v>3983.5181827891602</v>
      </c>
      <c r="BN21" s="7">
        <f t="shared" si="37"/>
        <v>2788.462727952412</v>
      </c>
      <c r="BO21" s="12">
        <f t="shared" si="38"/>
        <v>7967.0363655783203</v>
      </c>
      <c r="BQ21" s="4">
        <v>2025</v>
      </c>
      <c r="BR21" s="7">
        <f t="shared" si="39"/>
        <v>1043.6733973521773</v>
      </c>
      <c r="BS21" s="7">
        <f t="shared" si="40"/>
        <v>3478.9113245072576</v>
      </c>
      <c r="BT21" s="7">
        <f t="shared" si="41"/>
        <v>2435.2379271550803</v>
      </c>
      <c r="BU21" s="12">
        <f t="shared" si="47"/>
        <v>6957.8226490145153</v>
      </c>
      <c r="BW21" s="12"/>
    </row>
    <row r="22" spans="2:75" x14ac:dyDescent="0.35">
      <c r="B22" s="4">
        <v>2026</v>
      </c>
      <c r="C22" s="7">
        <f t="shared" si="0"/>
        <v>664.47812872135864</v>
      </c>
      <c r="D22" s="7">
        <f t="shared" si="1"/>
        <v>2214.9270957378621</v>
      </c>
      <c r="E22" s="7">
        <f t="shared" si="2"/>
        <v>1550.4489670165035</v>
      </c>
      <c r="F22" s="12">
        <f t="shared" si="3"/>
        <v>4429.8541914757243</v>
      </c>
      <c r="H22" s="4">
        <v>2026</v>
      </c>
      <c r="I22" s="7">
        <f t="shared" si="4"/>
        <v>589.76786746445509</v>
      </c>
      <c r="J22" s="7">
        <f t="shared" si="5"/>
        <v>1965.8928915481838</v>
      </c>
      <c r="K22" s="7">
        <f t="shared" si="6"/>
        <v>1376.1250240837285</v>
      </c>
      <c r="L22" s="12">
        <f t="shared" si="42"/>
        <v>3931.7857830963676</v>
      </c>
      <c r="N22" s="4">
        <v>2026</v>
      </c>
      <c r="O22" s="7">
        <f t="shared" si="7"/>
        <v>754.22541290073241</v>
      </c>
      <c r="P22" s="7">
        <f t="shared" si="8"/>
        <v>2514.0847096691082</v>
      </c>
      <c r="Q22" s="7">
        <f t="shared" si="9"/>
        <v>1759.8592967683755</v>
      </c>
      <c r="R22" s="12">
        <f t="shared" si="10"/>
        <v>5028.1694193382164</v>
      </c>
      <c r="T22" s="4">
        <v>2026</v>
      </c>
      <c r="U22" s="7">
        <f t="shared" si="11"/>
        <v>641.05202985266851</v>
      </c>
      <c r="V22" s="7">
        <f t="shared" si="12"/>
        <v>2136.840099508895</v>
      </c>
      <c r="W22" s="7">
        <f t="shared" si="13"/>
        <v>1495.7880696562265</v>
      </c>
      <c r="X22" s="12">
        <f t="shared" si="43"/>
        <v>4273.6801990177901</v>
      </c>
      <c r="Z22" s="4">
        <v>2026</v>
      </c>
      <c r="AA22" s="7">
        <f t="shared" si="14"/>
        <v>945.59131514564001</v>
      </c>
      <c r="AB22" s="7">
        <f t="shared" si="15"/>
        <v>3151.971050485467</v>
      </c>
      <c r="AC22" s="7">
        <f t="shared" si="16"/>
        <v>2206.3797353398268</v>
      </c>
      <c r="AD22" s="12">
        <f t="shared" si="17"/>
        <v>6303.942100970934</v>
      </c>
      <c r="AF22" s="4">
        <v>2026</v>
      </c>
      <c r="AG22" s="7">
        <f t="shared" si="18"/>
        <v>792.84681914370765</v>
      </c>
      <c r="AH22" s="7">
        <f t="shared" si="19"/>
        <v>2642.8227304790257</v>
      </c>
      <c r="AI22" s="7">
        <f t="shared" si="20"/>
        <v>1849.975911335318</v>
      </c>
      <c r="AJ22" s="12">
        <f t="shared" si="44"/>
        <v>5285.6454609580514</v>
      </c>
      <c r="AL22" s="4">
        <v>2026</v>
      </c>
      <c r="AM22" s="7">
        <f t="shared" si="21"/>
        <v>689.96192546364989</v>
      </c>
      <c r="AN22" s="7">
        <f t="shared" si="22"/>
        <v>2299.8730848788332</v>
      </c>
      <c r="AO22" s="7">
        <f t="shared" si="23"/>
        <v>1609.9111594151832</v>
      </c>
      <c r="AP22" s="12">
        <f t="shared" si="24"/>
        <v>4599.7461697576664</v>
      </c>
      <c r="AR22" s="4">
        <v>2026</v>
      </c>
      <c r="AS22" s="7">
        <f t="shared" si="25"/>
        <v>598.31522786249059</v>
      </c>
      <c r="AT22" s="7">
        <f t="shared" si="26"/>
        <v>1994.3840928749687</v>
      </c>
      <c r="AU22" s="7">
        <f t="shared" si="27"/>
        <v>1396.068865012478</v>
      </c>
      <c r="AV22" s="12">
        <f t="shared" si="45"/>
        <v>3988.7681857499374</v>
      </c>
      <c r="AY22" s="4">
        <v>2026</v>
      </c>
      <c r="AZ22" s="7">
        <f t="shared" si="28"/>
        <v>979.62247228596686</v>
      </c>
      <c r="BA22" s="7">
        <f t="shared" si="29"/>
        <v>3265.408240953223</v>
      </c>
      <c r="BB22" s="7">
        <f t="shared" si="30"/>
        <v>2285.785768667256</v>
      </c>
      <c r="BC22" s="12">
        <f t="shared" si="31"/>
        <v>6530.8164819064459</v>
      </c>
      <c r="BE22" s="4">
        <v>2026</v>
      </c>
      <c r="BF22" s="7">
        <f t="shared" si="32"/>
        <v>1100.2352245693578</v>
      </c>
      <c r="BG22" s="7">
        <f t="shared" si="33"/>
        <v>3667.4507485645258</v>
      </c>
      <c r="BH22" s="7">
        <f t="shared" si="34"/>
        <v>2567.215523995168</v>
      </c>
      <c r="BI22" s="12">
        <f t="shared" si="46"/>
        <v>7334.9014971290517</v>
      </c>
      <c r="BK22" s="4">
        <v>2026</v>
      </c>
      <c r="BL22" s="7">
        <f t="shared" si="35"/>
        <v>1205.8109539302786</v>
      </c>
      <c r="BM22" s="7">
        <f t="shared" si="36"/>
        <v>4019.3698464342624</v>
      </c>
      <c r="BN22" s="7">
        <f t="shared" si="37"/>
        <v>2813.5588925039833</v>
      </c>
      <c r="BO22" s="12">
        <f t="shared" si="38"/>
        <v>8038.7396928685248</v>
      </c>
      <c r="BQ22" s="4">
        <v>2026</v>
      </c>
      <c r="BR22" s="7">
        <f t="shared" si="39"/>
        <v>1053.0664579283466</v>
      </c>
      <c r="BS22" s="7">
        <f t="shared" si="40"/>
        <v>3510.2215264278225</v>
      </c>
      <c r="BT22" s="7">
        <f t="shared" si="41"/>
        <v>2457.1550684994754</v>
      </c>
      <c r="BU22" s="12">
        <f t="shared" si="47"/>
        <v>7020.443052855645</v>
      </c>
      <c r="BW22" s="12"/>
    </row>
    <row r="23" spans="2:75" x14ac:dyDescent="0.35">
      <c r="B23" s="4">
        <v>2027</v>
      </c>
      <c r="C23" s="7">
        <f t="shared" si="0"/>
        <v>670.45843187985076</v>
      </c>
      <c r="D23" s="7">
        <f t="shared" si="1"/>
        <v>2234.8614395995028</v>
      </c>
      <c r="E23" s="7">
        <f t="shared" si="2"/>
        <v>1564.4030077196519</v>
      </c>
      <c r="F23" s="12">
        <f t="shared" si="3"/>
        <v>4469.7228791990055</v>
      </c>
      <c r="H23" s="4">
        <v>2027</v>
      </c>
      <c r="I23" s="7">
        <f t="shared" si="4"/>
        <v>595.07577827163516</v>
      </c>
      <c r="J23" s="7">
        <f t="shared" si="5"/>
        <v>1983.5859275721173</v>
      </c>
      <c r="K23" s="7">
        <f t="shared" si="6"/>
        <v>1388.510149300482</v>
      </c>
      <c r="L23" s="12">
        <f t="shared" si="42"/>
        <v>3967.1718551442345</v>
      </c>
      <c r="N23" s="4">
        <v>2027</v>
      </c>
      <c r="O23" s="7">
        <f t="shared" si="7"/>
        <v>761.01344161683892</v>
      </c>
      <c r="P23" s="7">
        <f t="shared" si="8"/>
        <v>2536.7114720561299</v>
      </c>
      <c r="Q23" s="7">
        <f t="shared" si="9"/>
        <v>1775.6980304392907</v>
      </c>
      <c r="R23" s="12">
        <f t="shared" si="10"/>
        <v>5073.4229441122598</v>
      </c>
      <c r="T23" s="4">
        <v>2027</v>
      </c>
      <c r="U23" s="7">
        <f t="shared" si="11"/>
        <v>646.82149812134253</v>
      </c>
      <c r="V23" s="7">
        <f t="shared" si="12"/>
        <v>2156.0716604044751</v>
      </c>
      <c r="W23" s="7">
        <f t="shared" si="13"/>
        <v>1509.2501622831326</v>
      </c>
      <c r="X23" s="12">
        <f t="shared" si="43"/>
        <v>4312.1433208089502</v>
      </c>
      <c r="Z23" s="4">
        <v>2027</v>
      </c>
      <c r="AA23" s="7">
        <f t="shared" si="14"/>
        <v>954.10163698195072</v>
      </c>
      <c r="AB23" s="7">
        <f t="shared" si="15"/>
        <v>3180.3387899398358</v>
      </c>
      <c r="AC23" s="7">
        <f t="shared" si="16"/>
        <v>2226.237152957885</v>
      </c>
      <c r="AD23" s="12">
        <f t="shared" si="17"/>
        <v>6360.6775798796716</v>
      </c>
      <c r="AF23" s="4">
        <v>2027</v>
      </c>
      <c r="AG23" s="7">
        <f t="shared" si="18"/>
        <v>799.98244051600102</v>
      </c>
      <c r="AH23" s="7">
        <f t="shared" si="19"/>
        <v>2666.6081350533368</v>
      </c>
      <c r="AI23" s="7">
        <f t="shared" si="20"/>
        <v>1866.6256945373357</v>
      </c>
      <c r="AJ23" s="12">
        <f t="shared" si="44"/>
        <v>5333.2162701066736</v>
      </c>
      <c r="AL23" s="4">
        <v>2027</v>
      </c>
      <c r="AM23" s="7">
        <f t="shared" si="21"/>
        <v>696.17158279282273</v>
      </c>
      <c r="AN23" s="7">
        <f t="shared" si="22"/>
        <v>2320.5719426427427</v>
      </c>
      <c r="AO23" s="7">
        <f t="shared" si="23"/>
        <v>1624.4003598499198</v>
      </c>
      <c r="AP23" s="12">
        <f t="shared" si="24"/>
        <v>4641.1438852854853</v>
      </c>
      <c r="AR23" s="4">
        <v>2027</v>
      </c>
      <c r="AS23" s="7">
        <f t="shared" si="25"/>
        <v>603.70006491325296</v>
      </c>
      <c r="AT23" s="7">
        <f t="shared" si="26"/>
        <v>2012.3335497108433</v>
      </c>
      <c r="AU23" s="7">
        <f t="shared" si="27"/>
        <v>1408.6334847975902</v>
      </c>
      <c r="AV23" s="12">
        <f t="shared" si="45"/>
        <v>4024.6670994216865</v>
      </c>
      <c r="AY23" s="4">
        <v>2027</v>
      </c>
      <c r="AZ23" s="7">
        <f t="shared" si="28"/>
        <v>988.43907453654049</v>
      </c>
      <c r="BA23" s="7">
        <f t="shared" si="29"/>
        <v>3294.7969151218017</v>
      </c>
      <c r="BB23" s="7">
        <f t="shared" si="30"/>
        <v>2306.3578405852609</v>
      </c>
      <c r="BC23" s="12">
        <f t="shared" si="31"/>
        <v>6589.5938302436034</v>
      </c>
      <c r="BE23" s="4">
        <v>2027</v>
      </c>
      <c r="BF23" s="7">
        <f t="shared" si="32"/>
        <v>1110.1373415904818</v>
      </c>
      <c r="BG23" s="7">
        <f t="shared" si="33"/>
        <v>3700.4578053016062</v>
      </c>
      <c r="BH23" s="7">
        <f t="shared" si="34"/>
        <v>2590.3204637111244</v>
      </c>
      <c r="BI23" s="12">
        <f t="shared" si="46"/>
        <v>7400.9156106032124</v>
      </c>
      <c r="BK23" s="4">
        <v>2027</v>
      </c>
      <c r="BL23" s="7">
        <f t="shared" si="35"/>
        <v>1216.663252515651</v>
      </c>
      <c r="BM23" s="7">
        <f t="shared" si="36"/>
        <v>4055.5441750521704</v>
      </c>
      <c r="BN23" s="7">
        <f t="shared" si="37"/>
        <v>2838.8809225365189</v>
      </c>
      <c r="BO23" s="12">
        <f t="shared" si="38"/>
        <v>8111.0883501043409</v>
      </c>
      <c r="BQ23" s="4">
        <v>2027</v>
      </c>
      <c r="BR23" s="7">
        <f t="shared" si="39"/>
        <v>1062.5440560497016</v>
      </c>
      <c r="BS23" s="7">
        <f t="shared" si="40"/>
        <v>3541.8135201656723</v>
      </c>
      <c r="BT23" s="7">
        <f t="shared" si="41"/>
        <v>2479.2694641159705</v>
      </c>
      <c r="BU23" s="12">
        <f t="shared" si="47"/>
        <v>7083.6270403313447</v>
      </c>
      <c r="BW23" s="12"/>
    </row>
    <row r="24" spans="2:75" x14ac:dyDescent="0.35">
      <c r="B24" s="4">
        <v>2028</v>
      </c>
      <c r="C24" s="7">
        <f t="shared" si="0"/>
        <v>676.49255776676944</v>
      </c>
      <c r="D24" s="7">
        <f t="shared" si="1"/>
        <v>2254.975192555898</v>
      </c>
      <c r="E24" s="7">
        <f t="shared" si="2"/>
        <v>1578.4826347891285</v>
      </c>
      <c r="F24" s="12">
        <f t="shared" si="3"/>
        <v>4509.9503851117961</v>
      </c>
      <c r="H24" s="4">
        <v>2028</v>
      </c>
      <c r="I24" s="7">
        <f t="shared" si="4"/>
        <v>600.43146027607986</v>
      </c>
      <c r="J24" s="7">
        <f t="shared" si="5"/>
        <v>2001.4382009202661</v>
      </c>
      <c r="K24" s="7">
        <f t="shared" si="6"/>
        <v>1401.0067406441863</v>
      </c>
      <c r="L24" s="12">
        <f t="shared" si="42"/>
        <v>4002.8764018405323</v>
      </c>
      <c r="N24" s="4">
        <v>2028</v>
      </c>
      <c r="O24" s="7">
        <f t="shared" si="7"/>
        <v>767.86256259139043</v>
      </c>
      <c r="P24" s="7">
        <f t="shared" si="8"/>
        <v>2559.5418753046347</v>
      </c>
      <c r="Q24" s="7">
        <f t="shared" si="9"/>
        <v>1791.6793127132441</v>
      </c>
      <c r="R24" s="12">
        <f t="shared" si="10"/>
        <v>5119.0837506092694</v>
      </c>
      <c r="T24" s="4">
        <v>2028</v>
      </c>
      <c r="U24" s="7">
        <f t="shared" si="11"/>
        <v>652.64289160443457</v>
      </c>
      <c r="V24" s="7">
        <f t="shared" si="12"/>
        <v>2175.4763053481151</v>
      </c>
      <c r="W24" s="7">
        <f t="shared" si="13"/>
        <v>1522.8334137436805</v>
      </c>
      <c r="X24" s="12">
        <f t="shared" si="43"/>
        <v>4350.9526106962303</v>
      </c>
      <c r="Z24" s="4">
        <v>2028</v>
      </c>
      <c r="AA24" s="7">
        <f t="shared" si="14"/>
        <v>962.68855171478822</v>
      </c>
      <c r="AB24" s="7">
        <f t="shared" si="15"/>
        <v>3208.9618390492942</v>
      </c>
      <c r="AC24" s="7">
        <f t="shared" si="16"/>
        <v>2246.2732873345058</v>
      </c>
      <c r="AD24" s="12">
        <f t="shared" si="17"/>
        <v>6417.9236780985884</v>
      </c>
      <c r="AF24" s="4">
        <v>2028</v>
      </c>
      <c r="AG24" s="7">
        <f t="shared" si="18"/>
        <v>807.18228248064486</v>
      </c>
      <c r="AH24" s="7">
        <f t="shared" si="19"/>
        <v>2690.6076082688164</v>
      </c>
      <c r="AI24" s="7">
        <f t="shared" si="20"/>
        <v>1883.4253257881714</v>
      </c>
      <c r="AJ24" s="12">
        <f t="shared" si="44"/>
        <v>5381.2152165376328</v>
      </c>
      <c r="AL24" s="4">
        <v>2028</v>
      </c>
      <c r="AM24" s="7">
        <f t="shared" si="21"/>
        <v>702.43712703795802</v>
      </c>
      <c r="AN24" s="7">
        <f t="shared" si="22"/>
        <v>2341.457090126527</v>
      </c>
      <c r="AO24" s="7">
        <f t="shared" si="23"/>
        <v>1639.0199630885688</v>
      </c>
      <c r="AP24" s="12">
        <f t="shared" si="24"/>
        <v>4682.9141802530539</v>
      </c>
      <c r="AR24" s="4">
        <v>2028</v>
      </c>
      <c r="AS24" s="7">
        <f t="shared" si="25"/>
        <v>609.13336549747214</v>
      </c>
      <c r="AT24" s="7">
        <f t="shared" si="26"/>
        <v>2030.4445516582407</v>
      </c>
      <c r="AU24" s="7">
        <f t="shared" si="27"/>
        <v>1421.3111861607683</v>
      </c>
      <c r="AV24" s="12">
        <f t="shared" si="45"/>
        <v>4060.8891033164814</v>
      </c>
      <c r="AY24" s="4">
        <v>2028</v>
      </c>
      <c r="AZ24" s="7">
        <f t="shared" si="28"/>
        <v>997.33502620736931</v>
      </c>
      <c r="BA24" s="7">
        <f t="shared" si="29"/>
        <v>3324.4500873578977</v>
      </c>
      <c r="BB24" s="7">
        <f t="shared" si="30"/>
        <v>2327.1150611505282</v>
      </c>
      <c r="BC24" s="12">
        <f t="shared" si="31"/>
        <v>6648.9001747157954</v>
      </c>
      <c r="BE24" s="4">
        <v>2028</v>
      </c>
      <c r="BF24" s="7">
        <f t="shared" si="32"/>
        <v>1120.128577664796</v>
      </c>
      <c r="BG24" s="7">
        <f t="shared" si="33"/>
        <v>3733.76192554932</v>
      </c>
      <c r="BH24" s="7">
        <f t="shared" si="34"/>
        <v>2613.633347884524</v>
      </c>
      <c r="BI24" s="12">
        <f t="shared" si="46"/>
        <v>7467.5238510986401</v>
      </c>
      <c r="BK24" s="4">
        <v>2028</v>
      </c>
      <c r="BL24" s="7">
        <f t="shared" si="35"/>
        <v>1227.6132217882919</v>
      </c>
      <c r="BM24" s="7">
        <f t="shared" si="36"/>
        <v>4092.0440726276397</v>
      </c>
      <c r="BN24" s="7">
        <f t="shared" si="37"/>
        <v>2864.4308508393478</v>
      </c>
      <c r="BO24" s="12">
        <f t="shared" si="38"/>
        <v>8184.0881452552794</v>
      </c>
      <c r="BQ24" s="4">
        <v>2028</v>
      </c>
      <c r="BR24" s="7">
        <f t="shared" si="39"/>
        <v>1072.1069525541488</v>
      </c>
      <c r="BS24" s="7">
        <f t="shared" si="40"/>
        <v>3573.6898418471628</v>
      </c>
      <c r="BT24" s="7">
        <f t="shared" si="41"/>
        <v>2501.582889293014</v>
      </c>
      <c r="BU24" s="12">
        <f t="shared" si="47"/>
        <v>7147.3796836943256</v>
      </c>
      <c r="BW24" s="12"/>
    </row>
    <row r="25" spans="2:75" x14ac:dyDescent="0.35">
      <c r="B25" s="4">
        <v>2029</v>
      </c>
      <c r="C25" s="7">
        <f t="shared" si="0"/>
        <v>682.58099078667021</v>
      </c>
      <c r="D25" s="7">
        <f t="shared" si="1"/>
        <v>2275.2699692889009</v>
      </c>
      <c r="E25" s="7">
        <f t="shared" si="2"/>
        <v>1592.6889785022306</v>
      </c>
      <c r="F25" s="12">
        <f t="shared" si="3"/>
        <v>4550.5399385778019</v>
      </c>
      <c r="H25" s="4">
        <v>2029</v>
      </c>
      <c r="I25" s="7">
        <f t="shared" si="4"/>
        <v>605.83534341856443</v>
      </c>
      <c r="J25" s="7">
        <f t="shared" si="5"/>
        <v>2019.4511447285483</v>
      </c>
      <c r="K25" s="7">
        <f t="shared" si="6"/>
        <v>1413.6158013099837</v>
      </c>
      <c r="L25" s="12">
        <f t="shared" si="42"/>
        <v>4038.9022894570967</v>
      </c>
      <c r="N25" s="4">
        <v>2029</v>
      </c>
      <c r="O25" s="7">
        <f t="shared" si="7"/>
        <v>774.77332565471283</v>
      </c>
      <c r="P25" s="7">
        <f t="shared" si="8"/>
        <v>2582.5777521823761</v>
      </c>
      <c r="Q25" s="7">
        <f t="shared" si="9"/>
        <v>1807.8044265276631</v>
      </c>
      <c r="R25" s="12">
        <f t="shared" si="10"/>
        <v>5165.1555043647522</v>
      </c>
      <c r="T25" s="4">
        <v>2029</v>
      </c>
      <c r="U25" s="7">
        <f t="shared" si="11"/>
        <v>658.51667762887439</v>
      </c>
      <c r="V25" s="7">
        <f t="shared" si="12"/>
        <v>2195.0555920962479</v>
      </c>
      <c r="W25" s="7">
        <f t="shared" si="13"/>
        <v>1536.5389144673734</v>
      </c>
      <c r="X25" s="12">
        <f t="shared" si="43"/>
        <v>4390.1111841924958</v>
      </c>
      <c r="Z25" s="4">
        <v>2029</v>
      </c>
      <c r="AA25" s="7">
        <f t="shared" si="14"/>
        <v>971.35274868022123</v>
      </c>
      <c r="AB25" s="7">
        <f t="shared" si="15"/>
        <v>3237.8424956007375</v>
      </c>
      <c r="AC25" s="7">
        <f t="shared" si="16"/>
        <v>2266.4897469205162</v>
      </c>
      <c r="AD25" s="12">
        <f t="shared" si="17"/>
        <v>6475.684991201475</v>
      </c>
      <c r="AF25" s="4">
        <v>2029</v>
      </c>
      <c r="AG25" s="7">
        <f t="shared" si="18"/>
        <v>814.44692302297062</v>
      </c>
      <c r="AH25" s="7">
        <f t="shared" si="19"/>
        <v>2714.8230767432356</v>
      </c>
      <c r="AI25" s="7">
        <f t="shared" si="20"/>
        <v>1900.3761537202647</v>
      </c>
      <c r="AJ25" s="12">
        <f t="shared" si="44"/>
        <v>5429.6461534864711</v>
      </c>
      <c r="AL25" s="4">
        <v>2029</v>
      </c>
      <c r="AM25" s="7">
        <f t="shared" si="21"/>
        <v>708.75906118129967</v>
      </c>
      <c r="AN25" s="7">
        <f t="shared" si="22"/>
        <v>2362.5302039376656</v>
      </c>
      <c r="AO25" s="7">
        <f t="shared" si="23"/>
        <v>1653.7711427563659</v>
      </c>
      <c r="AP25" s="12">
        <f t="shared" si="24"/>
        <v>4725.0604078753313</v>
      </c>
      <c r="AR25" s="4">
        <v>2029</v>
      </c>
      <c r="AS25" s="7">
        <f t="shared" si="25"/>
        <v>614.61556578694933</v>
      </c>
      <c r="AT25" s="7">
        <f t="shared" si="26"/>
        <v>2048.7185526231647</v>
      </c>
      <c r="AU25" s="7">
        <f t="shared" si="27"/>
        <v>1434.1029868362152</v>
      </c>
      <c r="AV25" s="12">
        <f t="shared" si="45"/>
        <v>4097.4371052463293</v>
      </c>
      <c r="AY25" s="4">
        <v>2029</v>
      </c>
      <c r="AZ25" s="7">
        <f t="shared" si="28"/>
        <v>1006.3110414432355</v>
      </c>
      <c r="BA25" s="7">
        <f t="shared" si="29"/>
        <v>3354.3701381441183</v>
      </c>
      <c r="BB25" s="7">
        <f t="shared" si="30"/>
        <v>2348.0590967008825</v>
      </c>
      <c r="BC25" s="12">
        <f t="shared" si="31"/>
        <v>6708.7402762882366</v>
      </c>
      <c r="BE25" s="4">
        <v>2029</v>
      </c>
      <c r="BF25" s="7">
        <f t="shared" si="32"/>
        <v>1130.209734863779</v>
      </c>
      <c r="BG25" s="7">
        <f t="shared" si="33"/>
        <v>3767.3657828792634</v>
      </c>
      <c r="BH25" s="7">
        <f t="shared" si="34"/>
        <v>2637.1560480154844</v>
      </c>
      <c r="BI25" s="12">
        <f t="shared" si="46"/>
        <v>7534.7315657585268</v>
      </c>
      <c r="BK25" s="4">
        <v>2029</v>
      </c>
      <c r="BL25" s="7">
        <f t="shared" si="35"/>
        <v>1238.6617407843864</v>
      </c>
      <c r="BM25" s="7">
        <f t="shared" si="36"/>
        <v>4128.8724692812884</v>
      </c>
      <c r="BN25" s="7">
        <f t="shared" si="37"/>
        <v>2890.2107284969015</v>
      </c>
      <c r="BO25" s="12">
        <f t="shared" si="38"/>
        <v>8257.7449385625769</v>
      </c>
      <c r="BQ25" s="4">
        <v>2029</v>
      </c>
      <c r="BR25" s="7">
        <f t="shared" si="39"/>
        <v>1081.7559151271359</v>
      </c>
      <c r="BS25" s="7">
        <f t="shared" si="40"/>
        <v>3605.853050423787</v>
      </c>
      <c r="BT25" s="7">
        <f t="shared" si="41"/>
        <v>2524.0971352966508</v>
      </c>
      <c r="BU25" s="12">
        <f t="shared" si="47"/>
        <v>7211.7061008475739</v>
      </c>
      <c r="BW25" s="12"/>
    </row>
    <row r="26" spans="2:75" x14ac:dyDescent="0.35">
      <c r="B26" s="4">
        <v>2030</v>
      </c>
      <c r="C26" s="7">
        <f t="shared" si="0"/>
        <v>688.72421970375024</v>
      </c>
      <c r="D26" s="7">
        <f t="shared" si="1"/>
        <v>2295.7473990125009</v>
      </c>
      <c r="E26" s="7">
        <f t="shared" si="2"/>
        <v>1607.0231793087505</v>
      </c>
      <c r="F26" s="12">
        <f t="shared" si="3"/>
        <v>4591.4947980250017</v>
      </c>
      <c r="H26" s="4">
        <v>2030</v>
      </c>
      <c r="I26" s="7">
        <f t="shared" si="4"/>
        <v>611.28786150933149</v>
      </c>
      <c r="J26" s="7">
        <f t="shared" si="5"/>
        <v>2037.626205031105</v>
      </c>
      <c r="K26" s="7">
        <f t="shared" si="6"/>
        <v>1426.3383435217734</v>
      </c>
      <c r="L26" s="12">
        <f t="shared" si="42"/>
        <v>4075.2524100622099</v>
      </c>
      <c r="N26" s="4">
        <v>2030</v>
      </c>
      <c r="O26" s="7">
        <f t="shared" si="7"/>
        <v>781.74628558560516</v>
      </c>
      <c r="P26" s="7">
        <f t="shared" si="8"/>
        <v>2605.8209519520174</v>
      </c>
      <c r="Q26" s="7">
        <f t="shared" si="9"/>
        <v>1824.074666366412</v>
      </c>
      <c r="R26" s="12">
        <f t="shared" si="10"/>
        <v>5211.6419039040347</v>
      </c>
      <c r="T26" s="4">
        <v>2030</v>
      </c>
      <c r="U26" s="7">
        <f t="shared" si="11"/>
        <v>664.44332772753421</v>
      </c>
      <c r="V26" s="7">
        <f t="shared" si="12"/>
        <v>2214.8110924251141</v>
      </c>
      <c r="W26" s="7">
        <f t="shared" si="13"/>
        <v>1550.3677646975798</v>
      </c>
      <c r="X26" s="12">
        <f t="shared" si="43"/>
        <v>4429.6221848502282</v>
      </c>
      <c r="Z26" s="4">
        <v>2030</v>
      </c>
      <c r="AA26" s="7">
        <f t="shared" si="14"/>
        <v>980.09492341834311</v>
      </c>
      <c r="AB26" s="7">
        <f t="shared" si="15"/>
        <v>3266.9830780611437</v>
      </c>
      <c r="AC26" s="7">
        <f t="shared" si="16"/>
        <v>2286.8881546428006</v>
      </c>
      <c r="AD26" s="12">
        <f t="shared" si="17"/>
        <v>6533.9661561222874</v>
      </c>
      <c r="AF26" s="4">
        <v>2030</v>
      </c>
      <c r="AG26" s="7">
        <f t="shared" si="18"/>
        <v>821.77694533017734</v>
      </c>
      <c r="AH26" s="7">
        <f t="shared" si="19"/>
        <v>2739.2564844339245</v>
      </c>
      <c r="AI26" s="7">
        <f t="shared" si="20"/>
        <v>1917.4795391037469</v>
      </c>
      <c r="AJ26" s="12">
        <f t="shared" si="44"/>
        <v>5478.5129688678489</v>
      </c>
      <c r="AL26" s="4">
        <v>2030</v>
      </c>
      <c r="AM26" s="7">
        <f t="shared" si="21"/>
        <v>715.13789273193129</v>
      </c>
      <c r="AN26" s="7">
        <f t="shared" si="22"/>
        <v>2383.7929757731044</v>
      </c>
      <c r="AO26" s="7">
        <f t="shared" si="23"/>
        <v>1668.6550830411729</v>
      </c>
      <c r="AP26" s="12">
        <f t="shared" si="24"/>
        <v>4767.5859515462089</v>
      </c>
      <c r="AR26" s="4">
        <v>2030</v>
      </c>
      <c r="AS26" s="7">
        <f t="shared" si="25"/>
        <v>620.14710587903187</v>
      </c>
      <c r="AT26" s="7">
        <f t="shared" si="26"/>
        <v>2067.1570195967729</v>
      </c>
      <c r="AU26" s="7">
        <f t="shared" si="27"/>
        <v>1447.009913717741</v>
      </c>
      <c r="AV26" s="12">
        <f t="shared" si="45"/>
        <v>4134.3140391935458</v>
      </c>
      <c r="AY26" s="4">
        <v>2030</v>
      </c>
      <c r="AZ26" s="7">
        <f t="shared" si="28"/>
        <v>1015.3678408162244</v>
      </c>
      <c r="BA26" s="7">
        <f t="shared" si="29"/>
        <v>3384.559469387415</v>
      </c>
      <c r="BB26" s="7">
        <f t="shared" si="30"/>
        <v>2369.1916285711904</v>
      </c>
      <c r="BC26" s="12">
        <f t="shared" si="31"/>
        <v>6769.11893877483</v>
      </c>
      <c r="BE26" s="4">
        <v>2030</v>
      </c>
      <c r="BF26" s="7">
        <f t="shared" si="32"/>
        <v>1140.3816224775528</v>
      </c>
      <c r="BG26" s="7">
        <f t="shared" si="33"/>
        <v>3801.2720749251762</v>
      </c>
      <c r="BH26" s="7">
        <f t="shared" si="34"/>
        <v>2660.8904524476234</v>
      </c>
      <c r="BI26" s="12">
        <f t="shared" si="46"/>
        <v>7602.5441498503524</v>
      </c>
      <c r="BK26" s="4">
        <v>2030</v>
      </c>
      <c r="BL26" s="7">
        <f t="shared" si="35"/>
        <v>1249.8096964514457</v>
      </c>
      <c r="BM26" s="7">
        <f t="shared" si="36"/>
        <v>4166.0323215048193</v>
      </c>
      <c r="BN26" s="7">
        <f t="shared" si="37"/>
        <v>2916.2226250533731</v>
      </c>
      <c r="BO26" s="12">
        <f t="shared" si="38"/>
        <v>8332.0646430096385</v>
      </c>
      <c r="BQ26" s="4">
        <v>2030</v>
      </c>
      <c r="BR26" s="7">
        <f t="shared" si="39"/>
        <v>1091.4917183632801</v>
      </c>
      <c r="BS26" s="7">
        <f t="shared" si="40"/>
        <v>3638.3057278776005</v>
      </c>
      <c r="BT26" s="7">
        <f t="shared" si="41"/>
        <v>2546.8140095143203</v>
      </c>
      <c r="BU26" s="12">
        <f t="shared" si="47"/>
        <v>7276.611455755201</v>
      </c>
      <c r="BW26" s="12"/>
    </row>
    <row r="27" spans="2:75" x14ac:dyDescent="0.35">
      <c r="B27" s="4">
        <v>2031</v>
      </c>
      <c r="C27" s="7">
        <f t="shared" si="0"/>
        <v>694.92273768108396</v>
      </c>
      <c r="D27" s="7">
        <f t="shared" si="1"/>
        <v>2316.4091256036131</v>
      </c>
      <c r="E27" s="7">
        <f t="shared" si="2"/>
        <v>1621.486387922529</v>
      </c>
      <c r="F27" s="12">
        <f t="shared" si="3"/>
        <v>4632.8182512072262</v>
      </c>
      <c r="H27" s="4">
        <v>2031</v>
      </c>
      <c r="I27" s="7">
        <f t="shared" si="4"/>
        <v>616.78945226291535</v>
      </c>
      <c r="J27" s="7">
        <f t="shared" si="5"/>
        <v>2055.9648408763846</v>
      </c>
      <c r="K27" s="7">
        <f t="shared" si="6"/>
        <v>1439.1753886134691</v>
      </c>
      <c r="L27" s="12">
        <f t="shared" si="42"/>
        <v>4111.9296817527693</v>
      </c>
      <c r="N27" s="4">
        <v>2031</v>
      </c>
      <c r="O27" s="7">
        <f t="shared" si="7"/>
        <v>788.7820021558756</v>
      </c>
      <c r="P27" s="7">
        <f t="shared" si="8"/>
        <v>2629.2733405195854</v>
      </c>
      <c r="Q27" s="7">
        <f t="shared" si="9"/>
        <v>1840.4913383637097</v>
      </c>
      <c r="R27" s="12">
        <f t="shared" si="10"/>
        <v>5258.5466810391708</v>
      </c>
      <c r="T27" s="4">
        <v>2031</v>
      </c>
      <c r="U27" s="7">
        <f t="shared" si="11"/>
        <v>670.42331767708197</v>
      </c>
      <c r="V27" s="7">
        <f t="shared" si="12"/>
        <v>2234.74439225694</v>
      </c>
      <c r="W27" s="7">
        <f t="shared" si="13"/>
        <v>1564.3210745798579</v>
      </c>
      <c r="X27" s="12">
        <f t="shared" si="43"/>
        <v>4469.4887845138801</v>
      </c>
      <c r="Z27" s="4">
        <v>2031</v>
      </c>
      <c r="AA27" s="7">
        <f t="shared" si="14"/>
        <v>988.91577772910807</v>
      </c>
      <c r="AB27" s="7">
        <f t="shared" si="15"/>
        <v>3296.3859257636936</v>
      </c>
      <c r="AC27" s="7">
        <f t="shared" si="16"/>
        <v>2307.4701480345852</v>
      </c>
      <c r="AD27" s="12">
        <f t="shared" si="17"/>
        <v>6592.7718515273873</v>
      </c>
      <c r="AF27" s="4">
        <v>2031</v>
      </c>
      <c r="AG27" s="7">
        <f t="shared" si="18"/>
        <v>829.17293783814887</v>
      </c>
      <c r="AH27" s="7">
        <f t="shared" si="19"/>
        <v>2763.9097927938296</v>
      </c>
      <c r="AI27" s="7">
        <f t="shared" si="20"/>
        <v>1934.7368549556807</v>
      </c>
      <c r="AJ27" s="12">
        <f t="shared" si="44"/>
        <v>5527.8195855876593</v>
      </c>
      <c r="AL27" s="4">
        <v>2031</v>
      </c>
      <c r="AM27" s="7">
        <f t="shared" si="21"/>
        <v>721.57413376651868</v>
      </c>
      <c r="AN27" s="7">
        <f t="shared" si="22"/>
        <v>2405.2471125550624</v>
      </c>
      <c r="AO27" s="7">
        <f t="shared" si="23"/>
        <v>1683.6729787885436</v>
      </c>
      <c r="AP27" s="12">
        <f t="shared" si="24"/>
        <v>4810.4942251101247</v>
      </c>
      <c r="AR27" s="4">
        <v>2031</v>
      </c>
      <c r="AS27" s="7">
        <f t="shared" si="25"/>
        <v>625.728429831943</v>
      </c>
      <c r="AT27" s="7">
        <f t="shared" si="26"/>
        <v>2085.7614327731435</v>
      </c>
      <c r="AU27" s="7">
        <f t="shared" si="27"/>
        <v>1460.0330029412003</v>
      </c>
      <c r="AV27" s="12">
        <f t="shared" si="45"/>
        <v>4171.522865546287</v>
      </c>
      <c r="AY27" s="4">
        <v>2031</v>
      </c>
      <c r="AZ27" s="7">
        <f t="shared" si="28"/>
        <v>1024.5061513835703</v>
      </c>
      <c r="BA27" s="7">
        <f t="shared" si="29"/>
        <v>3415.0205046119013</v>
      </c>
      <c r="BB27" s="7">
        <f t="shared" si="30"/>
        <v>2390.5143532283309</v>
      </c>
      <c r="BC27" s="12">
        <f t="shared" si="31"/>
        <v>6830.0410092238026</v>
      </c>
      <c r="BE27" s="4">
        <v>2031</v>
      </c>
      <c r="BF27" s="7">
        <f t="shared" si="32"/>
        <v>1150.6450570798506</v>
      </c>
      <c r="BG27" s="7">
        <f t="shared" si="33"/>
        <v>3835.4835235995024</v>
      </c>
      <c r="BH27" s="7">
        <f t="shared" si="34"/>
        <v>2684.8384665196513</v>
      </c>
      <c r="BI27" s="12">
        <f t="shared" si="46"/>
        <v>7670.9670471990048</v>
      </c>
      <c r="BK27" s="4">
        <v>2031</v>
      </c>
      <c r="BL27" s="7">
        <f t="shared" si="35"/>
        <v>1261.0579837195085</v>
      </c>
      <c r="BM27" s="7">
        <f t="shared" si="36"/>
        <v>4203.526612398362</v>
      </c>
      <c r="BN27" s="7">
        <f t="shared" si="37"/>
        <v>2942.4686286788533</v>
      </c>
      <c r="BO27" s="12">
        <f t="shared" si="38"/>
        <v>8407.053224796724</v>
      </c>
      <c r="BQ27" s="4">
        <v>2031</v>
      </c>
      <c r="BR27" s="7">
        <f t="shared" si="39"/>
        <v>1101.3151438285495</v>
      </c>
      <c r="BS27" s="7">
        <f t="shared" si="40"/>
        <v>3671.0504794284984</v>
      </c>
      <c r="BT27" s="7">
        <f t="shared" si="41"/>
        <v>2569.7353355999489</v>
      </c>
      <c r="BU27" s="12">
        <f t="shared" si="47"/>
        <v>7342.1009588569968</v>
      </c>
      <c r="BW27" s="12"/>
    </row>
    <row r="28" spans="2:75" x14ac:dyDescent="0.35">
      <c r="B28" s="4">
        <v>2032</v>
      </c>
      <c r="C28" s="7">
        <f t="shared" si="0"/>
        <v>701.17704232021356</v>
      </c>
      <c r="D28" s="7">
        <f t="shared" si="1"/>
        <v>2337.2568077340452</v>
      </c>
      <c r="E28" s="7">
        <f t="shared" si="2"/>
        <v>1636.0797654138316</v>
      </c>
      <c r="F28" s="12">
        <f t="shared" si="3"/>
        <v>4674.5136154680904</v>
      </c>
      <c r="H28" s="4">
        <v>2032</v>
      </c>
      <c r="I28" s="7">
        <f t="shared" si="4"/>
        <v>622.34055733328148</v>
      </c>
      <c r="J28" s="7">
        <f t="shared" si="5"/>
        <v>2074.4685244442717</v>
      </c>
      <c r="K28" s="7">
        <f t="shared" si="6"/>
        <v>1452.1279671109901</v>
      </c>
      <c r="L28" s="12">
        <f t="shared" si="42"/>
        <v>4148.9370488885434</v>
      </c>
      <c r="N28" s="4">
        <v>2032</v>
      </c>
      <c r="O28" s="7">
        <f t="shared" si="7"/>
        <v>795.88104017527849</v>
      </c>
      <c r="P28" s="7">
        <f t="shared" si="8"/>
        <v>2652.9368005842616</v>
      </c>
      <c r="Q28" s="7">
        <f t="shared" si="9"/>
        <v>1857.0557604089829</v>
      </c>
      <c r="R28" s="12">
        <f t="shared" si="10"/>
        <v>5305.8736011685232</v>
      </c>
      <c r="T28" s="4">
        <v>2032</v>
      </c>
      <c r="U28" s="7">
        <f t="shared" si="11"/>
        <v>676.45712753617556</v>
      </c>
      <c r="V28" s="7">
        <f t="shared" si="12"/>
        <v>2254.8570917872521</v>
      </c>
      <c r="W28" s="7">
        <f t="shared" si="13"/>
        <v>1578.3999642510764</v>
      </c>
      <c r="X28" s="12">
        <f t="shared" si="43"/>
        <v>4509.7141835745042</v>
      </c>
      <c r="Z28" s="4">
        <v>2032</v>
      </c>
      <c r="AA28" s="7">
        <f t="shared" si="14"/>
        <v>997.81601972866986</v>
      </c>
      <c r="AB28" s="7">
        <f t="shared" si="15"/>
        <v>3326.0533990955664</v>
      </c>
      <c r="AC28" s="7">
        <f t="shared" si="16"/>
        <v>2328.2373793668962</v>
      </c>
      <c r="AD28" s="12">
        <f t="shared" si="17"/>
        <v>6652.1067981911328</v>
      </c>
      <c r="AF28" s="4">
        <v>2032</v>
      </c>
      <c r="AG28" s="7">
        <f t="shared" si="18"/>
        <v>836.63549427869214</v>
      </c>
      <c r="AH28" s="7">
        <f t="shared" si="19"/>
        <v>2788.7849809289737</v>
      </c>
      <c r="AI28" s="7">
        <f t="shared" si="20"/>
        <v>1952.1494866502815</v>
      </c>
      <c r="AJ28" s="12">
        <f t="shared" si="44"/>
        <v>5577.5699618579474</v>
      </c>
      <c r="AL28" s="4">
        <v>2032</v>
      </c>
      <c r="AM28" s="7">
        <f t="shared" si="21"/>
        <v>728.06830097041723</v>
      </c>
      <c r="AN28" s="7">
        <f t="shared" si="22"/>
        <v>2426.8943365680575</v>
      </c>
      <c r="AO28" s="7">
        <f t="shared" si="23"/>
        <v>1698.8260355976402</v>
      </c>
      <c r="AP28" s="12">
        <f t="shared" si="24"/>
        <v>4853.788673136115</v>
      </c>
      <c r="AR28" s="4">
        <v>2032</v>
      </c>
      <c r="AS28" s="7">
        <f t="shared" si="25"/>
        <v>631.35998570043046</v>
      </c>
      <c r="AT28" s="7">
        <f t="shared" si="26"/>
        <v>2104.5332856681016</v>
      </c>
      <c r="AU28" s="7">
        <f t="shared" si="27"/>
        <v>1473.173299967671</v>
      </c>
      <c r="AV28" s="12">
        <f t="shared" si="45"/>
        <v>4209.0665713362032</v>
      </c>
      <c r="AY28" s="4">
        <v>2032</v>
      </c>
      <c r="AZ28" s="7">
        <f t="shared" si="28"/>
        <v>1033.7267067460225</v>
      </c>
      <c r="BA28" s="7">
        <f t="shared" si="29"/>
        <v>3445.7556891534082</v>
      </c>
      <c r="BB28" s="7">
        <f t="shared" si="30"/>
        <v>2412.0289824073857</v>
      </c>
      <c r="BC28" s="12">
        <f t="shared" si="31"/>
        <v>6891.5113783068164</v>
      </c>
      <c r="BE28" s="4">
        <v>2032</v>
      </c>
      <c r="BF28" s="7">
        <f t="shared" si="32"/>
        <v>1161.0008625935693</v>
      </c>
      <c r="BG28" s="7">
        <f t="shared" si="33"/>
        <v>3870.0028753118977</v>
      </c>
      <c r="BH28" s="7">
        <f t="shared" si="34"/>
        <v>2709.0020127183284</v>
      </c>
      <c r="BI28" s="12">
        <f t="shared" si="46"/>
        <v>7740.0057506237954</v>
      </c>
      <c r="BK28" s="4">
        <v>2032</v>
      </c>
      <c r="BL28" s="7">
        <f t="shared" si="35"/>
        <v>1272.4075055729838</v>
      </c>
      <c r="BM28" s="7">
        <f t="shared" si="36"/>
        <v>4241.3583519099466</v>
      </c>
      <c r="BN28" s="7">
        <f t="shared" si="37"/>
        <v>2968.9508463369625</v>
      </c>
      <c r="BO28" s="12">
        <f t="shared" si="38"/>
        <v>8482.7167038198932</v>
      </c>
      <c r="BQ28" s="4">
        <v>2032</v>
      </c>
      <c r="BR28" s="7">
        <f t="shared" si="39"/>
        <v>1111.2269801230063</v>
      </c>
      <c r="BS28" s="7">
        <f t="shared" si="40"/>
        <v>3704.0899337433543</v>
      </c>
      <c r="BT28" s="7">
        <f t="shared" si="41"/>
        <v>2592.862953620348</v>
      </c>
      <c r="BU28" s="12">
        <f t="shared" si="47"/>
        <v>7408.1798674867086</v>
      </c>
      <c r="BW28" s="12"/>
    </row>
    <row r="29" spans="2:75" x14ac:dyDescent="0.35">
      <c r="B29" s="4">
        <v>2033</v>
      </c>
      <c r="C29" s="7">
        <f t="shared" si="0"/>
        <v>707.48763570109543</v>
      </c>
      <c r="D29" s="7">
        <f t="shared" si="1"/>
        <v>2358.2921190036514</v>
      </c>
      <c r="E29" s="7">
        <f t="shared" si="2"/>
        <v>1650.8044833025558</v>
      </c>
      <c r="F29" s="12">
        <f t="shared" si="3"/>
        <v>4716.5842380073027</v>
      </c>
      <c r="H29" s="4">
        <v>2033</v>
      </c>
      <c r="I29" s="7">
        <f t="shared" si="4"/>
        <v>627.94162234928092</v>
      </c>
      <c r="J29" s="7">
        <f t="shared" si="5"/>
        <v>2093.13874116427</v>
      </c>
      <c r="K29" s="7">
        <f t="shared" si="6"/>
        <v>1465.1971188149889</v>
      </c>
      <c r="L29" s="12">
        <f t="shared" si="42"/>
        <v>4186.2774823285399</v>
      </c>
      <c r="N29" s="4">
        <v>2033</v>
      </c>
      <c r="O29" s="7">
        <f t="shared" si="7"/>
        <v>803.04396953685591</v>
      </c>
      <c r="P29" s="7">
        <f t="shared" si="8"/>
        <v>2676.8132317895197</v>
      </c>
      <c r="Q29" s="7">
        <f t="shared" si="9"/>
        <v>1873.7692622526636</v>
      </c>
      <c r="R29" s="12">
        <f t="shared" si="10"/>
        <v>5353.6264635790394</v>
      </c>
      <c r="T29" s="4">
        <v>2033</v>
      </c>
      <c r="U29" s="7">
        <f t="shared" si="11"/>
        <v>682.5452416840011</v>
      </c>
      <c r="V29" s="7">
        <f t="shared" si="12"/>
        <v>2275.1508056133371</v>
      </c>
      <c r="W29" s="7">
        <f t="shared" si="13"/>
        <v>1592.6055639293359</v>
      </c>
      <c r="X29" s="12">
        <f t="shared" si="43"/>
        <v>4550.3016112266741</v>
      </c>
      <c r="Z29" s="4">
        <v>2033</v>
      </c>
      <c r="AA29" s="7">
        <f t="shared" si="14"/>
        <v>1006.7963639062278</v>
      </c>
      <c r="AB29" s="7">
        <f t="shared" si="15"/>
        <v>3355.9878796874264</v>
      </c>
      <c r="AC29" s="7">
        <f t="shared" si="16"/>
        <v>2349.1915157811982</v>
      </c>
      <c r="AD29" s="12">
        <f t="shared" si="17"/>
        <v>6711.9757593748527</v>
      </c>
      <c r="AF29" s="4">
        <v>2033</v>
      </c>
      <c r="AG29" s="7">
        <f t="shared" si="18"/>
        <v>844.16521372720024</v>
      </c>
      <c r="AH29" s="7">
        <f t="shared" si="19"/>
        <v>2813.8840457573342</v>
      </c>
      <c r="AI29" s="7">
        <f t="shared" si="20"/>
        <v>1969.7188320301339</v>
      </c>
      <c r="AJ29" s="12">
        <f t="shared" si="44"/>
        <v>5627.7680915146684</v>
      </c>
      <c r="AL29" s="4">
        <v>2033</v>
      </c>
      <c r="AM29" s="7">
        <f t="shared" si="21"/>
        <v>734.62091567915093</v>
      </c>
      <c r="AN29" s="7">
        <f t="shared" si="22"/>
        <v>2448.7363855971698</v>
      </c>
      <c r="AO29" s="7">
        <f t="shared" si="23"/>
        <v>1714.1154699180188</v>
      </c>
      <c r="AP29" s="12">
        <f t="shared" si="24"/>
        <v>4897.4727711943397</v>
      </c>
      <c r="AR29" s="4">
        <v>2033</v>
      </c>
      <c r="AS29" s="7">
        <f t="shared" si="25"/>
        <v>637.04222557173421</v>
      </c>
      <c r="AT29" s="7">
        <f t="shared" si="26"/>
        <v>2123.4740852391142</v>
      </c>
      <c r="AU29" s="7">
        <f t="shared" si="27"/>
        <v>1486.4318596673797</v>
      </c>
      <c r="AV29" s="12">
        <f t="shared" si="45"/>
        <v>4246.9481704782283</v>
      </c>
      <c r="AY29" s="4">
        <v>2033</v>
      </c>
      <c r="AZ29" s="7">
        <f t="shared" si="28"/>
        <v>1043.0302471067366</v>
      </c>
      <c r="BA29" s="7">
        <f t="shared" si="29"/>
        <v>3476.7674903557886</v>
      </c>
      <c r="BB29" s="7">
        <f t="shared" si="30"/>
        <v>2433.737243249052</v>
      </c>
      <c r="BC29" s="12">
        <f t="shared" si="31"/>
        <v>6953.5349807115772</v>
      </c>
      <c r="BE29" s="4">
        <v>2033</v>
      </c>
      <c r="BF29" s="7">
        <f t="shared" si="32"/>
        <v>1171.4498703569113</v>
      </c>
      <c r="BG29" s="7">
        <f t="shared" si="33"/>
        <v>3904.8329011897044</v>
      </c>
      <c r="BH29" s="7">
        <f t="shared" si="34"/>
        <v>2733.3830308327929</v>
      </c>
      <c r="BI29" s="12">
        <f t="shared" si="46"/>
        <v>7809.6658023794089</v>
      </c>
      <c r="BK29" s="4">
        <v>2033</v>
      </c>
      <c r="BL29" s="7">
        <f t="shared" si="35"/>
        <v>1283.8591731231406</v>
      </c>
      <c r="BM29" s="7">
        <f t="shared" si="36"/>
        <v>4279.5305770771356</v>
      </c>
      <c r="BN29" s="7">
        <f t="shared" si="37"/>
        <v>2995.6714039539947</v>
      </c>
      <c r="BO29" s="12">
        <f t="shared" si="38"/>
        <v>8559.0611541542712</v>
      </c>
      <c r="BQ29" s="4">
        <v>2033</v>
      </c>
      <c r="BR29" s="7">
        <f t="shared" si="39"/>
        <v>1121.228022944113</v>
      </c>
      <c r="BS29" s="7">
        <f t="shared" si="40"/>
        <v>3737.4267431470439</v>
      </c>
      <c r="BT29" s="7">
        <f t="shared" si="41"/>
        <v>2616.1987202029304</v>
      </c>
      <c r="BU29" s="12">
        <f t="shared" si="47"/>
        <v>7474.8534862940878</v>
      </c>
      <c r="BW29" s="12"/>
    </row>
    <row r="30" spans="2:75" x14ac:dyDescent="0.35">
      <c r="B30" s="4">
        <v>2034</v>
      </c>
      <c r="C30" s="7">
        <f t="shared" si="0"/>
        <v>713.85502442240522</v>
      </c>
      <c r="D30" s="7">
        <f t="shared" si="1"/>
        <v>2379.5167480746841</v>
      </c>
      <c r="E30" s="7">
        <f t="shared" si="2"/>
        <v>1665.6617236522789</v>
      </c>
      <c r="F30" s="12">
        <f t="shared" si="3"/>
        <v>4759.0334961493681</v>
      </c>
      <c r="H30" s="4">
        <v>2034</v>
      </c>
      <c r="I30" s="7">
        <f t="shared" si="4"/>
        <v>633.59309695042441</v>
      </c>
      <c r="J30" s="7">
        <f t="shared" si="5"/>
        <v>2111.9769898347481</v>
      </c>
      <c r="K30" s="7">
        <f t="shared" si="6"/>
        <v>1478.3838928843236</v>
      </c>
      <c r="L30" s="12">
        <f t="shared" si="42"/>
        <v>4223.9539796694962</v>
      </c>
      <c r="N30" s="4">
        <v>2034</v>
      </c>
      <c r="O30" s="7">
        <f t="shared" si="7"/>
        <v>810.2713652626876</v>
      </c>
      <c r="P30" s="7">
        <f t="shared" si="8"/>
        <v>2700.9045508756253</v>
      </c>
      <c r="Q30" s="7">
        <f t="shared" si="9"/>
        <v>1890.6331856129375</v>
      </c>
      <c r="R30" s="12">
        <f t="shared" si="10"/>
        <v>5401.8091017512506</v>
      </c>
      <c r="T30" s="4">
        <v>2034</v>
      </c>
      <c r="U30" s="7">
        <f t="shared" si="11"/>
        <v>688.68814885915708</v>
      </c>
      <c r="V30" s="7">
        <f t="shared" si="12"/>
        <v>2295.6271628638569</v>
      </c>
      <c r="W30" s="7">
        <f t="shared" si="13"/>
        <v>1606.9390140046999</v>
      </c>
      <c r="X30" s="12">
        <f t="shared" si="43"/>
        <v>4591.2543257277139</v>
      </c>
      <c r="Z30" s="4">
        <v>2034</v>
      </c>
      <c r="AA30" s="7">
        <f t="shared" si="14"/>
        <v>1015.8575311813838</v>
      </c>
      <c r="AB30" s="7">
        <f t="shared" si="15"/>
        <v>3386.1917706046129</v>
      </c>
      <c r="AC30" s="7">
        <f t="shared" si="16"/>
        <v>2370.3342394232291</v>
      </c>
      <c r="AD30" s="12">
        <f t="shared" si="17"/>
        <v>6772.3835412092258</v>
      </c>
      <c r="AF30" s="4">
        <v>2034</v>
      </c>
      <c r="AG30" s="7">
        <f t="shared" si="18"/>
        <v>851.76270065074493</v>
      </c>
      <c r="AH30" s="7">
        <f t="shared" si="19"/>
        <v>2839.2090021691497</v>
      </c>
      <c r="AI30" s="7">
        <f t="shared" si="20"/>
        <v>1987.4463015184047</v>
      </c>
      <c r="AJ30" s="12">
        <f t="shared" si="44"/>
        <v>5678.4180043382994</v>
      </c>
      <c r="AL30" s="4">
        <v>2034</v>
      </c>
      <c r="AM30" s="7">
        <f t="shared" si="21"/>
        <v>741.23250392026318</v>
      </c>
      <c r="AN30" s="7">
        <f t="shared" si="22"/>
        <v>2470.775013067544</v>
      </c>
      <c r="AO30" s="7">
        <f t="shared" si="23"/>
        <v>1729.5425091472807</v>
      </c>
      <c r="AP30" s="12">
        <f t="shared" si="24"/>
        <v>4941.550026135088</v>
      </c>
      <c r="AR30" s="4">
        <v>2034</v>
      </c>
      <c r="AS30" s="7">
        <f t="shared" si="25"/>
        <v>642.77560560187976</v>
      </c>
      <c r="AT30" s="7">
        <f t="shared" si="26"/>
        <v>2142.585352006266</v>
      </c>
      <c r="AU30" s="7">
        <f t="shared" si="27"/>
        <v>1499.809746404386</v>
      </c>
      <c r="AV30" s="12">
        <f t="shared" si="45"/>
        <v>4285.170704012532</v>
      </c>
      <c r="AY30" s="4">
        <v>2034</v>
      </c>
      <c r="AZ30" s="7">
        <f t="shared" si="28"/>
        <v>1052.4175193306971</v>
      </c>
      <c r="BA30" s="7">
        <f t="shared" si="29"/>
        <v>3508.0583977689903</v>
      </c>
      <c r="BB30" s="7">
        <f t="shared" si="30"/>
        <v>2455.6408784382929</v>
      </c>
      <c r="BC30" s="12">
        <f t="shared" si="31"/>
        <v>7016.1167955379806</v>
      </c>
      <c r="BE30" s="4">
        <v>2034</v>
      </c>
      <c r="BF30" s="7">
        <f t="shared" si="32"/>
        <v>1181.9929191901233</v>
      </c>
      <c r="BG30" s="7">
        <f t="shared" si="33"/>
        <v>3939.9763973004115</v>
      </c>
      <c r="BH30" s="7">
        <f t="shared" si="34"/>
        <v>2757.9834781102877</v>
      </c>
      <c r="BI30" s="12">
        <f t="shared" si="46"/>
        <v>7879.9527946008229</v>
      </c>
      <c r="BK30" s="4">
        <v>2034</v>
      </c>
      <c r="BL30" s="7">
        <f t="shared" si="35"/>
        <v>1295.4139056812489</v>
      </c>
      <c r="BM30" s="7">
        <f t="shared" si="36"/>
        <v>4318.0463522708296</v>
      </c>
      <c r="BN30" s="7">
        <f t="shared" si="37"/>
        <v>3022.6324465895805</v>
      </c>
      <c r="BO30" s="12">
        <f t="shared" si="38"/>
        <v>8636.0927045416593</v>
      </c>
      <c r="BQ30" s="4">
        <v>2034</v>
      </c>
      <c r="BR30" s="7">
        <f t="shared" si="39"/>
        <v>1131.3190751506099</v>
      </c>
      <c r="BS30" s="7">
        <f t="shared" si="40"/>
        <v>3771.0635838353669</v>
      </c>
      <c r="BT30" s="7">
        <f t="shared" si="41"/>
        <v>2639.7445086847565</v>
      </c>
      <c r="BU30" s="12">
        <f t="shared" si="47"/>
        <v>7542.1271676707338</v>
      </c>
      <c r="BW30" s="12"/>
    </row>
    <row r="31" spans="2:75" x14ac:dyDescent="0.35">
      <c r="B31" s="4">
        <v>2035</v>
      </c>
      <c r="C31" s="7">
        <f t="shared" si="0"/>
        <v>720.27971964220683</v>
      </c>
      <c r="D31" s="7">
        <f t="shared" si="1"/>
        <v>2400.9323988073561</v>
      </c>
      <c r="E31" s="7">
        <f t="shared" si="2"/>
        <v>1680.6526791651493</v>
      </c>
      <c r="F31" s="12">
        <f t="shared" si="3"/>
        <v>4801.8647976147122</v>
      </c>
      <c r="H31" s="4">
        <v>2035</v>
      </c>
      <c r="I31" s="7">
        <f t="shared" si="4"/>
        <v>639.29543482297811</v>
      </c>
      <c r="J31" s="7">
        <f t="shared" si="5"/>
        <v>2130.9847827432604</v>
      </c>
      <c r="K31" s="7">
        <f t="shared" si="6"/>
        <v>1491.6893479202822</v>
      </c>
      <c r="L31" s="12">
        <f t="shared" si="42"/>
        <v>4261.9695654865209</v>
      </c>
      <c r="N31" s="4">
        <v>2035</v>
      </c>
      <c r="O31" s="7">
        <f t="shared" si="7"/>
        <v>817.56380755005171</v>
      </c>
      <c r="P31" s="7">
        <f t="shared" si="8"/>
        <v>2725.2126918335057</v>
      </c>
      <c r="Q31" s="7">
        <f t="shared" si="9"/>
        <v>1907.6488842834538</v>
      </c>
      <c r="R31" s="12">
        <f t="shared" si="10"/>
        <v>5450.4253836670114</v>
      </c>
      <c r="T31" s="4">
        <v>2035</v>
      </c>
      <c r="U31" s="7">
        <f t="shared" si="11"/>
        <v>694.88634219888945</v>
      </c>
      <c r="V31" s="7">
        <f t="shared" si="12"/>
        <v>2316.2878073296315</v>
      </c>
      <c r="W31" s="7">
        <f t="shared" si="13"/>
        <v>1621.4014651307421</v>
      </c>
      <c r="X31" s="12">
        <f t="shared" si="43"/>
        <v>4632.575614659263</v>
      </c>
      <c r="Z31" s="4">
        <v>2035</v>
      </c>
      <c r="AA31" s="7">
        <f t="shared" si="14"/>
        <v>1025.000248962016</v>
      </c>
      <c r="AB31" s="7">
        <f t="shared" si="15"/>
        <v>3416.6674965400539</v>
      </c>
      <c r="AC31" s="7">
        <f t="shared" si="16"/>
        <v>2391.6672475780374</v>
      </c>
      <c r="AD31" s="12">
        <f t="shared" si="17"/>
        <v>6833.3349930801078</v>
      </c>
      <c r="AF31" s="4">
        <v>2035</v>
      </c>
      <c r="AG31" s="7">
        <f t="shared" si="18"/>
        <v>859.42856495660146</v>
      </c>
      <c r="AH31" s="7">
        <f t="shared" si="19"/>
        <v>2864.7618831886716</v>
      </c>
      <c r="AI31" s="7">
        <f t="shared" si="20"/>
        <v>2005.33331823207</v>
      </c>
      <c r="AJ31" s="12">
        <f t="shared" si="44"/>
        <v>5729.5237663773432</v>
      </c>
      <c r="AL31" s="4">
        <v>2035</v>
      </c>
      <c r="AM31" s="7">
        <f t="shared" si="21"/>
        <v>747.90359645554543</v>
      </c>
      <c r="AN31" s="7">
        <f t="shared" si="22"/>
        <v>2493.0119881851515</v>
      </c>
      <c r="AO31" s="7">
        <f t="shared" si="23"/>
        <v>1745.108391729606</v>
      </c>
      <c r="AP31" s="12">
        <f t="shared" si="24"/>
        <v>4986.023976370303</v>
      </c>
      <c r="AR31" s="4">
        <v>2035</v>
      </c>
      <c r="AS31" s="7">
        <f t="shared" si="25"/>
        <v>648.56058605229657</v>
      </c>
      <c r="AT31" s="7">
        <f t="shared" si="26"/>
        <v>2161.8686201743221</v>
      </c>
      <c r="AU31" s="7">
        <f t="shared" si="27"/>
        <v>1513.3080341220254</v>
      </c>
      <c r="AV31" s="12">
        <f t="shared" si="45"/>
        <v>4323.7372403486443</v>
      </c>
      <c r="AY31" s="4">
        <v>2035</v>
      </c>
      <c r="AZ31" s="7">
        <f t="shared" si="28"/>
        <v>1061.8892770046732</v>
      </c>
      <c r="BA31" s="7">
        <f t="shared" si="29"/>
        <v>3539.630923348911</v>
      </c>
      <c r="BB31" s="7">
        <f t="shared" si="30"/>
        <v>2477.7416463442373</v>
      </c>
      <c r="BC31" s="12">
        <f t="shared" si="31"/>
        <v>7079.261846697822</v>
      </c>
      <c r="BE31" s="4">
        <v>2035</v>
      </c>
      <c r="BF31" s="7">
        <f t="shared" si="32"/>
        <v>1192.6308554628342</v>
      </c>
      <c r="BG31" s="7">
        <f t="shared" si="33"/>
        <v>3975.4361848761146</v>
      </c>
      <c r="BH31" s="7">
        <f t="shared" si="34"/>
        <v>2782.8053294132801</v>
      </c>
      <c r="BI31" s="12">
        <f t="shared" si="46"/>
        <v>7950.8723697522291</v>
      </c>
      <c r="BK31" s="4">
        <v>2035</v>
      </c>
      <c r="BL31" s="7">
        <f t="shared" si="35"/>
        <v>1307.0726308323799</v>
      </c>
      <c r="BM31" s="7">
        <f t="shared" si="36"/>
        <v>4356.9087694412665</v>
      </c>
      <c r="BN31" s="7">
        <f t="shared" si="37"/>
        <v>3049.8361386088864</v>
      </c>
      <c r="BO31" s="12">
        <f t="shared" si="38"/>
        <v>8713.817538882533</v>
      </c>
      <c r="BQ31" s="4">
        <v>2035</v>
      </c>
      <c r="BR31" s="7">
        <f t="shared" si="39"/>
        <v>1141.5009468269654</v>
      </c>
      <c r="BS31" s="7">
        <f t="shared" si="40"/>
        <v>3805.0031560898847</v>
      </c>
      <c r="BT31" s="7">
        <f t="shared" si="41"/>
        <v>2663.5022092629192</v>
      </c>
      <c r="BU31" s="12">
        <f t="shared" si="47"/>
        <v>7610.0063121797693</v>
      </c>
      <c r="BW31" s="12"/>
    </row>
    <row r="32" spans="2:75" x14ac:dyDescent="0.35">
      <c r="B32" s="4">
        <v>2036</v>
      </c>
      <c r="C32" s="7">
        <f t="shared" si="0"/>
        <v>726.7622371189866</v>
      </c>
      <c r="D32" s="7">
        <f t="shared" si="1"/>
        <v>2422.540790396622</v>
      </c>
      <c r="E32" s="7">
        <f t="shared" si="2"/>
        <v>1695.7785532776354</v>
      </c>
      <c r="F32" s="12">
        <f t="shared" si="3"/>
        <v>4845.081580793244</v>
      </c>
      <c r="H32" s="4">
        <v>2036</v>
      </c>
      <c r="I32" s="7">
        <f t="shared" si="4"/>
        <v>645.04909373638486</v>
      </c>
      <c r="J32" s="7">
        <f t="shared" si="5"/>
        <v>2150.1636457879495</v>
      </c>
      <c r="K32" s="7">
        <f t="shared" si="6"/>
        <v>1505.1145520515645</v>
      </c>
      <c r="L32" s="12">
        <f t="shared" si="42"/>
        <v>4300.3272915758989</v>
      </c>
      <c r="N32" s="4">
        <v>2036</v>
      </c>
      <c r="O32" s="7">
        <f t="shared" si="7"/>
        <v>824.92188181800202</v>
      </c>
      <c r="P32" s="7">
        <f t="shared" si="8"/>
        <v>2749.7396060600067</v>
      </c>
      <c r="Q32" s="7">
        <f t="shared" si="9"/>
        <v>1924.8177242420045</v>
      </c>
      <c r="R32" s="12">
        <f t="shared" si="10"/>
        <v>5499.4792121200135</v>
      </c>
      <c r="T32" s="4">
        <v>2036</v>
      </c>
      <c r="U32" s="7">
        <f t="shared" si="11"/>
        <v>701.14031927867939</v>
      </c>
      <c r="V32" s="7">
        <f t="shared" si="12"/>
        <v>2337.1343975955979</v>
      </c>
      <c r="W32" s="7">
        <f t="shared" si="13"/>
        <v>1635.9940783169184</v>
      </c>
      <c r="X32" s="12">
        <f t="shared" si="43"/>
        <v>4674.2687951911957</v>
      </c>
      <c r="Z32" s="4">
        <v>2036</v>
      </c>
      <c r="AA32" s="7">
        <f t="shared" si="14"/>
        <v>1034.2252512026741</v>
      </c>
      <c r="AB32" s="7">
        <f t="shared" si="15"/>
        <v>3447.417504008914</v>
      </c>
      <c r="AC32" s="7">
        <f t="shared" si="16"/>
        <v>2413.1922528062396</v>
      </c>
      <c r="AD32" s="12">
        <f t="shared" si="17"/>
        <v>6894.8350080178279</v>
      </c>
      <c r="AF32" s="4">
        <v>2036</v>
      </c>
      <c r="AG32" s="7">
        <f t="shared" si="18"/>
        <v>867.16342204121077</v>
      </c>
      <c r="AH32" s="7">
        <f t="shared" si="19"/>
        <v>2890.5447401373694</v>
      </c>
      <c r="AI32" s="7">
        <f t="shared" si="20"/>
        <v>2023.3813180961586</v>
      </c>
      <c r="AJ32" s="12">
        <f t="shared" si="44"/>
        <v>5781.0894802747389</v>
      </c>
      <c r="AL32" s="4">
        <v>2036</v>
      </c>
      <c r="AM32" s="7">
        <f t="shared" si="21"/>
        <v>754.63472882364522</v>
      </c>
      <c r="AN32" s="7">
        <f t="shared" si="22"/>
        <v>2515.4490960788175</v>
      </c>
      <c r="AO32" s="7">
        <f t="shared" si="23"/>
        <v>1760.8143672551721</v>
      </c>
      <c r="AP32" s="12">
        <f t="shared" si="24"/>
        <v>5030.8981921576351</v>
      </c>
      <c r="AR32" s="4">
        <v>2036</v>
      </c>
      <c r="AS32" s="7">
        <f t="shared" si="25"/>
        <v>654.39763132676728</v>
      </c>
      <c r="AT32" s="7">
        <f t="shared" si="26"/>
        <v>2181.325437755891</v>
      </c>
      <c r="AU32" s="7">
        <f t="shared" si="27"/>
        <v>1526.9278064291236</v>
      </c>
      <c r="AV32" s="12">
        <f t="shared" si="45"/>
        <v>4362.650875511782</v>
      </c>
      <c r="AY32" s="4">
        <v>2036</v>
      </c>
      <c r="AZ32" s="7">
        <f t="shared" si="28"/>
        <v>1071.4462804977152</v>
      </c>
      <c r="BA32" s="7">
        <f t="shared" si="29"/>
        <v>3571.4876016590506</v>
      </c>
      <c r="BB32" s="7">
        <f t="shared" si="30"/>
        <v>2500.0413211613354</v>
      </c>
      <c r="BC32" s="12">
        <f t="shared" si="31"/>
        <v>7142.9752033181012</v>
      </c>
      <c r="BE32" s="4">
        <v>2036</v>
      </c>
      <c r="BF32" s="7">
        <f t="shared" si="32"/>
        <v>1203.3645331619998</v>
      </c>
      <c r="BG32" s="7">
        <f t="shared" si="33"/>
        <v>4011.2151105399994</v>
      </c>
      <c r="BH32" s="7">
        <f t="shared" si="34"/>
        <v>2807.8505773779993</v>
      </c>
      <c r="BI32" s="12">
        <f t="shared" si="46"/>
        <v>8022.4302210799988</v>
      </c>
      <c r="BK32" s="4">
        <v>2036</v>
      </c>
      <c r="BL32" s="7">
        <f t="shared" si="35"/>
        <v>1318.8362845098713</v>
      </c>
      <c r="BM32" s="7">
        <f t="shared" si="36"/>
        <v>4396.1209483662378</v>
      </c>
      <c r="BN32" s="7">
        <f t="shared" si="37"/>
        <v>3077.2846638563665</v>
      </c>
      <c r="BO32" s="12">
        <f t="shared" si="38"/>
        <v>8792.2418967324757</v>
      </c>
      <c r="BQ32" s="4">
        <v>2036</v>
      </c>
      <c r="BR32" s="7">
        <f t="shared" si="39"/>
        <v>1151.7744553484079</v>
      </c>
      <c r="BS32" s="7">
        <f t="shared" si="40"/>
        <v>3839.2481844946933</v>
      </c>
      <c r="BT32" s="7">
        <f t="shared" si="41"/>
        <v>2687.4737291462852</v>
      </c>
      <c r="BU32" s="12">
        <f t="shared" si="47"/>
        <v>7678.4963689893866</v>
      </c>
      <c r="BW32" s="12"/>
    </row>
    <row r="33" spans="2:75" x14ac:dyDescent="0.35">
      <c r="B33" s="4">
        <v>2037</v>
      </c>
      <c r="C33" s="7">
        <f t="shared" si="0"/>
        <v>733.30309725305744</v>
      </c>
      <c r="D33" s="7">
        <f t="shared" si="1"/>
        <v>2444.3436575101914</v>
      </c>
      <c r="E33" s="7">
        <f t="shared" si="2"/>
        <v>1711.0405602571338</v>
      </c>
      <c r="F33" s="12">
        <f t="shared" si="3"/>
        <v>4888.6873150203828</v>
      </c>
      <c r="H33" s="4">
        <v>2037</v>
      </c>
      <c r="I33" s="7">
        <f t="shared" si="4"/>
        <v>650.85453558001223</v>
      </c>
      <c r="J33" s="7">
        <f t="shared" si="5"/>
        <v>2169.5151186000408</v>
      </c>
      <c r="K33" s="7">
        <f t="shared" si="6"/>
        <v>1518.6605830200285</v>
      </c>
      <c r="L33" s="12">
        <f t="shared" si="42"/>
        <v>4339.0302372000815</v>
      </c>
      <c r="N33" s="4">
        <v>2037</v>
      </c>
      <c r="O33" s="7">
        <f t="shared" si="7"/>
        <v>832.34617875436402</v>
      </c>
      <c r="P33" s="7">
        <f t="shared" si="8"/>
        <v>2774.4872625145467</v>
      </c>
      <c r="Q33" s="7">
        <f t="shared" si="9"/>
        <v>1942.1410837601825</v>
      </c>
      <c r="R33" s="12">
        <f t="shared" si="10"/>
        <v>5548.9745250290935</v>
      </c>
      <c r="T33" s="4">
        <v>2037</v>
      </c>
      <c r="U33" s="7">
        <f t="shared" si="11"/>
        <v>707.45058215218739</v>
      </c>
      <c r="V33" s="7">
        <f t="shared" si="12"/>
        <v>2358.1686071739582</v>
      </c>
      <c r="W33" s="7">
        <f t="shared" si="13"/>
        <v>1650.7180250217707</v>
      </c>
      <c r="X33" s="12">
        <f t="shared" si="43"/>
        <v>4716.3372143479164</v>
      </c>
      <c r="Z33" s="4">
        <v>2037</v>
      </c>
      <c r="AA33" s="7">
        <f t="shared" si="14"/>
        <v>1043.5332784634982</v>
      </c>
      <c r="AB33" s="7">
        <f t="shared" si="15"/>
        <v>3478.4442615449939</v>
      </c>
      <c r="AC33" s="7">
        <f t="shared" si="16"/>
        <v>2434.9109830814955</v>
      </c>
      <c r="AD33" s="12">
        <f t="shared" si="17"/>
        <v>6956.8885230899878</v>
      </c>
      <c r="AF33" s="4">
        <v>2037</v>
      </c>
      <c r="AG33" s="7">
        <f t="shared" si="18"/>
        <v>874.96789283958162</v>
      </c>
      <c r="AH33" s="7">
        <f t="shared" si="19"/>
        <v>2916.5596427986056</v>
      </c>
      <c r="AI33" s="7">
        <f t="shared" si="20"/>
        <v>2041.5917499590239</v>
      </c>
      <c r="AJ33" s="12">
        <f t="shared" si="44"/>
        <v>5833.1192855972113</v>
      </c>
      <c r="AL33" s="4">
        <v>2037</v>
      </c>
      <c r="AM33" s="7">
        <f t="shared" si="21"/>
        <v>761.42644138305798</v>
      </c>
      <c r="AN33" s="7">
        <f t="shared" si="22"/>
        <v>2538.0881379435268</v>
      </c>
      <c r="AO33" s="7">
        <f t="shared" si="23"/>
        <v>1776.6616965604687</v>
      </c>
      <c r="AP33" s="12">
        <f t="shared" si="24"/>
        <v>5076.1762758870536</v>
      </c>
      <c r="AR33" s="4">
        <v>2037</v>
      </c>
      <c r="AS33" s="7">
        <f t="shared" si="25"/>
        <v>660.28721000870814</v>
      </c>
      <c r="AT33" s="7">
        <f t="shared" si="26"/>
        <v>2200.957366695694</v>
      </c>
      <c r="AU33" s="7">
        <f t="shared" si="27"/>
        <v>1540.6701566869856</v>
      </c>
      <c r="AV33" s="12">
        <f t="shared" si="45"/>
        <v>4401.9147333913879</v>
      </c>
      <c r="AY33" s="4">
        <v>2037</v>
      </c>
      <c r="AZ33" s="7">
        <f t="shared" si="28"/>
        <v>1081.0892970221944</v>
      </c>
      <c r="BA33" s="7">
        <f t="shared" si="29"/>
        <v>3603.6309900739816</v>
      </c>
      <c r="BB33" s="7">
        <f t="shared" si="30"/>
        <v>2522.5416930517868</v>
      </c>
      <c r="BC33" s="12">
        <f t="shared" si="31"/>
        <v>7207.2619801479632</v>
      </c>
      <c r="BE33" s="4">
        <v>2037</v>
      </c>
      <c r="BF33" s="7">
        <f t="shared" si="32"/>
        <v>1214.1948139604576</v>
      </c>
      <c r="BG33" s="7">
        <f t="shared" si="33"/>
        <v>4047.3160465348587</v>
      </c>
      <c r="BH33" s="7">
        <f t="shared" si="34"/>
        <v>2833.1212325744009</v>
      </c>
      <c r="BI33" s="12">
        <f t="shared" si="46"/>
        <v>8094.6320930697175</v>
      </c>
      <c r="BK33" s="4">
        <v>2037</v>
      </c>
      <c r="BL33" s="7">
        <f t="shared" si="35"/>
        <v>1330.7058110704602</v>
      </c>
      <c r="BM33" s="7">
        <f t="shared" si="36"/>
        <v>4435.686036901534</v>
      </c>
      <c r="BN33" s="7">
        <f t="shared" si="37"/>
        <v>3104.9802258310738</v>
      </c>
      <c r="BO33" s="12">
        <f t="shared" si="38"/>
        <v>8871.3720738030679</v>
      </c>
      <c r="BQ33" s="4">
        <v>2037</v>
      </c>
      <c r="BR33" s="7">
        <f t="shared" si="39"/>
        <v>1162.1404254465435</v>
      </c>
      <c r="BS33" s="7">
        <f t="shared" si="40"/>
        <v>3873.8014181551453</v>
      </c>
      <c r="BT33" s="7">
        <f t="shared" si="41"/>
        <v>2711.6609927086015</v>
      </c>
      <c r="BU33" s="12">
        <f t="shared" si="47"/>
        <v>7747.6028363102905</v>
      </c>
      <c r="BW33" s="12"/>
    </row>
    <row r="34" spans="2:75" x14ac:dyDescent="0.35">
      <c r="B34" s="4">
        <v>2038</v>
      </c>
      <c r="C34" s="7">
        <f t="shared" si="0"/>
        <v>739.90282512833483</v>
      </c>
      <c r="D34" s="7">
        <f t="shared" si="1"/>
        <v>2466.3427504277829</v>
      </c>
      <c r="E34" s="7">
        <f t="shared" si="2"/>
        <v>1726.4399252994479</v>
      </c>
      <c r="F34" s="12">
        <f t="shared" si="3"/>
        <v>4932.6855008555658</v>
      </c>
      <c r="H34" s="4">
        <v>2038</v>
      </c>
      <c r="I34" s="7">
        <f t="shared" si="4"/>
        <v>656.71222640023223</v>
      </c>
      <c r="J34" s="7">
        <f t="shared" si="5"/>
        <v>2189.040754667441</v>
      </c>
      <c r="K34" s="7">
        <f t="shared" si="6"/>
        <v>1532.3285282672086</v>
      </c>
      <c r="L34" s="12">
        <f t="shared" si="42"/>
        <v>4378.081509334882</v>
      </c>
      <c r="N34" s="4">
        <v>2038</v>
      </c>
      <c r="O34" s="7">
        <f t="shared" si="7"/>
        <v>839.83729436315321</v>
      </c>
      <c r="P34" s="7">
        <f t="shared" si="8"/>
        <v>2799.4576478771774</v>
      </c>
      <c r="Q34" s="7">
        <f t="shared" si="9"/>
        <v>1959.6203535140239</v>
      </c>
      <c r="R34" s="12">
        <f t="shared" si="10"/>
        <v>5598.9152957543547</v>
      </c>
      <c r="T34" s="4">
        <v>2038</v>
      </c>
      <c r="U34" s="7">
        <f t="shared" si="11"/>
        <v>713.81763739155701</v>
      </c>
      <c r="V34" s="7">
        <f t="shared" si="12"/>
        <v>2379.3921246385235</v>
      </c>
      <c r="W34" s="7">
        <f t="shared" si="13"/>
        <v>1665.5744872469663</v>
      </c>
      <c r="X34" s="12">
        <f t="shared" si="43"/>
        <v>4758.7842492770469</v>
      </c>
      <c r="Z34" s="4">
        <v>2038</v>
      </c>
      <c r="AA34" s="7">
        <f t="shared" si="14"/>
        <v>1052.9250779696695</v>
      </c>
      <c r="AB34" s="7">
        <f t="shared" si="15"/>
        <v>3509.7502598988985</v>
      </c>
      <c r="AC34" s="7">
        <f t="shared" si="16"/>
        <v>2456.8251819292286</v>
      </c>
      <c r="AD34" s="12">
        <f t="shared" si="17"/>
        <v>7019.5005197977971</v>
      </c>
      <c r="AF34" s="4">
        <v>2038</v>
      </c>
      <c r="AG34" s="7">
        <f t="shared" si="18"/>
        <v>882.8426038751378</v>
      </c>
      <c r="AH34" s="7">
        <f t="shared" si="19"/>
        <v>2942.8086795837926</v>
      </c>
      <c r="AI34" s="7">
        <f t="shared" si="20"/>
        <v>2059.9660757086549</v>
      </c>
      <c r="AJ34" s="12">
        <f t="shared" si="44"/>
        <v>5885.6173591675852</v>
      </c>
      <c r="AL34" s="4">
        <v>2038</v>
      </c>
      <c r="AM34" s="7">
        <f t="shared" si="21"/>
        <v>768.27927935550554</v>
      </c>
      <c r="AN34" s="7">
        <f t="shared" si="22"/>
        <v>2560.9309311850184</v>
      </c>
      <c r="AO34" s="7">
        <f t="shared" si="23"/>
        <v>1792.6516518295127</v>
      </c>
      <c r="AP34" s="12">
        <f t="shared" si="24"/>
        <v>5121.8618623700368</v>
      </c>
      <c r="AR34" s="4">
        <v>2038</v>
      </c>
      <c r="AS34" s="7">
        <f t="shared" si="25"/>
        <v>666.22979489878639</v>
      </c>
      <c r="AT34" s="7">
        <f t="shared" si="26"/>
        <v>2220.7659829959548</v>
      </c>
      <c r="AU34" s="7">
        <f t="shared" si="27"/>
        <v>1554.5361880971682</v>
      </c>
      <c r="AV34" s="12">
        <f t="shared" si="45"/>
        <v>4441.5319659919096</v>
      </c>
      <c r="AY34" s="4">
        <v>2038</v>
      </c>
      <c r="AZ34" s="7">
        <f t="shared" si="28"/>
        <v>1090.8191006953941</v>
      </c>
      <c r="BA34" s="7">
        <f t="shared" si="29"/>
        <v>3636.0636689846469</v>
      </c>
      <c r="BB34" s="7">
        <f t="shared" si="30"/>
        <v>2545.2445682892526</v>
      </c>
      <c r="BC34" s="12">
        <f t="shared" si="31"/>
        <v>7272.1273379692939</v>
      </c>
      <c r="BE34" s="4">
        <v>2038</v>
      </c>
      <c r="BF34" s="7">
        <f t="shared" si="32"/>
        <v>1225.1225672861015</v>
      </c>
      <c r="BG34" s="7">
        <f t="shared" si="33"/>
        <v>4083.7418909536718</v>
      </c>
      <c r="BH34" s="7">
        <f t="shared" si="34"/>
        <v>2858.6193236675699</v>
      </c>
      <c r="BI34" s="12">
        <f t="shared" si="46"/>
        <v>8167.4837819073437</v>
      </c>
      <c r="BK34" s="4">
        <v>2038</v>
      </c>
      <c r="BL34" s="7">
        <f t="shared" si="35"/>
        <v>1342.682163370094</v>
      </c>
      <c r="BM34" s="7">
        <f t="shared" si="36"/>
        <v>4475.6072112336469</v>
      </c>
      <c r="BN34" s="7">
        <f t="shared" si="37"/>
        <v>3132.9250478635527</v>
      </c>
      <c r="BO34" s="12">
        <f t="shared" si="38"/>
        <v>8951.2144224672938</v>
      </c>
      <c r="BQ34" s="4">
        <v>2038</v>
      </c>
      <c r="BR34" s="7">
        <f t="shared" si="39"/>
        <v>1172.5996892755622</v>
      </c>
      <c r="BS34" s="7">
        <f t="shared" si="40"/>
        <v>3908.665630918541</v>
      </c>
      <c r="BT34" s="7">
        <f t="shared" si="41"/>
        <v>2736.0659416429785</v>
      </c>
      <c r="BU34" s="12">
        <f t="shared" si="47"/>
        <v>7817.3312618370819</v>
      </c>
      <c r="BW34" s="12"/>
    </row>
    <row r="35" spans="2:75" x14ac:dyDescent="0.35">
      <c r="B35" s="4">
        <v>2039</v>
      </c>
      <c r="C35" s="7">
        <f t="shared" si="0"/>
        <v>746.56195055448973</v>
      </c>
      <c r="D35" s="7">
        <f t="shared" si="1"/>
        <v>2488.5398351816325</v>
      </c>
      <c r="E35" s="7">
        <f t="shared" si="2"/>
        <v>1741.9778846271427</v>
      </c>
      <c r="F35" s="12">
        <f t="shared" si="3"/>
        <v>4977.079670363265</v>
      </c>
      <c r="H35" s="4">
        <v>2039</v>
      </c>
      <c r="I35" s="7">
        <f t="shared" si="4"/>
        <v>662.62263643783433</v>
      </c>
      <c r="J35" s="7">
        <f t="shared" si="5"/>
        <v>2208.7421214594478</v>
      </c>
      <c r="K35" s="7">
        <f t="shared" si="6"/>
        <v>1546.1194850216134</v>
      </c>
      <c r="L35" s="12">
        <f t="shared" si="42"/>
        <v>4417.4842429188957</v>
      </c>
      <c r="N35" s="4">
        <v>2039</v>
      </c>
      <c r="O35" s="7">
        <f t="shared" si="7"/>
        <v>847.39583001242147</v>
      </c>
      <c r="P35" s="7">
        <f t="shared" si="8"/>
        <v>2824.6527667080718</v>
      </c>
      <c r="Q35" s="7">
        <f t="shared" si="9"/>
        <v>1977.2569366956502</v>
      </c>
      <c r="R35" s="12">
        <f t="shared" si="10"/>
        <v>5649.3055334161436</v>
      </c>
      <c r="T35" s="4">
        <v>2039</v>
      </c>
      <c r="U35" s="7">
        <f t="shared" si="11"/>
        <v>720.24199612808093</v>
      </c>
      <c r="V35" s="7">
        <f t="shared" si="12"/>
        <v>2400.8066537602699</v>
      </c>
      <c r="W35" s="7">
        <f t="shared" si="13"/>
        <v>1680.5646576321888</v>
      </c>
      <c r="X35" s="12">
        <f t="shared" si="43"/>
        <v>4801.6133075205398</v>
      </c>
      <c r="Z35" s="4">
        <v>2039</v>
      </c>
      <c r="AA35" s="7">
        <f t="shared" si="14"/>
        <v>1062.4014036713963</v>
      </c>
      <c r="AB35" s="7">
        <f t="shared" si="15"/>
        <v>3541.3380122379881</v>
      </c>
      <c r="AC35" s="7">
        <f t="shared" si="16"/>
        <v>2478.9366085665915</v>
      </c>
      <c r="AD35" s="12">
        <f t="shared" si="17"/>
        <v>7082.6760244759762</v>
      </c>
      <c r="AF35" s="4">
        <v>2039</v>
      </c>
      <c r="AG35" s="7">
        <f t="shared" si="18"/>
        <v>890.788187310014</v>
      </c>
      <c r="AH35" s="7">
        <f t="shared" si="19"/>
        <v>2969.2939577000466</v>
      </c>
      <c r="AI35" s="7">
        <f t="shared" si="20"/>
        <v>2078.5057703900325</v>
      </c>
      <c r="AJ35" s="12">
        <f t="shared" si="44"/>
        <v>5938.5879154000932</v>
      </c>
      <c r="AL35" s="4">
        <v>2039</v>
      </c>
      <c r="AM35" s="7">
        <f t="shared" si="21"/>
        <v>775.19379286970491</v>
      </c>
      <c r="AN35" s="7">
        <f t="shared" si="22"/>
        <v>2583.9793095656833</v>
      </c>
      <c r="AO35" s="7">
        <f t="shared" si="23"/>
        <v>1808.7855166959782</v>
      </c>
      <c r="AP35" s="12">
        <f t="shared" si="24"/>
        <v>5167.9586191313665</v>
      </c>
      <c r="AR35" s="4">
        <v>2039</v>
      </c>
      <c r="AS35" s="7">
        <f t="shared" si="25"/>
        <v>672.22586305287552</v>
      </c>
      <c r="AT35" s="7">
        <f t="shared" si="26"/>
        <v>2240.7528768429183</v>
      </c>
      <c r="AU35" s="7">
        <f t="shared" si="27"/>
        <v>1568.5270137900427</v>
      </c>
      <c r="AV35" s="12">
        <f t="shared" si="45"/>
        <v>4481.5057536858367</v>
      </c>
      <c r="AY35" s="4">
        <v>2039</v>
      </c>
      <c r="AZ35" s="7">
        <f t="shared" si="28"/>
        <v>1100.6364726016525</v>
      </c>
      <c r="BA35" s="7">
        <f t="shared" si="29"/>
        <v>3668.7882420055084</v>
      </c>
      <c r="BB35" s="7">
        <f t="shared" si="30"/>
        <v>2568.1517694038557</v>
      </c>
      <c r="BC35" s="12">
        <f t="shared" si="31"/>
        <v>7337.5764840110169</v>
      </c>
      <c r="BE35" s="4">
        <v>2039</v>
      </c>
      <c r="BF35" s="7">
        <f t="shared" si="32"/>
        <v>1236.1486703916762</v>
      </c>
      <c r="BG35" s="7">
        <f t="shared" si="33"/>
        <v>4120.4955679722543</v>
      </c>
      <c r="BH35" s="7">
        <f t="shared" si="34"/>
        <v>2884.3468975805777</v>
      </c>
      <c r="BI35" s="12">
        <f t="shared" si="46"/>
        <v>8240.9911359445086</v>
      </c>
      <c r="BK35" s="4">
        <v>2039</v>
      </c>
      <c r="BL35" s="7">
        <f t="shared" si="35"/>
        <v>1354.7663028404247</v>
      </c>
      <c r="BM35" s="7">
        <f t="shared" si="36"/>
        <v>4515.8876761347492</v>
      </c>
      <c r="BN35" s="7">
        <f t="shared" si="37"/>
        <v>3161.1213732943243</v>
      </c>
      <c r="BO35" s="12">
        <f t="shared" si="38"/>
        <v>9031.7753522694984</v>
      </c>
      <c r="BQ35" s="4">
        <v>2039</v>
      </c>
      <c r="BR35" s="7">
        <f t="shared" si="39"/>
        <v>1183.153086479042</v>
      </c>
      <c r="BS35" s="7">
        <f t="shared" si="40"/>
        <v>3943.8436215968072</v>
      </c>
      <c r="BT35" s="7">
        <f t="shared" si="41"/>
        <v>2760.6905351177647</v>
      </c>
      <c r="BU35" s="12">
        <f t="shared" si="47"/>
        <v>7887.6872431936144</v>
      </c>
      <c r="BW35" s="12"/>
    </row>
    <row r="36" spans="2:75" x14ac:dyDescent="0.35">
      <c r="B36" s="4">
        <v>2040</v>
      </c>
      <c r="C36" s="7">
        <f t="shared" si="0"/>
        <v>753.28100810948001</v>
      </c>
      <c r="D36" s="7">
        <f t="shared" si="1"/>
        <v>2510.9366936982669</v>
      </c>
      <c r="E36" s="7">
        <f t="shared" si="2"/>
        <v>1757.6556855887868</v>
      </c>
      <c r="F36" s="12">
        <f t="shared" si="3"/>
        <v>5021.8733873965339</v>
      </c>
      <c r="H36" s="4">
        <v>2040</v>
      </c>
      <c r="I36" s="7">
        <f t="shared" si="4"/>
        <v>668.58624016577483</v>
      </c>
      <c r="J36" s="7">
        <f t="shared" si="5"/>
        <v>2228.6208005525828</v>
      </c>
      <c r="K36" s="7">
        <f t="shared" si="6"/>
        <v>1560.0345603868079</v>
      </c>
      <c r="L36" s="12">
        <f t="shared" si="42"/>
        <v>4457.2416011051655</v>
      </c>
      <c r="N36" s="4">
        <v>2040</v>
      </c>
      <c r="O36" s="7">
        <f t="shared" si="7"/>
        <v>855.02239248253318</v>
      </c>
      <c r="P36" s="7">
        <f t="shared" si="8"/>
        <v>2850.0746416084439</v>
      </c>
      <c r="Q36" s="7">
        <f t="shared" si="9"/>
        <v>1995.0522491259105</v>
      </c>
      <c r="R36" s="12">
        <f t="shared" si="10"/>
        <v>5700.1492832168879</v>
      </c>
      <c r="T36" s="4">
        <v>2040</v>
      </c>
      <c r="U36" s="7">
        <f t="shared" si="11"/>
        <v>726.72417409323361</v>
      </c>
      <c r="V36" s="7">
        <f t="shared" si="12"/>
        <v>2422.4139136441122</v>
      </c>
      <c r="W36" s="7">
        <f t="shared" si="13"/>
        <v>1695.6897395508784</v>
      </c>
      <c r="X36" s="12">
        <f t="shared" si="43"/>
        <v>4844.8278272882244</v>
      </c>
      <c r="Z36" s="4">
        <v>2040</v>
      </c>
      <c r="AA36" s="7">
        <f t="shared" si="14"/>
        <v>1071.963016304439</v>
      </c>
      <c r="AB36" s="7">
        <f t="shared" si="15"/>
        <v>3573.2100543481297</v>
      </c>
      <c r="AC36" s="7">
        <f t="shared" si="16"/>
        <v>2501.2470380436907</v>
      </c>
      <c r="AD36" s="12">
        <f t="shared" si="17"/>
        <v>7146.4201086962594</v>
      </c>
      <c r="AF36" s="4">
        <v>2040</v>
      </c>
      <c r="AG36" s="7">
        <f t="shared" si="18"/>
        <v>898.80528099580397</v>
      </c>
      <c r="AH36" s="7">
        <f t="shared" si="19"/>
        <v>2996.0176033193466</v>
      </c>
      <c r="AI36" s="7">
        <f t="shared" si="20"/>
        <v>2097.2123223235426</v>
      </c>
      <c r="AJ36" s="12">
        <f t="shared" si="44"/>
        <v>5992.0352066386931</v>
      </c>
      <c r="AL36" s="4">
        <v>2040</v>
      </c>
      <c r="AM36" s="7">
        <f t="shared" si="21"/>
        <v>782.17053700553231</v>
      </c>
      <c r="AN36" s="7">
        <f t="shared" si="22"/>
        <v>2607.2351233517743</v>
      </c>
      <c r="AO36" s="7">
        <f t="shared" si="23"/>
        <v>1825.0645863462419</v>
      </c>
      <c r="AP36" s="12">
        <f t="shared" si="24"/>
        <v>5214.4702467035486</v>
      </c>
      <c r="AR36" s="4">
        <v>2040</v>
      </c>
      <c r="AS36" s="7">
        <f t="shared" si="25"/>
        <v>678.27589582035125</v>
      </c>
      <c r="AT36" s="7">
        <f t="shared" si="26"/>
        <v>2260.9196527345043</v>
      </c>
      <c r="AU36" s="7">
        <f t="shared" si="27"/>
        <v>1582.6437569141528</v>
      </c>
      <c r="AV36" s="12">
        <f t="shared" si="45"/>
        <v>4521.8393054690087</v>
      </c>
      <c r="AY36" s="4">
        <v>2040</v>
      </c>
      <c r="AZ36" s="7">
        <f t="shared" si="28"/>
        <v>1110.5422008550672</v>
      </c>
      <c r="BA36" s="7">
        <f t="shared" si="29"/>
        <v>3701.8073361835577</v>
      </c>
      <c r="BB36" s="7">
        <f t="shared" si="30"/>
        <v>2591.26513532849</v>
      </c>
      <c r="BC36" s="12">
        <f t="shared" si="31"/>
        <v>7403.6146723671154</v>
      </c>
      <c r="BE36" s="4">
        <v>2040</v>
      </c>
      <c r="BF36" s="7">
        <f t="shared" si="32"/>
        <v>1247.2740084252011</v>
      </c>
      <c r="BG36" s="7">
        <f t="shared" si="33"/>
        <v>4157.580028084004</v>
      </c>
      <c r="BH36" s="7">
        <f t="shared" si="34"/>
        <v>2910.3060196588026</v>
      </c>
      <c r="BI36" s="12">
        <f t="shared" si="46"/>
        <v>8315.1600561680079</v>
      </c>
      <c r="BK36" s="4">
        <v>2040</v>
      </c>
      <c r="BL36" s="7">
        <f t="shared" si="35"/>
        <v>1366.9591995659885</v>
      </c>
      <c r="BM36" s="7">
        <f t="shared" si="36"/>
        <v>4556.5306652199615</v>
      </c>
      <c r="BN36" s="7">
        <f t="shared" si="37"/>
        <v>3189.5714656539731</v>
      </c>
      <c r="BO36" s="12">
        <f t="shared" si="38"/>
        <v>9113.061330439923</v>
      </c>
      <c r="BQ36" s="4">
        <v>2040</v>
      </c>
      <c r="BR36" s="7">
        <f t="shared" si="39"/>
        <v>1193.8014642573532</v>
      </c>
      <c r="BS36" s="7">
        <f t="shared" si="40"/>
        <v>3979.3382141911779</v>
      </c>
      <c r="BT36" s="7">
        <f t="shared" si="41"/>
        <v>2785.5367499338245</v>
      </c>
      <c r="BU36" s="12">
        <f t="shared" si="47"/>
        <v>7958.6764283823559</v>
      </c>
      <c r="BW36" s="12"/>
    </row>
    <row r="37" spans="2:75" x14ac:dyDescent="0.35">
      <c r="B37" s="4">
        <v>2041</v>
      </c>
      <c r="C37" s="7">
        <f t="shared" si="0"/>
        <v>760.06053718246528</v>
      </c>
      <c r="D37" s="7">
        <f t="shared" si="1"/>
        <v>2533.5351239415509</v>
      </c>
      <c r="E37" s="7">
        <f t="shared" si="2"/>
        <v>1773.4745867590855</v>
      </c>
      <c r="F37" s="12">
        <f t="shared" si="3"/>
        <v>5067.0702478831017</v>
      </c>
      <c r="H37" s="4">
        <v>2041</v>
      </c>
      <c r="I37" s="7">
        <f t="shared" si="4"/>
        <v>674.60351632726668</v>
      </c>
      <c r="J37" s="7">
        <f t="shared" si="5"/>
        <v>2248.6783877575558</v>
      </c>
      <c r="K37" s="7">
        <f t="shared" si="6"/>
        <v>1574.074871430289</v>
      </c>
      <c r="L37" s="12">
        <f t="shared" si="42"/>
        <v>4497.3567755151116</v>
      </c>
      <c r="N37" s="4">
        <v>2041</v>
      </c>
      <c r="O37" s="7">
        <f t="shared" si="7"/>
        <v>862.71759401487577</v>
      </c>
      <c r="P37" s="7">
        <f t="shared" si="8"/>
        <v>2875.7253133829195</v>
      </c>
      <c r="Q37" s="7">
        <f t="shared" si="9"/>
        <v>2013.0077193680436</v>
      </c>
      <c r="R37" s="12">
        <f t="shared" si="10"/>
        <v>5751.4506267658389</v>
      </c>
      <c r="T37" s="4">
        <v>2041</v>
      </c>
      <c r="U37" s="7">
        <f t="shared" si="11"/>
        <v>733.26469166007269</v>
      </c>
      <c r="V37" s="7">
        <f t="shared" si="12"/>
        <v>2444.2156388669091</v>
      </c>
      <c r="W37" s="7">
        <f t="shared" si="13"/>
        <v>1710.9509472068362</v>
      </c>
      <c r="X37" s="12">
        <f t="shared" si="43"/>
        <v>4888.4312777338182</v>
      </c>
      <c r="Z37" s="4">
        <v>2041</v>
      </c>
      <c r="AA37" s="7">
        <f t="shared" si="14"/>
        <v>1081.6106834511786</v>
      </c>
      <c r="AB37" s="7">
        <f t="shared" si="15"/>
        <v>3605.3689448372625</v>
      </c>
      <c r="AC37" s="7">
        <f t="shared" si="16"/>
        <v>2523.7582613860836</v>
      </c>
      <c r="AD37" s="12">
        <f t="shared" si="17"/>
        <v>7210.7378896745249</v>
      </c>
      <c r="AF37" s="4">
        <v>2041</v>
      </c>
      <c r="AG37" s="7">
        <f t="shared" si="18"/>
        <v>906.89452852476609</v>
      </c>
      <c r="AH37" s="7">
        <f t="shared" si="19"/>
        <v>3022.9817617492204</v>
      </c>
      <c r="AI37" s="7">
        <f t="shared" si="20"/>
        <v>2116.0872332244539</v>
      </c>
      <c r="AJ37" s="12">
        <f t="shared" si="44"/>
        <v>6045.9635234984407</v>
      </c>
      <c r="AL37" s="4">
        <v>2041</v>
      </c>
      <c r="AM37" s="7">
        <f t="shared" si="21"/>
        <v>789.21007183858194</v>
      </c>
      <c r="AN37" s="7">
        <f t="shared" si="22"/>
        <v>2630.7002394619399</v>
      </c>
      <c r="AO37" s="7">
        <f t="shared" si="23"/>
        <v>1841.4901676233578</v>
      </c>
      <c r="AP37" s="12">
        <f t="shared" si="24"/>
        <v>5261.4004789238797</v>
      </c>
      <c r="AR37" s="4">
        <v>2041</v>
      </c>
      <c r="AS37" s="7">
        <f t="shared" si="25"/>
        <v>684.38037888273436</v>
      </c>
      <c r="AT37" s="7">
        <f t="shared" si="26"/>
        <v>2281.2679296091146</v>
      </c>
      <c r="AU37" s="7">
        <f t="shared" si="27"/>
        <v>1596.8875507263801</v>
      </c>
      <c r="AV37" s="12">
        <f t="shared" si="45"/>
        <v>4562.5358592182292</v>
      </c>
      <c r="AY37" s="4">
        <v>2041</v>
      </c>
      <c r="AZ37" s="7">
        <f t="shared" si="28"/>
        <v>1120.5370806627627</v>
      </c>
      <c r="BA37" s="7">
        <f t="shared" si="29"/>
        <v>3735.1236022092094</v>
      </c>
      <c r="BB37" s="7">
        <f t="shared" si="30"/>
        <v>2614.5865215464464</v>
      </c>
      <c r="BC37" s="12">
        <f t="shared" si="31"/>
        <v>7470.2472044184187</v>
      </c>
      <c r="BE37" s="4">
        <v>2041</v>
      </c>
      <c r="BF37" s="7">
        <f t="shared" si="32"/>
        <v>1258.4994745010279</v>
      </c>
      <c r="BG37" s="7">
        <f t="shared" si="33"/>
        <v>4194.9982483367594</v>
      </c>
      <c r="BH37" s="7">
        <f t="shared" si="34"/>
        <v>2936.4987738357313</v>
      </c>
      <c r="BI37" s="12">
        <f t="shared" si="46"/>
        <v>8389.9964966735188</v>
      </c>
      <c r="BK37" s="4">
        <v>2041</v>
      </c>
      <c r="BL37" s="7">
        <f t="shared" si="35"/>
        <v>1379.2618323620823</v>
      </c>
      <c r="BM37" s="7">
        <f t="shared" si="36"/>
        <v>4597.5394412069409</v>
      </c>
      <c r="BN37" s="7">
        <f t="shared" si="37"/>
        <v>3218.2776088448586</v>
      </c>
      <c r="BO37" s="12">
        <f t="shared" si="38"/>
        <v>9195.0788824138817</v>
      </c>
      <c r="BQ37" s="4">
        <v>2041</v>
      </c>
      <c r="BR37" s="7">
        <f t="shared" si="39"/>
        <v>1204.5456774356694</v>
      </c>
      <c r="BS37" s="7">
        <f t="shared" si="40"/>
        <v>4015.1522581188983</v>
      </c>
      <c r="BT37" s="7">
        <f t="shared" si="41"/>
        <v>2810.6065806832285</v>
      </c>
      <c r="BU37" s="12">
        <f t="shared" si="47"/>
        <v>8030.3045162377966</v>
      </c>
      <c r="BW37" s="12"/>
    </row>
    <row r="38" spans="2:75" x14ac:dyDescent="0.35">
      <c r="B38" s="4">
        <v>2042</v>
      </c>
      <c r="C38" s="7">
        <f t="shared" si="0"/>
        <v>766.90108201710734</v>
      </c>
      <c r="D38" s="7">
        <f t="shared" si="1"/>
        <v>2556.3369400570245</v>
      </c>
      <c r="E38" s="7">
        <f t="shared" si="2"/>
        <v>1789.4358580399171</v>
      </c>
      <c r="F38" s="12">
        <f t="shared" si="3"/>
        <v>5112.6738801140491</v>
      </c>
      <c r="H38" s="4">
        <v>2042</v>
      </c>
      <c r="I38" s="7">
        <f t="shared" si="4"/>
        <v>680.67494797421205</v>
      </c>
      <c r="J38" s="7">
        <f t="shared" si="5"/>
        <v>2268.9164932473736</v>
      </c>
      <c r="K38" s="7">
        <f t="shared" si="6"/>
        <v>1588.2415452731614</v>
      </c>
      <c r="L38" s="12">
        <f t="shared" si="42"/>
        <v>4537.8329864947473</v>
      </c>
      <c r="N38" s="4">
        <v>2042</v>
      </c>
      <c r="O38" s="7">
        <f t="shared" si="7"/>
        <v>870.48205236100966</v>
      </c>
      <c r="P38" s="7">
        <f t="shared" si="8"/>
        <v>2901.6068412033655</v>
      </c>
      <c r="Q38" s="7">
        <f t="shared" si="9"/>
        <v>2031.1247888423557</v>
      </c>
      <c r="R38" s="12">
        <f t="shared" si="10"/>
        <v>5803.2136824067311</v>
      </c>
      <c r="T38" s="4">
        <v>2042</v>
      </c>
      <c r="U38" s="7">
        <f t="shared" si="11"/>
        <v>739.86407388501323</v>
      </c>
      <c r="V38" s="7">
        <f t="shared" si="12"/>
        <v>2466.2135796167108</v>
      </c>
      <c r="W38" s="7">
        <f t="shared" si="13"/>
        <v>1726.3495057316975</v>
      </c>
      <c r="X38" s="12">
        <f t="shared" si="43"/>
        <v>4932.4271592334217</v>
      </c>
      <c r="Z38" s="4">
        <v>2042</v>
      </c>
      <c r="AA38" s="7">
        <f t="shared" si="14"/>
        <v>1091.3451796022391</v>
      </c>
      <c r="AB38" s="7">
        <f t="shared" si="15"/>
        <v>3637.8172653407973</v>
      </c>
      <c r="AC38" s="7">
        <f t="shared" si="16"/>
        <v>2546.4720857385578</v>
      </c>
      <c r="AD38" s="12">
        <f t="shared" si="17"/>
        <v>7275.6345306815947</v>
      </c>
      <c r="AF38" s="4">
        <v>2042</v>
      </c>
      <c r="AG38" s="7">
        <f t="shared" si="18"/>
        <v>915.05657928148889</v>
      </c>
      <c r="AH38" s="7">
        <f t="shared" si="19"/>
        <v>3050.188597604963</v>
      </c>
      <c r="AI38" s="7">
        <f t="shared" si="20"/>
        <v>2135.1320183234739</v>
      </c>
      <c r="AJ38" s="12">
        <f t="shared" si="44"/>
        <v>6100.377195209926</v>
      </c>
      <c r="AL38" s="4">
        <v>2042</v>
      </c>
      <c r="AM38" s="7">
        <f t="shared" si="21"/>
        <v>796.31296248512911</v>
      </c>
      <c r="AN38" s="7">
        <f t="shared" si="22"/>
        <v>2654.3765416170972</v>
      </c>
      <c r="AO38" s="7">
        <f t="shared" si="23"/>
        <v>1858.063579131968</v>
      </c>
      <c r="AP38" s="12">
        <f t="shared" si="24"/>
        <v>5308.7530832341945</v>
      </c>
      <c r="AR38" s="4">
        <v>2042</v>
      </c>
      <c r="AS38" s="7">
        <f t="shared" si="25"/>
        <v>690.53980229267893</v>
      </c>
      <c r="AT38" s="7">
        <f t="shared" si="26"/>
        <v>2301.7993409755964</v>
      </c>
      <c r="AU38" s="7">
        <f t="shared" si="27"/>
        <v>1611.2595386829173</v>
      </c>
      <c r="AV38" s="12">
        <f t="shared" si="45"/>
        <v>4603.5986819511927</v>
      </c>
      <c r="AY38" s="4">
        <v>2042</v>
      </c>
      <c r="AZ38" s="7">
        <f t="shared" si="28"/>
        <v>1130.6219143887274</v>
      </c>
      <c r="BA38" s="7">
        <f t="shared" si="29"/>
        <v>3768.7397146290918</v>
      </c>
      <c r="BB38" s="7">
        <f t="shared" si="30"/>
        <v>2638.117800240364</v>
      </c>
      <c r="BC38" s="12">
        <f t="shared" si="31"/>
        <v>7537.4794292581837</v>
      </c>
      <c r="BE38" s="4">
        <v>2042</v>
      </c>
      <c r="BF38" s="7">
        <f t="shared" si="32"/>
        <v>1269.8259697715368</v>
      </c>
      <c r="BG38" s="7">
        <f t="shared" si="33"/>
        <v>4232.7532325717893</v>
      </c>
      <c r="BH38" s="7">
        <f t="shared" si="34"/>
        <v>2962.9272628002523</v>
      </c>
      <c r="BI38" s="12">
        <f t="shared" si="46"/>
        <v>8465.5064651435787</v>
      </c>
      <c r="BK38" s="4">
        <v>2042</v>
      </c>
      <c r="BL38" s="7">
        <f t="shared" si="35"/>
        <v>1391.6751888533408</v>
      </c>
      <c r="BM38" s="7">
        <f t="shared" si="36"/>
        <v>4638.9172961778031</v>
      </c>
      <c r="BN38" s="7">
        <f t="shared" si="37"/>
        <v>3247.2421073244618</v>
      </c>
      <c r="BO38" s="12">
        <f t="shared" si="38"/>
        <v>9277.8345923556062</v>
      </c>
      <c r="BQ38" s="4">
        <v>2042</v>
      </c>
      <c r="BR38" s="7">
        <f t="shared" si="39"/>
        <v>1215.3865885325904</v>
      </c>
      <c r="BS38" s="7">
        <f t="shared" si="40"/>
        <v>4051.2886284419678</v>
      </c>
      <c r="BT38" s="7">
        <f t="shared" si="41"/>
        <v>2835.9020399093774</v>
      </c>
      <c r="BU38" s="12">
        <f t="shared" si="47"/>
        <v>8102.5772568839357</v>
      </c>
      <c r="BW38" s="12"/>
    </row>
    <row r="39" spans="2:75" x14ac:dyDescent="0.35">
      <c r="B39" s="4">
        <v>2043</v>
      </c>
      <c r="C39" s="7">
        <f t="shared" si="0"/>
        <v>773.80319175526131</v>
      </c>
      <c r="D39" s="7">
        <f t="shared" si="1"/>
        <v>2579.3439725175376</v>
      </c>
      <c r="E39" s="7">
        <f t="shared" si="2"/>
        <v>1805.5407807622762</v>
      </c>
      <c r="F39" s="12">
        <f t="shared" si="3"/>
        <v>5158.6879450350752</v>
      </c>
      <c r="H39" s="4">
        <v>2043</v>
      </c>
      <c r="I39" s="7">
        <f t="shared" si="4"/>
        <v>686.80102250597997</v>
      </c>
      <c r="J39" s="7">
        <f t="shared" si="5"/>
        <v>2289.3367416865999</v>
      </c>
      <c r="K39" s="7">
        <f t="shared" si="6"/>
        <v>1602.5357191806199</v>
      </c>
      <c r="L39" s="12">
        <f t="shared" si="42"/>
        <v>4578.6734833731998</v>
      </c>
      <c r="N39" s="4">
        <v>2043</v>
      </c>
      <c r="O39" s="7">
        <f t="shared" si="7"/>
        <v>878.31639083225866</v>
      </c>
      <c r="P39" s="7">
        <f t="shared" si="8"/>
        <v>2927.7213027741955</v>
      </c>
      <c r="Q39" s="7">
        <f t="shared" si="9"/>
        <v>2049.4049119419369</v>
      </c>
      <c r="R39" s="12">
        <f t="shared" si="10"/>
        <v>5855.4426055483909</v>
      </c>
      <c r="T39" s="4">
        <v>2043</v>
      </c>
      <c r="U39" s="7">
        <f t="shared" si="11"/>
        <v>746.52285054997822</v>
      </c>
      <c r="V39" s="7">
        <f t="shared" si="12"/>
        <v>2488.4095018332609</v>
      </c>
      <c r="W39" s="7">
        <f t="shared" si="13"/>
        <v>1741.8866512832826</v>
      </c>
      <c r="X39" s="12">
        <f t="shared" si="43"/>
        <v>4976.8190036665219</v>
      </c>
      <c r="Z39" s="4">
        <v>2043</v>
      </c>
      <c r="AA39" s="7">
        <f t="shared" si="14"/>
        <v>1101.1672862186592</v>
      </c>
      <c r="AB39" s="7">
        <f t="shared" si="15"/>
        <v>3670.5576207288641</v>
      </c>
      <c r="AC39" s="7">
        <f t="shared" si="16"/>
        <v>2569.3903345102049</v>
      </c>
      <c r="AD39" s="12">
        <f t="shared" si="17"/>
        <v>7341.1152414577282</v>
      </c>
      <c r="AF39" s="4">
        <v>2043</v>
      </c>
      <c r="AG39" s="7">
        <f t="shared" si="18"/>
        <v>923.2920884950222</v>
      </c>
      <c r="AH39" s="7">
        <f t="shared" si="19"/>
        <v>3077.6402949834073</v>
      </c>
      <c r="AI39" s="7">
        <f t="shared" si="20"/>
        <v>2154.3482064883851</v>
      </c>
      <c r="AJ39" s="12">
        <f t="shared" si="44"/>
        <v>6155.2805899668147</v>
      </c>
      <c r="AL39" s="4">
        <v>2043</v>
      </c>
      <c r="AM39" s="7">
        <f t="shared" si="21"/>
        <v>803.47977914749526</v>
      </c>
      <c r="AN39" s="7">
        <f t="shared" si="22"/>
        <v>2678.265930491651</v>
      </c>
      <c r="AO39" s="7">
        <f t="shared" si="23"/>
        <v>1874.7861513441555</v>
      </c>
      <c r="AP39" s="12">
        <f t="shared" si="24"/>
        <v>5356.5318609833021</v>
      </c>
      <c r="AR39" s="4">
        <v>2043</v>
      </c>
      <c r="AS39" s="7">
        <f t="shared" si="25"/>
        <v>696.75466051331296</v>
      </c>
      <c r="AT39" s="7">
        <f t="shared" si="26"/>
        <v>2322.5155350443765</v>
      </c>
      <c r="AU39" s="7">
        <f t="shared" si="27"/>
        <v>1625.7608745310636</v>
      </c>
      <c r="AV39" s="12">
        <f t="shared" si="45"/>
        <v>4645.031070088753</v>
      </c>
      <c r="AY39" s="4">
        <v>2043</v>
      </c>
      <c r="AZ39" s="7">
        <f t="shared" si="28"/>
        <v>1140.7975116182258</v>
      </c>
      <c r="BA39" s="7">
        <f t="shared" si="29"/>
        <v>3802.6583720607532</v>
      </c>
      <c r="BB39" s="7">
        <f t="shared" si="30"/>
        <v>2661.8608604425272</v>
      </c>
      <c r="BC39" s="12">
        <f t="shared" si="31"/>
        <v>7605.3167441215064</v>
      </c>
      <c r="BE39" s="4">
        <v>2043</v>
      </c>
      <c r="BF39" s="7">
        <f t="shared" si="32"/>
        <v>1281.2544034994805</v>
      </c>
      <c r="BG39" s="7">
        <f t="shared" si="33"/>
        <v>4270.8480116649353</v>
      </c>
      <c r="BH39" s="7">
        <f t="shared" si="34"/>
        <v>2989.5936081654545</v>
      </c>
      <c r="BI39" s="12">
        <f t="shared" si="46"/>
        <v>8541.6960233298705</v>
      </c>
      <c r="BK39" s="4">
        <v>2043</v>
      </c>
      <c r="BL39" s="7">
        <f t="shared" si="35"/>
        <v>1404.2002655530209</v>
      </c>
      <c r="BM39" s="7">
        <f t="shared" si="36"/>
        <v>4680.6675518434031</v>
      </c>
      <c r="BN39" s="7">
        <f t="shared" si="37"/>
        <v>3276.4672862903822</v>
      </c>
      <c r="BO39" s="12">
        <f t="shared" si="38"/>
        <v>9361.3351036868062</v>
      </c>
      <c r="BQ39" s="4">
        <v>2043</v>
      </c>
      <c r="BR39" s="7">
        <f t="shared" si="39"/>
        <v>1226.3250678293834</v>
      </c>
      <c r="BS39" s="7">
        <f t="shared" si="40"/>
        <v>4087.750226097945</v>
      </c>
      <c r="BT39" s="7">
        <f t="shared" si="41"/>
        <v>2861.4251582685615</v>
      </c>
      <c r="BU39" s="12">
        <f t="shared" si="47"/>
        <v>8175.5004521958899</v>
      </c>
      <c r="BW39" s="12"/>
    </row>
    <row r="40" spans="2:75" x14ac:dyDescent="0.35">
      <c r="B40" s="4">
        <v>2044</v>
      </c>
      <c r="C40" s="7">
        <f t="shared" si="0"/>
        <v>780.76742048105859</v>
      </c>
      <c r="D40" s="7">
        <f t="shared" si="1"/>
        <v>2602.5580682701952</v>
      </c>
      <c r="E40" s="7">
        <f t="shared" si="2"/>
        <v>1821.7906477891365</v>
      </c>
      <c r="F40" s="12">
        <f t="shared" si="3"/>
        <v>5205.1161365403905</v>
      </c>
      <c r="H40" s="4">
        <v>2044</v>
      </c>
      <c r="I40" s="7">
        <f t="shared" si="4"/>
        <v>692.98223170853373</v>
      </c>
      <c r="J40" s="7">
        <f t="shared" si="5"/>
        <v>2309.9407723617792</v>
      </c>
      <c r="K40" s="7">
        <f t="shared" si="6"/>
        <v>1616.9585406532453</v>
      </c>
      <c r="L40" s="12">
        <f t="shared" si="42"/>
        <v>4619.8815447235584</v>
      </c>
      <c r="N40" s="4">
        <v>2044</v>
      </c>
      <c r="O40" s="7">
        <f t="shared" si="7"/>
        <v>886.22123834974877</v>
      </c>
      <c r="P40" s="7">
        <f t="shared" si="8"/>
        <v>2954.0707944991627</v>
      </c>
      <c r="Q40" s="7">
        <f t="shared" si="9"/>
        <v>2067.8495561494137</v>
      </c>
      <c r="R40" s="12">
        <f t="shared" si="10"/>
        <v>5908.1415889983255</v>
      </c>
      <c r="T40" s="4">
        <v>2044</v>
      </c>
      <c r="U40" s="7">
        <f t="shared" si="11"/>
        <v>753.24155620492809</v>
      </c>
      <c r="V40" s="7">
        <f t="shared" si="12"/>
        <v>2510.8051873497602</v>
      </c>
      <c r="W40" s="7">
        <f t="shared" si="13"/>
        <v>1757.563631144832</v>
      </c>
      <c r="X40" s="12">
        <f t="shared" si="43"/>
        <v>5021.6103746995204</v>
      </c>
      <c r="Z40" s="4">
        <v>2044</v>
      </c>
      <c r="AA40" s="7">
        <f t="shared" si="14"/>
        <v>1111.077791794627</v>
      </c>
      <c r="AB40" s="7">
        <f t="shared" si="15"/>
        <v>3703.5926393154236</v>
      </c>
      <c r="AC40" s="7">
        <f t="shared" si="16"/>
        <v>2592.5148475207966</v>
      </c>
      <c r="AD40" s="12">
        <f t="shared" si="17"/>
        <v>7407.1852786308473</v>
      </c>
      <c r="AF40" s="4">
        <v>2044</v>
      </c>
      <c r="AG40" s="7">
        <f t="shared" si="18"/>
        <v>931.60171729147726</v>
      </c>
      <c r="AH40" s="7">
        <f t="shared" si="19"/>
        <v>3105.3390576382576</v>
      </c>
      <c r="AI40" s="7">
        <f t="shared" si="20"/>
        <v>2173.73734034678</v>
      </c>
      <c r="AJ40" s="12">
        <f t="shared" si="44"/>
        <v>6210.6781152765152</v>
      </c>
      <c r="AL40" s="4">
        <v>2044</v>
      </c>
      <c r="AM40" s="7">
        <f t="shared" si="21"/>
        <v>810.71109715982266</v>
      </c>
      <c r="AN40" s="7">
        <f t="shared" si="22"/>
        <v>2702.3703238660755</v>
      </c>
      <c r="AO40" s="7">
        <f t="shared" si="23"/>
        <v>1891.6592267062526</v>
      </c>
      <c r="AP40" s="12">
        <f t="shared" si="24"/>
        <v>5404.740647732151</v>
      </c>
      <c r="AR40" s="4">
        <v>2044</v>
      </c>
      <c r="AS40" s="7">
        <f t="shared" si="25"/>
        <v>703.02545245793272</v>
      </c>
      <c r="AT40" s="7">
        <f t="shared" si="26"/>
        <v>2343.4181748597757</v>
      </c>
      <c r="AU40" s="7">
        <f t="shared" si="27"/>
        <v>1640.392722401843</v>
      </c>
      <c r="AV40" s="12">
        <f t="shared" si="45"/>
        <v>4686.8363497195514</v>
      </c>
      <c r="AY40" s="4">
        <v>2044</v>
      </c>
      <c r="AZ40" s="7">
        <f t="shared" si="28"/>
        <v>1151.0646892227899</v>
      </c>
      <c r="BA40" s="7">
        <f t="shared" si="29"/>
        <v>3836.8822974092996</v>
      </c>
      <c r="BB40" s="7">
        <f t="shared" si="30"/>
        <v>2685.8176081865095</v>
      </c>
      <c r="BC40" s="12">
        <f t="shared" si="31"/>
        <v>7673.7645948185991</v>
      </c>
      <c r="BE40" s="4">
        <v>2044</v>
      </c>
      <c r="BF40" s="7">
        <f t="shared" si="32"/>
        <v>1292.7856931309757</v>
      </c>
      <c r="BG40" s="7">
        <f t="shared" si="33"/>
        <v>4309.2856437699193</v>
      </c>
      <c r="BH40" s="7">
        <f t="shared" si="34"/>
        <v>3016.4999506389431</v>
      </c>
      <c r="BI40" s="12">
        <f t="shared" si="46"/>
        <v>8618.5712875398385</v>
      </c>
      <c r="BK40" s="4">
        <v>2044</v>
      </c>
      <c r="BL40" s="7">
        <f t="shared" si="35"/>
        <v>1416.8380679429979</v>
      </c>
      <c r="BM40" s="7">
        <f t="shared" si="36"/>
        <v>4722.793559809993</v>
      </c>
      <c r="BN40" s="7">
        <f t="shared" si="37"/>
        <v>3305.9554918669951</v>
      </c>
      <c r="BO40" s="12">
        <f t="shared" si="38"/>
        <v>9445.587119619986</v>
      </c>
      <c r="BQ40" s="4">
        <v>2044</v>
      </c>
      <c r="BR40" s="7">
        <f t="shared" si="39"/>
        <v>1237.3619934398478</v>
      </c>
      <c r="BS40" s="7">
        <f t="shared" si="40"/>
        <v>4124.539978132826</v>
      </c>
      <c r="BT40" s="7">
        <f t="shared" si="41"/>
        <v>2887.177984692978</v>
      </c>
      <c r="BU40" s="12">
        <f t="shared" si="47"/>
        <v>8249.0799562656521</v>
      </c>
      <c r="BW40" s="12"/>
    </row>
    <row r="41" spans="2:75" x14ac:dyDescent="0.35">
      <c r="B41" s="4">
        <v>2045</v>
      </c>
      <c r="C41" s="7">
        <f t="shared" si="0"/>
        <v>787.79432726538801</v>
      </c>
      <c r="D41" s="7">
        <f t="shared" si="1"/>
        <v>2625.9810908846266</v>
      </c>
      <c r="E41" s="7">
        <f t="shared" si="2"/>
        <v>1838.1867636192385</v>
      </c>
      <c r="F41" s="12">
        <f t="shared" si="3"/>
        <v>5251.9621817692532</v>
      </c>
      <c r="H41" s="4">
        <v>2045</v>
      </c>
      <c r="I41" s="7">
        <f t="shared" si="4"/>
        <v>699.21907179391042</v>
      </c>
      <c r="J41" s="7">
        <f t="shared" si="5"/>
        <v>2330.7302393130349</v>
      </c>
      <c r="K41" s="7">
        <f t="shared" si="6"/>
        <v>1631.5111675191242</v>
      </c>
      <c r="L41" s="12">
        <f t="shared" si="42"/>
        <v>4661.4604786260697</v>
      </c>
      <c r="N41" s="4">
        <v>2045</v>
      </c>
      <c r="O41" s="7">
        <f t="shared" si="7"/>
        <v>894.19722949489642</v>
      </c>
      <c r="P41" s="7">
        <f t="shared" si="8"/>
        <v>2980.6574316496549</v>
      </c>
      <c r="Q41" s="7">
        <f t="shared" si="9"/>
        <v>2086.4602021547585</v>
      </c>
      <c r="R41" s="12">
        <f t="shared" si="10"/>
        <v>5961.3148632993098</v>
      </c>
      <c r="T41" s="4">
        <v>2045</v>
      </c>
      <c r="U41" s="7">
        <f t="shared" si="11"/>
        <v>760.02073021077229</v>
      </c>
      <c r="V41" s="7">
        <f t="shared" si="12"/>
        <v>2533.4024340359078</v>
      </c>
      <c r="W41" s="7">
        <f t="shared" si="13"/>
        <v>1773.3817038251354</v>
      </c>
      <c r="X41" s="12">
        <f t="shared" si="43"/>
        <v>5066.8048680718157</v>
      </c>
      <c r="Z41" s="4">
        <v>2045</v>
      </c>
      <c r="AA41" s="7">
        <f t="shared" si="14"/>
        <v>1121.0774919207786</v>
      </c>
      <c r="AB41" s="7">
        <f t="shared" si="15"/>
        <v>3736.9249730692623</v>
      </c>
      <c r="AC41" s="7">
        <f t="shared" si="16"/>
        <v>2615.8474811484834</v>
      </c>
      <c r="AD41" s="12">
        <f t="shared" si="17"/>
        <v>7473.8499461385245</v>
      </c>
      <c r="AF41" s="4">
        <v>2045</v>
      </c>
      <c r="AG41" s="7">
        <f t="shared" si="18"/>
        <v>939.98613274710033</v>
      </c>
      <c r="AH41" s="7">
        <f t="shared" si="19"/>
        <v>3133.2871091570014</v>
      </c>
      <c r="AI41" s="7">
        <f t="shared" si="20"/>
        <v>2193.3009764099006</v>
      </c>
      <c r="AJ41" s="12">
        <f t="shared" si="44"/>
        <v>6266.5742183140028</v>
      </c>
      <c r="AL41" s="4">
        <v>2045</v>
      </c>
      <c r="AM41" s="7">
        <f t="shared" si="21"/>
        <v>818.00749703426095</v>
      </c>
      <c r="AN41" s="7">
        <f t="shared" si="22"/>
        <v>2726.6916567808698</v>
      </c>
      <c r="AO41" s="7">
        <f t="shared" si="23"/>
        <v>1908.6841597466087</v>
      </c>
      <c r="AP41" s="12">
        <f t="shared" si="24"/>
        <v>5453.3833135617397</v>
      </c>
      <c r="AR41" s="4">
        <v>2045</v>
      </c>
      <c r="AS41" s="7">
        <f t="shared" si="25"/>
        <v>709.35268153005393</v>
      </c>
      <c r="AT41" s="7">
        <f t="shared" si="26"/>
        <v>2364.5089384335133</v>
      </c>
      <c r="AU41" s="7">
        <f t="shared" si="27"/>
        <v>1655.1562569034593</v>
      </c>
      <c r="AV41" s="12">
        <f t="shared" si="45"/>
        <v>4729.0178768670266</v>
      </c>
      <c r="AY41" s="4">
        <v>2045</v>
      </c>
      <c r="AZ41" s="7">
        <f t="shared" si="28"/>
        <v>1161.4242714257948</v>
      </c>
      <c r="BA41" s="7">
        <f t="shared" si="29"/>
        <v>3871.414238085983</v>
      </c>
      <c r="BB41" s="7">
        <f t="shared" si="30"/>
        <v>2709.9899666601877</v>
      </c>
      <c r="BC41" s="12">
        <f t="shared" si="31"/>
        <v>7742.828476171966</v>
      </c>
      <c r="BE41" s="4">
        <v>2045</v>
      </c>
      <c r="BF41" s="7">
        <f t="shared" si="32"/>
        <v>1304.4207643691543</v>
      </c>
      <c r="BG41" s="7">
        <f t="shared" si="33"/>
        <v>4348.0692145638477</v>
      </c>
      <c r="BH41" s="7">
        <f t="shared" si="34"/>
        <v>3043.6484501946934</v>
      </c>
      <c r="BI41" s="12">
        <f t="shared" si="46"/>
        <v>8696.1384291276954</v>
      </c>
      <c r="BK41" s="4">
        <v>2045</v>
      </c>
      <c r="BL41" s="7">
        <f t="shared" si="35"/>
        <v>1429.5896105544848</v>
      </c>
      <c r="BM41" s="7">
        <f t="shared" si="36"/>
        <v>4765.2987018482827</v>
      </c>
      <c r="BN41" s="7">
        <f t="shared" si="37"/>
        <v>3335.7090912937979</v>
      </c>
      <c r="BO41" s="12">
        <f t="shared" si="38"/>
        <v>9530.5974036965654</v>
      </c>
      <c r="BQ41" s="4">
        <v>2045</v>
      </c>
      <c r="BR41" s="7">
        <f t="shared" si="39"/>
        <v>1248.4982513808063</v>
      </c>
      <c r="BS41" s="7">
        <f t="shared" si="40"/>
        <v>4161.6608379360214</v>
      </c>
      <c r="BT41" s="7">
        <f t="shared" si="41"/>
        <v>2913.1625865552146</v>
      </c>
      <c r="BU41" s="12">
        <f t="shared" si="47"/>
        <v>8323.3216758720428</v>
      </c>
      <c r="BW41" s="12"/>
    </row>
    <row r="44" spans="2:75" x14ac:dyDescent="0.35">
      <c r="B44" s="4" t="s">
        <v>3</v>
      </c>
      <c r="G44" s="4" t="s">
        <v>9</v>
      </c>
      <c r="L44" s="4" t="s">
        <v>11</v>
      </c>
      <c r="O44" s="4" t="s">
        <v>12</v>
      </c>
      <c r="R44" s="4" t="s">
        <v>21</v>
      </c>
    </row>
    <row r="45" spans="2:75" x14ac:dyDescent="0.35">
      <c r="C45" s="42" t="s">
        <v>8</v>
      </c>
      <c r="D45" s="42"/>
      <c r="E45" s="42"/>
      <c r="F45" s="2"/>
      <c r="H45" s="42" t="s">
        <v>8</v>
      </c>
      <c r="I45" s="42"/>
      <c r="J45" s="42"/>
      <c r="K45" s="2"/>
      <c r="L45" s="4"/>
      <c r="O45" s="4"/>
    </row>
    <row r="46" spans="2:75" x14ac:dyDescent="0.35">
      <c r="B46" s="2" t="s">
        <v>4</v>
      </c>
      <c r="C46" s="2">
        <v>1</v>
      </c>
      <c r="D46" s="2">
        <v>2</v>
      </c>
      <c r="E46" s="2">
        <v>3</v>
      </c>
      <c r="F46" s="2"/>
      <c r="G46" t="s">
        <v>4</v>
      </c>
      <c r="H46" s="2">
        <v>1</v>
      </c>
      <c r="I46" s="2">
        <v>2</v>
      </c>
      <c r="J46" s="2">
        <v>3</v>
      </c>
      <c r="K46" s="2"/>
      <c r="L46" t="s">
        <v>4</v>
      </c>
      <c r="O46" t="s">
        <v>4</v>
      </c>
      <c r="R46" t="s">
        <v>15</v>
      </c>
    </row>
    <row r="47" spans="2:75" x14ac:dyDescent="0.35">
      <c r="B47" s="5" t="s">
        <v>5</v>
      </c>
      <c r="C47" s="6">
        <v>0</v>
      </c>
      <c r="D47" s="6">
        <v>0</v>
      </c>
      <c r="E47" s="6">
        <v>1</v>
      </c>
      <c r="G47" s="1" t="s">
        <v>5</v>
      </c>
      <c r="H47" s="6">
        <v>1</v>
      </c>
      <c r="I47" s="6">
        <v>0</v>
      </c>
      <c r="J47" s="6">
        <v>0</v>
      </c>
      <c r="L47" s="1" t="s">
        <v>5</v>
      </c>
      <c r="M47" s="6">
        <v>0.1</v>
      </c>
      <c r="O47" s="1" t="s">
        <v>5</v>
      </c>
      <c r="P47" s="6">
        <v>1100</v>
      </c>
      <c r="R47" t="s">
        <v>20</v>
      </c>
      <c r="S47" s="6">
        <v>3.06</v>
      </c>
    </row>
    <row r="48" spans="2:75" x14ac:dyDescent="0.35">
      <c r="B48" s="2" t="s">
        <v>6</v>
      </c>
      <c r="C48" s="6">
        <v>1</v>
      </c>
      <c r="D48" s="6">
        <v>0</v>
      </c>
      <c r="E48" s="6">
        <v>0</v>
      </c>
      <c r="G48" t="s">
        <v>6</v>
      </c>
      <c r="H48" s="6">
        <v>0</v>
      </c>
      <c r="I48" s="6">
        <v>1</v>
      </c>
      <c r="J48" s="6">
        <v>0</v>
      </c>
      <c r="L48" t="s">
        <v>6</v>
      </c>
      <c r="M48" s="6">
        <v>0.1</v>
      </c>
      <c r="O48" t="s">
        <v>6</v>
      </c>
      <c r="P48" s="6">
        <v>2000</v>
      </c>
      <c r="R48" t="s">
        <v>22</v>
      </c>
      <c r="S48" s="6">
        <v>2.16</v>
      </c>
    </row>
    <row r="49" spans="1:38" x14ac:dyDescent="0.35">
      <c r="B49" s="2" t="s">
        <v>7</v>
      </c>
      <c r="C49" s="6">
        <v>0</v>
      </c>
      <c r="D49" s="6">
        <v>1</v>
      </c>
      <c r="E49" s="6">
        <v>0</v>
      </c>
      <c r="G49" t="s">
        <v>7</v>
      </c>
      <c r="H49" s="6">
        <v>0</v>
      </c>
      <c r="I49" s="6">
        <v>0</v>
      </c>
      <c r="J49" s="6">
        <v>1</v>
      </c>
      <c r="L49" t="s">
        <v>7</v>
      </c>
      <c r="M49" s="6">
        <v>0.1</v>
      </c>
      <c r="O49" t="s">
        <v>7</v>
      </c>
      <c r="P49" s="6">
        <v>1000</v>
      </c>
      <c r="R49" t="s">
        <v>23</v>
      </c>
      <c r="S49" s="6">
        <v>12.56</v>
      </c>
      <c r="T49" t="s">
        <v>24</v>
      </c>
    </row>
    <row r="52" spans="1:38" ht="14.5" customHeight="1" x14ac:dyDescent="0.35">
      <c r="B52" s="4" t="s">
        <v>25</v>
      </c>
      <c r="G52" s="4" t="s">
        <v>133</v>
      </c>
      <c r="H52" s="4"/>
      <c r="J52" s="4" t="s">
        <v>134</v>
      </c>
      <c r="K52" s="4"/>
      <c r="M52" s="4" t="s">
        <v>135</v>
      </c>
      <c r="N52" s="4"/>
      <c r="P52" s="4" t="s">
        <v>136</v>
      </c>
      <c r="Q52" s="4"/>
      <c r="S52" s="4" t="s">
        <v>104</v>
      </c>
      <c r="T52" s="4"/>
      <c r="V52" s="4" t="s">
        <v>14</v>
      </c>
      <c r="W52" s="4"/>
      <c r="Y52" s="4" t="s">
        <v>13</v>
      </c>
      <c r="AC52" s="4" t="s">
        <v>15</v>
      </c>
      <c r="AD52" s="4" t="s">
        <v>17</v>
      </c>
      <c r="AE52" s="4" t="s">
        <v>18</v>
      </c>
      <c r="AH52" s="31" t="s">
        <v>29</v>
      </c>
      <c r="AI52" s="31" t="s">
        <v>30</v>
      </c>
      <c r="AJ52" s="31" t="s">
        <v>31</v>
      </c>
      <c r="AK52" s="31" t="s">
        <v>32</v>
      </c>
      <c r="AL52" s="31" t="s">
        <v>33</v>
      </c>
    </row>
    <row r="53" spans="1:38" x14ac:dyDescent="0.35">
      <c r="C53" s="42" t="s">
        <v>8</v>
      </c>
      <c r="D53" s="42"/>
      <c r="E53" s="42"/>
      <c r="G53" s="38" t="s">
        <v>137</v>
      </c>
      <c r="H53">
        <v>0.5</v>
      </c>
      <c r="J53" s="38" t="s">
        <v>138</v>
      </c>
      <c r="K53">
        <v>0.7</v>
      </c>
      <c r="M53" s="38" t="s">
        <v>139</v>
      </c>
      <c r="N53">
        <v>1</v>
      </c>
      <c r="P53" s="38" t="s">
        <v>140</v>
      </c>
      <c r="Q53">
        <v>0.7</v>
      </c>
      <c r="AD53" t="s">
        <v>16</v>
      </c>
      <c r="AE53" t="s">
        <v>19</v>
      </c>
      <c r="AH53" s="31"/>
      <c r="AI53" s="31"/>
      <c r="AJ53" s="31"/>
      <c r="AK53" s="31"/>
      <c r="AL53" s="31"/>
    </row>
    <row r="54" spans="1:38" x14ac:dyDescent="0.35">
      <c r="A54" t="s">
        <v>56</v>
      </c>
      <c r="B54" s="2" t="s">
        <v>10</v>
      </c>
      <c r="C54" s="2">
        <v>1</v>
      </c>
      <c r="D54" s="2">
        <v>2</v>
      </c>
      <c r="E54" s="2">
        <v>3</v>
      </c>
      <c r="G54" s="2" t="s">
        <v>10</v>
      </c>
      <c r="J54" s="35" t="s">
        <v>10</v>
      </c>
      <c r="M54" s="35" t="s">
        <v>10</v>
      </c>
      <c r="P54" s="35" t="s">
        <v>10</v>
      </c>
      <c r="S54" s="32" t="s">
        <v>10</v>
      </c>
      <c r="V54" s="2" t="s">
        <v>10</v>
      </c>
      <c r="Y54" s="32" t="s">
        <v>10</v>
      </c>
      <c r="AB54" s="32" t="s">
        <v>10</v>
      </c>
      <c r="AG54" t="s">
        <v>10</v>
      </c>
      <c r="AH54" s="31"/>
      <c r="AI54" s="31"/>
      <c r="AJ54" s="31"/>
      <c r="AK54" s="31"/>
      <c r="AL54" s="31"/>
    </row>
    <row r="55" spans="1:38" x14ac:dyDescent="0.35">
      <c r="A55" t="s">
        <v>57</v>
      </c>
      <c r="B55" s="2">
        <v>1</v>
      </c>
      <c r="C55" s="6">
        <v>1</v>
      </c>
      <c r="D55" s="6">
        <v>0</v>
      </c>
      <c r="E55" s="6">
        <v>0</v>
      </c>
      <c r="G55" s="2">
        <v>1</v>
      </c>
      <c r="H55" s="6">
        <v>519.20000000000005</v>
      </c>
      <c r="J55" s="35">
        <v>1</v>
      </c>
      <c r="K55" s="6">
        <v>519.20000000000005</v>
      </c>
      <c r="M55" s="35">
        <v>1</v>
      </c>
      <c r="N55" s="6">
        <v>519.20000000000005</v>
      </c>
      <c r="P55" s="35">
        <v>1</v>
      </c>
      <c r="Q55" s="6">
        <v>519.20000000000005</v>
      </c>
      <c r="S55" s="32">
        <v>1</v>
      </c>
      <c r="T55" s="6">
        <v>519.20000000000005</v>
      </c>
      <c r="V55" s="2">
        <v>1</v>
      </c>
      <c r="W55" s="6">
        <v>78</v>
      </c>
      <c r="Y55" s="32">
        <v>1</v>
      </c>
      <c r="Z55" s="8">
        <f t="shared" ref="Z55:Z97" si="48">AD55*AE55*1000/1000000</f>
        <v>39.666780000000003</v>
      </c>
      <c r="AB55" s="32">
        <v>1</v>
      </c>
      <c r="AC55" t="s">
        <v>20</v>
      </c>
      <c r="AD55" s="6">
        <v>12963</v>
      </c>
      <c r="AE55" s="6">
        <f t="shared" ref="AE55:AE74" si="49">IF(EXACT(AC55,$R$47),$S$47,IF(EXACT(AC55,$R$48),$S$48,IF(EXACT(AC55,$R$49),$S$49,0)))</f>
        <v>3.06</v>
      </c>
      <c r="AG55" s="32">
        <v>1</v>
      </c>
      <c r="AH55" s="6">
        <v>1.4370000000000001</v>
      </c>
      <c r="AI55" s="6">
        <v>8.0000000000000002E-3</v>
      </c>
      <c r="AJ55" s="6">
        <v>1540.787</v>
      </c>
      <c r="AK55" s="6">
        <v>2.4E-2</v>
      </c>
      <c r="AL55" s="6">
        <v>2E-3</v>
      </c>
    </row>
    <row r="56" spans="1:38" x14ac:dyDescent="0.35">
      <c r="A56" t="s">
        <v>58</v>
      </c>
      <c r="B56" s="2">
        <v>2</v>
      </c>
      <c r="C56" s="6">
        <v>1</v>
      </c>
      <c r="D56" s="6">
        <v>0</v>
      </c>
      <c r="E56" s="6">
        <v>0</v>
      </c>
      <c r="G56" s="2">
        <v>2</v>
      </c>
      <c r="H56" s="6">
        <v>665.6</v>
      </c>
      <c r="J56" s="35">
        <v>2</v>
      </c>
      <c r="K56" s="6">
        <v>665.6</v>
      </c>
      <c r="M56" s="35">
        <v>2</v>
      </c>
      <c r="N56" s="6">
        <v>665.6</v>
      </c>
      <c r="P56" s="35">
        <v>2</v>
      </c>
      <c r="Q56" s="6">
        <v>665.6</v>
      </c>
      <c r="S56" s="32">
        <v>2</v>
      </c>
      <c r="T56" s="6">
        <v>665.6</v>
      </c>
      <c r="V56" s="2">
        <v>2</v>
      </c>
      <c r="W56" s="6">
        <v>100</v>
      </c>
      <c r="Y56" s="32">
        <v>2</v>
      </c>
      <c r="Z56" s="8">
        <f t="shared" si="48"/>
        <v>23.617080000000001</v>
      </c>
      <c r="AB56" s="32">
        <v>2</v>
      </c>
      <c r="AC56" t="s">
        <v>20</v>
      </c>
      <c r="AD56" s="6">
        <v>7718</v>
      </c>
      <c r="AE56" s="6">
        <f t="shared" si="49"/>
        <v>3.06</v>
      </c>
      <c r="AG56" s="32">
        <v>2</v>
      </c>
      <c r="AH56" s="6">
        <v>4.9000000000000002E-2</v>
      </c>
      <c r="AI56" s="6">
        <v>2E-3</v>
      </c>
      <c r="AJ56" s="6">
        <v>917.32500000000005</v>
      </c>
      <c r="AK56" s="6">
        <v>1.6E-2</v>
      </c>
      <c r="AL56" s="6">
        <v>2E-3</v>
      </c>
    </row>
    <row r="57" spans="1:38" x14ac:dyDescent="0.35">
      <c r="A57" t="s">
        <v>59</v>
      </c>
      <c r="B57" s="2">
        <v>3</v>
      </c>
      <c r="C57" s="6">
        <v>1</v>
      </c>
      <c r="D57" s="6">
        <v>0</v>
      </c>
      <c r="E57" s="6">
        <v>0</v>
      </c>
      <c r="G57" s="2">
        <v>3</v>
      </c>
      <c r="H57" s="6">
        <v>46.5</v>
      </c>
      <c r="J57" s="35">
        <v>3</v>
      </c>
      <c r="K57" s="6">
        <v>46.5</v>
      </c>
      <c r="M57" s="35">
        <v>3</v>
      </c>
      <c r="N57" s="6">
        <v>46.5</v>
      </c>
      <c r="P57" s="35">
        <v>3</v>
      </c>
      <c r="Q57" s="6">
        <v>46.5</v>
      </c>
      <c r="S57" s="32">
        <v>3</v>
      </c>
      <c r="T57" s="6">
        <v>46.5</v>
      </c>
      <c r="V57" s="2">
        <v>3</v>
      </c>
      <c r="W57" s="6">
        <v>7</v>
      </c>
      <c r="Y57" s="32">
        <v>3</v>
      </c>
      <c r="Z57" s="8">
        <f t="shared" si="48"/>
        <v>28.115279999999998</v>
      </c>
      <c r="AB57" s="32">
        <v>3</v>
      </c>
      <c r="AC57" t="s">
        <v>20</v>
      </c>
      <c r="AD57" s="6">
        <v>9188</v>
      </c>
      <c r="AE57" s="6">
        <f t="shared" si="49"/>
        <v>3.06</v>
      </c>
      <c r="AG57" s="32">
        <v>3</v>
      </c>
      <c r="AH57" s="6">
        <v>24.811</v>
      </c>
      <c r="AI57" s="6">
        <v>2.9000000000000001E-2</v>
      </c>
      <c r="AJ57" s="6">
        <v>1073.9280000000001</v>
      </c>
      <c r="AK57" s="6">
        <v>0.02</v>
      </c>
      <c r="AL57" s="6">
        <v>2E-3</v>
      </c>
    </row>
    <row r="58" spans="1:38" x14ac:dyDescent="0.35">
      <c r="A58" t="s">
        <v>60</v>
      </c>
      <c r="B58" s="2">
        <v>4</v>
      </c>
      <c r="C58" s="6">
        <v>1</v>
      </c>
      <c r="D58" s="6">
        <v>0</v>
      </c>
      <c r="E58" s="6">
        <v>0</v>
      </c>
      <c r="G58" s="2">
        <v>4</v>
      </c>
      <c r="H58" s="6">
        <v>212</v>
      </c>
      <c r="J58" s="35">
        <v>4</v>
      </c>
      <c r="K58" s="6">
        <v>212</v>
      </c>
      <c r="M58" s="35">
        <v>4</v>
      </c>
      <c r="N58" s="6">
        <v>212</v>
      </c>
      <c r="P58" s="35">
        <v>4</v>
      </c>
      <c r="Q58" s="6">
        <v>212</v>
      </c>
      <c r="S58" s="32">
        <v>4</v>
      </c>
      <c r="T58" s="6">
        <v>212</v>
      </c>
      <c r="V58" s="2">
        <v>4</v>
      </c>
      <c r="W58" s="6">
        <v>32</v>
      </c>
      <c r="Y58" s="32">
        <v>4</v>
      </c>
      <c r="Z58" s="8">
        <f t="shared" si="48"/>
        <v>21.77496</v>
      </c>
      <c r="AB58" s="32">
        <v>4</v>
      </c>
      <c r="AC58" t="s">
        <v>20</v>
      </c>
      <c r="AD58" s="6">
        <v>7116</v>
      </c>
      <c r="AE58" s="6">
        <f t="shared" si="49"/>
        <v>3.06</v>
      </c>
      <c r="AG58" s="32">
        <v>4</v>
      </c>
      <c r="AH58" s="6">
        <v>1.056</v>
      </c>
      <c r="AI58" s="6">
        <v>4.0000000000000001E-3</v>
      </c>
      <c r="AJ58" s="6">
        <v>845.83</v>
      </c>
      <c r="AK58" s="6">
        <v>2.5999999999999999E-2</v>
      </c>
      <c r="AL58" s="6">
        <v>3.0000000000000001E-3</v>
      </c>
    </row>
    <row r="59" spans="1:38" x14ac:dyDescent="0.35">
      <c r="A59" t="s">
        <v>61</v>
      </c>
      <c r="B59" s="3">
        <v>5</v>
      </c>
      <c r="C59" s="6">
        <v>1</v>
      </c>
      <c r="D59" s="6">
        <v>0</v>
      </c>
      <c r="E59" s="6">
        <v>0</v>
      </c>
      <c r="G59" s="3">
        <v>5</v>
      </c>
      <c r="H59" s="6">
        <v>464</v>
      </c>
      <c r="J59" s="35">
        <v>5</v>
      </c>
      <c r="K59" s="6">
        <v>464</v>
      </c>
      <c r="M59" s="35">
        <v>5</v>
      </c>
      <c r="N59" s="6">
        <v>464</v>
      </c>
      <c r="P59" s="35">
        <v>5</v>
      </c>
      <c r="Q59" s="6">
        <v>464</v>
      </c>
      <c r="S59" s="32">
        <v>5</v>
      </c>
      <c r="T59" s="6">
        <v>464</v>
      </c>
      <c r="V59" s="3">
        <v>5</v>
      </c>
      <c r="W59" s="6">
        <v>70</v>
      </c>
      <c r="Y59" s="32">
        <v>5</v>
      </c>
      <c r="Z59" s="8">
        <f t="shared" si="48"/>
        <v>23.94144</v>
      </c>
      <c r="AB59" s="32">
        <v>5</v>
      </c>
      <c r="AC59" t="s">
        <v>20</v>
      </c>
      <c r="AD59" s="6">
        <v>7824</v>
      </c>
      <c r="AE59" s="6">
        <f t="shared" si="49"/>
        <v>3.06</v>
      </c>
      <c r="AG59" s="32">
        <v>5</v>
      </c>
      <c r="AH59" s="6">
        <v>0.11799999999999999</v>
      </c>
      <c r="AI59" s="6">
        <v>5.0000000000000001E-3</v>
      </c>
      <c r="AJ59" s="6">
        <v>930.02099999999996</v>
      </c>
      <c r="AK59" s="6">
        <v>1.6E-2</v>
      </c>
      <c r="AL59" s="6">
        <v>2E-3</v>
      </c>
    </row>
    <row r="60" spans="1:38" x14ac:dyDescent="0.35">
      <c r="A60" t="s">
        <v>62</v>
      </c>
      <c r="B60" s="3">
        <v>6</v>
      </c>
      <c r="C60" s="6">
        <v>1</v>
      </c>
      <c r="D60" s="6">
        <v>0</v>
      </c>
      <c r="E60" s="6">
        <v>0</v>
      </c>
      <c r="G60" s="3">
        <v>6</v>
      </c>
      <c r="H60" s="6">
        <v>101.5</v>
      </c>
      <c r="J60" s="35">
        <v>6</v>
      </c>
      <c r="K60" s="6">
        <v>101.5</v>
      </c>
      <c r="M60" s="35">
        <v>6</v>
      </c>
      <c r="N60" s="6">
        <v>101.5</v>
      </c>
      <c r="P60" s="35">
        <v>6</v>
      </c>
      <c r="Q60" s="6">
        <v>101.5</v>
      </c>
      <c r="S60" s="32">
        <v>6</v>
      </c>
      <c r="T60" s="6">
        <v>101.5</v>
      </c>
      <c r="V60" s="3">
        <v>6</v>
      </c>
      <c r="W60" s="6">
        <v>15</v>
      </c>
      <c r="Y60" s="32">
        <v>6</v>
      </c>
      <c r="Z60" s="8">
        <f t="shared" si="48"/>
        <v>38.22552000000001</v>
      </c>
      <c r="AB60" s="32">
        <v>6</v>
      </c>
      <c r="AC60" t="s">
        <v>20</v>
      </c>
      <c r="AD60" s="6">
        <v>12492</v>
      </c>
      <c r="AE60" s="6">
        <f t="shared" si="49"/>
        <v>3.06</v>
      </c>
      <c r="AG60" s="32">
        <v>6</v>
      </c>
      <c r="AH60" s="6">
        <v>1.1240000000000001</v>
      </c>
      <c r="AI60" s="6">
        <v>0</v>
      </c>
      <c r="AJ60" s="6">
        <v>1460.1579999999999</v>
      </c>
      <c r="AK60" s="6">
        <v>2.8000000000000001E-2</v>
      </c>
      <c r="AL60" s="6">
        <v>3.0000000000000001E-3</v>
      </c>
    </row>
    <row r="61" spans="1:38" x14ac:dyDescent="0.35">
      <c r="A61" t="s">
        <v>63</v>
      </c>
      <c r="B61" s="3">
        <v>7</v>
      </c>
      <c r="C61" s="6">
        <v>1</v>
      </c>
      <c r="D61" s="6">
        <v>0</v>
      </c>
      <c r="E61" s="6">
        <v>0</v>
      </c>
      <c r="G61" s="3">
        <v>7</v>
      </c>
      <c r="H61" s="6">
        <v>84.6</v>
      </c>
      <c r="J61" s="35">
        <v>7</v>
      </c>
      <c r="K61" s="6">
        <v>84.6</v>
      </c>
      <c r="M61" s="35">
        <v>7</v>
      </c>
      <c r="N61" s="6">
        <v>84.6</v>
      </c>
      <c r="P61" s="35">
        <v>7</v>
      </c>
      <c r="Q61" s="6">
        <v>84.6</v>
      </c>
      <c r="S61" s="32">
        <v>7</v>
      </c>
      <c r="T61" s="6">
        <v>84.6</v>
      </c>
      <c r="V61" s="3">
        <v>7</v>
      </c>
      <c r="W61" s="6">
        <v>13</v>
      </c>
      <c r="Y61" s="32">
        <v>7</v>
      </c>
      <c r="Z61" s="8">
        <f t="shared" si="48"/>
        <v>1.6982999999999999</v>
      </c>
      <c r="AB61" s="32">
        <v>7</v>
      </c>
      <c r="AC61" t="s">
        <v>20</v>
      </c>
      <c r="AD61" s="6">
        <v>555</v>
      </c>
      <c r="AE61" s="6">
        <f t="shared" si="49"/>
        <v>3.06</v>
      </c>
      <c r="AG61" s="32">
        <v>7</v>
      </c>
      <c r="AH61" s="6">
        <v>8.0000000000000002E-3</v>
      </c>
      <c r="AI61" s="6">
        <v>0</v>
      </c>
      <c r="AJ61" s="6">
        <v>65.930999999999997</v>
      </c>
      <c r="AK61" s="6">
        <v>2.5999999999999999E-2</v>
      </c>
      <c r="AL61" s="6">
        <v>3.0000000000000001E-3</v>
      </c>
    </row>
    <row r="62" spans="1:38" x14ac:dyDescent="0.35">
      <c r="A62" t="s">
        <v>64</v>
      </c>
      <c r="B62" s="3">
        <v>8</v>
      </c>
      <c r="C62" s="6">
        <v>1</v>
      </c>
      <c r="D62" s="6">
        <v>0</v>
      </c>
      <c r="E62" s="6">
        <v>0</v>
      </c>
      <c r="G62" s="3">
        <v>8</v>
      </c>
      <c r="H62" s="6">
        <v>88</v>
      </c>
      <c r="J62" s="35">
        <v>8</v>
      </c>
      <c r="K62" s="6">
        <v>88</v>
      </c>
      <c r="M62" s="35">
        <v>8</v>
      </c>
      <c r="N62" s="6">
        <v>88</v>
      </c>
      <c r="P62" s="35">
        <v>8</v>
      </c>
      <c r="Q62" s="6">
        <v>88</v>
      </c>
      <c r="S62" s="32">
        <v>8</v>
      </c>
      <c r="T62" s="6">
        <v>88</v>
      </c>
      <c r="V62" s="3">
        <v>8</v>
      </c>
      <c r="W62" s="6">
        <v>13</v>
      </c>
      <c r="Y62" s="32">
        <v>8</v>
      </c>
      <c r="Z62" s="8">
        <f t="shared" si="48"/>
        <v>36.677160000000001</v>
      </c>
      <c r="AB62" s="32">
        <v>8</v>
      </c>
      <c r="AC62" t="s">
        <v>20</v>
      </c>
      <c r="AD62" s="6">
        <v>11986</v>
      </c>
      <c r="AE62" s="6">
        <f t="shared" si="49"/>
        <v>3.06</v>
      </c>
      <c r="AG62" s="32">
        <v>8</v>
      </c>
      <c r="AH62" s="6">
        <v>1.3009999999999999</v>
      </c>
      <c r="AI62" s="6">
        <v>8.0000000000000002E-3</v>
      </c>
      <c r="AJ62" s="6">
        <v>1424.5930000000001</v>
      </c>
      <c r="AK62" s="6">
        <v>2.7E-2</v>
      </c>
      <c r="AL62" s="6">
        <v>3.0000000000000001E-3</v>
      </c>
    </row>
    <row r="63" spans="1:38" x14ac:dyDescent="0.35">
      <c r="A63" t="s">
        <v>65</v>
      </c>
      <c r="B63" s="3">
        <v>9</v>
      </c>
      <c r="C63" s="6">
        <v>0</v>
      </c>
      <c r="D63" s="6">
        <v>1</v>
      </c>
      <c r="E63" s="6">
        <v>0</v>
      </c>
      <c r="G63" s="3">
        <v>9</v>
      </c>
      <c r="H63" s="6">
        <v>650</v>
      </c>
      <c r="J63" s="35">
        <v>9</v>
      </c>
      <c r="K63" s="6">
        <v>650</v>
      </c>
      <c r="M63" s="35">
        <v>9</v>
      </c>
      <c r="N63" s="6">
        <v>650</v>
      </c>
      <c r="P63" s="35">
        <v>9</v>
      </c>
      <c r="Q63" s="6">
        <v>650</v>
      </c>
      <c r="S63" s="32">
        <v>9</v>
      </c>
      <c r="T63" s="6">
        <v>650</v>
      </c>
      <c r="V63" s="3">
        <v>9</v>
      </c>
      <c r="W63" s="6">
        <v>98</v>
      </c>
      <c r="Y63" s="32">
        <v>9</v>
      </c>
      <c r="Z63" s="8">
        <f t="shared" si="48"/>
        <v>23.494679999999999</v>
      </c>
      <c r="AB63" s="32">
        <v>9</v>
      </c>
      <c r="AC63" t="s">
        <v>20</v>
      </c>
      <c r="AD63" s="6">
        <v>7678</v>
      </c>
      <c r="AE63" s="6">
        <f t="shared" si="49"/>
        <v>3.06</v>
      </c>
      <c r="AG63" s="32">
        <v>9</v>
      </c>
      <c r="AH63" s="6">
        <v>8.2000000000000003E-2</v>
      </c>
      <c r="AI63" s="6">
        <v>5.0000000000000001E-3</v>
      </c>
      <c r="AJ63" s="6">
        <v>912.65499999999997</v>
      </c>
      <c r="AK63" s="6">
        <v>1.7999999999999999E-2</v>
      </c>
      <c r="AL63" s="6">
        <v>2E-3</v>
      </c>
    </row>
    <row r="64" spans="1:38" x14ac:dyDescent="0.35">
      <c r="A64" t="s">
        <v>66</v>
      </c>
      <c r="B64" s="3">
        <v>10</v>
      </c>
      <c r="C64" s="6">
        <v>0</v>
      </c>
      <c r="D64" s="6">
        <v>1</v>
      </c>
      <c r="E64" s="6">
        <v>0</v>
      </c>
      <c r="G64" s="3">
        <v>10</v>
      </c>
      <c r="H64" s="6">
        <v>186</v>
      </c>
      <c r="J64" s="35">
        <v>10</v>
      </c>
      <c r="K64" s="6">
        <v>186</v>
      </c>
      <c r="M64" s="35">
        <v>10</v>
      </c>
      <c r="N64" s="6">
        <v>186</v>
      </c>
      <c r="P64" s="35">
        <v>10</v>
      </c>
      <c r="Q64" s="6">
        <v>186</v>
      </c>
      <c r="S64" s="32">
        <v>10</v>
      </c>
      <c r="T64" s="6">
        <v>186</v>
      </c>
      <c r="V64" s="3">
        <v>10</v>
      </c>
      <c r="W64" s="6">
        <v>28</v>
      </c>
      <c r="Y64" s="32">
        <v>10</v>
      </c>
      <c r="Z64" s="8">
        <f t="shared" si="48"/>
        <v>31.606739999999999</v>
      </c>
      <c r="AB64" s="32">
        <v>10</v>
      </c>
      <c r="AC64" t="s">
        <v>20</v>
      </c>
      <c r="AD64" s="6">
        <v>10329</v>
      </c>
      <c r="AE64" s="6">
        <f t="shared" si="49"/>
        <v>3.06</v>
      </c>
      <c r="AG64" s="32">
        <v>10</v>
      </c>
      <c r="AH64" s="6">
        <v>1.306</v>
      </c>
      <c r="AI64" s="6">
        <v>0.01</v>
      </c>
      <c r="AJ64" s="6">
        <v>1235.3320000000001</v>
      </c>
      <c r="AK64" s="6">
        <v>2.4E-2</v>
      </c>
      <c r="AL64" s="6">
        <v>3.0000000000000001E-3</v>
      </c>
    </row>
    <row r="65" spans="1:38" x14ac:dyDescent="0.35">
      <c r="A65" t="s">
        <v>67</v>
      </c>
      <c r="B65" s="3">
        <v>11</v>
      </c>
      <c r="C65" s="6">
        <v>0</v>
      </c>
      <c r="D65" s="6">
        <v>1</v>
      </c>
      <c r="E65" s="6">
        <v>0</v>
      </c>
      <c r="G65" s="3">
        <v>11</v>
      </c>
      <c r="H65" s="6">
        <v>154</v>
      </c>
      <c r="J65" s="35">
        <v>11</v>
      </c>
      <c r="K65" s="6">
        <v>154</v>
      </c>
      <c r="M65" s="35">
        <v>11</v>
      </c>
      <c r="N65" s="6">
        <v>154</v>
      </c>
      <c r="P65" s="35">
        <v>11</v>
      </c>
      <c r="Q65" s="6">
        <v>154</v>
      </c>
      <c r="S65" s="32">
        <v>11</v>
      </c>
      <c r="T65" s="6">
        <v>154</v>
      </c>
      <c r="V65" s="3">
        <v>11</v>
      </c>
      <c r="W65" s="6">
        <v>23</v>
      </c>
      <c r="Y65" s="32">
        <v>11</v>
      </c>
      <c r="Z65" s="8">
        <f t="shared" si="48"/>
        <v>38.996639999999999</v>
      </c>
      <c r="AB65" s="32">
        <v>11</v>
      </c>
      <c r="AC65" t="s">
        <v>20</v>
      </c>
      <c r="AD65" s="6">
        <v>12744</v>
      </c>
      <c r="AE65" s="6">
        <f t="shared" si="49"/>
        <v>3.06</v>
      </c>
      <c r="AG65" s="32">
        <v>11</v>
      </c>
      <c r="AH65" s="6">
        <v>2.9769999999999999</v>
      </c>
      <c r="AI65" s="6">
        <v>8.0000000000000002E-3</v>
      </c>
      <c r="AJ65" s="6">
        <v>1514.692</v>
      </c>
      <c r="AK65" s="6">
        <v>2.8000000000000001E-2</v>
      </c>
      <c r="AL65" s="6">
        <v>3.0000000000000001E-3</v>
      </c>
    </row>
    <row r="66" spans="1:38" x14ac:dyDescent="0.35">
      <c r="A66" t="s">
        <v>68</v>
      </c>
      <c r="B66" s="3">
        <v>12</v>
      </c>
      <c r="C66" s="6">
        <v>0</v>
      </c>
      <c r="D66" s="6">
        <v>1</v>
      </c>
      <c r="E66" s="6">
        <v>0</v>
      </c>
      <c r="G66" s="3">
        <v>12</v>
      </c>
      <c r="H66" s="6">
        <v>150</v>
      </c>
      <c r="J66" s="35">
        <v>12</v>
      </c>
      <c r="K66" s="6">
        <v>150</v>
      </c>
      <c r="M66" s="35">
        <v>12</v>
      </c>
      <c r="N66" s="6">
        <v>150</v>
      </c>
      <c r="P66" s="35">
        <v>12</v>
      </c>
      <c r="Q66" s="6">
        <v>150</v>
      </c>
      <c r="S66" s="32">
        <v>12</v>
      </c>
      <c r="T66" s="6">
        <v>150</v>
      </c>
      <c r="V66" s="3">
        <v>12</v>
      </c>
      <c r="W66" s="6">
        <v>23</v>
      </c>
      <c r="Y66" s="32">
        <v>12</v>
      </c>
      <c r="Z66" s="8">
        <f t="shared" si="48"/>
        <v>35.954999999999998</v>
      </c>
      <c r="AB66" s="32">
        <v>12</v>
      </c>
      <c r="AC66" t="s">
        <v>20</v>
      </c>
      <c r="AD66" s="6">
        <v>11750</v>
      </c>
      <c r="AE66" s="6">
        <f t="shared" si="49"/>
        <v>3.06</v>
      </c>
      <c r="AG66" s="32">
        <v>12</v>
      </c>
      <c r="AH66" s="6">
        <v>0.41199999999999998</v>
      </c>
      <c r="AI66" s="6">
        <v>7.0000000000000001E-3</v>
      </c>
      <c r="AJ66" s="6">
        <v>1397.9780000000001</v>
      </c>
      <c r="AK66" s="6">
        <v>2.5999999999999999E-2</v>
      </c>
      <c r="AL66" s="6">
        <v>3.0000000000000001E-3</v>
      </c>
    </row>
    <row r="67" spans="1:38" x14ac:dyDescent="0.35">
      <c r="A67" t="s">
        <v>47</v>
      </c>
      <c r="B67" s="3">
        <v>13</v>
      </c>
      <c r="C67" s="6">
        <v>0</v>
      </c>
      <c r="D67" s="6">
        <v>1</v>
      </c>
      <c r="E67" s="6">
        <v>0</v>
      </c>
      <c r="G67" s="3">
        <v>13</v>
      </c>
      <c r="H67" s="6">
        <v>1848</v>
      </c>
      <c r="J67" s="35">
        <v>13</v>
      </c>
      <c r="K67" s="6">
        <v>1848</v>
      </c>
      <c r="M67" s="35">
        <v>13</v>
      </c>
      <c r="N67" s="6">
        <v>1848</v>
      </c>
      <c r="P67" s="35">
        <v>13</v>
      </c>
      <c r="Q67" s="6">
        <v>1848</v>
      </c>
      <c r="S67" s="32">
        <v>13</v>
      </c>
      <c r="T67" s="6">
        <v>1848</v>
      </c>
      <c r="V67" s="3">
        <v>13</v>
      </c>
      <c r="W67" s="6">
        <v>277</v>
      </c>
      <c r="Y67" s="32">
        <v>13</v>
      </c>
      <c r="Z67" s="8">
        <f t="shared" si="48"/>
        <v>26.289359999999999</v>
      </c>
      <c r="AB67" s="32">
        <v>13</v>
      </c>
      <c r="AC67" t="s">
        <v>22</v>
      </c>
      <c r="AD67" s="6">
        <v>12171</v>
      </c>
      <c r="AE67" s="6">
        <f t="shared" si="49"/>
        <v>2.16</v>
      </c>
      <c r="AG67" s="32">
        <v>13</v>
      </c>
      <c r="AH67" s="6">
        <v>2.74</v>
      </c>
      <c r="AI67" s="6">
        <v>0.53300000000000003</v>
      </c>
      <c r="AJ67" s="6">
        <v>2551.596</v>
      </c>
      <c r="AK67" s="6">
        <v>0.27400000000000002</v>
      </c>
      <c r="AL67" s="6">
        <v>0.04</v>
      </c>
    </row>
    <row r="68" spans="1:38" x14ac:dyDescent="0.35">
      <c r="A68" t="s">
        <v>69</v>
      </c>
      <c r="B68" s="3">
        <v>14</v>
      </c>
      <c r="C68" s="6">
        <v>0</v>
      </c>
      <c r="D68" s="6">
        <v>1</v>
      </c>
      <c r="E68" s="6">
        <v>0</v>
      </c>
      <c r="G68" s="3">
        <v>14</v>
      </c>
      <c r="H68" s="6">
        <v>656.1</v>
      </c>
      <c r="J68" s="35">
        <v>14</v>
      </c>
      <c r="K68" s="6">
        <v>656.1</v>
      </c>
      <c r="M68" s="35">
        <v>14</v>
      </c>
      <c r="N68" s="6">
        <v>656.1</v>
      </c>
      <c r="P68" s="35">
        <v>14</v>
      </c>
      <c r="Q68" s="6">
        <v>656.1</v>
      </c>
      <c r="S68" s="32">
        <v>14</v>
      </c>
      <c r="T68" s="6">
        <v>656.1</v>
      </c>
      <c r="V68" s="3">
        <v>14</v>
      </c>
      <c r="W68" s="6">
        <v>98</v>
      </c>
      <c r="Y68" s="32">
        <v>14</v>
      </c>
      <c r="Z68" s="8">
        <f t="shared" si="48"/>
        <v>34.819740000000003</v>
      </c>
      <c r="AB68" s="32">
        <v>14</v>
      </c>
      <c r="AC68" t="s">
        <v>20</v>
      </c>
      <c r="AD68" s="6">
        <v>11379</v>
      </c>
      <c r="AE68" s="6">
        <f t="shared" si="49"/>
        <v>3.06</v>
      </c>
      <c r="AG68" s="32">
        <v>14</v>
      </c>
      <c r="AH68" s="6">
        <v>0.38900000000000001</v>
      </c>
      <c r="AI68" s="6">
        <v>7.0000000000000001E-3</v>
      </c>
      <c r="AJ68" s="6">
        <v>1352.424</v>
      </c>
      <c r="AK68" s="6">
        <v>2.5999999999999999E-2</v>
      </c>
      <c r="AL68" s="6">
        <v>3.0000000000000001E-3</v>
      </c>
    </row>
    <row r="69" spans="1:38" x14ac:dyDescent="0.35">
      <c r="A69" t="s">
        <v>70</v>
      </c>
      <c r="B69" s="3">
        <v>15</v>
      </c>
      <c r="C69" s="6">
        <v>0</v>
      </c>
      <c r="D69" s="6">
        <v>0</v>
      </c>
      <c r="E69" s="6">
        <v>1</v>
      </c>
      <c r="G69" s="3">
        <v>15</v>
      </c>
      <c r="H69" s="6">
        <v>50.3</v>
      </c>
      <c r="J69" s="35">
        <v>15</v>
      </c>
      <c r="K69" s="6">
        <v>50.3</v>
      </c>
      <c r="M69" s="35">
        <v>15</v>
      </c>
      <c r="N69" s="6">
        <v>50.3</v>
      </c>
      <c r="P69" s="35">
        <v>15</v>
      </c>
      <c r="Q69" s="6">
        <v>50.3</v>
      </c>
      <c r="S69" s="32">
        <v>15</v>
      </c>
      <c r="T69" s="6">
        <v>50.3</v>
      </c>
      <c r="V69" s="3">
        <v>15</v>
      </c>
      <c r="W69" s="6">
        <v>8</v>
      </c>
      <c r="Y69" s="32">
        <v>15</v>
      </c>
      <c r="Z69" s="8">
        <f t="shared" si="48"/>
        <v>37.647179999999999</v>
      </c>
      <c r="AB69" s="32">
        <v>15</v>
      </c>
      <c r="AC69" t="s">
        <v>20</v>
      </c>
      <c r="AD69" s="6">
        <v>12303</v>
      </c>
      <c r="AE69" s="6">
        <f t="shared" si="49"/>
        <v>3.06</v>
      </c>
      <c r="AG69" s="32">
        <v>15</v>
      </c>
      <c r="AH69" s="6">
        <v>3.8889999999999998</v>
      </c>
      <c r="AI69" s="6">
        <v>3.9E-2</v>
      </c>
      <c r="AJ69" s="6">
        <v>1436.3489999999999</v>
      </c>
      <c r="AK69" s="6">
        <v>2.7E-2</v>
      </c>
      <c r="AL69" s="6">
        <v>3.0000000000000001E-3</v>
      </c>
    </row>
    <row r="70" spans="1:38" x14ac:dyDescent="0.35">
      <c r="A70" t="s">
        <v>71</v>
      </c>
      <c r="B70" s="3">
        <v>16</v>
      </c>
      <c r="C70" s="6">
        <v>0</v>
      </c>
      <c r="D70" s="6">
        <v>0</v>
      </c>
      <c r="E70" s="6">
        <v>1</v>
      </c>
      <c r="G70" s="3">
        <v>16</v>
      </c>
      <c r="H70" s="6">
        <v>67</v>
      </c>
      <c r="J70" s="35">
        <v>16</v>
      </c>
      <c r="K70" s="6">
        <v>67</v>
      </c>
      <c r="M70" s="35">
        <v>16</v>
      </c>
      <c r="N70" s="6">
        <v>67</v>
      </c>
      <c r="P70" s="35">
        <v>16</v>
      </c>
      <c r="Q70" s="6">
        <v>67</v>
      </c>
      <c r="S70" s="32">
        <v>16</v>
      </c>
      <c r="T70" s="6">
        <v>67</v>
      </c>
      <c r="V70" s="3">
        <v>16</v>
      </c>
      <c r="W70" s="6">
        <v>10</v>
      </c>
      <c r="Y70" s="32">
        <v>16</v>
      </c>
      <c r="Z70" s="8">
        <f t="shared" si="48"/>
        <v>25.404119999999999</v>
      </c>
      <c r="AB70" s="32">
        <v>16</v>
      </c>
      <c r="AC70" t="s">
        <v>20</v>
      </c>
      <c r="AD70" s="6">
        <v>8302</v>
      </c>
      <c r="AE70" s="6">
        <f t="shared" si="49"/>
        <v>3.06</v>
      </c>
      <c r="AG70" s="32">
        <v>16</v>
      </c>
      <c r="AH70" s="6">
        <v>0.35699999999999998</v>
      </c>
      <c r="AI70" s="6">
        <v>5.0000000000000001E-3</v>
      </c>
      <c r="AJ70" s="6">
        <v>986.73699999999997</v>
      </c>
      <c r="AK70" s="6">
        <v>1.7000000000000001E-2</v>
      </c>
      <c r="AL70" s="6">
        <v>2E-3</v>
      </c>
    </row>
    <row r="71" spans="1:38" x14ac:dyDescent="0.35">
      <c r="A71" t="s">
        <v>72</v>
      </c>
      <c r="B71" s="3">
        <v>17</v>
      </c>
      <c r="C71" s="6">
        <v>0</v>
      </c>
      <c r="D71" s="6">
        <v>0</v>
      </c>
      <c r="E71" s="6">
        <v>1</v>
      </c>
      <c r="G71" s="3">
        <v>17</v>
      </c>
      <c r="H71" s="6">
        <v>257</v>
      </c>
      <c r="J71" s="35">
        <v>17</v>
      </c>
      <c r="K71" s="6">
        <v>257</v>
      </c>
      <c r="M71" s="35">
        <v>17</v>
      </c>
      <c r="N71" s="6">
        <v>257</v>
      </c>
      <c r="P71" s="35">
        <v>17</v>
      </c>
      <c r="Q71" s="6">
        <v>257</v>
      </c>
      <c r="S71" s="32">
        <v>17</v>
      </c>
      <c r="T71" s="6">
        <v>257</v>
      </c>
      <c r="V71" s="3">
        <v>17</v>
      </c>
      <c r="W71" s="6">
        <v>39</v>
      </c>
      <c r="Y71" s="32">
        <v>17</v>
      </c>
      <c r="Z71" s="8">
        <f t="shared" si="48"/>
        <v>23.453280000000003</v>
      </c>
      <c r="AB71" s="32">
        <v>17</v>
      </c>
      <c r="AC71" t="s">
        <v>22</v>
      </c>
      <c r="AD71" s="6">
        <v>10858</v>
      </c>
      <c r="AE71" s="6">
        <f t="shared" si="49"/>
        <v>2.16</v>
      </c>
      <c r="AG71" s="32">
        <v>17</v>
      </c>
      <c r="AH71" s="6">
        <v>3.786</v>
      </c>
      <c r="AI71" s="6">
        <v>1.365</v>
      </c>
      <c r="AJ71" s="6">
        <v>2277.605</v>
      </c>
      <c r="AK71" s="6">
        <v>0.249</v>
      </c>
      <c r="AL71" s="6">
        <v>3.5999999999999997E-2</v>
      </c>
    </row>
    <row r="72" spans="1:38" ht="14.5" customHeight="1" x14ac:dyDescent="0.35">
      <c r="A72" t="s">
        <v>73</v>
      </c>
      <c r="B72" s="3">
        <v>18</v>
      </c>
      <c r="C72" s="6">
        <v>0</v>
      </c>
      <c r="D72" s="6">
        <v>0</v>
      </c>
      <c r="E72" s="6">
        <v>1</v>
      </c>
      <c r="G72" s="3">
        <v>18</v>
      </c>
      <c r="H72" s="6">
        <v>2269.6</v>
      </c>
      <c r="J72" s="35">
        <v>18</v>
      </c>
      <c r="K72" s="6">
        <v>2269.6</v>
      </c>
      <c r="M72" s="35">
        <v>18</v>
      </c>
      <c r="N72" s="6">
        <v>2269.6</v>
      </c>
      <c r="P72" s="35">
        <v>18</v>
      </c>
      <c r="Q72" s="6">
        <v>2269.6</v>
      </c>
      <c r="S72" s="32">
        <v>18</v>
      </c>
      <c r="T72" s="6">
        <v>2269.6</v>
      </c>
      <c r="V72" s="3">
        <v>18</v>
      </c>
      <c r="W72" s="6">
        <v>340</v>
      </c>
      <c r="Y72" s="32">
        <v>18</v>
      </c>
      <c r="Z72" s="8">
        <f t="shared" si="48"/>
        <v>23.647680000000001</v>
      </c>
      <c r="AB72" s="32">
        <v>18</v>
      </c>
      <c r="AC72" t="s">
        <v>22</v>
      </c>
      <c r="AD72" s="6">
        <v>10948</v>
      </c>
      <c r="AE72" s="6">
        <f t="shared" si="49"/>
        <v>2.16</v>
      </c>
      <c r="AG72" s="32">
        <v>18</v>
      </c>
      <c r="AH72" s="6">
        <v>1.2689999999999999</v>
      </c>
      <c r="AI72" s="6">
        <v>0.40300000000000002</v>
      </c>
      <c r="AJ72" s="6">
        <v>2246.4659999999999</v>
      </c>
      <c r="AK72" s="6">
        <v>0.223</v>
      </c>
      <c r="AL72" s="6">
        <v>3.2000000000000001E-2</v>
      </c>
    </row>
    <row r="73" spans="1:38" x14ac:dyDescent="0.35">
      <c r="A73" t="s">
        <v>74</v>
      </c>
      <c r="B73" s="3">
        <v>19</v>
      </c>
      <c r="C73" s="6">
        <v>0</v>
      </c>
      <c r="D73" s="6">
        <v>0</v>
      </c>
      <c r="E73" s="6">
        <v>1</v>
      </c>
      <c r="G73" s="3">
        <v>19</v>
      </c>
      <c r="H73" s="6">
        <v>27</v>
      </c>
      <c r="J73" s="35">
        <v>19</v>
      </c>
      <c r="K73" s="6">
        <v>27</v>
      </c>
      <c r="M73" s="35">
        <v>19</v>
      </c>
      <c r="N73" s="6">
        <v>27</v>
      </c>
      <c r="P73" s="35">
        <v>19</v>
      </c>
      <c r="Q73" s="6">
        <v>27</v>
      </c>
      <c r="S73" s="32">
        <v>19</v>
      </c>
      <c r="T73" s="6">
        <v>27</v>
      </c>
      <c r="V73" s="3">
        <v>19</v>
      </c>
      <c r="W73" s="6">
        <v>4</v>
      </c>
      <c r="Y73" s="32">
        <v>19</v>
      </c>
      <c r="Z73" s="8">
        <f t="shared" si="48"/>
        <v>223.99503999999999</v>
      </c>
      <c r="AB73" s="32">
        <v>19</v>
      </c>
      <c r="AC73" t="s">
        <v>23</v>
      </c>
      <c r="AD73" s="6">
        <v>17834</v>
      </c>
      <c r="AE73" s="6">
        <f t="shared" si="49"/>
        <v>12.56</v>
      </c>
      <c r="AG73" s="32">
        <v>19</v>
      </c>
      <c r="AH73" s="6">
        <v>15.976000000000001</v>
      </c>
      <c r="AI73" s="6">
        <v>9.0060000000000002</v>
      </c>
      <c r="AJ73" s="6">
        <v>2912.8049999999998</v>
      </c>
      <c r="AK73" s="6">
        <v>0.11799999999999999</v>
      </c>
      <c r="AL73" s="6">
        <v>2.4E-2</v>
      </c>
    </row>
    <row r="74" spans="1:38" x14ac:dyDescent="0.35">
      <c r="A74" t="s">
        <v>68</v>
      </c>
      <c r="B74" s="3">
        <v>20</v>
      </c>
      <c r="C74" s="6">
        <v>0</v>
      </c>
      <c r="D74" s="6">
        <v>0</v>
      </c>
      <c r="E74" s="6">
        <v>1</v>
      </c>
      <c r="G74" s="3">
        <v>20</v>
      </c>
      <c r="H74" s="6">
        <v>398.3</v>
      </c>
      <c r="J74" s="35">
        <v>20</v>
      </c>
      <c r="K74" s="6">
        <v>398.3</v>
      </c>
      <c r="M74" s="35">
        <v>20</v>
      </c>
      <c r="N74" s="6">
        <v>398.3</v>
      </c>
      <c r="P74" s="35">
        <v>20</v>
      </c>
      <c r="Q74" s="6">
        <v>398.3</v>
      </c>
      <c r="S74" s="32">
        <v>20</v>
      </c>
      <c r="T74" s="6">
        <v>398.3</v>
      </c>
      <c r="V74" s="3">
        <v>20</v>
      </c>
      <c r="W74" s="6">
        <v>60</v>
      </c>
      <c r="Y74" s="32">
        <v>20</v>
      </c>
      <c r="Z74" s="8">
        <f t="shared" si="48"/>
        <v>36.931139999999999</v>
      </c>
      <c r="AB74" s="32">
        <v>20</v>
      </c>
      <c r="AC74" t="s">
        <v>20</v>
      </c>
      <c r="AD74" s="6">
        <v>12069</v>
      </c>
      <c r="AE74" s="6">
        <f t="shared" si="49"/>
        <v>3.06</v>
      </c>
      <c r="AG74" s="32">
        <v>20</v>
      </c>
      <c r="AH74" s="6">
        <v>2.1019999999999999</v>
      </c>
      <c r="AI74" s="6">
        <v>7.0000000000000001E-3</v>
      </c>
      <c r="AJ74" s="6">
        <v>1434.461</v>
      </c>
      <c r="AK74" s="6">
        <v>2.7E-2</v>
      </c>
      <c r="AL74" s="6">
        <v>3.0000000000000001E-3</v>
      </c>
    </row>
    <row r="75" spans="1:38" x14ac:dyDescent="0.35">
      <c r="A75" t="s">
        <v>35</v>
      </c>
      <c r="B75" s="11">
        <v>21</v>
      </c>
      <c r="C75" s="6">
        <v>0</v>
      </c>
      <c r="D75" s="6">
        <v>1</v>
      </c>
      <c r="E75" s="6">
        <v>0</v>
      </c>
      <c r="G75" s="11">
        <v>21</v>
      </c>
      <c r="H75" s="6">
        <f t="shared" ref="H75:H94" si="50">$L$4*$G106*H$53</f>
        <v>14.05</v>
      </c>
      <c r="J75" s="35">
        <v>21</v>
      </c>
      <c r="K75" s="6">
        <f t="shared" ref="K75:K94" si="51">$L$4*$G106*K$53</f>
        <v>19.669999999999998</v>
      </c>
      <c r="M75" s="35">
        <v>21</v>
      </c>
      <c r="N75" s="6">
        <f>$L$4*$G106*N$53</f>
        <v>28.1</v>
      </c>
      <c r="P75" s="35">
        <v>21</v>
      </c>
      <c r="Q75" s="6">
        <f t="shared" ref="Q75:Q94" si="52">$L$4*$G106*Q$53</f>
        <v>19.669999999999998</v>
      </c>
      <c r="S75" s="32">
        <v>21</v>
      </c>
      <c r="T75" s="6">
        <v>0</v>
      </c>
      <c r="V75" s="11">
        <v>21</v>
      </c>
      <c r="W75" s="6">
        <v>0</v>
      </c>
      <c r="Y75" s="32">
        <v>21</v>
      </c>
      <c r="Z75" s="8">
        <f t="shared" si="48"/>
        <v>0</v>
      </c>
      <c r="AB75" s="32">
        <v>21</v>
      </c>
      <c r="AC75" t="s">
        <v>36</v>
      </c>
      <c r="AD75" s="6">
        <v>0</v>
      </c>
      <c r="AE75" s="6">
        <v>0</v>
      </c>
      <c r="AG75" s="32">
        <v>21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</row>
    <row r="76" spans="1:38" x14ac:dyDescent="0.35">
      <c r="A76" t="s">
        <v>37</v>
      </c>
      <c r="B76" s="11">
        <v>22</v>
      </c>
      <c r="C76" s="6">
        <v>1</v>
      </c>
      <c r="D76" s="6">
        <v>0</v>
      </c>
      <c r="E76" s="6">
        <v>0</v>
      </c>
      <c r="G76" s="11">
        <v>22</v>
      </c>
      <c r="H76" s="6">
        <f t="shared" si="50"/>
        <v>12.5</v>
      </c>
      <c r="J76" s="35">
        <v>22</v>
      </c>
      <c r="K76" s="6">
        <f t="shared" si="51"/>
        <v>17.5</v>
      </c>
      <c r="M76" s="35">
        <v>22</v>
      </c>
      <c r="N76" s="6">
        <f t="shared" ref="N76:N94" si="53">$L$4*$G107</f>
        <v>25</v>
      </c>
      <c r="P76" s="35">
        <v>22</v>
      </c>
      <c r="Q76" s="6">
        <f t="shared" si="52"/>
        <v>17.5</v>
      </c>
      <c r="S76" s="32">
        <v>22</v>
      </c>
      <c r="T76" s="6">
        <v>0</v>
      </c>
      <c r="V76" s="11">
        <v>22</v>
      </c>
      <c r="W76" s="6">
        <v>0</v>
      </c>
      <c r="Y76" s="32">
        <v>22</v>
      </c>
      <c r="Z76" s="8">
        <f t="shared" si="48"/>
        <v>0</v>
      </c>
      <c r="AB76" s="32">
        <v>22</v>
      </c>
      <c r="AC76" t="s">
        <v>36</v>
      </c>
      <c r="AD76" s="6">
        <v>0</v>
      </c>
      <c r="AE76" s="6">
        <v>0</v>
      </c>
      <c r="AG76" s="32">
        <v>22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</row>
    <row r="77" spans="1:38" x14ac:dyDescent="0.35">
      <c r="A77" t="s">
        <v>38</v>
      </c>
      <c r="B77" s="11">
        <v>23</v>
      </c>
      <c r="C77" s="6">
        <v>1</v>
      </c>
      <c r="D77" s="6">
        <v>0</v>
      </c>
      <c r="E77" s="6">
        <v>0</v>
      </c>
      <c r="G77" s="11">
        <v>23</v>
      </c>
      <c r="H77" s="6">
        <f t="shared" si="50"/>
        <v>35</v>
      </c>
      <c r="J77" s="35">
        <v>23</v>
      </c>
      <c r="K77" s="6">
        <f t="shared" si="51"/>
        <v>49</v>
      </c>
      <c r="M77" s="35">
        <v>23</v>
      </c>
      <c r="N77" s="6">
        <f t="shared" si="53"/>
        <v>70</v>
      </c>
      <c r="P77" s="35">
        <v>23</v>
      </c>
      <c r="Q77" s="6">
        <f t="shared" si="52"/>
        <v>49</v>
      </c>
      <c r="S77" s="32">
        <v>23</v>
      </c>
      <c r="T77" s="6">
        <v>0</v>
      </c>
      <c r="V77" s="11">
        <v>23</v>
      </c>
      <c r="W77" s="6">
        <v>0</v>
      </c>
      <c r="Y77" s="32">
        <v>23</v>
      </c>
      <c r="Z77" s="8">
        <f t="shared" si="48"/>
        <v>0</v>
      </c>
      <c r="AB77" s="32">
        <v>23</v>
      </c>
      <c r="AC77" t="s">
        <v>36</v>
      </c>
      <c r="AD77" s="6">
        <v>0</v>
      </c>
      <c r="AE77" s="6">
        <v>0</v>
      </c>
      <c r="AG77" s="32">
        <v>23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</row>
    <row r="78" spans="1:38" x14ac:dyDescent="0.35">
      <c r="A78" t="s">
        <v>39</v>
      </c>
      <c r="B78" s="11">
        <v>24</v>
      </c>
      <c r="C78" s="6">
        <v>0</v>
      </c>
      <c r="D78" s="6">
        <v>0</v>
      </c>
      <c r="E78" s="6">
        <v>1</v>
      </c>
      <c r="G78" s="11">
        <v>24</v>
      </c>
      <c r="H78" s="6">
        <f t="shared" si="50"/>
        <v>15.3</v>
      </c>
      <c r="J78" s="35">
        <v>24</v>
      </c>
      <c r="K78" s="6">
        <f t="shared" si="51"/>
        <v>21.419999999999998</v>
      </c>
      <c r="M78" s="35">
        <v>24</v>
      </c>
      <c r="N78" s="6">
        <f t="shared" si="53"/>
        <v>30.6</v>
      </c>
      <c r="P78" s="35">
        <v>24</v>
      </c>
      <c r="Q78" s="6">
        <f t="shared" si="52"/>
        <v>21.419999999999998</v>
      </c>
      <c r="S78" s="32">
        <v>24</v>
      </c>
      <c r="T78" s="6">
        <v>0</v>
      </c>
      <c r="V78" s="11">
        <v>24</v>
      </c>
      <c r="W78" s="6">
        <v>0</v>
      </c>
      <c r="Y78" s="32">
        <v>24</v>
      </c>
      <c r="Z78" s="8">
        <f t="shared" si="48"/>
        <v>0</v>
      </c>
      <c r="AB78" s="32">
        <v>24</v>
      </c>
      <c r="AC78" t="s">
        <v>36</v>
      </c>
      <c r="AD78" s="6">
        <v>0</v>
      </c>
      <c r="AE78" s="6">
        <v>0</v>
      </c>
      <c r="AG78" s="32">
        <v>24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</row>
    <row r="79" spans="1:38" x14ac:dyDescent="0.35">
      <c r="A79" t="s">
        <v>40</v>
      </c>
      <c r="B79" s="11">
        <v>25</v>
      </c>
      <c r="C79" s="6">
        <v>0</v>
      </c>
      <c r="D79" s="6">
        <v>1</v>
      </c>
      <c r="E79" s="6">
        <v>0</v>
      </c>
      <c r="G79" s="11">
        <v>25</v>
      </c>
      <c r="H79" s="6">
        <f t="shared" si="50"/>
        <v>5</v>
      </c>
      <c r="J79" s="35">
        <v>25</v>
      </c>
      <c r="K79" s="6">
        <f t="shared" si="51"/>
        <v>7</v>
      </c>
      <c r="M79" s="35">
        <v>25</v>
      </c>
      <c r="N79" s="6">
        <f t="shared" si="53"/>
        <v>10</v>
      </c>
      <c r="P79" s="35">
        <v>25</v>
      </c>
      <c r="Q79" s="6">
        <f t="shared" si="52"/>
        <v>7</v>
      </c>
      <c r="S79" s="32">
        <v>25</v>
      </c>
      <c r="T79" s="6">
        <v>0</v>
      </c>
      <c r="V79" s="11">
        <v>25</v>
      </c>
      <c r="W79" s="6">
        <v>0</v>
      </c>
      <c r="Y79" s="32">
        <v>25</v>
      </c>
      <c r="Z79" s="8">
        <f t="shared" si="48"/>
        <v>0</v>
      </c>
      <c r="AB79" s="32">
        <v>25</v>
      </c>
      <c r="AC79" t="s">
        <v>36</v>
      </c>
      <c r="AD79" s="6">
        <v>0</v>
      </c>
      <c r="AE79" s="6">
        <v>0</v>
      </c>
      <c r="AG79" s="32">
        <v>25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</row>
    <row r="80" spans="1:38" x14ac:dyDescent="0.35">
      <c r="A80" t="s">
        <v>41</v>
      </c>
      <c r="B80" s="11">
        <v>26</v>
      </c>
      <c r="C80" s="6">
        <v>0</v>
      </c>
      <c r="D80" s="6">
        <v>1</v>
      </c>
      <c r="E80" s="6">
        <v>0</v>
      </c>
      <c r="G80" s="11">
        <v>26</v>
      </c>
      <c r="H80" s="6">
        <f t="shared" si="50"/>
        <v>5</v>
      </c>
      <c r="J80" s="35">
        <v>26</v>
      </c>
      <c r="K80" s="6">
        <f t="shared" si="51"/>
        <v>7</v>
      </c>
      <c r="M80" s="35">
        <v>26</v>
      </c>
      <c r="N80" s="6">
        <f t="shared" si="53"/>
        <v>10</v>
      </c>
      <c r="P80" s="35">
        <v>26</v>
      </c>
      <c r="Q80" s="6">
        <f t="shared" si="52"/>
        <v>7</v>
      </c>
      <c r="S80" s="32">
        <v>26</v>
      </c>
      <c r="T80" s="6">
        <v>0</v>
      </c>
      <c r="V80" s="11">
        <v>26</v>
      </c>
      <c r="W80" s="6">
        <v>0</v>
      </c>
      <c r="Y80" s="32">
        <v>26</v>
      </c>
      <c r="Z80" s="8">
        <f t="shared" si="48"/>
        <v>0</v>
      </c>
      <c r="AB80" s="32">
        <v>26</v>
      </c>
      <c r="AC80" t="s">
        <v>36</v>
      </c>
      <c r="AD80" s="6">
        <v>0</v>
      </c>
      <c r="AE80" s="6">
        <v>0</v>
      </c>
      <c r="AG80" s="32">
        <v>26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</row>
    <row r="81" spans="1:38" x14ac:dyDescent="0.35">
      <c r="A81" t="s">
        <v>42</v>
      </c>
      <c r="B81" s="11">
        <v>27</v>
      </c>
      <c r="C81" s="6">
        <v>0</v>
      </c>
      <c r="D81" s="6">
        <v>1</v>
      </c>
      <c r="E81" s="6">
        <v>0</v>
      </c>
      <c r="G81" s="11">
        <v>27</v>
      </c>
      <c r="H81" s="6">
        <f t="shared" si="50"/>
        <v>5</v>
      </c>
      <c r="J81" s="35">
        <v>27</v>
      </c>
      <c r="K81" s="6">
        <f t="shared" si="51"/>
        <v>7</v>
      </c>
      <c r="M81" s="35">
        <v>27</v>
      </c>
      <c r="N81" s="6">
        <f t="shared" si="53"/>
        <v>10</v>
      </c>
      <c r="P81" s="35">
        <v>27</v>
      </c>
      <c r="Q81" s="6">
        <f t="shared" si="52"/>
        <v>7</v>
      </c>
      <c r="S81" s="32">
        <v>27</v>
      </c>
      <c r="T81" s="6">
        <v>0</v>
      </c>
      <c r="V81" s="11">
        <v>27</v>
      </c>
      <c r="W81" s="6">
        <v>0</v>
      </c>
      <c r="Y81" s="32">
        <v>27</v>
      </c>
      <c r="Z81" s="8">
        <f t="shared" si="48"/>
        <v>0</v>
      </c>
      <c r="AB81" s="32">
        <v>27</v>
      </c>
      <c r="AC81" t="s">
        <v>36</v>
      </c>
      <c r="AD81" s="6">
        <v>0</v>
      </c>
      <c r="AE81" s="6">
        <v>0</v>
      </c>
      <c r="AG81" s="32">
        <v>27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</row>
    <row r="82" spans="1:38" x14ac:dyDescent="0.35">
      <c r="A82" t="s">
        <v>43</v>
      </c>
      <c r="B82" s="11">
        <v>28</v>
      </c>
      <c r="C82" s="6">
        <v>0</v>
      </c>
      <c r="D82" s="6">
        <v>1</v>
      </c>
      <c r="E82" s="6">
        <v>0</v>
      </c>
      <c r="G82" s="11">
        <v>28</v>
      </c>
      <c r="H82" s="6">
        <f t="shared" si="50"/>
        <v>26.1</v>
      </c>
      <c r="J82" s="35">
        <v>28</v>
      </c>
      <c r="K82" s="6">
        <f t="shared" si="51"/>
        <v>36.54</v>
      </c>
      <c r="M82" s="35">
        <v>28</v>
      </c>
      <c r="N82" s="6">
        <f t="shared" si="53"/>
        <v>52.2</v>
      </c>
      <c r="P82" s="35">
        <v>28</v>
      </c>
      <c r="Q82" s="6">
        <f t="shared" si="52"/>
        <v>36.54</v>
      </c>
      <c r="S82" s="32">
        <v>28</v>
      </c>
      <c r="T82" s="6">
        <v>0</v>
      </c>
      <c r="V82" s="11">
        <v>28</v>
      </c>
      <c r="W82" s="6">
        <v>0</v>
      </c>
      <c r="Y82" s="32">
        <v>28</v>
      </c>
      <c r="Z82" s="8">
        <f t="shared" si="48"/>
        <v>0</v>
      </c>
      <c r="AB82" s="32">
        <v>28</v>
      </c>
      <c r="AC82" t="s">
        <v>36</v>
      </c>
      <c r="AD82" s="6">
        <v>0</v>
      </c>
      <c r="AE82" s="6">
        <v>0</v>
      </c>
      <c r="AG82" s="32">
        <v>28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</row>
    <row r="83" spans="1:38" x14ac:dyDescent="0.35">
      <c r="A83" t="s">
        <v>44</v>
      </c>
      <c r="B83" s="11">
        <v>29</v>
      </c>
      <c r="C83" s="6">
        <v>0</v>
      </c>
      <c r="D83" s="6">
        <v>1</v>
      </c>
      <c r="E83" s="6">
        <v>0</v>
      </c>
      <c r="G83" s="11">
        <v>29</v>
      </c>
      <c r="H83" s="6">
        <f t="shared" si="50"/>
        <v>5</v>
      </c>
      <c r="J83" s="35">
        <v>29</v>
      </c>
      <c r="K83" s="6">
        <f t="shared" si="51"/>
        <v>7</v>
      </c>
      <c r="M83" s="35">
        <v>29</v>
      </c>
      <c r="N83" s="6">
        <f t="shared" si="53"/>
        <v>10</v>
      </c>
      <c r="P83" s="35">
        <v>29</v>
      </c>
      <c r="Q83" s="6">
        <f t="shared" si="52"/>
        <v>7</v>
      </c>
      <c r="S83" s="32">
        <v>29</v>
      </c>
      <c r="T83" s="6">
        <v>0</v>
      </c>
      <c r="V83" s="11">
        <v>29</v>
      </c>
      <c r="W83" s="6">
        <v>0</v>
      </c>
      <c r="Y83" s="32">
        <v>29</v>
      </c>
      <c r="Z83" s="8">
        <f t="shared" si="48"/>
        <v>0</v>
      </c>
      <c r="AB83" s="32">
        <v>29</v>
      </c>
      <c r="AC83" t="s">
        <v>36</v>
      </c>
      <c r="AD83" s="6">
        <v>0</v>
      </c>
      <c r="AE83" s="6">
        <v>0</v>
      </c>
      <c r="AG83" s="32">
        <v>29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</row>
    <row r="84" spans="1:38" x14ac:dyDescent="0.35">
      <c r="A84" t="s">
        <v>45</v>
      </c>
      <c r="B84" s="11">
        <v>30</v>
      </c>
      <c r="C84" s="6">
        <v>0</v>
      </c>
      <c r="D84" s="6">
        <v>0</v>
      </c>
      <c r="E84" s="6">
        <v>1</v>
      </c>
      <c r="G84" s="11">
        <v>30</v>
      </c>
      <c r="H84" s="6">
        <f t="shared" si="50"/>
        <v>10.1</v>
      </c>
      <c r="J84" s="35">
        <v>30</v>
      </c>
      <c r="K84" s="6">
        <f t="shared" si="51"/>
        <v>14.139999999999999</v>
      </c>
      <c r="M84" s="35">
        <v>30</v>
      </c>
      <c r="N84" s="6">
        <f t="shared" si="53"/>
        <v>20.2</v>
      </c>
      <c r="P84" s="35">
        <v>30</v>
      </c>
      <c r="Q84" s="6">
        <f t="shared" si="52"/>
        <v>14.139999999999999</v>
      </c>
      <c r="S84" s="32">
        <v>30</v>
      </c>
      <c r="T84" s="6">
        <v>0</v>
      </c>
      <c r="V84" s="11">
        <v>30</v>
      </c>
      <c r="W84" s="6">
        <v>0</v>
      </c>
      <c r="Y84" s="32">
        <v>30</v>
      </c>
      <c r="Z84" s="8">
        <f t="shared" si="48"/>
        <v>0</v>
      </c>
      <c r="AB84" s="32">
        <v>30</v>
      </c>
      <c r="AC84" t="s">
        <v>36</v>
      </c>
      <c r="AD84" s="6">
        <v>0</v>
      </c>
      <c r="AE84" s="6">
        <v>0</v>
      </c>
      <c r="AG84" s="32">
        <v>30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</row>
    <row r="85" spans="1:38" x14ac:dyDescent="0.35">
      <c r="A85" t="s">
        <v>46</v>
      </c>
      <c r="B85" s="11">
        <v>31</v>
      </c>
      <c r="C85" s="6">
        <v>1</v>
      </c>
      <c r="D85" s="6">
        <v>0</v>
      </c>
      <c r="E85" s="6">
        <v>0</v>
      </c>
      <c r="G85" s="11">
        <v>31</v>
      </c>
      <c r="H85" s="6">
        <f t="shared" si="50"/>
        <v>35</v>
      </c>
      <c r="J85" s="35">
        <v>31</v>
      </c>
      <c r="K85" s="6">
        <f t="shared" si="51"/>
        <v>49</v>
      </c>
      <c r="M85" s="35">
        <v>31</v>
      </c>
      <c r="N85" s="6">
        <f t="shared" si="53"/>
        <v>70</v>
      </c>
      <c r="P85" s="35">
        <v>31</v>
      </c>
      <c r="Q85" s="6">
        <f t="shared" si="52"/>
        <v>49</v>
      </c>
      <c r="S85" s="32">
        <v>31</v>
      </c>
      <c r="T85" s="6">
        <v>0</v>
      </c>
      <c r="V85" s="11">
        <v>31</v>
      </c>
      <c r="W85" s="6">
        <v>0</v>
      </c>
      <c r="Y85" s="32">
        <v>31</v>
      </c>
      <c r="Z85" s="8">
        <f t="shared" si="48"/>
        <v>0</v>
      </c>
      <c r="AB85" s="32">
        <v>31</v>
      </c>
      <c r="AC85" t="s">
        <v>36</v>
      </c>
      <c r="AD85" s="6">
        <v>0</v>
      </c>
      <c r="AE85" s="6">
        <v>0</v>
      </c>
      <c r="AG85" s="32">
        <v>31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</row>
    <row r="86" spans="1:38" x14ac:dyDescent="0.35">
      <c r="A86" t="s">
        <v>47</v>
      </c>
      <c r="B86" s="11">
        <v>32</v>
      </c>
      <c r="C86" s="6">
        <v>0</v>
      </c>
      <c r="D86" s="6">
        <v>1</v>
      </c>
      <c r="E86" s="6">
        <v>0</v>
      </c>
      <c r="G86" s="11">
        <v>32</v>
      </c>
      <c r="H86" s="6">
        <f t="shared" si="50"/>
        <v>5.25</v>
      </c>
      <c r="J86" s="35">
        <v>32</v>
      </c>
      <c r="K86" s="6">
        <f t="shared" si="51"/>
        <v>7.35</v>
      </c>
      <c r="M86" s="35">
        <v>32</v>
      </c>
      <c r="N86" s="6">
        <f t="shared" si="53"/>
        <v>10.5</v>
      </c>
      <c r="P86" s="35">
        <v>32</v>
      </c>
      <c r="Q86" s="6">
        <f t="shared" si="52"/>
        <v>7.35</v>
      </c>
      <c r="S86" s="32">
        <v>32</v>
      </c>
      <c r="T86" s="6">
        <v>0</v>
      </c>
      <c r="V86" s="11">
        <v>32</v>
      </c>
      <c r="W86" s="6">
        <v>0</v>
      </c>
      <c r="Y86" s="32">
        <v>32</v>
      </c>
      <c r="Z86" s="8">
        <f t="shared" si="48"/>
        <v>0</v>
      </c>
      <c r="AB86" s="32">
        <v>32</v>
      </c>
      <c r="AC86" t="s">
        <v>36</v>
      </c>
      <c r="AD86" s="6">
        <v>0</v>
      </c>
      <c r="AE86" s="6">
        <v>0</v>
      </c>
      <c r="AG86" s="32">
        <v>32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</row>
    <row r="87" spans="1:38" x14ac:dyDescent="0.35">
      <c r="A87" t="s">
        <v>48</v>
      </c>
      <c r="B87" s="11">
        <v>33</v>
      </c>
      <c r="C87" s="6">
        <v>0</v>
      </c>
      <c r="D87" s="6">
        <v>1</v>
      </c>
      <c r="E87" s="6">
        <v>0</v>
      </c>
      <c r="G87" s="11">
        <v>33</v>
      </c>
      <c r="H87" s="6">
        <f t="shared" si="50"/>
        <v>5</v>
      </c>
      <c r="J87" s="35">
        <v>33</v>
      </c>
      <c r="K87" s="6">
        <f t="shared" si="51"/>
        <v>7</v>
      </c>
      <c r="M87" s="35">
        <v>33</v>
      </c>
      <c r="N87" s="6">
        <f t="shared" si="53"/>
        <v>10</v>
      </c>
      <c r="P87" s="35">
        <v>33</v>
      </c>
      <c r="Q87" s="6">
        <f t="shared" si="52"/>
        <v>7</v>
      </c>
      <c r="S87" s="32">
        <v>33</v>
      </c>
      <c r="T87" s="6">
        <v>0</v>
      </c>
      <c r="V87" s="11">
        <v>33</v>
      </c>
      <c r="W87" s="6">
        <v>0</v>
      </c>
      <c r="Y87" s="32">
        <v>33</v>
      </c>
      <c r="Z87" s="8">
        <f t="shared" si="48"/>
        <v>0</v>
      </c>
      <c r="AB87" s="32">
        <v>33</v>
      </c>
      <c r="AC87" t="s">
        <v>36</v>
      </c>
      <c r="AD87" s="6">
        <v>0</v>
      </c>
      <c r="AE87" s="6">
        <v>0</v>
      </c>
      <c r="AG87" s="32">
        <v>33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</row>
    <row r="88" spans="1:38" x14ac:dyDescent="0.35">
      <c r="A88" t="s">
        <v>49</v>
      </c>
      <c r="B88" s="11">
        <v>34</v>
      </c>
      <c r="C88" s="6">
        <v>1</v>
      </c>
      <c r="D88" s="6">
        <v>0</v>
      </c>
      <c r="E88" s="6">
        <v>0</v>
      </c>
      <c r="G88" s="11">
        <v>34</v>
      </c>
      <c r="H88" s="6">
        <f t="shared" si="50"/>
        <v>5</v>
      </c>
      <c r="J88" s="35">
        <v>34</v>
      </c>
      <c r="K88" s="6">
        <f t="shared" si="51"/>
        <v>7</v>
      </c>
      <c r="M88" s="35">
        <v>34</v>
      </c>
      <c r="N88" s="6">
        <f t="shared" si="53"/>
        <v>10</v>
      </c>
      <c r="P88" s="35">
        <v>34</v>
      </c>
      <c r="Q88" s="6">
        <f t="shared" si="52"/>
        <v>7</v>
      </c>
      <c r="S88" s="32">
        <v>34</v>
      </c>
      <c r="T88" s="6">
        <v>0</v>
      </c>
      <c r="V88" s="11">
        <v>34</v>
      </c>
      <c r="W88" s="6">
        <v>0</v>
      </c>
      <c r="Y88" s="32">
        <v>34</v>
      </c>
      <c r="Z88" s="8">
        <f t="shared" si="48"/>
        <v>0</v>
      </c>
      <c r="AB88" s="32">
        <v>34</v>
      </c>
      <c r="AC88" t="s">
        <v>36</v>
      </c>
      <c r="AD88" s="6">
        <v>0</v>
      </c>
      <c r="AE88" s="6">
        <v>0</v>
      </c>
      <c r="AG88" s="32">
        <v>34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</row>
    <row r="89" spans="1:38" x14ac:dyDescent="0.35">
      <c r="A89" t="s">
        <v>50</v>
      </c>
      <c r="B89" s="11">
        <v>35</v>
      </c>
      <c r="C89" s="6">
        <v>1</v>
      </c>
      <c r="D89" s="6">
        <v>0</v>
      </c>
      <c r="E89" s="6">
        <v>0</v>
      </c>
      <c r="G89" s="11">
        <v>35</v>
      </c>
      <c r="H89" s="6">
        <f t="shared" si="50"/>
        <v>5</v>
      </c>
      <c r="J89" s="35">
        <v>35</v>
      </c>
      <c r="K89" s="6">
        <f t="shared" si="51"/>
        <v>7</v>
      </c>
      <c r="M89" s="35">
        <v>35</v>
      </c>
      <c r="N89" s="6">
        <f t="shared" si="53"/>
        <v>10</v>
      </c>
      <c r="P89" s="35">
        <v>35</v>
      </c>
      <c r="Q89" s="6">
        <f t="shared" si="52"/>
        <v>7</v>
      </c>
      <c r="S89" s="32">
        <v>35</v>
      </c>
      <c r="T89" s="6">
        <v>0</v>
      </c>
      <c r="V89" s="11">
        <v>35</v>
      </c>
      <c r="W89" s="6">
        <v>0</v>
      </c>
      <c r="Y89" s="32">
        <v>35</v>
      </c>
      <c r="Z89" s="8">
        <f t="shared" si="48"/>
        <v>0</v>
      </c>
      <c r="AB89" s="32">
        <v>35</v>
      </c>
      <c r="AC89" t="s">
        <v>36</v>
      </c>
      <c r="AD89" s="6">
        <v>0</v>
      </c>
      <c r="AE89" s="6">
        <v>0</v>
      </c>
      <c r="AG89" s="32">
        <v>35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</row>
    <row r="90" spans="1:38" x14ac:dyDescent="0.35">
      <c r="A90" t="s">
        <v>51</v>
      </c>
      <c r="B90" s="11">
        <v>36</v>
      </c>
      <c r="C90" s="6">
        <v>1</v>
      </c>
      <c r="D90" s="6">
        <v>0</v>
      </c>
      <c r="E90" s="6">
        <v>0</v>
      </c>
      <c r="G90" s="11">
        <v>36</v>
      </c>
      <c r="H90" s="6">
        <f t="shared" si="50"/>
        <v>5</v>
      </c>
      <c r="J90" s="35">
        <v>36</v>
      </c>
      <c r="K90" s="6">
        <f t="shared" si="51"/>
        <v>7</v>
      </c>
      <c r="M90" s="35">
        <v>36</v>
      </c>
      <c r="N90" s="6">
        <f t="shared" si="53"/>
        <v>10</v>
      </c>
      <c r="P90" s="35">
        <v>36</v>
      </c>
      <c r="Q90" s="6">
        <f t="shared" si="52"/>
        <v>7</v>
      </c>
      <c r="S90" s="32">
        <v>36</v>
      </c>
      <c r="T90" s="6">
        <v>0</v>
      </c>
      <c r="V90" s="11">
        <v>36</v>
      </c>
      <c r="W90" s="6">
        <v>0</v>
      </c>
      <c r="Y90" s="32">
        <v>36</v>
      </c>
      <c r="Z90" s="8">
        <f t="shared" si="48"/>
        <v>0</v>
      </c>
      <c r="AB90" s="32">
        <v>36</v>
      </c>
      <c r="AC90" t="s">
        <v>36</v>
      </c>
      <c r="AD90" s="6">
        <v>0</v>
      </c>
      <c r="AE90" s="6">
        <v>0</v>
      </c>
      <c r="AG90" s="32">
        <v>36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</row>
    <row r="91" spans="1:38" x14ac:dyDescent="0.35">
      <c r="A91" t="s">
        <v>52</v>
      </c>
      <c r="B91" s="11">
        <v>37</v>
      </c>
      <c r="C91" s="6">
        <v>1</v>
      </c>
      <c r="D91" s="6">
        <v>0</v>
      </c>
      <c r="E91" s="6">
        <v>0</v>
      </c>
      <c r="G91" s="11">
        <v>37</v>
      </c>
      <c r="H91" s="6">
        <f t="shared" si="50"/>
        <v>5.05</v>
      </c>
      <c r="J91" s="35">
        <v>37</v>
      </c>
      <c r="K91" s="6">
        <f t="shared" si="51"/>
        <v>7.0699999999999994</v>
      </c>
      <c r="M91" s="35">
        <v>37</v>
      </c>
      <c r="N91" s="6">
        <f t="shared" si="53"/>
        <v>10.1</v>
      </c>
      <c r="P91" s="35">
        <v>37</v>
      </c>
      <c r="Q91" s="6">
        <f t="shared" si="52"/>
        <v>7.0699999999999994</v>
      </c>
      <c r="S91" s="32">
        <v>37</v>
      </c>
      <c r="T91" s="6">
        <v>0</v>
      </c>
      <c r="V91" s="11">
        <v>37</v>
      </c>
      <c r="W91" s="6">
        <v>0</v>
      </c>
      <c r="Y91" s="32">
        <v>37</v>
      </c>
      <c r="Z91" s="8">
        <f t="shared" si="48"/>
        <v>0</v>
      </c>
      <c r="AB91" s="32">
        <v>37</v>
      </c>
      <c r="AC91" t="s">
        <v>36</v>
      </c>
      <c r="AD91" s="6">
        <v>0</v>
      </c>
      <c r="AE91" s="6">
        <v>0</v>
      </c>
      <c r="AG91" s="32">
        <v>37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</row>
    <row r="92" spans="1:38" x14ac:dyDescent="0.35">
      <c r="A92" t="s">
        <v>53</v>
      </c>
      <c r="B92" s="11">
        <v>38</v>
      </c>
      <c r="C92" s="6">
        <v>0</v>
      </c>
      <c r="D92" s="6">
        <v>0</v>
      </c>
      <c r="E92" s="6">
        <v>1</v>
      </c>
      <c r="G92" s="11">
        <v>38</v>
      </c>
      <c r="H92" s="6">
        <f t="shared" si="50"/>
        <v>5.05</v>
      </c>
      <c r="J92" s="35">
        <v>38</v>
      </c>
      <c r="K92" s="6">
        <f t="shared" si="51"/>
        <v>7.0699999999999994</v>
      </c>
      <c r="M92" s="35">
        <v>38</v>
      </c>
      <c r="N92" s="6">
        <f t="shared" si="53"/>
        <v>10.1</v>
      </c>
      <c r="P92" s="35">
        <v>38</v>
      </c>
      <c r="Q92" s="6">
        <f t="shared" si="52"/>
        <v>7.0699999999999994</v>
      </c>
      <c r="S92" s="32">
        <v>38</v>
      </c>
      <c r="T92" s="6">
        <v>0</v>
      </c>
      <c r="V92" s="11">
        <v>38</v>
      </c>
      <c r="W92" s="6">
        <v>0</v>
      </c>
      <c r="Y92" s="32">
        <v>38</v>
      </c>
      <c r="Z92" s="8">
        <f t="shared" si="48"/>
        <v>0</v>
      </c>
      <c r="AB92" s="32">
        <v>38</v>
      </c>
      <c r="AC92" t="s">
        <v>36</v>
      </c>
      <c r="AD92" s="6">
        <v>0</v>
      </c>
      <c r="AE92" s="6">
        <v>0</v>
      </c>
      <c r="AG92" s="32">
        <v>38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</row>
    <row r="93" spans="1:38" x14ac:dyDescent="0.35">
      <c r="A93" t="s">
        <v>54</v>
      </c>
      <c r="B93" s="11">
        <v>39</v>
      </c>
      <c r="C93" s="6">
        <v>0</v>
      </c>
      <c r="D93" s="6">
        <v>1</v>
      </c>
      <c r="E93" s="6">
        <v>0</v>
      </c>
      <c r="G93" s="11">
        <v>39</v>
      </c>
      <c r="H93" s="6">
        <f t="shared" si="50"/>
        <v>5</v>
      </c>
      <c r="J93" s="35">
        <v>39</v>
      </c>
      <c r="K93" s="6">
        <f t="shared" si="51"/>
        <v>7</v>
      </c>
      <c r="M93" s="35">
        <v>39</v>
      </c>
      <c r="N93" s="6">
        <f t="shared" si="53"/>
        <v>10</v>
      </c>
      <c r="P93" s="35">
        <v>39</v>
      </c>
      <c r="Q93" s="6">
        <f t="shared" si="52"/>
        <v>7</v>
      </c>
      <c r="S93" s="32">
        <v>39</v>
      </c>
      <c r="T93" s="6">
        <v>0</v>
      </c>
      <c r="V93" s="11">
        <v>39</v>
      </c>
      <c r="W93" s="6">
        <v>0</v>
      </c>
      <c r="Y93" s="32">
        <v>39</v>
      </c>
      <c r="Z93" s="8">
        <f t="shared" si="48"/>
        <v>0</v>
      </c>
      <c r="AB93" s="32">
        <v>39</v>
      </c>
      <c r="AC93" t="s">
        <v>36</v>
      </c>
      <c r="AD93" s="6">
        <v>0</v>
      </c>
      <c r="AE93" s="6">
        <v>0</v>
      </c>
      <c r="AG93" s="32">
        <v>39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</row>
    <row r="94" spans="1:38" x14ac:dyDescent="0.35">
      <c r="A94" t="s">
        <v>55</v>
      </c>
      <c r="B94" s="11">
        <v>40</v>
      </c>
      <c r="C94" s="6">
        <v>0</v>
      </c>
      <c r="D94" s="6">
        <v>1</v>
      </c>
      <c r="E94" s="6">
        <v>0</v>
      </c>
      <c r="G94" s="11">
        <v>40</v>
      </c>
      <c r="H94" s="6">
        <f t="shared" si="50"/>
        <v>6</v>
      </c>
      <c r="J94" s="35">
        <v>40</v>
      </c>
      <c r="K94" s="6">
        <f t="shared" si="51"/>
        <v>8.3999999999999986</v>
      </c>
      <c r="M94" s="35">
        <v>40</v>
      </c>
      <c r="N94" s="6">
        <f t="shared" si="53"/>
        <v>12</v>
      </c>
      <c r="P94" s="35">
        <v>40</v>
      </c>
      <c r="Q94" s="6">
        <f t="shared" si="52"/>
        <v>8.3999999999999986</v>
      </c>
      <c r="S94" s="32">
        <v>40</v>
      </c>
      <c r="T94" s="6">
        <v>0</v>
      </c>
      <c r="V94" s="11">
        <v>40</v>
      </c>
      <c r="W94" s="6">
        <v>0</v>
      </c>
      <c r="Y94" s="32">
        <v>40</v>
      </c>
      <c r="Z94" s="8">
        <f t="shared" si="48"/>
        <v>0</v>
      </c>
      <c r="AB94" s="32">
        <v>40</v>
      </c>
      <c r="AC94" t="s">
        <v>36</v>
      </c>
      <c r="AD94" s="6">
        <v>0</v>
      </c>
      <c r="AE94" s="6">
        <v>0</v>
      </c>
      <c r="AG94" s="32">
        <v>40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</row>
    <row r="95" spans="1:38" x14ac:dyDescent="0.35">
      <c r="A95" t="s">
        <v>82</v>
      </c>
      <c r="B95" s="22">
        <v>41</v>
      </c>
      <c r="C95" s="6">
        <v>0</v>
      </c>
      <c r="D95" s="6">
        <v>1</v>
      </c>
      <c r="E95" s="6">
        <v>0</v>
      </c>
      <c r="G95" s="22">
        <v>41</v>
      </c>
      <c r="H95" s="6">
        <v>10000</v>
      </c>
      <c r="J95" s="35">
        <v>41</v>
      </c>
      <c r="K95" s="6">
        <v>10000</v>
      </c>
      <c r="M95" s="35">
        <v>41</v>
      </c>
      <c r="N95" s="6">
        <v>10000</v>
      </c>
      <c r="P95" s="35">
        <v>41</v>
      </c>
      <c r="Q95" s="6">
        <v>10000</v>
      </c>
      <c r="S95" s="32">
        <v>41</v>
      </c>
      <c r="T95" s="6">
        <v>0</v>
      </c>
      <c r="V95" s="22">
        <v>41</v>
      </c>
      <c r="W95" s="6">
        <v>0</v>
      </c>
      <c r="Y95" s="32">
        <v>41</v>
      </c>
      <c r="Z95" s="8">
        <f t="shared" si="48"/>
        <v>0</v>
      </c>
      <c r="AB95" s="32">
        <v>41</v>
      </c>
      <c r="AC95" t="s">
        <v>36</v>
      </c>
      <c r="AD95" s="6">
        <v>0</v>
      </c>
      <c r="AE95" s="6">
        <v>0</v>
      </c>
      <c r="AG95" s="32">
        <v>41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</row>
    <row r="96" spans="1:38" x14ac:dyDescent="0.35">
      <c r="A96" t="s">
        <v>83</v>
      </c>
      <c r="B96" s="22">
        <v>42</v>
      </c>
      <c r="C96" s="6">
        <v>0</v>
      </c>
      <c r="D96" s="6">
        <v>0</v>
      </c>
      <c r="E96" s="6">
        <v>1</v>
      </c>
      <c r="G96" s="22">
        <v>42</v>
      </c>
      <c r="H96" s="6">
        <v>10000</v>
      </c>
      <c r="J96" s="35">
        <v>42</v>
      </c>
      <c r="K96" s="6">
        <v>10000</v>
      </c>
      <c r="M96" s="35">
        <v>42</v>
      </c>
      <c r="N96" s="6">
        <v>10000</v>
      </c>
      <c r="P96" s="35">
        <v>42</v>
      </c>
      <c r="Q96" s="6">
        <v>10000</v>
      </c>
      <c r="S96" s="32">
        <v>42</v>
      </c>
      <c r="T96" s="6">
        <v>10000</v>
      </c>
      <c r="V96" s="22">
        <v>42</v>
      </c>
      <c r="W96" s="6">
        <v>0</v>
      </c>
      <c r="Y96" s="32">
        <v>42</v>
      </c>
      <c r="Z96" s="8">
        <f t="shared" si="48"/>
        <v>0</v>
      </c>
      <c r="AB96" s="32">
        <v>42</v>
      </c>
      <c r="AC96" t="s">
        <v>84</v>
      </c>
      <c r="AD96" s="6">
        <v>0</v>
      </c>
      <c r="AE96" s="6">
        <v>0</v>
      </c>
      <c r="AG96" s="32">
        <v>42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</row>
    <row r="97" spans="1:38" x14ac:dyDescent="0.35">
      <c r="A97" t="s">
        <v>103</v>
      </c>
      <c r="B97" s="29">
        <v>43</v>
      </c>
      <c r="C97" s="6">
        <v>0</v>
      </c>
      <c r="D97" s="6">
        <v>1</v>
      </c>
      <c r="E97" s="6">
        <v>0</v>
      </c>
      <c r="G97" s="29">
        <v>43</v>
      </c>
      <c r="H97" s="6">
        <v>0</v>
      </c>
      <c r="J97" s="35">
        <v>43</v>
      </c>
      <c r="K97" s="6">
        <v>0</v>
      </c>
      <c r="M97" s="35">
        <v>43</v>
      </c>
      <c r="N97" s="6">
        <v>0</v>
      </c>
      <c r="P97" s="35">
        <v>43</v>
      </c>
      <c r="Q97" s="6">
        <v>0</v>
      </c>
      <c r="S97" s="32">
        <v>43</v>
      </c>
      <c r="T97" s="6">
        <v>0</v>
      </c>
      <c r="V97" s="29">
        <v>43</v>
      </c>
      <c r="W97" s="6">
        <v>0</v>
      </c>
      <c r="Y97" s="32">
        <v>43</v>
      </c>
      <c r="Z97" s="8">
        <f t="shared" si="48"/>
        <v>0</v>
      </c>
      <c r="AB97" s="32">
        <v>43</v>
      </c>
      <c r="AD97" s="6">
        <v>0</v>
      </c>
      <c r="AE97" s="6">
        <v>0</v>
      </c>
      <c r="AG97" s="32">
        <v>43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</row>
    <row r="103" spans="1:38" x14ac:dyDescent="0.35">
      <c r="D103" s="43" t="s">
        <v>75</v>
      </c>
      <c r="E103" s="45" t="s">
        <v>76</v>
      </c>
      <c r="F103" s="45"/>
      <c r="G103" s="45" t="s">
        <v>77</v>
      </c>
      <c r="H103" s="54"/>
      <c r="N103" t="s">
        <v>107</v>
      </c>
    </row>
    <row r="104" spans="1:38" x14ac:dyDescent="0.35">
      <c r="D104" s="44"/>
      <c r="E104" s="46"/>
      <c r="F104" s="46"/>
      <c r="G104" s="46"/>
      <c r="H104" s="55"/>
    </row>
    <row r="105" spans="1:38" x14ac:dyDescent="0.35">
      <c r="C105" t="s">
        <v>10</v>
      </c>
    </row>
    <row r="106" spans="1:38" x14ac:dyDescent="0.35">
      <c r="C106" s="16">
        <v>21</v>
      </c>
      <c r="D106" s="17">
        <v>0.29299999999999998</v>
      </c>
      <c r="E106" s="47">
        <v>72154</v>
      </c>
      <c r="F106" s="47"/>
      <c r="G106" s="56">
        <v>28.1</v>
      </c>
      <c r="H106" s="57"/>
    </row>
    <row r="107" spans="1:38" x14ac:dyDescent="0.35">
      <c r="C107" s="18">
        <v>22</v>
      </c>
      <c r="D107" s="19">
        <v>0.31</v>
      </c>
      <c r="E107" s="48">
        <v>67811</v>
      </c>
      <c r="F107" s="48"/>
      <c r="G107" s="49">
        <v>25</v>
      </c>
      <c r="H107" s="50"/>
    </row>
    <row r="108" spans="1:38" x14ac:dyDescent="0.35">
      <c r="C108" s="18">
        <v>23</v>
      </c>
      <c r="D108" s="19">
        <v>0.30599999999999999</v>
      </c>
      <c r="E108" s="48">
        <v>187455</v>
      </c>
      <c r="F108" s="48"/>
      <c r="G108" s="49">
        <v>70</v>
      </c>
      <c r="H108" s="50"/>
    </row>
    <row r="109" spans="1:38" x14ac:dyDescent="0.35">
      <c r="C109" s="18">
        <v>24</v>
      </c>
      <c r="D109" s="19">
        <v>0.23599999999999999</v>
      </c>
      <c r="E109" s="48">
        <v>63266</v>
      </c>
      <c r="F109" s="48"/>
      <c r="G109" s="49">
        <v>30.6</v>
      </c>
      <c r="H109" s="50"/>
    </row>
    <row r="110" spans="1:38" x14ac:dyDescent="0.35">
      <c r="C110" s="18">
        <v>25</v>
      </c>
      <c r="D110" s="19">
        <v>0.30299999999999999</v>
      </c>
      <c r="E110" s="48">
        <v>26553</v>
      </c>
      <c r="F110" s="48"/>
      <c r="G110" s="49">
        <v>10</v>
      </c>
      <c r="H110" s="50"/>
    </row>
    <row r="111" spans="1:38" x14ac:dyDescent="0.35">
      <c r="C111" s="18">
        <v>26</v>
      </c>
      <c r="D111" s="19">
        <v>0.28499999999999998</v>
      </c>
      <c r="E111" s="48">
        <v>24949</v>
      </c>
      <c r="F111" s="48"/>
      <c r="G111" s="49">
        <v>10</v>
      </c>
      <c r="H111" s="50"/>
    </row>
    <row r="112" spans="1:38" x14ac:dyDescent="0.35">
      <c r="C112" s="18">
        <v>27</v>
      </c>
      <c r="D112" s="19">
        <v>0.26100000000000001</v>
      </c>
      <c r="E112" s="48">
        <v>22870</v>
      </c>
      <c r="F112" s="48"/>
      <c r="G112" s="49">
        <v>10</v>
      </c>
      <c r="H112" s="50"/>
    </row>
    <row r="113" spans="3:8" x14ac:dyDescent="0.35">
      <c r="C113" s="18">
        <v>28</v>
      </c>
      <c r="D113" s="19">
        <v>0.30599999999999999</v>
      </c>
      <c r="E113" s="48">
        <v>139836</v>
      </c>
      <c r="F113" s="48"/>
      <c r="G113" s="49">
        <v>52.2</v>
      </c>
      <c r="H113" s="50"/>
    </row>
    <row r="114" spans="3:8" x14ac:dyDescent="0.35">
      <c r="C114" s="18">
        <v>29</v>
      </c>
      <c r="D114" s="19">
        <v>0.26800000000000002</v>
      </c>
      <c r="E114" s="48">
        <v>23515</v>
      </c>
      <c r="F114" s="48"/>
      <c r="G114" s="49">
        <v>10</v>
      </c>
      <c r="H114" s="50"/>
    </row>
    <row r="115" spans="3:8" x14ac:dyDescent="0.35">
      <c r="C115" s="18">
        <v>30</v>
      </c>
      <c r="D115" s="19">
        <v>0.28000000000000003</v>
      </c>
      <c r="E115" s="48">
        <v>49503</v>
      </c>
      <c r="F115" s="48"/>
      <c r="G115" s="49">
        <v>20.2</v>
      </c>
      <c r="H115" s="50"/>
    </row>
    <row r="116" spans="3:8" x14ac:dyDescent="0.35">
      <c r="C116" s="18">
        <v>31</v>
      </c>
      <c r="D116" s="19">
        <v>0.307</v>
      </c>
      <c r="E116" s="48">
        <v>188420</v>
      </c>
      <c r="F116" s="48"/>
      <c r="G116" s="49">
        <v>70</v>
      </c>
      <c r="H116" s="50"/>
    </row>
    <row r="117" spans="3:8" x14ac:dyDescent="0.35">
      <c r="C117" s="18">
        <v>32</v>
      </c>
      <c r="D117" s="19">
        <v>0.28899999999999998</v>
      </c>
      <c r="E117" s="48">
        <v>26573</v>
      </c>
      <c r="F117" s="48"/>
      <c r="G117" s="49">
        <v>10.5</v>
      </c>
      <c r="H117" s="50"/>
    </row>
    <row r="118" spans="3:8" x14ac:dyDescent="0.35">
      <c r="C118" s="18">
        <v>33</v>
      </c>
      <c r="D118" s="19">
        <v>0.28799999999999998</v>
      </c>
      <c r="E118" s="48">
        <v>25253</v>
      </c>
      <c r="F118" s="48"/>
      <c r="G118" s="49">
        <v>10</v>
      </c>
      <c r="H118" s="50"/>
    </row>
    <row r="119" spans="3:8" x14ac:dyDescent="0.35">
      <c r="C119" s="18">
        <v>34</v>
      </c>
      <c r="D119" s="19">
        <v>0.20100000000000001</v>
      </c>
      <c r="E119" s="48">
        <v>17610</v>
      </c>
      <c r="F119" s="48"/>
      <c r="G119" s="49">
        <v>10</v>
      </c>
      <c r="H119" s="50"/>
    </row>
    <row r="120" spans="3:8" x14ac:dyDescent="0.35">
      <c r="C120" s="18">
        <v>35</v>
      </c>
      <c r="D120" s="19">
        <v>0.221</v>
      </c>
      <c r="E120" s="48">
        <v>19372</v>
      </c>
      <c r="F120" s="48"/>
      <c r="G120" s="49">
        <v>10</v>
      </c>
      <c r="H120" s="50"/>
    </row>
    <row r="121" spans="3:8" x14ac:dyDescent="0.35">
      <c r="C121" s="18">
        <v>36</v>
      </c>
      <c r="D121" s="19">
        <v>0.216</v>
      </c>
      <c r="E121" s="48">
        <v>18939</v>
      </c>
      <c r="F121" s="48"/>
      <c r="G121" s="49">
        <v>10</v>
      </c>
      <c r="H121" s="50"/>
    </row>
    <row r="122" spans="3:8" x14ac:dyDescent="0.35">
      <c r="C122" s="18">
        <v>37</v>
      </c>
      <c r="D122" s="19">
        <v>0.23</v>
      </c>
      <c r="E122" s="48">
        <v>20382</v>
      </c>
      <c r="F122" s="48"/>
      <c r="G122" s="49">
        <v>10.1</v>
      </c>
      <c r="H122" s="50"/>
    </row>
    <row r="123" spans="3:8" x14ac:dyDescent="0.35">
      <c r="C123" s="18">
        <v>38</v>
      </c>
      <c r="D123" s="19">
        <v>0.22600000000000001</v>
      </c>
      <c r="E123" s="48">
        <v>19968</v>
      </c>
      <c r="F123" s="48"/>
      <c r="G123" s="49">
        <v>10.1</v>
      </c>
      <c r="H123" s="50"/>
    </row>
    <row r="124" spans="3:8" x14ac:dyDescent="0.35">
      <c r="C124" s="18">
        <v>39</v>
      </c>
      <c r="D124" s="19">
        <v>0.26500000000000001</v>
      </c>
      <c r="E124" s="48">
        <v>23240</v>
      </c>
      <c r="F124" s="48"/>
      <c r="G124" s="49">
        <v>10</v>
      </c>
      <c r="H124" s="50"/>
    </row>
    <row r="125" spans="3:8" x14ac:dyDescent="0.35">
      <c r="C125" s="20">
        <v>40</v>
      </c>
      <c r="D125" s="21">
        <v>0.254</v>
      </c>
      <c r="E125" s="53">
        <v>26709</v>
      </c>
      <c r="F125" s="53"/>
      <c r="G125" s="51">
        <v>12</v>
      </c>
      <c r="H125" s="52"/>
    </row>
  </sheetData>
  <mergeCells count="68">
    <mergeCell ref="S1:U1"/>
    <mergeCell ref="S2:U2"/>
    <mergeCell ref="S3:U3"/>
    <mergeCell ref="S6:U6"/>
    <mergeCell ref="S7:U7"/>
    <mergeCell ref="S4:U4"/>
    <mergeCell ref="S5:U5"/>
    <mergeCell ref="I1:K1"/>
    <mergeCell ref="I2:K2"/>
    <mergeCell ref="N1:P1"/>
    <mergeCell ref="N2:P2"/>
    <mergeCell ref="N3:P3"/>
    <mergeCell ref="E1:F1"/>
    <mergeCell ref="G123:H123"/>
    <mergeCell ref="G124:H124"/>
    <mergeCell ref="G125:H125"/>
    <mergeCell ref="G118:H118"/>
    <mergeCell ref="G119:H119"/>
    <mergeCell ref="G120:H120"/>
    <mergeCell ref="G121:H121"/>
    <mergeCell ref="G122:H122"/>
    <mergeCell ref="E124:F124"/>
    <mergeCell ref="E125:F125"/>
    <mergeCell ref="G103:H104"/>
    <mergeCell ref="G106:H106"/>
    <mergeCell ref="G107:H107"/>
    <mergeCell ref="G108:H108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E119:F119"/>
    <mergeCell ref="E120:F120"/>
    <mergeCell ref="E123:F123"/>
    <mergeCell ref="E114:F114"/>
    <mergeCell ref="E115:F115"/>
    <mergeCell ref="E116:F116"/>
    <mergeCell ref="E117:F117"/>
    <mergeCell ref="E118:F118"/>
    <mergeCell ref="E111:F111"/>
    <mergeCell ref="E112:F112"/>
    <mergeCell ref="E113:F113"/>
    <mergeCell ref="E121:F121"/>
    <mergeCell ref="E122:F122"/>
    <mergeCell ref="E106:F106"/>
    <mergeCell ref="E107:F107"/>
    <mergeCell ref="E108:F108"/>
    <mergeCell ref="E109:F109"/>
    <mergeCell ref="E110:F110"/>
    <mergeCell ref="C45:E45"/>
    <mergeCell ref="H45:J45"/>
    <mergeCell ref="C53:E53"/>
    <mergeCell ref="D103:D104"/>
    <mergeCell ref="E103:F104"/>
    <mergeCell ref="N6:P6"/>
    <mergeCell ref="S8:U8"/>
    <mergeCell ref="E2:F2"/>
    <mergeCell ref="N4:P4"/>
    <mergeCell ref="N5:P5"/>
    <mergeCell ref="I3:K3"/>
    <mergeCell ref="I4:K4"/>
    <mergeCell ref="I5:K5"/>
    <mergeCell ref="I6:K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58</vt:i4>
      </vt:variant>
    </vt:vector>
  </HeadingPairs>
  <TitlesOfParts>
    <vt:vector size="59" baseType="lpstr">
      <vt:lpstr>Sheet2</vt:lpstr>
      <vt:lpstr>CAPEX_solar</vt:lpstr>
      <vt:lpstr>CAPEX_wind</vt:lpstr>
      <vt:lpstr>CH4_rate</vt:lpstr>
      <vt:lpstr>CO2_rate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NOx_rate</vt:lpstr>
      <vt:lpstr>NumBuses</vt:lpstr>
      <vt:lpstr>NumLines</vt:lpstr>
      <vt:lpstr>NumUnits</vt:lpstr>
      <vt:lpstr>NumYears</vt:lpstr>
      <vt:lpstr>OffHours</vt:lpstr>
      <vt:lpstr>OPEX_solar</vt:lpstr>
      <vt:lpstr>OPEX_wind</vt:lpstr>
      <vt:lpstr>PeakHours</vt:lpstr>
      <vt:lpstr>SO2_rate</vt:lpstr>
      <vt:lpstr>solar_cap_factor</vt:lpstr>
      <vt:lpstr>solar_inc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wind_cap_factor</vt:lpstr>
      <vt:lpstr>wind_inc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Cuppari, Rosa Isabella</dc:creator>
  <cp:lastModifiedBy>Lenovo User</cp:lastModifiedBy>
  <dcterms:created xsi:type="dcterms:W3CDTF">2020-04-14T02:02:05Z</dcterms:created>
  <dcterms:modified xsi:type="dcterms:W3CDTF">2020-04-30T01:20:36Z</dcterms:modified>
</cp:coreProperties>
</file>