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H4_rate">Sheet2!$Y$50:$Y$89</definedName>
    <definedName name="CO2_rate">Sheet2!$X$50:$X$89</definedName>
    <definedName name="DiscRate">Sheet2!$G$1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Sheet2!$N$50:$N$89</definedName>
    <definedName name="MaxGen">Sheet2!$H$50:$H$89</definedName>
    <definedName name="MinGen">Sheet2!$K$50:$K$89</definedName>
    <definedName name="N2O_rate">Sheet2!$Z$50:$Z$89</definedName>
    <definedName name="NOx_rate">Sheet2!$V$50:$V$89</definedName>
    <definedName name="NumBuses">Sheet2!$C$1</definedName>
    <definedName name="NumLines">Sheet2!$C$2</definedName>
    <definedName name="NumUnits">Sheet2!$C$3</definedName>
    <definedName name="NumYears">Sheet2!$C$4</definedName>
    <definedName name="SO2_rate">Sheet2!$W$50:$W$89</definedName>
    <definedName name="UnitsByBus">Sheet2!$C$50:$E$89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<sst xmlns="http://schemas.openxmlformats.org/spreadsheetml/2006/main" count="147" uniqueCount="84">
  <si>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</si>
  <si>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</si>
  <si>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</si>
  <si>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</si>
  <si>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</si>
  <si>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</si>
  <si>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</si>
  <si>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</si>
  <si>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</si>
  <si>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</si>
  <si>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</si>
  <si>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</si>
  <si>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</si>
  <si>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</si>
  <si>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</si>
  <si>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</si>
  <si>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</si>
  <si>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</si>
  <si>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</si>
  <si>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</si>
  <si>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</si>
  <si>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</si>
  <si>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</si>
  <si>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</si>
  <si>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</si>
  <si>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</si>
  <si>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</si>
  <si>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</si>
  <si>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</si>
  <si>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</si>
  <si>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</si>
  <si>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</si>
  <si>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</si>
  <si>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</si>
  <si>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</si>
  <si>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</si>
  <si>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</si>
  <si>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</si>
  <si>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Peak Hour? (Y/N)</t>
  </si>
  <si>
    <t>Y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</si>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</sst>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abSelected="1" zoomScale="90" zoomScaleNormal="90" workbookViewId="0">
      <selection activeCell="G1" sqref="G1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8" max="18" width="9.54296875" customWidth="1"/>
    <col min="19" max="19" width="10" customWidth="1"/>
    <col min="22" max="22" width="16.36328125" customWidth="1"/>
    <col min="23" max="24" width="16.26953125" customWidth="1"/>
    <col min="25" max="25" width="16.1796875" customWidth="1"/>
    <col min="26" max="26" width="16.26953125" customWidth="1"/>
  </cols>
  <sheetData>
    <row r="1" spans="2:7" x14ac:dyDescent="0.35">
      <c r="B1" s="4" t="s">
        <v>0</v>
      </c>
      <c r="C1" s="6">
        <v>3</v>
      </c>
      <c r="E1" s="17" t="s">
        <v>83</v>
      </c>
      <c r="F1" s="17"/>
      <c r="G1" s="23">
        <v>0.1</v>
      </c>
    </row>
    <row r="2" spans="2:7" x14ac:dyDescent="0.35">
      <c r="B2" s="4" t="s">
        <v>1</v>
      </c>
      <c r="C2" s="6">
        <v>3</v>
      </c>
      <c r="E2" s="17" t="s">
        <v>16</v>
      </c>
      <c r="F2" s="17"/>
      <c r="G2" s="6">
        <v>4765</v>
      </c>
    </row>
    <row r="3" spans="2:7" x14ac:dyDescent="0.35">
      <c r="B3" s="4" t="s">
        <v>2</v>
      </c>
      <c r="C3" s="6">
        <v>40</v>
      </c>
      <c r="E3" s="17" t="s">
        <v>31</v>
      </c>
      <c r="F3" s="17"/>
      <c r="G3" s="10">
        <v>8.9999999999999993E-3</v>
      </c>
    </row>
    <row r="4" spans="2:7" x14ac:dyDescent="0.35">
      <c r="B4" s="4" t="s">
        <v>28</v>
      </c>
      <c r="C4" s="6">
        <v>26</v>
      </c>
      <c r="D4" s="16" t="s">
        <v>39</v>
      </c>
      <c r="E4" s="17" t="s">
        <v>38</v>
      </c>
      <c r="F4" s="17"/>
      <c r="G4" s="15" t="s">
        <v>39</v>
      </c>
    </row>
    <row r="5" spans="2:7" x14ac:dyDescent="0.35">
      <c r="B5" s="4"/>
    </row>
    <row r="9" spans="2:7" x14ac:dyDescent="0.35">
      <c r="C9" s="17" t="s">
        <v>29</v>
      </c>
      <c r="D9" s="17"/>
      <c r="E9" s="17"/>
      <c r="F9" s="2"/>
    </row>
    <row r="10" spans="2:7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7" x14ac:dyDescent="0.35">
      <c r="B11" s="4">
        <v>2020</v>
      </c>
      <c r="C11" s="7">
        <f>0.15*F11</f>
        <v>714.75</v>
      </c>
      <c r="D11" s="7">
        <f>0.5*F11</f>
        <v>2382.5</v>
      </c>
      <c r="E11" s="7">
        <f>0.35*F11</f>
        <v>1667.75</v>
      </c>
      <c r="F11" s="2">
        <f>G2</f>
        <v>4765</v>
      </c>
    </row>
    <row r="12" spans="2:7" x14ac:dyDescent="0.35">
      <c r="B12" s="4">
        <v>2021</v>
      </c>
      <c r="C12" s="7">
        <f t="shared" ref="C12:C36" si="0">0.15*F12</f>
        <v>721.18274999999983</v>
      </c>
      <c r="D12" s="7">
        <f t="shared" ref="D12:D36" si="1">0.5*F12</f>
        <v>2403.9424999999997</v>
      </c>
      <c r="E12" s="7">
        <f t="shared" ref="E12:E36" si="2">0.35*F12</f>
        <v>1682.7597499999997</v>
      </c>
      <c r="F12" s="14">
        <f t="shared" ref="F12:F36" si="3">F11*(1+$G$3)</f>
        <v>4807.8849999999993</v>
      </c>
    </row>
    <row r="13" spans="2:7" x14ac:dyDescent="0.35">
      <c r="B13" s="4">
        <v>2022</v>
      </c>
      <c r="C13" s="7">
        <f t="shared" si="0"/>
        <v>727.67339474999983</v>
      </c>
      <c r="D13" s="7">
        <f t="shared" si="1"/>
        <v>2425.5779824999995</v>
      </c>
      <c r="E13" s="7">
        <f t="shared" si="2"/>
        <v>1697.9045877499996</v>
      </c>
      <c r="F13" s="14">
        <f t="shared" si="3"/>
        <v>4851.155964999999</v>
      </c>
    </row>
    <row r="14" spans="2:7" x14ac:dyDescent="0.35">
      <c r="B14" s="4">
        <v>2023</v>
      </c>
      <c r="C14" s="7">
        <f t="shared" si="0"/>
        <v>734.22245530274972</v>
      </c>
      <c r="D14" s="7">
        <f t="shared" si="1"/>
        <v>2447.4081843424992</v>
      </c>
      <c r="E14" s="7">
        <f t="shared" si="2"/>
        <v>1713.1857290397493</v>
      </c>
      <c r="F14" s="14">
        <f t="shared" si="3"/>
        <v>4894.8163686849985</v>
      </c>
    </row>
    <row r="15" spans="2:7" x14ac:dyDescent="0.35">
      <c r="B15" s="4">
        <v>2024</v>
      </c>
      <c r="C15" s="7">
        <f t="shared" si="0"/>
        <v>740.83045740047453</v>
      </c>
      <c r="D15" s="7">
        <f t="shared" si="1"/>
        <v>2469.4348580015817</v>
      </c>
      <c r="E15" s="7">
        <f t="shared" si="2"/>
        <v>1728.604400601107</v>
      </c>
      <c r="F15" s="14">
        <f t="shared" si="3"/>
        <v>4938.8697160031634</v>
      </c>
    </row>
    <row r="16" spans="2:7" x14ac:dyDescent="0.35">
      <c r="B16" s="4">
        <v>2025</v>
      </c>
      <c r="C16" s="7">
        <f t="shared" si="0"/>
        <v>747.49793151707877</v>
      </c>
      <c r="D16" s="7">
        <f t="shared" si="1"/>
        <v>2491.6597717235959</v>
      </c>
      <c r="E16" s="7">
        <f t="shared" si="2"/>
        <v>1744.1618402065171</v>
      </c>
      <c r="F16" s="14">
        <f t="shared" si="3"/>
        <v>4983.3195434471918</v>
      </c>
    </row>
    <row r="17" spans="2:6" x14ac:dyDescent="0.35">
      <c r="B17" s="4">
        <v>2026</v>
      </c>
      <c r="C17" s="7">
        <f t="shared" si="0"/>
        <v>754.22541290073241</v>
      </c>
      <c r="D17" s="7">
        <f t="shared" si="1"/>
        <v>2514.0847096691082</v>
      </c>
      <c r="E17" s="7">
        <f t="shared" si="2"/>
        <v>1759.8592967683755</v>
      </c>
      <c r="F17" s="14">
        <f t="shared" si="3"/>
        <v>5028.1694193382164</v>
      </c>
    </row>
    <row r="18" spans="2:6" x14ac:dyDescent="0.35">
      <c r="B18" s="4">
        <v>2027</v>
      </c>
      <c r="C18" s="7">
        <f t="shared" si="0"/>
        <v>761.01344161683892</v>
      </c>
      <c r="D18" s="7">
        <f t="shared" si="1"/>
        <v>2536.7114720561299</v>
      </c>
      <c r="E18" s="7">
        <f t="shared" si="2"/>
        <v>1775.6980304392907</v>
      </c>
      <c r="F18" s="14">
        <f t="shared" si="3"/>
        <v>5073.4229441122598</v>
      </c>
    </row>
    <row r="19" spans="2:6" x14ac:dyDescent="0.35">
      <c r="B19" s="4">
        <v>2028</v>
      </c>
      <c r="C19" s="7">
        <f t="shared" si="0"/>
        <v>767.86256259139043</v>
      </c>
      <c r="D19" s="7">
        <f t="shared" si="1"/>
        <v>2559.5418753046347</v>
      </c>
      <c r="E19" s="7">
        <f t="shared" si="2"/>
        <v>1791.6793127132441</v>
      </c>
      <c r="F19" s="14">
        <f t="shared" si="3"/>
        <v>5119.0837506092694</v>
      </c>
    </row>
    <row r="20" spans="2:6" x14ac:dyDescent="0.35">
      <c r="B20" s="4">
        <v>2029</v>
      </c>
      <c r="C20" s="7">
        <f t="shared" si="0"/>
        <v>774.77332565471283</v>
      </c>
      <c r="D20" s="7">
        <f t="shared" si="1"/>
        <v>2582.5777521823761</v>
      </c>
      <c r="E20" s="7">
        <f t="shared" si="2"/>
        <v>1807.8044265276631</v>
      </c>
      <c r="F20" s="14">
        <f t="shared" si="3"/>
        <v>5165.1555043647522</v>
      </c>
    </row>
    <row r="21" spans="2:6" x14ac:dyDescent="0.35">
      <c r="B21" s="4">
        <v>2030</v>
      </c>
      <c r="C21" s="7">
        <f t="shared" si="0"/>
        <v>781.74628558560516</v>
      </c>
      <c r="D21" s="7">
        <f t="shared" si="1"/>
        <v>2605.8209519520174</v>
      </c>
      <c r="E21" s="7">
        <f t="shared" si="2"/>
        <v>1824.074666366412</v>
      </c>
      <c r="F21" s="14">
        <f t="shared" si="3"/>
        <v>5211.6419039040347</v>
      </c>
    </row>
    <row r="22" spans="2:6" x14ac:dyDescent="0.35">
      <c r="B22" s="4">
        <v>2031</v>
      </c>
      <c r="C22" s="7">
        <f t="shared" si="0"/>
        <v>788.7820021558756</v>
      </c>
      <c r="D22" s="7">
        <f t="shared" si="1"/>
        <v>2629.2733405195854</v>
      </c>
      <c r="E22" s="7">
        <f t="shared" si="2"/>
        <v>1840.4913383637097</v>
      </c>
      <c r="F22" s="14">
        <f t="shared" si="3"/>
        <v>5258.5466810391708</v>
      </c>
    </row>
    <row r="23" spans="2:6" x14ac:dyDescent="0.35">
      <c r="B23" s="4">
        <v>2032</v>
      </c>
      <c r="C23" s="7">
        <f t="shared" si="0"/>
        <v>795.88104017527849</v>
      </c>
      <c r="D23" s="7">
        <f t="shared" si="1"/>
        <v>2652.9368005842616</v>
      </c>
      <c r="E23" s="7">
        <f t="shared" si="2"/>
        <v>1857.0557604089829</v>
      </c>
      <c r="F23" s="14">
        <f t="shared" si="3"/>
        <v>5305.8736011685232</v>
      </c>
    </row>
    <row r="24" spans="2:6" x14ac:dyDescent="0.35">
      <c r="B24" s="4">
        <v>2033</v>
      </c>
      <c r="C24" s="7">
        <f t="shared" si="0"/>
        <v>803.04396953685591</v>
      </c>
      <c r="D24" s="7">
        <f t="shared" si="1"/>
        <v>2676.8132317895197</v>
      </c>
      <c r="E24" s="7">
        <f t="shared" si="2"/>
        <v>1873.7692622526636</v>
      </c>
      <c r="F24" s="14">
        <f t="shared" si="3"/>
        <v>5353.6264635790394</v>
      </c>
    </row>
    <row r="25" spans="2:6" x14ac:dyDescent="0.35">
      <c r="B25" s="4">
        <v>2034</v>
      </c>
      <c r="C25" s="7">
        <f t="shared" si="0"/>
        <v>810.2713652626876</v>
      </c>
      <c r="D25" s="7">
        <f t="shared" si="1"/>
        <v>2700.9045508756253</v>
      </c>
      <c r="E25" s="7">
        <f t="shared" si="2"/>
        <v>1890.6331856129375</v>
      </c>
      <c r="F25" s="14">
        <f t="shared" si="3"/>
        <v>5401.8091017512506</v>
      </c>
    </row>
    <row r="26" spans="2:6" x14ac:dyDescent="0.35">
      <c r="B26" s="4">
        <v>2035</v>
      </c>
      <c r="C26" s="7">
        <f t="shared" si="0"/>
        <v>817.56380755005171</v>
      </c>
      <c r="D26" s="7">
        <f t="shared" si="1"/>
        <v>2725.2126918335057</v>
      </c>
      <c r="E26" s="7">
        <f t="shared" si="2"/>
        <v>1907.6488842834538</v>
      </c>
      <c r="F26" s="14">
        <f t="shared" si="3"/>
        <v>5450.4253836670114</v>
      </c>
    </row>
    <row r="27" spans="2:6" x14ac:dyDescent="0.35">
      <c r="B27" s="4">
        <v>2036</v>
      </c>
      <c r="C27" s="7">
        <f t="shared" si="0"/>
        <v>824.92188181800202</v>
      </c>
      <c r="D27" s="7">
        <f t="shared" si="1"/>
        <v>2749.7396060600067</v>
      </c>
      <c r="E27" s="7">
        <f t="shared" si="2"/>
        <v>1924.8177242420045</v>
      </c>
      <c r="F27" s="14">
        <f t="shared" si="3"/>
        <v>5499.4792121200135</v>
      </c>
    </row>
    <row r="28" spans="2:6" x14ac:dyDescent="0.35">
      <c r="B28" s="4">
        <v>2037</v>
      </c>
      <c r="C28" s="7">
        <f t="shared" si="0"/>
        <v>832.34617875436402</v>
      </c>
      <c r="D28" s="7">
        <f t="shared" si="1"/>
        <v>2774.4872625145467</v>
      </c>
      <c r="E28" s="7">
        <f t="shared" si="2"/>
        <v>1942.1410837601825</v>
      </c>
      <c r="F28" s="14">
        <f t="shared" si="3"/>
        <v>5548.9745250290935</v>
      </c>
    </row>
    <row r="29" spans="2:6" x14ac:dyDescent="0.35">
      <c r="B29" s="4">
        <v>2038</v>
      </c>
      <c r="C29" s="7">
        <f t="shared" si="0"/>
        <v>839.83729436315321</v>
      </c>
      <c r="D29" s="7">
        <f t="shared" si="1"/>
        <v>2799.4576478771774</v>
      </c>
      <c r="E29" s="7">
        <f t="shared" si="2"/>
        <v>1959.6203535140239</v>
      </c>
      <c r="F29" s="14">
        <f t="shared" si="3"/>
        <v>5598.9152957543547</v>
      </c>
    </row>
    <row r="30" spans="2:6" x14ac:dyDescent="0.35">
      <c r="B30" s="4">
        <v>2039</v>
      </c>
      <c r="C30" s="7">
        <f t="shared" si="0"/>
        <v>847.39583001242147</v>
      </c>
      <c r="D30" s="7">
        <f t="shared" si="1"/>
        <v>2824.6527667080718</v>
      </c>
      <c r="E30" s="7">
        <f t="shared" si="2"/>
        <v>1977.2569366956502</v>
      </c>
      <c r="F30" s="14">
        <f t="shared" si="3"/>
        <v>5649.3055334161436</v>
      </c>
    </row>
    <row r="31" spans="2:6" x14ac:dyDescent="0.35">
      <c r="B31" s="4">
        <v>2040</v>
      </c>
      <c r="C31" s="7">
        <f t="shared" si="0"/>
        <v>855.02239248253318</v>
      </c>
      <c r="D31" s="7">
        <f t="shared" si="1"/>
        <v>2850.0746416084439</v>
      </c>
      <c r="E31" s="7">
        <f t="shared" si="2"/>
        <v>1995.0522491259105</v>
      </c>
      <c r="F31" s="14">
        <f t="shared" si="3"/>
        <v>5700.1492832168879</v>
      </c>
    </row>
    <row r="32" spans="2:6" x14ac:dyDescent="0.35">
      <c r="B32" s="4">
        <v>2041</v>
      </c>
      <c r="C32" s="7">
        <f t="shared" si="0"/>
        <v>862.71759401487577</v>
      </c>
      <c r="D32" s="7">
        <f t="shared" si="1"/>
        <v>2875.7253133829195</v>
      </c>
      <c r="E32" s="7">
        <f t="shared" si="2"/>
        <v>2013.0077193680436</v>
      </c>
      <c r="F32" s="14">
        <f t="shared" si="3"/>
        <v>5751.4506267658389</v>
      </c>
    </row>
    <row r="33" spans="2:27" x14ac:dyDescent="0.35">
      <c r="B33" s="4">
        <v>2042</v>
      </c>
      <c r="C33" s="7">
        <f t="shared" si="0"/>
        <v>870.48205236100966</v>
      </c>
      <c r="D33" s="7">
        <f t="shared" si="1"/>
        <v>2901.6068412033655</v>
      </c>
      <c r="E33" s="7">
        <f t="shared" si="2"/>
        <v>2031.1247888423557</v>
      </c>
      <c r="F33" s="14">
        <f t="shared" si="3"/>
        <v>5803.2136824067311</v>
      </c>
    </row>
    <row r="34" spans="2:27" x14ac:dyDescent="0.35">
      <c r="B34" s="4">
        <v>2043</v>
      </c>
      <c r="C34" s="7">
        <f t="shared" si="0"/>
        <v>878.31639083225866</v>
      </c>
      <c r="D34" s="7">
        <f t="shared" si="1"/>
        <v>2927.7213027741955</v>
      </c>
      <c r="E34" s="7">
        <f t="shared" si="2"/>
        <v>2049.4049119419369</v>
      </c>
      <c r="F34" s="14">
        <f t="shared" si="3"/>
        <v>5855.4426055483909</v>
      </c>
    </row>
    <row r="35" spans="2:27" x14ac:dyDescent="0.35">
      <c r="B35" s="4">
        <v>2044</v>
      </c>
      <c r="C35" s="7">
        <f t="shared" si="0"/>
        <v>886.22123834974877</v>
      </c>
      <c r="D35" s="7">
        <f t="shared" si="1"/>
        <v>2954.0707944991627</v>
      </c>
      <c r="E35" s="7">
        <f t="shared" si="2"/>
        <v>2067.8495561494137</v>
      </c>
      <c r="F35" s="14">
        <f t="shared" si="3"/>
        <v>5908.1415889983255</v>
      </c>
    </row>
    <row r="36" spans="2:27" x14ac:dyDescent="0.35">
      <c r="B36" s="4">
        <v>2045</v>
      </c>
      <c r="C36" s="7">
        <f t="shared" si="0"/>
        <v>894.19722949489642</v>
      </c>
      <c r="D36" s="7">
        <f t="shared" si="1"/>
        <v>2980.6574316496549</v>
      </c>
      <c r="E36" s="7">
        <f t="shared" si="2"/>
        <v>2086.4602021547585</v>
      </c>
      <c r="F36" s="14">
        <f t="shared" si="3"/>
        <v>5961.3148632993098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19" t="s">
        <v>8</v>
      </c>
      <c r="D40" s="19"/>
      <c r="E40" s="19"/>
      <c r="F40" s="2"/>
      <c r="H40" s="19" t="s">
        <v>8</v>
      </c>
      <c r="I40" s="19"/>
      <c r="J40" s="19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18" t="s">
        <v>32</v>
      </c>
      <c r="W47" s="18" t="s">
        <v>33</v>
      </c>
      <c r="X47" s="18" t="s">
        <v>34</v>
      </c>
      <c r="Y47" s="18" t="s">
        <v>35</v>
      </c>
      <c r="Z47" s="18" t="s">
        <v>36</v>
      </c>
      <c r="AA47" s="13"/>
    </row>
    <row r="48" spans="2:27" x14ac:dyDescent="0.35">
      <c r="C48" s="19" t="s">
        <v>8</v>
      </c>
      <c r="D48" s="19"/>
      <c r="E48" s="19"/>
      <c r="R48" t="s">
        <v>18</v>
      </c>
      <c r="S48" t="s">
        <v>21</v>
      </c>
      <c r="V48" s="18"/>
      <c r="W48" s="18"/>
      <c r="X48" s="18"/>
      <c r="Y48" s="18"/>
      <c r="Z48" s="18"/>
      <c r="AA48" s="13"/>
    </row>
    <row r="49" spans="1:27" x14ac:dyDescent="0.35">
      <c r="A49" t="s">
        <v>61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18"/>
      <c r="W49" s="18"/>
      <c r="X49" s="18"/>
      <c r="Y49" s="18"/>
      <c r="Z49" s="18"/>
      <c r="AA49" s="13"/>
    </row>
    <row r="50" spans="1:27" x14ac:dyDescent="0.35">
      <c r="A50" t="s">
        <v>62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63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89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64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65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66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67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68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69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70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71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72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73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52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74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75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76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77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78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20" t="s">
        <v>80</v>
      </c>
      <c r="AD67" s="20" t="s">
        <v>81</v>
      </c>
      <c r="AE67" s="20"/>
      <c r="AF67" s="20" t="s">
        <v>82</v>
      </c>
      <c r="AG67" s="20"/>
    </row>
    <row r="68" spans="1:33" x14ac:dyDescent="0.35">
      <c r="A68" t="s">
        <v>79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20"/>
      <c r="AD68" s="20"/>
      <c r="AE68" s="20"/>
      <c r="AF68" s="20"/>
      <c r="AG68" s="20"/>
    </row>
    <row r="69" spans="1:33" x14ac:dyDescent="0.35">
      <c r="A69" t="s">
        <v>73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40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IF(EXACT($G$4,$D$4),AF70,0)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41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2">
        <v>21</v>
      </c>
      <c r="AC70">
        <v>0.29299999999999998</v>
      </c>
      <c r="AD70" s="21">
        <v>72154</v>
      </c>
      <c r="AE70" s="21"/>
      <c r="AF70" s="22">
        <v>28.1</v>
      </c>
      <c r="AG70" s="22"/>
    </row>
    <row r="71" spans="1:33" x14ac:dyDescent="0.35">
      <c r="A71" t="s">
        <v>42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IF(EXACT($G$4,$D$4),AF71,0)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41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12">
        <v>22</v>
      </c>
      <c r="AC71">
        <v>0.31</v>
      </c>
      <c r="AD71" s="21">
        <v>67811</v>
      </c>
      <c r="AE71" s="21"/>
      <c r="AF71" s="22">
        <v>25</v>
      </c>
      <c r="AG71" s="22"/>
    </row>
    <row r="72" spans="1:33" x14ac:dyDescent="0.35">
      <c r="A72" t="s">
        <v>43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41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12">
        <v>23</v>
      </c>
      <c r="AC72">
        <v>0.30599999999999999</v>
      </c>
      <c r="AD72" s="21">
        <v>187455</v>
      </c>
      <c r="AE72" s="21"/>
      <c r="AF72" s="22">
        <v>70</v>
      </c>
      <c r="AG72" s="22"/>
    </row>
    <row r="73" spans="1:33" x14ac:dyDescent="0.35">
      <c r="A73" t="s">
        <v>44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41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12">
        <v>24</v>
      </c>
      <c r="AC73">
        <v>0.23599999999999999</v>
      </c>
      <c r="AD73" s="21">
        <v>63266</v>
      </c>
      <c r="AE73" s="21"/>
      <c r="AF73" s="22">
        <v>30.6</v>
      </c>
      <c r="AG73" s="22"/>
    </row>
    <row r="74" spans="1:33" x14ac:dyDescent="0.35">
      <c r="A74" t="s">
        <v>45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41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12">
        <v>25</v>
      </c>
      <c r="AC74">
        <v>0.30299999999999999</v>
      </c>
      <c r="AD74" s="21">
        <v>26553</v>
      </c>
      <c r="AE74" s="21"/>
      <c r="AF74" s="22">
        <v>10</v>
      </c>
      <c r="AG74" s="22"/>
    </row>
    <row r="75" spans="1:33" x14ac:dyDescent="0.35">
      <c r="A75" t="s">
        <v>46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41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12">
        <v>26</v>
      </c>
      <c r="AC75">
        <v>0.28499999999999998</v>
      </c>
      <c r="AD75" s="21">
        <v>24949</v>
      </c>
      <c r="AE75" s="21"/>
      <c r="AF75" s="22">
        <v>10</v>
      </c>
      <c r="AG75" s="22"/>
    </row>
    <row r="76" spans="1:33" x14ac:dyDescent="0.35">
      <c r="A76" t="s">
        <v>47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41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12">
        <v>27</v>
      </c>
      <c r="AC76">
        <v>0.26100000000000001</v>
      </c>
      <c r="AD76" s="21">
        <v>22870</v>
      </c>
      <c r="AE76" s="21"/>
      <c r="AF76" s="22">
        <v>10</v>
      </c>
      <c r="AG76" s="22"/>
    </row>
    <row r="77" spans="1:33" x14ac:dyDescent="0.35">
      <c r="A77" t="s">
        <v>48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41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12">
        <v>28</v>
      </c>
      <c r="AC77">
        <v>0.30599999999999999</v>
      </c>
      <c r="AD77" s="21">
        <v>139836</v>
      </c>
      <c r="AE77" s="21"/>
      <c r="AF77" s="22">
        <v>52.2</v>
      </c>
      <c r="AG77" s="22"/>
    </row>
    <row r="78" spans="1:33" x14ac:dyDescent="0.35">
      <c r="A78" t="s">
        <v>49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41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12">
        <v>29</v>
      </c>
      <c r="AC78">
        <v>0.26800000000000002</v>
      </c>
      <c r="AD78" s="21">
        <v>23515</v>
      </c>
      <c r="AE78" s="21"/>
      <c r="AF78" s="22">
        <v>10</v>
      </c>
      <c r="AG78" s="22"/>
    </row>
    <row r="79" spans="1:33" x14ac:dyDescent="0.35">
      <c r="A79" t="s">
        <v>50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41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12">
        <v>30</v>
      </c>
      <c r="AC79">
        <v>0.28000000000000003</v>
      </c>
      <c r="AD79" s="21">
        <v>49503</v>
      </c>
      <c r="AE79" s="21"/>
      <c r="AF79" s="22">
        <v>20.2</v>
      </c>
      <c r="AG79" s="22"/>
    </row>
    <row r="80" spans="1:33" x14ac:dyDescent="0.35">
      <c r="A80" t="s">
        <v>51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41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12">
        <v>31</v>
      </c>
      <c r="AC80">
        <v>0.307</v>
      </c>
      <c r="AD80" s="21">
        <v>188420</v>
      </c>
      <c r="AE80" s="21"/>
      <c r="AF80" s="22">
        <v>70</v>
      </c>
      <c r="AG80" s="22"/>
    </row>
    <row r="81" spans="1:33" x14ac:dyDescent="0.35">
      <c r="A81" t="s">
        <v>52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41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12">
        <v>32</v>
      </c>
      <c r="AC81">
        <v>0.28899999999999998</v>
      </c>
      <c r="AD81" s="21">
        <v>26573</v>
      </c>
      <c r="AE81" s="21"/>
      <c r="AF81" s="22">
        <v>10.5</v>
      </c>
      <c r="AG81" s="22"/>
    </row>
    <row r="82" spans="1:33" x14ac:dyDescent="0.35">
      <c r="A82" t="s">
        <v>53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41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12">
        <v>33</v>
      </c>
      <c r="AC82">
        <v>0.28799999999999998</v>
      </c>
      <c r="AD82" s="21">
        <v>25253</v>
      </c>
      <c r="AE82" s="21"/>
      <c r="AF82" s="22">
        <v>10</v>
      </c>
      <c r="AG82" s="22"/>
    </row>
    <row r="83" spans="1:33" x14ac:dyDescent="0.35">
      <c r="A83" t="s">
        <v>54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41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12">
        <v>34</v>
      </c>
      <c r="AC83">
        <v>0.20100000000000001</v>
      </c>
      <c r="AD83" s="21">
        <v>17610</v>
      </c>
      <c r="AE83" s="21"/>
      <c r="AF83" s="22">
        <v>10</v>
      </c>
      <c r="AG83" s="22"/>
    </row>
    <row r="84" spans="1:33" x14ac:dyDescent="0.35">
      <c r="A84" t="s">
        <v>55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41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12">
        <v>35</v>
      </c>
      <c r="AC84">
        <v>0.221</v>
      </c>
      <c r="AD84" s="21">
        <v>19372</v>
      </c>
      <c r="AE84" s="21"/>
      <c r="AF84" s="22">
        <v>10</v>
      </c>
      <c r="AG84" s="22"/>
    </row>
    <row r="85" spans="1:33" x14ac:dyDescent="0.35">
      <c r="A85" t="s">
        <v>56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41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12">
        <v>36</v>
      </c>
      <c r="AC85">
        <v>0.216</v>
      </c>
      <c r="AD85" s="21">
        <v>18939</v>
      </c>
      <c r="AE85" s="21"/>
      <c r="AF85" s="22">
        <v>10</v>
      </c>
      <c r="AG85" s="22"/>
    </row>
    <row r="86" spans="1:33" x14ac:dyDescent="0.35">
      <c r="A86" t="s">
        <v>57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41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12">
        <v>37</v>
      </c>
      <c r="AC86">
        <v>0.23</v>
      </c>
      <c r="AD86" s="21">
        <v>20382</v>
      </c>
      <c r="AE86" s="21"/>
      <c r="AF86" s="22">
        <v>10.1</v>
      </c>
      <c r="AG86" s="22"/>
    </row>
    <row r="87" spans="1:33" x14ac:dyDescent="0.35">
      <c r="A87" t="s">
        <v>58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41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12">
        <v>38</v>
      </c>
      <c r="AC87">
        <v>0.22600000000000001</v>
      </c>
      <c r="AD87" s="21">
        <v>19968</v>
      </c>
      <c r="AE87" s="21"/>
      <c r="AF87" s="22">
        <v>10.1</v>
      </c>
      <c r="AG87" s="22"/>
    </row>
    <row r="88" spans="1:33" x14ac:dyDescent="0.35">
      <c r="A88" t="s">
        <v>59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41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12">
        <v>39</v>
      </c>
      <c r="AC88">
        <v>0.26500000000000001</v>
      </c>
      <c r="AD88" s="21">
        <v>23240</v>
      </c>
      <c r="AE88" s="21"/>
      <c r="AF88" s="22">
        <v>10</v>
      </c>
      <c r="AG88" s="22"/>
    </row>
    <row r="89" spans="1:33" x14ac:dyDescent="0.35">
      <c r="A89" t="s">
        <v>60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41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12">
        <v>40</v>
      </c>
      <c r="AC89">
        <v>0.254</v>
      </c>
      <c r="AD89" s="21">
        <v>26709</v>
      </c>
      <c r="AE89" s="21"/>
      <c r="AF89" s="22">
        <v>12</v>
      </c>
      <c r="AG89" s="22"/>
    </row>
  </sheetData>
  <mergeCells count="56">
    <mergeCell ref="E1:F1"/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D83:AE83"/>
    <mergeCell ref="AD84:AE84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77:AE77"/>
    <mergeCell ref="AC67:AC68"/>
    <mergeCell ref="AD67:AE68"/>
    <mergeCell ref="AD70:AE70"/>
    <mergeCell ref="AD71:AE71"/>
    <mergeCell ref="AD72:AE72"/>
    <mergeCell ref="Y47:Y49"/>
    <mergeCell ref="Z47:Z49"/>
    <mergeCell ref="C9:E9"/>
    <mergeCell ref="C40:E40"/>
    <mergeCell ref="H40:J40"/>
    <mergeCell ref="C48:E48"/>
    <mergeCell ref="V47:V49"/>
    <mergeCell ref="E2:F2"/>
    <mergeCell ref="E3:F3"/>
    <mergeCell ref="E4:F4"/>
    <mergeCell ref="W47:W49"/>
    <mergeCell ref="X47:X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Sheet2</vt:lpstr>
      <vt:lpstr>BusDemand</vt:lpstr>
      <vt:lpstr>CH4_rate</vt:lpstr>
      <vt:lpstr>CO2_rate</vt:lpstr>
      <vt:lpstr>DiscRate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SO2_rate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2020-04-27T19:11:11Z</dcterms:modified>
</cp:coreProperties>
</file>