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<sst xmlns="http://schemas.openxmlformats.org/spreadsheetml/2006/main" count="290" uniqueCount="178">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</sst>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9" fontId="0" fillId="2" borderId="11" xfId="1" applyFont="1" applyFill="1" applyBorder="1"/>
    <xf numFmtId="10" fontId="0" fillId="2" borderId="11" xfId="1" applyNumberFormat="1" applyFont="1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zoomScale="70" zoomScaleNormal="70" workbookViewId="0">
      <selection activeCell="X10" sqref="X10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7.269531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69" max="69" width="13.54296875" customWidth="1"/>
    <col min="75" max="75" width="13.81640625" customWidth="1"/>
  </cols>
  <sheetData>
    <row r="1" spans="2:103" x14ac:dyDescent="0.35">
      <c r="B1" s="4" t="s">
        <v>0</v>
      </c>
      <c r="C1" s="6">
        <v>3</v>
      </c>
      <c r="E1" s="57" t="s">
        <v>78</v>
      </c>
      <c r="F1" s="58"/>
      <c r="G1" s="53">
        <v>7.0000000000000007E-2</v>
      </c>
      <c r="I1" s="56" t="s">
        <v>79</v>
      </c>
      <c r="J1" s="56"/>
      <c r="K1" s="56"/>
      <c r="L1" s="13">
        <v>7256200.8565999996</v>
      </c>
      <c r="O1" s="37"/>
      <c r="P1" s="32" t="s">
        <v>134</v>
      </c>
      <c r="Q1" s="24">
        <v>0.95</v>
      </c>
      <c r="S1" s="56" t="s">
        <v>87</v>
      </c>
      <c r="T1" s="56"/>
      <c r="U1" s="56"/>
      <c r="V1" s="22">
        <v>8809340386.1000004</v>
      </c>
    </row>
    <row r="2" spans="2:103" x14ac:dyDescent="0.35">
      <c r="B2" s="4" t="s">
        <v>1</v>
      </c>
      <c r="C2" s="6">
        <v>3</v>
      </c>
      <c r="E2" s="56"/>
      <c r="F2" s="56"/>
      <c r="G2" s="23"/>
      <c r="I2" s="56" t="s">
        <v>80</v>
      </c>
      <c r="J2" s="56"/>
      <c r="K2" s="56"/>
      <c r="L2" s="21">
        <f>L1*0.25</f>
        <v>1814050.2141499999</v>
      </c>
      <c r="O2" s="37"/>
      <c r="P2" s="32" t="s">
        <v>85</v>
      </c>
      <c r="Q2" s="24">
        <v>50</v>
      </c>
      <c r="S2" s="56" t="s">
        <v>88</v>
      </c>
      <c r="T2" s="56"/>
      <c r="U2" s="56"/>
      <c r="V2" s="25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3" t="s">
        <v>111</v>
      </c>
      <c r="I3" s="57" t="s">
        <v>28</v>
      </c>
      <c r="J3" s="58"/>
      <c r="K3" s="58"/>
      <c r="L3" s="54">
        <v>1.7000000000000001E-2</v>
      </c>
      <c r="O3" s="37"/>
      <c r="P3" s="32" t="s">
        <v>84</v>
      </c>
      <c r="Q3" s="24">
        <v>10</v>
      </c>
      <c r="S3" s="56" t="s">
        <v>89</v>
      </c>
      <c r="T3" s="56"/>
      <c r="U3" s="56"/>
      <c r="V3" s="26">
        <v>2066077.2990000001</v>
      </c>
      <c r="W3" t="s">
        <v>97</v>
      </c>
      <c r="BS3" s="12"/>
      <c r="BU3" s="32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2"/>
      <c r="F4" s="32" t="s">
        <v>103</v>
      </c>
      <c r="G4" s="6">
        <v>4198</v>
      </c>
      <c r="I4" s="56" t="s">
        <v>152</v>
      </c>
      <c r="J4" s="56"/>
      <c r="K4" s="56"/>
      <c r="L4" s="13">
        <v>0.75</v>
      </c>
      <c r="O4" s="37"/>
      <c r="P4" s="32" t="s">
        <v>144</v>
      </c>
      <c r="Q4" s="24">
        <v>300</v>
      </c>
      <c r="S4" s="56" t="s">
        <v>96</v>
      </c>
      <c r="T4" s="56"/>
      <c r="U4" s="56"/>
      <c r="V4" s="25">
        <f>0.86*2489249.757</f>
        <v>2140754.7910200004</v>
      </c>
      <c r="W4" t="s">
        <v>97</v>
      </c>
      <c r="BU4" s="32"/>
      <c r="BV4" s="23"/>
    </row>
    <row r="5" spans="2:103" x14ac:dyDescent="0.35">
      <c r="B5" s="4"/>
      <c r="F5" s="32" t="s">
        <v>104</v>
      </c>
      <c r="G5" s="6">
        <v>3726</v>
      </c>
      <c r="I5" s="56" t="s">
        <v>86</v>
      </c>
      <c r="J5" s="56"/>
      <c r="K5" s="56"/>
      <c r="L5" s="13">
        <v>0.24169708766606912</v>
      </c>
      <c r="O5" s="37"/>
      <c r="P5" s="32" t="s">
        <v>136</v>
      </c>
      <c r="Q5" s="24">
        <v>1</v>
      </c>
      <c r="S5" s="56" t="s">
        <v>95</v>
      </c>
      <c r="T5" s="56"/>
      <c r="U5" s="56"/>
      <c r="V5" s="25">
        <f>0.17*2489249.757</f>
        <v>423172.45869000006</v>
      </c>
      <c r="W5" t="s">
        <v>97</v>
      </c>
      <c r="BU5" s="32" t="s">
        <v>159</v>
      </c>
      <c r="BV5" s="6">
        <v>6951</v>
      </c>
    </row>
    <row r="6" spans="2:103" x14ac:dyDescent="0.35">
      <c r="F6" s="32" t="s">
        <v>105</v>
      </c>
      <c r="G6" s="6">
        <v>4765</v>
      </c>
      <c r="I6" s="56" t="s">
        <v>146</v>
      </c>
      <c r="J6" s="56"/>
      <c r="K6" s="56"/>
      <c r="L6" s="13">
        <v>1</v>
      </c>
      <c r="O6" s="37"/>
      <c r="P6" s="32" t="s">
        <v>137</v>
      </c>
      <c r="Q6" s="24">
        <v>3</v>
      </c>
      <c r="S6" s="56" t="s">
        <v>90</v>
      </c>
      <c r="T6" s="56"/>
      <c r="U6" s="56"/>
      <c r="V6" s="25">
        <f>(18000/25)*8.8*2.20462</f>
        <v>13968.472320000001</v>
      </c>
      <c r="W6" t="s">
        <v>92</v>
      </c>
      <c r="BU6" s="32"/>
      <c r="BV6" s="23"/>
    </row>
    <row r="7" spans="2:103" x14ac:dyDescent="0.35">
      <c r="F7" s="32" t="s">
        <v>106</v>
      </c>
      <c r="G7" s="6">
        <v>4050</v>
      </c>
      <c r="O7" s="37"/>
      <c r="P7" s="32" t="s">
        <v>145</v>
      </c>
      <c r="Q7" s="24">
        <v>3</v>
      </c>
      <c r="S7" s="56" t="s">
        <v>93</v>
      </c>
      <c r="T7" s="56"/>
      <c r="U7" s="56"/>
      <c r="V7" s="25">
        <v>13563822358</v>
      </c>
      <c r="W7" t="s">
        <v>91</v>
      </c>
      <c r="BU7" s="32" t="s">
        <v>160</v>
      </c>
      <c r="BV7" s="6">
        <v>7618</v>
      </c>
    </row>
    <row r="8" spans="2:103" x14ac:dyDescent="0.35">
      <c r="F8" s="32" t="s">
        <v>107</v>
      </c>
      <c r="G8" s="6">
        <v>5974</v>
      </c>
      <c r="I8" s="56" t="s">
        <v>153</v>
      </c>
      <c r="J8" s="56"/>
      <c r="K8" s="56"/>
      <c r="L8" s="45">
        <v>15.24</v>
      </c>
      <c r="O8" s="37"/>
      <c r="S8" s="56" t="s">
        <v>94</v>
      </c>
      <c r="T8" s="56"/>
      <c r="U8" s="56"/>
      <c r="V8" s="25">
        <v>2681220699</v>
      </c>
      <c r="W8" t="s">
        <v>91</v>
      </c>
      <c r="BU8" s="32"/>
      <c r="BV8" s="23"/>
    </row>
    <row r="9" spans="2:103" x14ac:dyDescent="0.35">
      <c r="F9" s="32" t="s">
        <v>108</v>
      </c>
      <c r="G9" s="6">
        <v>5009</v>
      </c>
      <c r="I9" s="56" t="s">
        <v>154</v>
      </c>
      <c r="J9" s="56"/>
      <c r="K9" s="56"/>
      <c r="L9" s="45">
        <v>9.83</v>
      </c>
      <c r="O9" s="37"/>
      <c r="S9" s="57" t="s">
        <v>174</v>
      </c>
      <c r="T9" s="58"/>
      <c r="U9" s="58"/>
      <c r="V9" s="52">
        <v>1</v>
      </c>
      <c r="BU9" s="32" t="s">
        <v>161</v>
      </c>
      <c r="BV9" s="6">
        <v>6653</v>
      </c>
    </row>
    <row r="10" spans="2:103" x14ac:dyDescent="0.35">
      <c r="F10" s="32" t="s">
        <v>109</v>
      </c>
      <c r="G10" s="6">
        <v>4359</v>
      </c>
      <c r="I10" s="56" t="s">
        <v>155</v>
      </c>
      <c r="J10" s="56"/>
      <c r="K10" s="56"/>
      <c r="L10" s="25">
        <v>0.73499999999999999</v>
      </c>
      <c r="O10" s="37"/>
      <c r="S10" s="30"/>
      <c r="T10" s="30"/>
      <c r="U10" s="30"/>
      <c r="V10" s="23"/>
      <c r="BU10" s="32"/>
      <c r="BV10" s="23"/>
    </row>
    <row r="11" spans="2:103" x14ac:dyDescent="0.35">
      <c r="F11" s="32" t="s">
        <v>110</v>
      </c>
      <c r="G11" s="6">
        <v>3780</v>
      </c>
      <c r="I11" s="56" t="s">
        <v>156</v>
      </c>
      <c r="J11" s="56"/>
      <c r="K11" s="56"/>
      <c r="L11" s="25">
        <v>0.65249999999999997</v>
      </c>
      <c r="O11" s="37"/>
      <c r="S11" s="30"/>
      <c r="T11" s="30"/>
      <c r="U11" s="30"/>
      <c r="V11" s="23"/>
    </row>
    <row r="12" spans="2:103" x14ac:dyDescent="0.35">
      <c r="F12" s="32"/>
      <c r="G12" s="23"/>
      <c r="H12" s="23"/>
      <c r="I12" s="75" t="s">
        <v>157</v>
      </c>
      <c r="J12" s="75"/>
      <c r="K12" s="75"/>
      <c r="L12" s="25">
        <v>0.81</v>
      </c>
      <c r="M12" s="23"/>
      <c r="N12" s="39"/>
      <c r="O12" s="39"/>
      <c r="S12" s="37"/>
      <c r="T12" s="37"/>
      <c r="U12" s="37"/>
      <c r="V12" s="23"/>
    </row>
    <row r="13" spans="2:103" x14ac:dyDescent="0.35">
      <c r="F13" s="32"/>
    </row>
    <row r="14" spans="2:103" x14ac:dyDescent="0.35">
      <c r="F14" s="32"/>
      <c r="G14" s="23"/>
      <c r="H14" s="23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103" x14ac:dyDescent="0.35">
      <c r="T15" s="32" t="s">
        <v>118</v>
      </c>
      <c r="U15" s="7">
        <f>90*16</f>
        <v>1440</v>
      </c>
      <c r="Z15" s="32" t="s">
        <v>119</v>
      </c>
      <c r="AA15" s="7">
        <f>8*90</f>
        <v>720</v>
      </c>
      <c r="AF15" s="32" t="s">
        <v>120</v>
      </c>
      <c r="AG15" s="7">
        <f>91*16</f>
        <v>1456</v>
      </c>
      <c r="AH15" s="48"/>
      <c r="AI15" s="48"/>
      <c r="AJ15" s="48"/>
      <c r="AK15" s="23"/>
      <c r="AL15" s="32" t="s">
        <v>121</v>
      </c>
      <c r="AM15" s="7">
        <f>91*8</f>
        <v>728</v>
      </c>
      <c r="AR15" s="32" t="s">
        <v>122</v>
      </c>
      <c r="AS15" s="7">
        <f>92*16</f>
        <v>1472</v>
      </c>
      <c r="AT15" s="48"/>
      <c r="AU15" s="48"/>
      <c r="AV15" s="48"/>
      <c r="AW15" s="23"/>
      <c r="AX15" s="32" t="s">
        <v>123</v>
      </c>
      <c r="AY15" s="7">
        <f>92*8</f>
        <v>736</v>
      </c>
      <c r="BD15" s="32" t="s">
        <v>124</v>
      </c>
      <c r="BE15" s="7">
        <f>92*16</f>
        <v>1472</v>
      </c>
      <c r="BF15" s="48"/>
      <c r="BG15" s="48"/>
      <c r="BH15" s="48"/>
      <c r="BI15" s="23"/>
      <c r="BJ15" s="32" t="s">
        <v>125</v>
      </c>
      <c r="BK15" s="7">
        <f>92*8</f>
        <v>736</v>
      </c>
      <c r="BP15" s="32" t="s">
        <v>149</v>
      </c>
      <c r="BQ15" s="44">
        <v>16054000</v>
      </c>
      <c r="BU15" s="48" t="s">
        <v>149</v>
      </c>
      <c r="BV15" s="48"/>
      <c r="BW15" s="44">
        <v>10000000</v>
      </c>
      <c r="CB15" s="32" t="s">
        <v>118</v>
      </c>
      <c r="CC15">
        <f>90*16</f>
        <v>1440</v>
      </c>
      <c r="CH15" s="32"/>
      <c r="CN15" s="32"/>
      <c r="CP15" s="48"/>
      <c r="CQ15" s="48"/>
      <c r="CR15" s="48"/>
      <c r="CS15" s="23"/>
      <c r="CT15" s="32" t="s">
        <v>121</v>
      </c>
      <c r="CU15">
        <f>91*8</f>
        <v>728</v>
      </c>
    </row>
    <row r="16" spans="2:103" x14ac:dyDescent="0.35">
      <c r="C16" s="56" t="s">
        <v>139</v>
      </c>
      <c r="D16" s="56"/>
      <c r="E16" s="56"/>
      <c r="F16" s="56"/>
      <c r="G16" s="56"/>
      <c r="H16" s="56"/>
      <c r="I16" s="56"/>
      <c r="J16" s="56" t="s">
        <v>173</v>
      </c>
      <c r="K16" s="56"/>
      <c r="L16" s="56"/>
      <c r="M16" s="56"/>
      <c r="N16" s="56"/>
      <c r="O16" s="56"/>
      <c r="P16" s="56"/>
      <c r="S16" s="48" t="s">
        <v>101</v>
      </c>
      <c r="T16" s="48"/>
      <c r="U16" s="49"/>
      <c r="Y16" s="48" t="s">
        <v>102</v>
      </c>
      <c r="Z16" s="48"/>
      <c r="AA16" s="49"/>
      <c r="AE16" s="48" t="s">
        <v>112</v>
      </c>
      <c r="AF16" s="48"/>
      <c r="AG16" s="49"/>
      <c r="AK16" s="48" t="s">
        <v>113</v>
      </c>
      <c r="AL16" s="48"/>
      <c r="AM16" s="49"/>
      <c r="AQ16" s="48" t="s">
        <v>114</v>
      </c>
      <c r="AR16" s="48"/>
      <c r="AS16" s="49"/>
      <c r="AW16" s="48" t="s">
        <v>115</v>
      </c>
      <c r="AX16" s="48"/>
      <c r="AY16" s="49"/>
      <c r="BC16" s="48" t="s">
        <v>116</v>
      </c>
      <c r="BD16" s="48"/>
      <c r="BE16" s="49"/>
      <c r="BI16" s="48" t="s">
        <v>117</v>
      </c>
      <c r="BJ16" s="48"/>
      <c r="BK16" s="49"/>
      <c r="BM16" s="56" t="s">
        <v>150</v>
      </c>
      <c r="BN16" s="56"/>
      <c r="BO16" s="56"/>
      <c r="BP16" s="56"/>
      <c r="BQ16" s="56"/>
      <c r="BS16" s="56" t="s">
        <v>151</v>
      </c>
      <c r="BT16" s="56"/>
      <c r="BU16" s="56"/>
      <c r="BV16" s="56"/>
      <c r="BW16" s="56"/>
      <c r="CA16" s="48" t="s">
        <v>162</v>
      </c>
      <c r="CB16" s="48"/>
      <c r="CC16" s="49"/>
      <c r="CG16" s="48" t="s">
        <v>163</v>
      </c>
      <c r="CH16" s="48"/>
      <c r="CI16" s="49"/>
      <c r="CM16" s="48" t="s">
        <v>164</v>
      </c>
      <c r="CN16" s="48"/>
      <c r="CO16" s="49"/>
      <c r="CS16" s="48" t="s">
        <v>165</v>
      </c>
      <c r="CT16" s="48"/>
      <c r="CU16" s="49"/>
      <c r="CW16" s="56" t="s">
        <v>175</v>
      </c>
      <c r="CX16" s="56"/>
      <c r="CY16" s="56"/>
    </row>
    <row r="17" spans="2:103" x14ac:dyDescent="0.35">
      <c r="B17" s="40" t="s">
        <v>27</v>
      </c>
      <c r="C17" s="41" t="s">
        <v>140</v>
      </c>
      <c r="D17" s="41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0" t="s">
        <v>140</v>
      </c>
      <c r="L17" s="50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49">
        <v>2</v>
      </c>
      <c r="T17" s="49">
        <v>3</v>
      </c>
      <c r="U17" s="49" t="s">
        <v>34</v>
      </c>
      <c r="W17" s="48" t="s">
        <v>27</v>
      </c>
      <c r="X17" s="49">
        <v>1</v>
      </c>
      <c r="Y17" s="49">
        <v>2</v>
      </c>
      <c r="Z17" s="49">
        <v>3</v>
      </c>
      <c r="AA17" s="49" t="s">
        <v>34</v>
      </c>
      <c r="AC17" s="48" t="s">
        <v>27</v>
      </c>
      <c r="AD17" s="49">
        <v>1</v>
      </c>
      <c r="AE17" s="49">
        <v>2</v>
      </c>
      <c r="AF17" s="49">
        <v>3</v>
      </c>
      <c r="AG17" s="49" t="s">
        <v>34</v>
      </c>
      <c r="AI17" s="48" t="s">
        <v>27</v>
      </c>
      <c r="AJ17" s="49">
        <v>1</v>
      </c>
      <c r="AK17" s="49">
        <v>2</v>
      </c>
      <c r="AL17" s="49">
        <v>3</v>
      </c>
      <c r="AM17" s="49" t="s">
        <v>34</v>
      </c>
      <c r="AO17" s="48" t="s">
        <v>27</v>
      </c>
      <c r="AP17" s="49">
        <v>1</v>
      </c>
      <c r="AQ17" s="49">
        <v>2</v>
      </c>
      <c r="AR17" s="49">
        <v>3</v>
      </c>
      <c r="AS17" s="49" t="s">
        <v>34</v>
      </c>
      <c r="AU17" s="48" t="s">
        <v>27</v>
      </c>
      <c r="AV17" s="49">
        <v>1</v>
      </c>
      <c r="AW17" s="49">
        <v>2</v>
      </c>
      <c r="AX17" s="49">
        <v>3</v>
      </c>
      <c r="AY17" s="49" t="s">
        <v>34</v>
      </c>
      <c r="BA17" s="48" t="s">
        <v>27</v>
      </c>
      <c r="BB17" s="49">
        <v>1</v>
      </c>
      <c r="BC17" s="49">
        <v>2</v>
      </c>
      <c r="BD17" s="49">
        <v>3</v>
      </c>
      <c r="BE17" s="49" t="s">
        <v>34</v>
      </c>
      <c r="BG17" s="48" t="s">
        <v>27</v>
      </c>
      <c r="BH17" s="49">
        <v>1</v>
      </c>
      <c r="BI17" s="49">
        <v>2</v>
      </c>
      <c r="BJ17" s="49">
        <v>3</v>
      </c>
      <c r="BK17" s="49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48" t="s">
        <v>27</v>
      </c>
      <c r="BZ17" s="49">
        <v>1</v>
      </c>
      <c r="CA17" s="49">
        <v>2</v>
      </c>
      <c r="CB17" s="49">
        <v>3</v>
      </c>
      <c r="CC17" s="49" t="s">
        <v>34</v>
      </c>
      <c r="CE17" s="48" t="s">
        <v>27</v>
      </c>
      <c r="CF17" s="49">
        <v>1</v>
      </c>
      <c r="CG17" s="49">
        <v>2</v>
      </c>
      <c r="CH17" s="49">
        <v>3</v>
      </c>
      <c r="CI17" s="49" t="s">
        <v>34</v>
      </c>
      <c r="CK17" s="48" t="s">
        <v>27</v>
      </c>
      <c r="CL17" s="49">
        <v>1</v>
      </c>
      <c r="CM17" s="49">
        <v>2</v>
      </c>
      <c r="CN17" s="49">
        <v>3</v>
      </c>
      <c r="CO17" s="49" t="s">
        <v>34</v>
      </c>
      <c r="CQ17" s="48" t="s">
        <v>27</v>
      </c>
      <c r="CR17" s="49">
        <v>1</v>
      </c>
      <c r="CS17" s="49">
        <v>2</v>
      </c>
      <c r="CT17" s="49">
        <v>3</v>
      </c>
      <c r="CU17" s="49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2">
        <v>1074.5460592058705</v>
      </c>
      <c r="D18" s="43">
        <f>C18*1000</f>
        <v>1074546.0592058706</v>
      </c>
      <c r="E18" s="22">
        <v>1527.5389284515556</v>
      </c>
      <c r="F18" s="43">
        <f t="shared" ref="F18:H43" si="0">E18*1000</f>
        <v>1527538.9284515555</v>
      </c>
      <c r="G18" s="22">
        <v>906.89350869386863</v>
      </c>
      <c r="H18" s="43">
        <f t="shared" si="0"/>
        <v>906893.50869386864</v>
      </c>
      <c r="I18" s="43">
        <v>1284065</v>
      </c>
      <c r="J18" s="43">
        <v>32102</v>
      </c>
      <c r="K18" s="22">
        <v>12.72</v>
      </c>
      <c r="L18" s="43">
        <f>K18*1000</f>
        <v>12720</v>
      </c>
      <c r="M18" s="22">
        <v>42.496153846153852</v>
      </c>
      <c r="N18" s="43">
        <f t="shared" ref="N18:P43" si="1">M18*1000</f>
        <v>42496.153846153851</v>
      </c>
      <c r="O18" s="22">
        <v>10.56</v>
      </c>
      <c r="P18" s="43">
        <f t="shared" si="1"/>
        <v>10560</v>
      </c>
      <c r="Q18" s="4">
        <v>2020</v>
      </c>
      <c r="R18" s="42">
        <f t="shared" ref="R18:R43" si="2">0.15*(U18+(CX18*(1-EV_subsidy_decision))+(CY18*EV_subsidy_decision))</f>
        <v>697.81243842000003</v>
      </c>
      <c r="S18" s="42">
        <f t="shared" ref="S18:S43" si="3">0.5*(U18+(CX18*(1-EV_subsidy_decision))+(CY18*EV_subsidy_decision))</f>
        <v>2326.0414614000001</v>
      </c>
      <c r="T18" s="42">
        <f t="shared" ref="T18:T43" si="4">0.35*(U18+(CX18*(1-EV_subsidy_decision))+(CY18*EV_subsidy_decision))</f>
        <v>1628.2290229800001</v>
      </c>
      <c r="U18" s="49">
        <f>G4</f>
        <v>4198</v>
      </c>
      <c r="W18" s="4">
        <v>2020</v>
      </c>
      <c r="X18" s="42">
        <f t="shared" ref="X18:X43" si="5">0.15*(AA18+(CX18*(1-EV_subsidy_decision))+(CY18*EV_subsidy_decision))</f>
        <v>627.01243841999997</v>
      </c>
      <c r="Y18" s="42">
        <f t="shared" ref="Y18:Y43" si="6">0.5*(AA18+(CX18*(1-EV_subsidy_decision))+(CY18*EV_subsidy_decision))</f>
        <v>2090.0414614000001</v>
      </c>
      <c r="Z18" s="42">
        <f t="shared" ref="Z18:Z43" si="7">0.35*(AA18+(CX18*(1-EV_subsidy_decision))+(CY18*EV_subsidy_decision))</f>
        <v>1463.02902298</v>
      </c>
      <c r="AA18" s="49">
        <f>G5</f>
        <v>3726</v>
      </c>
      <c r="AC18" s="4">
        <v>2020</v>
      </c>
      <c r="AD18" s="42">
        <f t="shared" ref="AD18:AD43" si="8">0.15*(AG18+(CX18*(1-EV_subsidy_decision))+(CY18*EV_subsidy_decision))</f>
        <v>782.86243841999999</v>
      </c>
      <c r="AE18" s="42">
        <f t="shared" ref="AE18:AE43" si="9">0.5*(AG18+(CX18*(1-EV_subsidy_decision))+(CY18*EV_subsidy_decision))</f>
        <v>2609.5414614000001</v>
      </c>
      <c r="AF18" s="42">
        <f t="shared" ref="AF18:AF43" si="10">0.35*(AG18+(CX18*(1-EV_subsidy_decision))+(CY18*EV_subsidy_decision))</f>
        <v>1826.6790229799999</v>
      </c>
      <c r="AG18" s="49">
        <f>$G6</f>
        <v>4765</v>
      </c>
      <c r="AI18" s="4">
        <v>2020</v>
      </c>
      <c r="AJ18" s="42">
        <f t="shared" ref="AJ18:AJ43" si="11">0.15*(AM18+(CX18*(1-EV_subsidy_decision))+(CY18*EV_subsidy_decision))</f>
        <v>675.61243841999999</v>
      </c>
      <c r="AK18" s="42">
        <f t="shared" ref="AK18:AK43" si="12">0.5*(AM18+(CX18*(1-EV_subsidy_decision))+(CY18*EV_subsidy_decision))</f>
        <v>2252.0414614000001</v>
      </c>
      <c r="AL18" s="42">
        <f t="shared" ref="AL18:AL43" si="13">0.35*(AM18+(CX18*(1-EV_subsidy_decision))+(CY18*EV_subsidy_decision))</f>
        <v>1576.4290229799999</v>
      </c>
      <c r="AM18" s="49">
        <f>$G7</f>
        <v>4050</v>
      </c>
      <c r="AO18" s="4">
        <v>2020</v>
      </c>
      <c r="AP18" s="42">
        <f t="shared" ref="AP18:AP43" si="14">0.15*(AS18+(CX18*(1-EV_subsidy_decision))+(CY18*EV_subsidy_decision))</f>
        <v>964.21243842000001</v>
      </c>
      <c r="AQ18" s="42">
        <f t="shared" ref="AQ18:AQ43" si="15">0.5*(AS18+(CX18*(1-EV_subsidy_decision))+(CY18*EV_subsidy_decision))</f>
        <v>3214.0414614000001</v>
      </c>
      <c r="AR18" s="42">
        <f t="shared" ref="AR18:AR43" si="16">0.35*(AS18+(CX18*(1-EV_subsidy_decision))+(CY18*EV_subsidy_decision))</f>
        <v>2249.82902298</v>
      </c>
      <c r="AS18" s="49">
        <f>G8</f>
        <v>5974</v>
      </c>
      <c r="AU18" s="4">
        <v>2020</v>
      </c>
      <c r="AV18" s="42">
        <f t="shared" ref="AV18:AV43" si="17">0.15*(AY18+(CX18*(1-EV_subsidy_decision))+(CY18*EV_subsidy_decision))</f>
        <v>819.46243842000001</v>
      </c>
      <c r="AW18" s="42">
        <f t="shared" ref="AW18:AW43" si="18">0.5*(AY18+(CX18*(1-EV_subsidy_decision))+(CY18*EV_subsidy_decision))</f>
        <v>2731.5414614000001</v>
      </c>
      <c r="AX18" s="42">
        <f t="shared" ref="AX18:AX43" si="19">0.35*(AY18+(CX18*(1-EV_subsidy_decision))+(CY18*EV_subsidy_decision))</f>
        <v>1912.07902298</v>
      </c>
      <c r="AY18" s="49">
        <f>G9</f>
        <v>5009</v>
      </c>
      <c r="BA18" s="4">
        <v>2020</v>
      </c>
      <c r="BB18" s="42">
        <f t="shared" ref="BB18:BB43" si="20">0.15*(BE18+(CX18*(1-EV_subsidy_decision))+(CY18*EV_subsidy_decision))</f>
        <v>721.96243842000001</v>
      </c>
      <c r="BC18" s="42">
        <f t="shared" ref="BC18:BC43" si="21">0.5*(BE18+(CX18*(1-EV_subsidy_decision))+(CY18*EV_subsidy_decision))</f>
        <v>2406.5414614000001</v>
      </c>
      <c r="BD18" s="42">
        <f t="shared" ref="BD18:BD43" si="22">0.35*(BE18+(CX18*(1-EV_subsidy_decision))+(CY18*EV_subsidy_decision))</f>
        <v>1684.57902298</v>
      </c>
      <c r="BE18" s="49">
        <f>G10</f>
        <v>4359</v>
      </c>
      <c r="BG18" s="4">
        <v>2020</v>
      </c>
      <c r="BH18" s="42">
        <f t="shared" ref="BH18:BH43" si="23">0.15*(BK18+(CX18*(1-EV_subsidy_decision))+(CY18*EV_subsidy_decision))</f>
        <v>635.11243841999999</v>
      </c>
      <c r="BI18" s="42">
        <f t="shared" ref="BI18:BI43" si="24">0.5*(BK18+(CX18*(1-EV_subsidy_decision))+(CY18*EV_subsidy_decision))</f>
        <v>2117.0414614000001</v>
      </c>
      <c r="BJ18" s="42">
        <f t="shared" ref="BJ18:BJ43" si="25">0.35*(BK18+(CX18*(1-EV_subsidy_decision))+(CY18*EV_subsidy_decision))</f>
        <v>1481.9290229799999</v>
      </c>
      <c r="BK18" s="49">
        <f>G11</f>
        <v>3780</v>
      </c>
      <c r="BM18" s="4">
        <v>2020</v>
      </c>
      <c r="BN18" s="23">
        <f>0.15*BQ18</f>
        <v>1.7458725000000002</v>
      </c>
      <c r="BO18" s="23">
        <f>0.5*BQ18</f>
        <v>5.8195750000000004</v>
      </c>
      <c r="BP18" s="23">
        <f>0.35*BQ18</f>
        <v>4.0737025000000004</v>
      </c>
      <c r="BQ18" s="25">
        <v>11.639150000000001</v>
      </c>
      <c r="BS18" s="4">
        <v>2020</v>
      </c>
      <c r="BT18" s="23">
        <f>0.15*BW18</f>
        <v>10.5</v>
      </c>
      <c r="BU18" s="23">
        <f>0.5*BW18</f>
        <v>35</v>
      </c>
      <c r="BV18" s="23">
        <f>0.35*BW18</f>
        <v>24.5</v>
      </c>
      <c r="BW18" s="25">
        <v>70</v>
      </c>
      <c r="BY18" s="4">
        <v>2020</v>
      </c>
      <c r="BZ18" s="42">
        <f t="shared" ref="BZ18:BZ43" si="26">0.15*(CC18+(CX18*(1-EV_subsidy_decision))+(CY18*EV_subsidy_decision))</f>
        <v>996.46243842000001</v>
      </c>
      <c r="CA18" s="42">
        <f t="shared" ref="CA18:CA43" si="27">0.5*(CC18+(CX18*(1-EV_subsidy_decision))+(CY18*EV_subsidy_decision))</f>
        <v>3321.5414614000001</v>
      </c>
      <c r="CB18" s="42">
        <f t="shared" ref="CB18:CB43" si="28">0.35*(CC18+(CX18*(1-EV_subsidy_decision))+(CY18*EV_subsidy_decision))</f>
        <v>2325.07902298</v>
      </c>
      <c r="CC18" s="49">
        <f>BV3</f>
        <v>6189</v>
      </c>
      <c r="CE18" s="4">
        <v>2020</v>
      </c>
      <c r="CF18" s="42">
        <f t="shared" ref="CF18:CF43" si="29">0.15*(CI18+(CX18*(1-EV_subsidy_decision))+(CY18*EV_subsidy_decision))</f>
        <v>1110.7624384200001</v>
      </c>
      <c r="CG18" s="42">
        <f t="shared" ref="CG18:CG43" si="30">0.5*(CI18+(CX18*(1-EV_subsidy_decision))+(CY18*EV_subsidy_decision))</f>
        <v>3702.5414614000001</v>
      </c>
      <c r="CH18" s="42">
        <f t="shared" ref="CH18:CH43" si="31">0.35*(CI18+(CX18*(1-EV_subsidy_decision))+(CY18*EV_subsidy_decision))</f>
        <v>2591.7790229799998</v>
      </c>
      <c r="CI18" s="49">
        <f>BV5</f>
        <v>6951</v>
      </c>
      <c r="CK18" s="4">
        <v>2020</v>
      </c>
      <c r="CL18" s="42">
        <f t="shared" ref="CL18:CL43" si="32">0.15*(CO18+(CX18*(1-EV_subsidy_decision))+(CY18*EV_subsidy_decision))</f>
        <v>1210.81243842</v>
      </c>
      <c r="CM18" s="42">
        <f t="shared" ref="CM18:CM43" si="33">0.5*(CO18+(CX18*(1-EV_subsidy_decision))+(CY18*EV_subsidy_decision))</f>
        <v>4036.0414614000001</v>
      </c>
      <c r="CN18" s="42">
        <f t="shared" ref="CN18:CN43" si="34">0.35*(CO18+(CX18*(1-EV_subsidy_decision))+(CY18*EV_subsidy_decision))</f>
        <v>2825.2290229800001</v>
      </c>
      <c r="CO18" s="49">
        <f>BV7</f>
        <v>7618</v>
      </c>
      <c r="CQ18" s="4">
        <v>2020</v>
      </c>
      <c r="CR18" s="42">
        <f t="shared" ref="CR18:CR43" si="35">0.15*(CU18+(CX18*(1-EV_subsidy_decision))+(CY18*EV_subsidy_decision))</f>
        <v>1066.06243842</v>
      </c>
      <c r="CS18" s="42">
        <f t="shared" ref="CS18:CS43" si="36">0.5*(CU18+(CX18*(1-EV_subsidy_decision))+(CY18*EV_subsidy_decision))</f>
        <v>3553.5414614000001</v>
      </c>
      <c r="CT18" s="42">
        <f t="shared" ref="CT18:CT43" si="37">0.35*(CU18+(CX18*(1-EV_subsidy_decision))+(CY18*EV_subsidy_decision))</f>
        <v>2487.4790229800001</v>
      </c>
      <c r="CU18" s="49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2">
        <v>1054.2716052585899</v>
      </c>
      <c r="D19" s="43">
        <f t="shared" ref="D19:D43" si="38">C19*1000</f>
        <v>1054271.6052585898</v>
      </c>
      <c r="E19" s="22">
        <v>1500.0157045154915</v>
      </c>
      <c r="F19" s="43">
        <f t="shared" si="0"/>
        <v>1500015.7045154916</v>
      </c>
      <c r="G19" s="22">
        <v>900.31031748980547</v>
      </c>
      <c r="H19" s="43">
        <f t="shared" si="0"/>
        <v>900310.31748980551</v>
      </c>
      <c r="I19" s="43">
        <v>1220764</v>
      </c>
      <c r="J19" s="43">
        <v>30519</v>
      </c>
      <c r="K19" s="22">
        <v>12.480000000000002</v>
      </c>
      <c r="L19" s="43">
        <f t="shared" ref="L19:L43" si="39">K19*1000</f>
        <v>12480.000000000002</v>
      </c>
      <c r="M19" s="22">
        <v>42.141538461538467</v>
      </c>
      <c r="N19" s="43">
        <f t="shared" si="1"/>
        <v>42141.538461538468</v>
      </c>
      <c r="O19" s="22">
        <v>10.56</v>
      </c>
      <c r="P19" s="43">
        <f t="shared" si="1"/>
        <v>10560</v>
      </c>
      <c r="Q19" s="4">
        <v>2021</v>
      </c>
      <c r="R19" s="42">
        <f t="shared" si="2"/>
        <v>776.62977684000009</v>
      </c>
      <c r="S19" s="42">
        <f t="shared" si="3"/>
        <v>2588.7659228000002</v>
      </c>
      <c r="T19" s="42">
        <f t="shared" si="4"/>
        <v>1812.13614596</v>
      </c>
      <c r="U19" s="11">
        <f t="shared" ref="U19:U43" si="40">U18*(1+$L$3)</f>
        <v>4269.366</v>
      </c>
      <c r="W19" s="4">
        <v>2021</v>
      </c>
      <c r="X19" s="42">
        <f t="shared" si="5"/>
        <v>704.62617683999986</v>
      </c>
      <c r="Y19" s="42">
        <f t="shared" si="6"/>
        <v>2348.7539227999996</v>
      </c>
      <c r="Z19" s="42">
        <f t="shared" si="7"/>
        <v>1644.1277459599996</v>
      </c>
      <c r="AA19" s="11">
        <f>AA18*(1+$L$3)</f>
        <v>3789.3419999999996</v>
      </c>
      <c r="AC19" s="4">
        <v>2021</v>
      </c>
      <c r="AD19" s="42">
        <f t="shared" si="8"/>
        <v>863.12562683999988</v>
      </c>
      <c r="AE19" s="42">
        <f t="shared" si="9"/>
        <v>2877.0854227999998</v>
      </c>
      <c r="AF19" s="42">
        <f t="shared" si="10"/>
        <v>2013.9597959599998</v>
      </c>
      <c r="AG19" s="11">
        <f t="shared" ref="AG19:AG43" si="41">AG18*(1+$L$3)</f>
        <v>4846.0049999999992</v>
      </c>
      <c r="AI19" s="4">
        <v>2021</v>
      </c>
      <c r="AJ19" s="42">
        <f t="shared" si="11"/>
        <v>754.05237683999985</v>
      </c>
      <c r="AK19" s="42">
        <f t="shared" si="12"/>
        <v>2513.5079227999995</v>
      </c>
      <c r="AL19" s="42">
        <f t="shared" si="13"/>
        <v>1759.4555459599997</v>
      </c>
      <c r="AM19" s="11">
        <f>AM18*(1+$L$3)</f>
        <v>4118.8499999999995</v>
      </c>
      <c r="AO19" s="4">
        <v>2021</v>
      </c>
      <c r="AP19" s="42">
        <f t="shared" si="14"/>
        <v>1047.5585768399999</v>
      </c>
      <c r="AQ19" s="42">
        <f t="shared" si="15"/>
        <v>3491.8619227999998</v>
      </c>
      <c r="AR19" s="42">
        <f t="shared" si="16"/>
        <v>2444.3033459599997</v>
      </c>
      <c r="AS19" s="11">
        <f t="shared" ref="AS19:AS43" si="42">AS18*(1+$L$3)</f>
        <v>6075.5579999999991</v>
      </c>
      <c r="AU19" s="4">
        <v>2021</v>
      </c>
      <c r="AV19" s="42">
        <f t="shared" si="17"/>
        <v>900.34782683999981</v>
      </c>
      <c r="AW19" s="42">
        <f t="shared" si="18"/>
        <v>3001.1594227999994</v>
      </c>
      <c r="AX19" s="42">
        <f t="shared" si="19"/>
        <v>2100.8115959599995</v>
      </c>
      <c r="AY19" s="11">
        <f>AY18*(1+$L$3)</f>
        <v>5094.1529999999993</v>
      </c>
      <c r="BA19" s="4">
        <v>2021</v>
      </c>
      <c r="BB19" s="42">
        <f t="shared" si="20"/>
        <v>801.1903268399999</v>
      </c>
      <c r="BC19" s="42">
        <f t="shared" si="21"/>
        <v>2670.6344227999998</v>
      </c>
      <c r="BD19" s="42">
        <f t="shared" si="22"/>
        <v>1869.4440959599997</v>
      </c>
      <c r="BE19" s="11">
        <f t="shared" ref="BE19:BE43" si="43">BE18*(1+$L$3)</f>
        <v>4433.1029999999992</v>
      </c>
      <c r="BG19" s="4">
        <v>2021</v>
      </c>
      <c r="BH19" s="42">
        <f t="shared" si="23"/>
        <v>712.86387683999999</v>
      </c>
      <c r="BI19" s="42">
        <f t="shared" si="24"/>
        <v>2376.2129227999999</v>
      </c>
      <c r="BJ19" s="42">
        <f t="shared" si="25"/>
        <v>1663.3490459599998</v>
      </c>
      <c r="BK19" s="11">
        <f>BK18*(1+$L$3)</f>
        <v>3844.2599999999998</v>
      </c>
      <c r="BM19" s="4">
        <v>2021</v>
      </c>
      <c r="BN19" s="23">
        <f t="shared" ref="BN19:BN43" si="44">0.15*BQ19</f>
        <v>3.4917450000000003</v>
      </c>
      <c r="BO19" s="23">
        <f t="shared" ref="BO19:BO43" si="45">0.5*BQ19</f>
        <v>11.639150000000001</v>
      </c>
      <c r="BP19" s="23">
        <f t="shared" ref="BP19:BP43" si="46">0.35*BQ19</f>
        <v>8.1474050000000009</v>
      </c>
      <c r="BQ19" s="25">
        <v>23.278300000000002</v>
      </c>
      <c r="BS19" s="4">
        <v>2021</v>
      </c>
      <c r="BT19" s="23">
        <f t="shared" ref="BT19:BT43" si="47">0.15*BW19</f>
        <v>21</v>
      </c>
      <c r="BU19" s="23">
        <f t="shared" ref="BU19:BU43" si="48">0.5*BW19</f>
        <v>70</v>
      </c>
      <c r="BV19" s="23">
        <f t="shared" ref="BV19:BV43" si="49">0.35*BW19</f>
        <v>49</v>
      </c>
      <c r="BW19" s="25">
        <v>140</v>
      </c>
      <c r="BY19" s="4">
        <v>2021</v>
      </c>
      <c r="BZ19" s="42">
        <f t="shared" si="26"/>
        <v>1080.3568268399999</v>
      </c>
      <c r="CA19" s="42">
        <f t="shared" si="27"/>
        <v>3601.1894228000001</v>
      </c>
      <c r="CB19" s="42">
        <f t="shared" si="28"/>
        <v>2520.8325959599997</v>
      </c>
      <c r="CC19" s="11">
        <f t="shared" ref="CC19:CC43" si="50">CC18*(1+$L$3)</f>
        <v>6294.2129999999997</v>
      </c>
      <c r="CE19" s="4">
        <v>2021</v>
      </c>
      <c r="CF19" s="42">
        <f t="shared" si="29"/>
        <v>1196.5999268399999</v>
      </c>
      <c r="CG19" s="42">
        <f t="shared" si="30"/>
        <v>3988.6664228</v>
      </c>
      <c r="CH19" s="42">
        <f t="shared" si="31"/>
        <v>2792.0664959599999</v>
      </c>
      <c r="CI19" s="11">
        <f>CI18*(1+$L$3)</f>
        <v>7069.1669999999995</v>
      </c>
      <c r="CK19" s="4">
        <v>2021</v>
      </c>
      <c r="CL19" s="42">
        <f t="shared" si="32"/>
        <v>1298.35077684</v>
      </c>
      <c r="CM19" s="42">
        <f t="shared" si="33"/>
        <v>4327.8359227999999</v>
      </c>
      <c r="CN19" s="42">
        <f t="shared" si="34"/>
        <v>3029.48514596</v>
      </c>
      <c r="CO19" s="11">
        <f t="shared" ref="CO19:CO43" si="51">CO18*(1+$L$3)</f>
        <v>7747.5059999999994</v>
      </c>
      <c r="CQ19" s="4">
        <v>2021</v>
      </c>
      <c r="CR19" s="42">
        <f t="shared" si="35"/>
        <v>1151.1400268399998</v>
      </c>
      <c r="CS19" s="42">
        <f t="shared" si="36"/>
        <v>3837.1334227999996</v>
      </c>
      <c r="CT19" s="42">
        <f t="shared" si="37"/>
        <v>2685.9933959599994</v>
      </c>
      <c r="CU19" s="11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2">
        <v>1032.8707927586827</v>
      </c>
      <c r="D20" s="43">
        <f t="shared" si="38"/>
        <v>1032870.7927586826</v>
      </c>
      <c r="E20" s="22">
        <v>1472.4924805794276</v>
      </c>
      <c r="F20" s="43">
        <f t="shared" si="0"/>
        <v>1472492.4805794277</v>
      </c>
      <c r="G20" s="22">
        <v>893.72712628574254</v>
      </c>
      <c r="H20" s="43">
        <f t="shared" si="0"/>
        <v>893727.1262857425</v>
      </c>
      <c r="I20" s="43">
        <v>1157462</v>
      </c>
      <c r="J20" s="43">
        <v>28937</v>
      </c>
      <c r="K20" s="22">
        <v>12.226666666666667</v>
      </c>
      <c r="L20" s="43">
        <f t="shared" si="39"/>
        <v>12226.666666666666</v>
      </c>
      <c r="M20" s="22">
        <v>41.786923076923081</v>
      </c>
      <c r="N20" s="43">
        <f t="shared" si="1"/>
        <v>41786.923076923078</v>
      </c>
      <c r="O20" s="22">
        <v>10.56</v>
      </c>
      <c r="P20" s="43">
        <f t="shared" si="1"/>
        <v>10560</v>
      </c>
      <c r="Q20" s="4">
        <v>2022</v>
      </c>
      <c r="R20" s="42">
        <f t="shared" si="2"/>
        <v>855.62909849999994</v>
      </c>
      <c r="S20" s="42">
        <f t="shared" si="3"/>
        <v>2852.0969949999999</v>
      </c>
      <c r="T20" s="42">
        <f t="shared" si="4"/>
        <v>1996.4678964999998</v>
      </c>
      <c r="U20" s="11">
        <f t="shared" si="40"/>
        <v>4341.9452219999994</v>
      </c>
      <c r="W20" s="4">
        <v>2022</v>
      </c>
      <c r="X20" s="42">
        <f t="shared" si="5"/>
        <v>782.40143729999977</v>
      </c>
      <c r="Y20" s="42">
        <f t="shared" si="6"/>
        <v>2608.0047909999994</v>
      </c>
      <c r="Z20" s="42">
        <f t="shared" si="7"/>
        <v>1825.6033536999994</v>
      </c>
      <c r="AA20" s="11">
        <f t="shared" ref="AA20:AA43" si="52">AA19*(1+$L$3)</f>
        <v>3853.7608139999993</v>
      </c>
      <c r="AC20" s="4">
        <v>2022</v>
      </c>
      <c r="AD20" s="42">
        <f t="shared" si="8"/>
        <v>943.5953779499996</v>
      </c>
      <c r="AE20" s="42">
        <f t="shared" si="9"/>
        <v>3145.317926499999</v>
      </c>
      <c r="AF20" s="42">
        <f t="shared" si="10"/>
        <v>2201.7225485499989</v>
      </c>
      <c r="AG20" s="11">
        <f t="shared" si="41"/>
        <v>4928.3870849999985</v>
      </c>
      <c r="AI20" s="4">
        <v>2022</v>
      </c>
      <c r="AJ20" s="42">
        <f t="shared" si="11"/>
        <v>832.66788269999995</v>
      </c>
      <c r="AK20" s="42">
        <f t="shared" si="12"/>
        <v>2775.5596089999999</v>
      </c>
      <c r="AL20" s="42">
        <f t="shared" si="13"/>
        <v>1942.8917262999998</v>
      </c>
      <c r="AM20" s="11">
        <f t="shared" ref="AM20:AM43" si="53">AM19*(1+$L$3)</f>
        <v>4188.8704499999994</v>
      </c>
      <c r="AO20" s="4">
        <v>2022</v>
      </c>
      <c r="AP20" s="42">
        <f t="shared" si="14"/>
        <v>1131.1636880999997</v>
      </c>
      <c r="AQ20" s="42">
        <f t="shared" si="15"/>
        <v>3770.5456269999995</v>
      </c>
      <c r="AR20" s="42">
        <f t="shared" si="16"/>
        <v>2639.3819388999996</v>
      </c>
      <c r="AS20" s="11">
        <f t="shared" si="42"/>
        <v>6178.8424859999986</v>
      </c>
      <c r="AU20" s="4">
        <v>2022</v>
      </c>
      <c r="AV20" s="42">
        <f t="shared" si="17"/>
        <v>981.45035534999965</v>
      </c>
      <c r="AW20" s="42">
        <f t="shared" si="18"/>
        <v>3271.501184499999</v>
      </c>
      <c r="AX20" s="42">
        <f t="shared" si="19"/>
        <v>2290.0508291499991</v>
      </c>
      <c r="AY20" s="11">
        <f t="shared" ref="AY20:AY43" si="54">AY19*(1+$L$3)</f>
        <v>5180.7536009999985</v>
      </c>
      <c r="BA20" s="4">
        <v>2022</v>
      </c>
      <c r="BB20" s="42">
        <f t="shared" si="20"/>
        <v>880.60717784999986</v>
      </c>
      <c r="BC20" s="42">
        <f t="shared" si="21"/>
        <v>2935.3572594999996</v>
      </c>
      <c r="BD20" s="42">
        <f t="shared" si="22"/>
        <v>2054.7500816499996</v>
      </c>
      <c r="BE20" s="11">
        <f t="shared" si="43"/>
        <v>4508.4657509999988</v>
      </c>
      <c r="BG20" s="4">
        <v>2022</v>
      </c>
      <c r="BH20" s="42">
        <f t="shared" si="23"/>
        <v>790.77917819999982</v>
      </c>
      <c r="BI20" s="42">
        <f t="shared" si="24"/>
        <v>2635.9305939999995</v>
      </c>
      <c r="BJ20" s="42">
        <f t="shared" si="25"/>
        <v>1845.1514157999995</v>
      </c>
      <c r="BK20" s="11">
        <f t="shared" ref="BK20:BK43" si="55">BK19*(1+$L$3)</f>
        <v>3909.6124199999995</v>
      </c>
      <c r="BM20" s="4">
        <v>2022</v>
      </c>
      <c r="BN20" s="23">
        <f t="shared" si="44"/>
        <v>5.2376174999999998</v>
      </c>
      <c r="BO20" s="23">
        <f t="shared" si="45"/>
        <v>17.458725000000001</v>
      </c>
      <c r="BP20" s="23">
        <f t="shared" si="46"/>
        <v>12.2211075</v>
      </c>
      <c r="BQ20" s="25">
        <v>34.917450000000002</v>
      </c>
      <c r="BS20" s="4">
        <v>2022</v>
      </c>
      <c r="BT20" s="23">
        <f t="shared" si="47"/>
        <v>31.5</v>
      </c>
      <c r="BU20" s="23">
        <f t="shared" si="48"/>
        <v>105</v>
      </c>
      <c r="BV20" s="23">
        <f t="shared" si="49"/>
        <v>73.5</v>
      </c>
      <c r="BW20" s="25">
        <v>210</v>
      </c>
      <c r="BY20" s="4">
        <v>2022</v>
      </c>
      <c r="BZ20" s="42">
        <f t="shared" si="26"/>
        <v>1164.5195083499998</v>
      </c>
      <c r="CA20" s="42">
        <f t="shared" si="27"/>
        <v>3881.7316944999993</v>
      </c>
      <c r="CB20" s="42">
        <f t="shared" si="28"/>
        <v>2717.2121861499995</v>
      </c>
      <c r="CC20" s="11">
        <f t="shared" si="50"/>
        <v>6401.2146209999992</v>
      </c>
      <c r="CE20" s="4">
        <v>2022</v>
      </c>
      <c r="CF20" s="42">
        <f t="shared" si="29"/>
        <v>1282.7387410499998</v>
      </c>
      <c r="CG20" s="42">
        <f t="shared" si="30"/>
        <v>4275.7958034999992</v>
      </c>
      <c r="CH20" s="42">
        <f t="shared" si="31"/>
        <v>2993.0570624499992</v>
      </c>
      <c r="CI20" s="11">
        <f t="shared" ref="CI20:CI43" si="56">CI19*(1+$L$3)</f>
        <v>7189.342838999999</v>
      </c>
      <c r="CK20" s="4">
        <v>2022</v>
      </c>
      <c r="CL20" s="42">
        <f t="shared" si="32"/>
        <v>1386.2193554999999</v>
      </c>
      <c r="CM20" s="42">
        <f t="shared" si="33"/>
        <v>4620.7311849999996</v>
      </c>
      <c r="CN20" s="42">
        <f t="shared" si="34"/>
        <v>3234.5118294999997</v>
      </c>
      <c r="CO20" s="11">
        <f t="shared" si="51"/>
        <v>7879.2136019999989</v>
      </c>
      <c r="CQ20" s="4">
        <v>2022</v>
      </c>
      <c r="CR20" s="42">
        <f t="shared" si="35"/>
        <v>1236.5060227499996</v>
      </c>
      <c r="CS20" s="42">
        <f t="shared" si="36"/>
        <v>4121.6867424999991</v>
      </c>
      <c r="CT20" s="42">
        <f t="shared" si="37"/>
        <v>2885.1807197499993</v>
      </c>
      <c r="CU20" s="11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2">
        <v>1011.4699802587754</v>
      </c>
      <c r="D21" s="43">
        <f t="shared" si="38"/>
        <v>1011469.9802587754</v>
      </c>
      <c r="E21" s="22">
        <v>1444.9692566433635</v>
      </c>
      <c r="F21" s="43">
        <f t="shared" si="0"/>
        <v>1444969.2566433635</v>
      </c>
      <c r="G21" s="22">
        <v>880.18592163739925</v>
      </c>
      <c r="H21" s="43">
        <f t="shared" si="0"/>
        <v>880185.92163739924</v>
      </c>
      <c r="I21" s="43">
        <v>1094161</v>
      </c>
      <c r="J21" s="43">
        <v>27354</v>
      </c>
      <c r="K21" s="22">
        <v>11.973333333333334</v>
      </c>
      <c r="L21" s="43">
        <f t="shared" si="39"/>
        <v>11973.333333333334</v>
      </c>
      <c r="M21" s="22">
        <v>41.432307692307695</v>
      </c>
      <c r="N21" s="43">
        <f t="shared" si="1"/>
        <v>41432.307692307695</v>
      </c>
      <c r="O21" s="22">
        <v>10.56</v>
      </c>
      <c r="P21" s="43">
        <f t="shared" si="1"/>
        <v>10560</v>
      </c>
      <c r="Q21" s="4">
        <v>2023</v>
      </c>
      <c r="R21" s="42">
        <f t="shared" si="2"/>
        <v>934.81349726609983</v>
      </c>
      <c r="S21" s="42">
        <f t="shared" si="3"/>
        <v>3116.0449908869996</v>
      </c>
      <c r="T21" s="42">
        <f t="shared" si="4"/>
        <v>2181.2314936208995</v>
      </c>
      <c r="U21" s="11">
        <f t="shared" si="40"/>
        <v>4415.7582907739989</v>
      </c>
      <c r="W21" s="4">
        <v>2023</v>
      </c>
      <c r="X21" s="42">
        <f t="shared" si="5"/>
        <v>860.34096582569987</v>
      </c>
      <c r="Y21" s="42">
        <f t="shared" si="6"/>
        <v>2867.8032194189996</v>
      </c>
      <c r="Z21" s="42">
        <f t="shared" si="7"/>
        <v>2007.4622535932995</v>
      </c>
      <c r="AA21" s="11">
        <f t="shared" si="52"/>
        <v>3919.2747478379988</v>
      </c>
      <c r="AC21" s="4">
        <v>2023</v>
      </c>
      <c r="AD21" s="42">
        <f t="shared" si="8"/>
        <v>1024.2752034667496</v>
      </c>
      <c r="AE21" s="42">
        <f t="shared" si="9"/>
        <v>3414.2506782224991</v>
      </c>
      <c r="AF21" s="42">
        <f t="shared" si="10"/>
        <v>2389.975474755749</v>
      </c>
      <c r="AG21" s="11">
        <f t="shared" si="41"/>
        <v>5012.1696654449979</v>
      </c>
      <c r="AI21" s="4">
        <v>2023</v>
      </c>
      <c r="AJ21" s="42">
        <f t="shared" si="11"/>
        <v>911.46194079749978</v>
      </c>
      <c r="AK21" s="42">
        <f t="shared" si="12"/>
        <v>3038.2064693249995</v>
      </c>
      <c r="AL21" s="42">
        <f t="shared" si="13"/>
        <v>2126.7445285274994</v>
      </c>
      <c r="AM21" s="11">
        <f t="shared" si="53"/>
        <v>4260.0812476499987</v>
      </c>
      <c r="AO21" s="4">
        <v>2023</v>
      </c>
      <c r="AP21" s="42">
        <f t="shared" si="14"/>
        <v>1215.0321748892998</v>
      </c>
      <c r="AQ21" s="42">
        <f t="shared" si="15"/>
        <v>4050.1072496309994</v>
      </c>
      <c r="AR21" s="42">
        <f t="shared" si="16"/>
        <v>2835.0750747416996</v>
      </c>
      <c r="AS21" s="11">
        <f t="shared" si="42"/>
        <v>6283.8828082619984</v>
      </c>
      <c r="AU21" s="4">
        <v>2023</v>
      </c>
      <c r="AV21" s="42">
        <f t="shared" si="17"/>
        <v>1062.7737154825497</v>
      </c>
      <c r="AW21" s="42">
        <f t="shared" si="18"/>
        <v>3542.579051608499</v>
      </c>
      <c r="AX21" s="42">
        <f t="shared" si="19"/>
        <v>2479.805336125949</v>
      </c>
      <c r="AY21" s="11">
        <f t="shared" si="54"/>
        <v>5268.8264122169976</v>
      </c>
      <c r="BA21" s="4">
        <v>2023</v>
      </c>
      <c r="BB21" s="42">
        <f t="shared" si="20"/>
        <v>960.21620396504977</v>
      </c>
      <c r="BC21" s="42">
        <f t="shared" si="21"/>
        <v>3200.7206798834995</v>
      </c>
      <c r="BD21" s="42">
        <f t="shared" si="22"/>
        <v>2240.5044759184493</v>
      </c>
      <c r="BE21" s="11">
        <f t="shared" si="43"/>
        <v>4585.1096687669988</v>
      </c>
      <c r="BG21" s="4">
        <v>2023</v>
      </c>
      <c r="BH21" s="42">
        <f t="shared" si="23"/>
        <v>868.8611283209998</v>
      </c>
      <c r="BI21" s="42">
        <f t="shared" si="24"/>
        <v>2896.2037610699995</v>
      </c>
      <c r="BJ21" s="42">
        <f t="shared" si="25"/>
        <v>2027.3426327489994</v>
      </c>
      <c r="BK21" s="11">
        <f t="shared" si="55"/>
        <v>3976.0758311399991</v>
      </c>
      <c r="BM21" s="4">
        <v>2023</v>
      </c>
      <c r="BN21" s="23">
        <f t="shared" si="44"/>
        <v>6.9834900000000006</v>
      </c>
      <c r="BO21" s="23">
        <f t="shared" si="45"/>
        <v>23.278300000000002</v>
      </c>
      <c r="BP21" s="23">
        <f t="shared" si="46"/>
        <v>16.294810000000002</v>
      </c>
      <c r="BQ21" s="25">
        <v>46.556600000000003</v>
      </c>
      <c r="BS21" s="4">
        <v>2023</v>
      </c>
      <c r="BT21" s="23">
        <f t="shared" si="47"/>
        <v>42</v>
      </c>
      <c r="BU21" s="23">
        <f t="shared" si="48"/>
        <v>140</v>
      </c>
      <c r="BV21" s="23">
        <f t="shared" si="49"/>
        <v>98</v>
      </c>
      <c r="BW21" s="25">
        <v>280</v>
      </c>
      <c r="BY21" s="4">
        <v>2023</v>
      </c>
      <c r="BZ21" s="42">
        <f t="shared" si="26"/>
        <v>1248.9550440835496</v>
      </c>
      <c r="CA21" s="42">
        <f t="shared" si="27"/>
        <v>4163.1834802784988</v>
      </c>
      <c r="CB21" s="42">
        <f t="shared" si="28"/>
        <v>2914.2284361949492</v>
      </c>
      <c r="CC21" s="11">
        <f t="shared" si="50"/>
        <v>6510.0352695569982</v>
      </c>
      <c r="CE21" s="4">
        <v>2023</v>
      </c>
      <c r="CF21" s="42">
        <f t="shared" si="29"/>
        <v>1369.1840037394497</v>
      </c>
      <c r="CG21" s="42">
        <f t="shared" si="30"/>
        <v>4563.946679131499</v>
      </c>
      <c r="CH21" s="42">
        <f t="shared" si="31"/>
        <v>3194.762675392049</v>
      </c>
      <c r="CI21" s="11">
        <f t="shared" si="56"/>
        <v>7311.5616672629985</v>
      </c>
      <c r="CK21" s="4">
        <v>2023</v>
      </c>
      <c r="CL21" s="42">
        <f t="shared" si="32"/>
        <v>1474.4237886350998</v>
      </c>
      <c r="CM21" s="42">
        <f t="shared" si="33"/>
        <v>4914.7459621169992</v>
      </c>
      <c r="CN21" s="42">
        <f t="shared" si="34"/>
        <v>3440.3221734818994</v>
      </c>
      <c r="CO21" s="11">
        <f t="shared" si="51"/>
        <v>8013.160233233998</v>
      </c>
      <c r="CQ21" s="4">
        <v>2023</v>
      </c>
      <c r="CR21" s="42">
        <f t="shared" si="35"/>
        <v>1322.1653292283497</v>
      </c>
      <c r="CS21" s="42">
        <f t="shared" si="36"/>
        <v>4407.2177640944992</v>
      </c>
      <c r="CT21" s="42">
        <f t="shared" si="37"/>
        <v>3085.0524348661493</v>
      </c>
      <c r="CU21" s="11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2">
        <v>990.06916775886816</v>
      </c>
      <c r="D22" s="43">
        <f t="shared" si="38"/>
        <v>990069.16775886819</v>
      </c>
      <c r="E22" s="22">
        <v>1417.4460327072993</v>
      </c>
      <c r="F22" s="43">
        <f t="shared" si="0"/>
        <v>1417446.0327072993</v>
      </c>
      <c r="G22" s="22">
        <v>873.37252721787161</v>
      </c>
      <c r="H22" s="43">
        <f t="shared" si="0"/>
        <v>873372.52721787163</v>
      </c>
      <c r="I22" s="43">
        <v>1030860</v>
      </c>
      <c r="J22" s="43">
        <v>25771</v>
      </c>
      <c r="K22" s="22">
        <v>11.72</v>
      </c>
      <c r="L22" s="43">
        <f t="shared" si="39"/>
        <v>11720</v>
      </c>
      <c r="M22" s="22">
        <v>41.07769230769231</v>
      </c>
      <c r="N22" s="43">
        <f t="shared" si="1"/>
        <v>41077.692307692312</v>
      </c>
      <c r="O22" s="22">
        <v>10.56</v>
      </c>
      <c r="P22" s="43">
        <f t="shared" si="1"/>
        <v>10560</v>
      </c>
      <c r="Q22" s="4">
        <v>2024</v>
      </c>
      <c r="R22" s="42">
        <f t="shared" si="2"/>
        <v>1014.1861193575734</v>
      </c>
      <c r="S22" s="42">
        <f t="shared" si="3"/>
        <v>3380.6203978585781</v>
      </c>
      <c r="T22" s="42">
        <f t="shared" si="4"/>
        <v>2366.4342785010044</v>
      </c>
      <c r="U22" s="11">
        <f t="shared" si="40"/>
        <v>4490.826181717156</v>
      </c>
      <c r="W22" s="4">
        <v>2024</v>
      </c>
      <c r="X22" s="42">
        <f t="shared" si="5"/>
        <v>938.44755488268652</v>
      </c>
      <c r="Y22" s="42">
        <f t="shared" si="6"/>
        <v>3128.1585162756219</v>
      </c>
      <c r="Z22" s="42">
        <f t="shared" si="7"/>
        <v>2189.7109613929351</v>
      </c>
      <c r="AA22" s="11">
        <f t="shared" si="52"/>
        <v>3985.9024185512444</v>
      </c>
      <c r="AC22" s="4">
        <v>2024</v>
      </c>
      <c r="AD22" s="42">
        <f t="shared" si="8"/>
        <v>1105.1686745636341</v>
      </c>
      <c r="AE22" s="42">
        <f t="shared" si="9"/>
        <v>3683.8955818787808</v>
      </c>
      <c r="AF22" s="42">
        <f t="shared" si="10"/>
        <v>2578.7269073151465</v>
      </c>
      <c r="AG22" s="11">
        <f t="shared" si="41"/>
        <v>5097.3765497575623</v>
      </c>
      <c r="AI22" s="4">
        <v>2024</v>
      </c>
      <c r="AJ22" s="42">
        <f t="shared" si="11"/>
        <v>990.4375864290073</v>
      </c>
      <c r="AK22" s="42">
        <f t="shared" si="12"/>
        <v>3301.4586214300243</v>
      </c>
      <c r="AL22" s="42">
        <f t="shared" si="13"/>
        <v>2311.021035001017</v>
      </c>
      <c r="AM22" s="11">
        <f t="shared" si="53"/>
        <v>4332.5026288600484</v>
      </c>
      <c r="AO22" s="4">
        <v>2024</v>
      </c>
      <c r="AP22" s="42">
        <f t="shared" si="14"/>
        <v>1299.1685145003678</v>
      </c>
      <c r="AQ22" s="42">
        <f t="shared" si="15"/>
        <v>4330.5617150012258</v>
      </c>
      <c r="AR22" s="42">
        <f t="shared" si="16"/>
        <v>3031.3932005008578</v>
      </c>
      <c r="AS22" s="11">
        <f t="shared" si="42"/>
        <v>6390.7088160024514</v>
      </c>
      <c r="AU22" s="4">
        <v>2024</v>
      </c>
      <c r="AV22" s="42">
        <f t="shared" si="17"/>
        <v>1144.321661283703</v>
      </c>
      <c r="AW22" s="42">
        <f t="shared" si="18"/>
        <v>3814.4055376123433</v>
      </c>
      <c r="AX22" s="42">
        <f t="shared" si="19"/>
        <v>2670.0838763286401</v>
      </c>
      <c r="AY22" s="11">
        <f t="shared" si="54"/>
        <v>5358.3964612246864</v>
      </c>
      <c r="BA22" s="4">
        <v>2024</v>
      </c>
      <c r="BB22" s="42">
        <f t="shared" si="20"/>
        <v>1040.0206720704055</v>
      </c>
      <c r="BC22" s="42">
        <f t="shared" si="21"/>
        <v>3466.7355735680185</v>
      </c>
      <c r="BD22" s="42">
        <f t="shared" si="22"/>
        <v>2426.7149014976126</v>
      </c>
      <c r="BE22" s="11">
        <f t="shared" si="43"/>
        <v>4663.0565331360376</v>
      </c>
      <c r="BG22" s="4">
        <v>2024</v>
      </c>
      <c r="BH22" s="42">
        <f t="shared" si="23"/>
        <v>947.11256014040669</v>
      </c>
      <c r="BI22" s="42">
        <f t="shared" si="24"/>
        <v>3157.0418671346893</v>
      </c>
      <c r="BJ22" s="42">
        <f t="shared" si="25"/>
        <v>2209.9293069942823</v>
      </c>
      <c r="BK22" s="11">
        <f t="shared" si="55"/>
        <v>4043.6691202693787</v>
      </c>
      <c r="BM22" s="4">
        <v>2024</v>
      </c>
      <c r="BN22" s="23">
        <f t="shared" si="44"/>
        <v>8.7293625000000006</v>
      </c>
      <c r="BO22" s="23">
        <f t="shared" si="45"/>
        <v>29.097875000000002</v>
      </c>
      <c r="BP22" s="23">
        <f t="shared" si="46"/>
        <v>20.368512500000001</v>
      </c>
      <c r="BQ22" s="25">
        <v>58.195750000000004</v>
      </c>
      <c r="BS22" s="4">
        <v>2024</v>
      </c>
      <c r="BT22" s="23">
        <f t="shared" si="47"/>
        <v>52.5</v>
      </c>
      <c r="BU22" s="23">
        <f t="shared" si="48"/>
        <v>175</v>
      </c>
      <c r="BV22" s="23">
        <f t="shared" si="49"/>
        <v>122.49999999999999</v>
      </c>
      <c r="BW22" s="25">
        <v>350</v>
      </c>
      <c r="BY22" s="4">
        <v>2024</v>
      </c>
      <c r="BZ22" s="42">
        <f t="shared" si="26"/>
        <v>1333.6680724709199</v>
      </c>
      <c r="CA22" s="42">
        <f t="shared" si="27"/>
        <v>4445.5602415697331</v>
      </c>
      <c r="CB22" s="42">
        <f t="shared" si="28"/>
        <v>3111.8921690988132</v>
      </c>
      <c r="CC22" s="11">
        <f t="shared" si="50"/>
        <v>6620.7058691394668</v>
      </c>
      <c r="CE22" s="4">
        <v>2024</v>
      </c>
      <c r="CF22" s="42">
        <f t="shared" si="29"/>
        <v>1455.9409244409703</v>
      </c>
      <c r="CG22" s="42">
        <f t="shared" si="30"/>
        <v>4853.1364148032344</v>
      </c>
      <c r="CH22" s="42">
        <f t="shared" si="31"/>
        <v>3397.1954903622641</v>
      </c>
      <c r="CI22" s="11">
        <f t="shared" si="56"/>
        <v>7435.8582156064685</v>
      </c>
      <c r="CK22" s="4">
        <v>2024</v>
      </c>
      <c r="CL22" s="42">
        <f t="shared" si="32"/>
        <v>1562.9697856798462</v>
      </c>
      <c r="CM22" s="42">
        <f t="shared" si="33"/>
        <v>5209.8992855994875</v>
      </c>
      <c r="CN22" s="42">
        <f t="shared" si="34"/>
        <v>3646.9294999196409</v>
      </c>
      <c r="CO22" s="11">
        <f t="shared" si="51"/>
        <v>8149.3839571989756</v>
      </c>
      <c r="CQ22" s="4">
        <v>2024</v>
      </c>
      <c r="CR22" s="42">
        <f t="shared" si="35"/>
        <v>1408.1229324631815</v>
      </c>
      <c r="CS22" s="42">
        <f t="shared" si="36"/>
        <v>4693.743108210605</v>
      </c>
      <c r="CT22" s="42">
        <f t="shared" si="37"/>
        <v>3285.6201757474232</v>
      </c>
      <c r="CU22" s="11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2">
        <v>968.6683552589609</v>
      </c>
      <c r="D23" s="43">
        <f t="shared" si="38"/>
        <v>968668.35525896086</v>
      </c>
      <c r="E23" s="22">
        <v>1389.9228087712352</v>
      </c>
      <c r="F23" s="43">
        <f t="shared" si="0"/>
        <v>1389922.8087712352</v>
      </c>
      <c r="G23" s="22">
        <v>869.97090246570701</v>
      </c>
      <c r="H23" s="43">
        <f t="shared" si="0"/>
        <v>869970.90246570704</v>
      </c>
      <c r="I23" s="43">
        <v>967559</v>
      </c>
      <c r="J23" s="43">
        <v>24189</v>
      </c>
      <c r="K23" s="22">
        <v>11.466666666666669</v>
      </c>
      <c r="L23" s="43">
        <f t="shared" si="39"/>
        <v>11466.666666666668</v>
      </c>
      <c r="M23" s="22">
        <v>40.723076923076931</v>
      </c>
      <c r="N23" s="43">
        <f t="shared" si="1"/>
        <v>40723.076923076929</v>
      </c>
      <c r="O23" s="22">
        <v>10.56</v>
      </c>
      <c r="P23" s="43">
        <f t="shared" si="1"/>
        <v>10560</v>
      </c>
      <c r="Q23" s="4">
        <v>2025</v>
      </c>
      <c r="R23" s="42">
        <f t="shared" si="2"/>
        <v>1093.7501645709522</v>
      </c>
      <c r="S23" s="42">
        <f t="shared" si="3"/>
        <v>3645.8338819031737</v>
      </c>
      <c r="T23" s="42">
        <f t="shared" si="4"/>
        <v>2552.0837173322216</v>
      </c>
      <c r="U23" s="11">
        <f t="shared" si="40"/>
        <v>4567.1702268063473</v>
      </c>
      <c r="W23" s="4">
        <v>2025</v>
      </c>
      <c r="X23" s="42">
        <f t="shared" si="5"/>
        <v>1016.7240444999924</v>
      </c>
      <c r="Y23" s="42">
        <f t="shared" si="6"/>
        <v>3389.080148333308</v>
      </c>
      <c r="Z23" s="42">
        <f t="shared" si="7"/>
        <v>2372.3561038333155</v>
      </c>
      <c r="AA23" s="11">
        <f t="shared" si="52"/>
        <v>4053.6627596666153</v>
      </c>
      <c r="AC23" s="4">
        <v>2025</v>
      </c>
      <c r="AD23" s="42">
        <f t="shared" si="8"/>
        <v>1186.2794232155161</v>
      </c>
      <c r="AE23" s="42">
        <f t="shared" si="9"/>
        <v>3954.2647440517203</v>
      </c>
      <c r="AF23" s="42">
        <f t="shared" si="10"/>
        <v>2767.9853208362042</v>
      </c>
      <c r="AG23" s="11">
        <f t="shared" si="41"/>
        <v>5184.0319511034404</v>
      </c>
      <c r="AI23" s="4">
        <v>2025</v>
      </c>
      <c r="AJ23" s="42">
        <f t="shared" si="11"/>
        <v>1069.5979065826004</v>
      </c>
      <c r="AK23" s="42">
        <f t="shared" si="12"/>
        <v>3565.3263552753347</v>
      </c>
      <c r="AL23" s="42">
        <f t="shared" si="13"/>
        <v>2495.7284486927342</v>
      </c>
      <c r="AM23" s="11">
        <f t="shared" si="53"/>
        <v>4406.1551735506691</v>
      </c>
      <c r="AO23" s="4">
        <v>2025</v>
      </c>
      <c r="AP23" s="42">
        <f t="shared" si="14"/>
        <v>1383.577260431174</v>
      </c>
      <c r="AQ23" s="42">
        <f t="shared" si="15"/>
        <v>4611.9242014372467</v>
      </c>
      <c r="AR23" s="42">
        <f t="shared" si="16"/>
        <v>3228.3469410060725</v>
      </c>
      <c r="AS23" s="11">
        <f t="shared" si="42"/>
        <v>6499.3508658744922</v>
      </c>
      <c r="AU23" s="4">
        <v>2025</v>
      </c>
      <c r="AV23" s="42">
        <f t="shared" si="17"/>
        <v>1226.0980107098258</v>
      </c>
      <c r="AW23" s="42">
        <f t="shared" si="18"/>
        <v>4086.993369032753</v>
      </c>
      <c r="AX23" s="42">
        <f t="shared" si="19"/>
        <v>2860.8953583229268</v>
      </c>
      <c r="AY23" s="11">
        <f t="shared" si="54"/>
        <v>5449.4892010655058</v>
      </c>
      <c r="BA23" s="4">
        <v>2025</v>
      </c>
      <c r="BB23" s="42">
        <f t="shared" si="20"/>
        <v>1120.0239046799024</v>
      </c>
      <c r="BC23" s="42">
        <f t="shared" si="21"/>
        <v>3733.413015599675</v>
      </c>
      <c r="BD23" s="42">
        <f t="shared" si="22"/>
        <v>2613.3891109197725</v>
      </c>
      <c r="BE23" s="11">
        <f t="shared" si="43"/>
        <v>4742.3284941993497</v>
      </c>
      <c r="BG23" s="4">
        <v>2025</v>
      </c>
      <c r="BH23" s="42">
        <f t="shared" si="23"/>
        <v>1025.5363548470937</v>
      </c>
      <c r="BI23" s="42">
        <f t="shared" si="24"/>
        <v>3418.454516156979</v>
      </c>
      <c r="BJ23" s="42">
        <f t="shared" si="25"/>
        <v>2392.9181613098854</v>
      </c>
      <c r="BK23" s="11">
        <f t="shared" si="55"/>
        <v>4112.4114953139579</v>
      </c>
      <c r="BM23" s="4">
        <v>2025</v>
      </c>
      <c r="BN23" s="23">
        <f t="shared" si="44"/>
        <v>10.475235</v>
      </c>
      <c r="BO23" s="23">
        <f t="shared" si="45"/>
        <v>34.917450000000002</v>
      </c>
      <c r="BP23" s="23">
        <f t="shared" si="46"/>
        <v>24.442215000000001</v>
      </c>
      <c r="BQ23" s="25">
        <v>69.834900000000005</v>
      </c>
      <c r="BS23" s="4">
        <v>2025</v>
      </c>
      <c r="BT23" s="23">
        <f t="shared" si="47"/>
        <v>63</v>
      </c>
      <c r="BU23" s="23">
        <f t="shared" si="48"/>
        <v>210</v>
      </c>
      <c r="BV23" s="23">
        <f t="shared" si="49"/>
        <v>147</v>
      </c>
      <c r="BW23" s="25">
        <v>420</v>
      </c>
      <c r="BY23" s="4">
        <v>2025</v>
      </c>
      <c r="BZ23" s="42">
        <f t="shared" si="26"/>
        <v>1418.6633108872254</v>
      </c>
      <c r="CA23" s="42">
        <f t="shared" si="27"/>
        <v>4728.8777029574185</v>
      </c>
      <c r="CB23" s="42">
        <f t="shared" si="28"/>
        <v>3310.2143920701928</v>
      </c>
      <c r="CC23" s="11">
        <f>CC22*(1+$L$3)</f>
        <v>6733.2578689148368</v>
      </c>
      <c r="CE23" s="4">
        <v>2025</v>
      </c>
      <c r="CF23" s="42">
        <f t="shared" si="29"/>
        <v>1543.0148013407666</v>
      </c>
      <c r="CG23" s="42">
        <f t="shared" si="30"/>
        <v>5143.3826711358888</v>
      </c>
      <c r="CH23" s="42">
        <f t="shared" si="31"/>
        <v>3600.3678697951218</v>
      </c>
      <c r="CI23" s="11">
        <f t="shared" si="56"/>
        <v>7562.2678052717774</v>
      </c>
      <c r="CK23" s="4">
        <v>2025</v>
      </c>
      <c r="CL23" s="42">
        <f t="shared" si="32"/>
        <v>1651.8631532207035</v>
      </c>
      <c r="CM23" s="42">
        <f t="shared" si="33"/>
        <v>5506.2105107356783</v>
      </c>
      <c r="CN23" s="42">
        <f t="shared" si="34"/>
        <v>3854.3473575149746</v>
      </c>
      <c r="CO23" s="11">
        <f t="shared" si="51"/>
        <v>8287.9234844713574</v>
      </c>
      <c r="CQ23" s="4">
        <v>2025</v>
      </c>
      <c r="CR23" s="42">
        <f t="shared" si="35"/>
        <v>1494.3839034993557</v>
      </c>
      <c r="CS23" s="42">
        <f t="shared" si="36"/>
        <v>4981.279678331186</v>
      </c>
      <c r="CT23" s="42">
        <f t="shared" si="37"/>
        <v>3486.8957748318298</v>
      </c>
      <c r="CU23" s="11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2">
        <v>947.26754275905375</v>
      </c>
      <c r="D24" s="43">
        <f t="shared" si="38"/>
        <v>947267.54275905376</v>
      </c>
      <c r="E24" s="22">
        <v>1362.399584835171</v>
      </c>
      <c r="F24" s="43">
        <f t="shared" si="0"/>
        <v>1362399.584835171</v>
      </c>
      <c r="G24" s="22">
        <v>866.49936934831635</v>
      </c>
      <c r="H24" s="43">
        <f t="shared" si="0"/>
        <v>866499.36934831634</v>
      </c>
      <c r="I24" s="43">
        <v>936115</v>
      </c>
      <c r="J24" s="43">
        <v>23403</v>
      </c>
      <c r="K24" s="22">
        <v>11.213333333333335</v>
      </c>
      <c r="L24" s="43">
        <f t="shared" si="39"/>
        <v>11213.333333333334</v>
      </c>
      <c r="M24" s="22">
        <v>40.368461538461538</v>
      </c>
      <c r="N24" s="43">
        <f t="shared" si="1"/>
        <v>40368.461538461539</v>
      </c>
      <c r="O24" s="22">
        <v>10.56</v>
      </c>
      <c r="P24" s="43">
        <f t="shared" si="1"/>
        <v>10560</v>
      </c>
      <c r="Q24" s="4">
        <v>2026</v>
      </c>
      <c r="R24" s="42">
        <f t="shared" si="2"/>
        <v>1173.5088870993081</v>
      </c>
      <c r="S24" s="42">
        <f t="shared" si="3"/>
        <v>3911.6962903310273</v>
      </c>
      <c r="T24" s="42">
        <f t="shared" si="4"/>
        <v>2738.1874032317191</v>
      </c>
      <c r="U24" s="11">
        <f t="shared" si="40"/>
        <v>4644.8121206620544</v>
      </c>
      <c r="W24" s="4">
        <v>2026</v>
      </c>
      <c r="X24" s="42">
        <f t="shared" si="5"/>
        <v>1095.173322987142</v>
      </c>
      <c r="Y24" s="42">
        <f t="shared" si="6"/>
        <v>3650.5777432904738</v>
      </c>
      <c r="Z24" s="42">
        <f t="shared" si="7"/>
        <v>2555.4044203033313</v>
      </c>
      <c r="AA24" s="11">
        <f t="shared" si="52"/>
        <v>4122.5750265809475</v>
      </c>
      <c r="AC24" s="4">
        <v>2026</v>
      </c>
      <c r="AD24" s="42">
        <f t="shared" si="8"/>
        <v>1267.6111431408297</v>
      </c>
      <c r="AE24" s="42">
        <f t="shared" si="9"/>
        <v>4225.370477136099</v>
      </c>
      <c r="AF24" s="42">
        <f t="shared" si="10"/>
        <v>2957.7593339952691</v>
      </c>
      <c r="AG24" s="11">
        <f t="shared" si="41"/>
        <v>5272.1604942721988</v>
      </c>
      <c r="AI24" s="4">
        <v>2026</v>
      </c>
      <c r="AJ24" s="42">
        <f t="shared" si="11"/>
        <v>1148.9460407251545</v>
      </c>
      <c r="AK24" s="42">
        <f t="shared" si="12"/>
        <v>3829.820135750515</v>
      </c>
      <c r="AL24" s="42">
        <f t="shared" si="13"/>
        <v>2680.8740950253605</v>
      </c>
      <c r="AM24" s="11">
        <f t="shared" si="53"/>
        <v>4481.0598115010298</v>
      </c>
      <c r="AO24" s="4">
        <v>2026</v>
      </c>
      <c r="AP24" s="42">
        <f t="shared" si="14"/>
        <v>1468.2630435891538</v>
      </c>
      <c r="AQ24" s="42">
        <f t="shared" si="15"/>
        <v>4894.2101452971792</v>
      </c>
      <c r="AR24" s="42">
        <f t="shared" si="16"/>
        <v>3425.9471017080255</v>
      </c>
      <c r="AS24" s="11">
        <f t="shared" si="42"/>
        <v>6609.8398305943583</v>
      </c>
      <c r="AU24" s="4">
        <v>2026</v>
      </c>
      <c r="AV24" s="42">
        <f t="shared" si="17"/>
        <v>1308.1066466225427</v>
      </c>
      <c r="AW24" s="42">
        <f t="shared" si="18"/>
        <v>4360.3554887418095</v>
      </c>
      <c r="AX24" s="42">
        <f t="shared" si="19"/>
        <v>3052.2488421192666</v>
      </c>
      <c r="AY24" s="11">
        <f t="shared" si="54"/>
        <v>5542.1305174836189</v>
      </c>
      <c r="BA24" s="4">
        <v>2026</v>
      </c>
      <c r="BB24" s="42">
        <f t="shared" si="20"/>
        <v>1200.2292807901106</v>
      </c>
      <c r="BC24" s="42">
        <f t="shared" si="21"/>
        <v>4000.7642693003691</v>
      </c>
      <c r="BD24" s="42">
        <f t="shared" si="22"/>
        <v>2800.5349885102582</v>
      </c>
      <c r="BE24" s="11">
        <f t="shared" si="43"/>
        <v>4822.948078600738</v>
      </c>
      <c r="BG24" s="4">
        <v>2026</v>
      </c>
      <c r="BH24" s="42">
        <f t="shared" si="23"/>
        <v>1104.1354426101441</v>
      </c>
      <c r="BI24" s="42">
        <f t="shared" si="24"/>
        <v>3680.4514753671474</v>
      </c>
      <c r="BJ24" s="42">
        <f t="shared" si="25"/>
        <v>2576.3160327570031</v>
      </c>
      <c r="BK24" s="11">
        <f t="shared" si="55"/>
        <v>4182.3224907342947</v>
      </c>
      <c r="BM24" s="4">
        <v>2026</v>
      </c>
      <c r="BN24" s="23">
        <f t="shared" si="44"/>
        <v>12.2211075</v>
      </c>
      <c r="BO24" s="23">
        <f t="shared" si="45"/>
        <v>40.737025000000003</v>
      </c>
      <c r="BP24" s="23">
        <f t="shared" si="46"/>
        <v>28.5159175</v>
      </c>
      <c r="BQ24" s="25">
        <v>81.474050000000005</v>
      </c>
      <c r="BS24" s="4">
        <v>2026</v>
      </c>
      <c r="BT24" s="23">
        <f t="shared" si="47"/>
        <v>73.5</v>
      </c>
      <c r="BU24" s="23">
        <f t="shared" si="48"/>
        <v>245</v>
      </c>
      <c r="BV24" s="23">
        <f t="shared" si="49"/>
        <v>171.5</v>
      </c>
      <c r="BW24" s="25">
        <v>490</v>
      </c>
      <c r="BY24" s="4">
        <v>2026</v>
      </c>
      <c r="BZ24" s="42">
        <f t="shared" si="26"/>
        <v>1503.9455569029583</v>
      </c>
      <c r="CA24" s="42">
        <f t="shared" si="27"/>
        <v>5013.1518563431946</v>
      </c>
      <c r="CB24" s="42">
        <f t="shared" si="28"/>
        <v>3509.2062994402359</v>
      </c>
      <c r="CC24" s="11">
        <f t="shared" si="50"/>
        <v>6847.7232526863882</v>
      </c>
      <c r="CE24" s="4">
        <v>2026</v>
      </c>
      <c r="CF24" s="42">
        <f t="shared" si="29"/>
        <v>1630.4110226942096</v>
      </c>
      <c r="CG24" s="42">
        <f t="shared" si="30"/>
        <v>5434.7034089806984</v>
      </c>
      <c r="CH24" s="42">
        <f t="shared" si="31"/>
        <v>3804.2923862864886</v>
      </c>
      <c r="CI24" s="11">
        <f t="shared" si="56"/>
        <v>7690.8263579613968</v>
      </c>
      <c r="CK24" s="4">
        <v>2026</v>
      </c>
      <c r="CL24" s="42">
        <f t="shared" si="32"/>
        <v>1741.1097965561053</v>
      </c>
      <c r="CM24" s="42">
        <f t="shared" si="33"/>
        <v>5803.6993218536845</v>
      </c>
      <c r="CN24" s="42">
        <f t="shared" si="34"/>
        <v>4062.5895252975788</v>
      </c>
      <c r="CO24" s="11">
        <f t="shared" si="51"/>
        <v>8428.8181837073698</v>
      </c>
      <c r="CQ24" s="4">
        <v>2026</v>
      </c>
      <c r="CR24" s="42">
        <f t="shared" si="35"/>
        <v>1580.9533995894944</v>
      </c>
      <c r="CS24" s="42">
        <f t="shared" si="36"/>
        <v>5269.8446652983148</v>
      </c>
      <c r="CT24" s="42">
        <f t="shared" si="37"/>
        <v>3688.8912657088199</v>
      </c>
      <c r="CU24" s="11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2">
        <v>925.86673025914649</v>
      </c>
      <c r="D25" s="43">
        <f t="shared" si="38"/>
        <v>925866.73025914654</v>
      </c>
      <c r="E25" s="22">
        <v>1334.8763608991071</v>
      </c>
      <c r="F25" s="43">
        <f t="shared" si="0"/>
        <v>1334876.3608991071</v>
      </c>
      <c r="G25" s="22">
        <v>862.84046715502154</v>
      </c>
      <c r="H25" s="43">
        <f t="shared" si="0"/>
        <v>862840.4671550215</v>
      </c>
      <c r="I25" s="43">
        <v>904671</v>
      </c>
      <c r="J25" s="43">
        <v>22617</v>
      </c>
      <c r="K25" s="22">
        <v>10.960000000000003</v>
      </c>
      <c r="L25" s="43">
        <f t="shared" si="39"/>
        <v>10960.000000000002</v>
      </c>
      <c r="M25" s="22">
        <v>40.01384615384616</v>
      </c>
      <c r="N25" s="43">
        <f t="shared" si="1"/>
        <v>40013.846153846163</v>
      </c>
      <c r="O25" s="22">
        <v>10.56</v>
      </c>
      <c r="P25" s="43">
        <f t="shared" si="1"/>
        <v>10560</v>
      </c>
      <c r="Q25" s="4">
        <v>2027</v>
      </c>
      <c r="R25" s="42">
        <f t="shared" si="2"/>
        <v>1253.4655963069965</v>
      </c>
      <c r="S25" s="42">
        <f t="shared" si="3"/>
        <v>4178.218654356655</v>
      </c>
      <c r="T25" s="42">
        <f t="shared" si="4"/>
        <v>2924.7530580496582</v>
      </c>
      <c r="U25" s="11">
        <f t="shared" si="40"/>
        <v>4723.7739267133093</v>
      </c>
      <c r="W25" s="4">
        <v>2027</v>
      </c>
      <c r="X25" s="42">
        <f t="shared" si="5"/>
        <v>1173.7983276049235</v>
      </c>
      <c r="Y25" s="42">
        <f t="shared" si="6"/>
        <v>3912.6610920164121</v>
      </c>
      <c r="Z25" s="42">
        <f t="shared" si="7"/>
        <v>2738.8627644114881</v>
      </c>
      <c r="AA25" s="11">
        <f t="shared" si="52"/>
        <v>4192.6588020328236</v>
      </c>
      <c r="AC25" s="4">
        <v>2027</v>
      </c>
      <c r="AD25" s="42">
        <f t="shared" si="8"/>
        <v>1349.1675907012238</v>
      </c>
      <c r="AE25" s="42">
        <f t="shared" si="9"/>
        <v>4497.2253023374133</v>
      </c>
      <c r="AF25" s="42">
        <f t="shared" si="10"/>
        <v>3148.0577116361892</v>
      </c>
      <c r="AG25" s="11">
        <f t="shared" si="41"/>
        <v>5361.7872226748259</v>
      </c>
      <c r="AI25" s="4">
        <v>2027</v>
      </c>
      <c r="AJ25" s="42">
        <f t="shared" si="11"/>
        <v>1228.485181544482</v>
      </c>
      <c r="AK25" s="42">
        <f t="shared" si="12"/>
        <v>4094.9506051482731</v>
      </c>
      <c r="AL25" s="42">
        <f t="shared" si="13"/>
        <v>2866.4654236037909</v>
      </c>
      <c r="AM25" s="11">
        <f t="shared" si="53"/>
        <v>4557.2378282965465</v>
      </c>
      <c r="AO25" s="4">
        <v>2027</v>
      </c>
      <c r="AP25" s="42">
        <f t="shared" si="14"/>
        <v>1553.2305734571692</v>
      </c>
      <c r="AQ25" s="42">
        <f t="shared" si="15"/>
        <v>5177.4352448572308</v>
      </c>
      <c r="AR25" s="42">
        <f t="shared" si="16"/>
        <v>3624.2046714000612</v>
      </c>
      <c r="AS25" s="11">
        <f t="shared" si="42"/>
        <v>6722.2071077144619</v>
      </c>
      <c r="AU25" s="4">
        <v>2027</v>
      </c>
      <c r="AV25" s="42">
        <f t="shared" si="17"/>
        <v>1390.3515177421259</v>
      </c>
      <c r="AW25" s="42">
        <f t="shared" si="18"/>
        <v>4634.5050591404197</v>
      </c>
      <c r="AX25" s="42">
        <f t="shared" si="19"/>
        <v>3244.1535413982938</v>
      </c>
      <c r="AY25" s="11">
        <f t="shared" si="54"/>
        <v>5636.3467362808397</v>
      </c>
      <c r="BA25" s="4">
        <v>2027</v>
      </c>
      <c r="BB25" s="42">
        <f t="shared" si="20"/>
        <v>1280.6402366905425</v>
      </c>
      <c r="BC25" s="42">
        <f t="shared" si="21"/>
        <v>4268.800788968475</v>
      </c>
      <c r="BD25" s="42">
        <f t="shared" si="22"/>
        <v>2988.1605522779323</v>
      </c>
      <c r="BE25" s="11">
        <f t="shared" si="43"/>
        <v>4904.9381959369503</v>
      </c>
      <c r="BG25" s="4">
        <v>2027</v>
      </c>
      <c r="BH25" s="42">
        <f t="shared" si="23"/>
        <v>1182.9128032615165</v>
      </c>
      <c r="BI25" s="42">
        <f t="shared" si="24"/>
        <v>3943.0426775383885</v>
      </c>
      <c r="BJ25" s="42">
        <f t="shared" si="25"/>
        <v>2760.1298742768718</v>
      </c>
      <c r="BK25" s="11">
        <f t="shared" si="55"/>
        <v>4253.4219730767772</v>
      </c>
      <c r="BM25" s="4">
        <v>2027</v>
      </c>
      <c r="BN25" s="23">
        <f t="shared" si="44"/>
        <v>13.966980000000001</v>
      </c>
      <c r="BO25" s="23">
        <f t="shared" si="45"/>
        <v>46.556600000000003</v>
      </c>
      <c r="BP25" s="23">
        <f t="shared" si="46"/>
        <v>32.589620000000004</v>
      </c>
      <c r="BQ25" s="25">
        <v>93.113200000000006</v>
      </c>
      <c r="BS25" s="4">
        <v>2027</v>
      </c>
      <c r="BT25" s="23">
        <f t="shared" si="47"/>
        <v>84</v>
      </c>
      <c r="BU25" s="23">
        <f t="shared" si="48"/>
        <v>280</v>
      </c>
      <c r="BV25" s="23">
        <f t="shared" si="49"/>
        <v>196</v>
      </c>
      <c r="BW25" s="25">
        <v>560</v>
      </c>
      <c r="BY25" s="4">
        <v>2027</v>
      </c>
      <c r="BZ25" s="42">
        <f t="shared" si="26"/>
        <v>1589.5196894973085</v>
      </c>
      <c r="CA25" s="42">
        <f t="shared" si="27"/>
        <v>5298.3989649910282</v>
      </c>
      <c r="CB25" s="42">
        <f t="shared" si="28"/>
        <v>3708.8792754937194</v>
      </c>
      <c r="CC25" s="11">
        <f t="shared" si="50"/>
        <v>6964.1345479820557</v>
      </c>
      <c r="CE25" s="4">
        <v>2027</v>
      </c>
      <c r="CF25" s="42">
        <f t="shared" si="29"/>
        <v>1718.135068207011</v>
      </c>
      <c r="CG25" s="42">
        <f t="shared" si="30"/>
        <v>5727.1168940233702</v>
      </c>
      <c r="CH25" s="42">
        <f t="shared" si="31"/>
        <v>4008.9818258163587</v>
      </c>
      <c r="CI25" s="11">
        <f t="shared" si="56"/>
        <v>7821.5704060467397</v>
      </c>
      <c r="CK25" s="4">
        <v>2027</v>
      </c>
      <c r="CL25" s="42">
        <f t="shared" si="32"/>
        <v>1830.7157212245593</v>
      </c>
      <c r="CM25" s="42">
        <f t="shared" si="33"/>
        <v>6102.3857374151976</v>
      </c>
      <c r="CN25" s="42">
        <f t="shared" si="34"/>
        <v>4271.6700161906383</v>
      </c>
      <c r="CO25" s="11">
        <f t="shared" si="51"/>
        <v>8572.1080928303945</v>
      </c>
      <c r="CQ25" s="4">
        <v>2027</v>
      </c>
      <c r="CR25" s="42">
        <f t="shared" si="35"/>
        <v>1667.8366655095158</v>
      </c>
      <c r="CS25" s="42">
        <f t="shared" si="36"/>
        <v>5559.4555516983864</v>
      </c>
      <c r="CT25" s="42">
        <f t="shared" si="37"/>
        <v>3891.6188861888704</v>
      </c>
      <c r="CU25" s="11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2">
        <v>904.46591775923923</v>
      </c>
      <c r="D26" s="43">
        <f t="shared" si="38"/>
        <v>904465.91775923921</v>
      </c>
      <c r="E26" s="22">
        <v>1307.353136963043</v>
      </c>
      <c r="F26" s="43">
        <f t="shared" si="0"/>
        <v>1307353.1369630429</v>
      </c>
      <c r="G26" s="22">
        <v>859.70988833130775</v>
      </c>
      <c r="H26" s="43">
        <f t="shared" si="0"/>
        <v>859709.8883313078</v>
      </c>
      <c r="I26" s="43">
        <v>873228</v>
      </c>
      <c r="J26" s="43">
        <v>21831</v>
      </c>
      <c r="K26" s="22">
        <v>10.706666666666671</v>
      </c>
      <c r="L26" s="43">
        <f t="shared" si="39"/>
        <v>10706.66666666667</v>
      </c>
      <c r="M26" s="22">
        <v>39.659230769230774</v>
      </c>
      <c r="N26" s="43">
        <f t="shared" si="1"/>
        <v>39659.230769230773</v>
      </c>
      <c r="O26" s="22">
        <v>10.56</v>
      </c>
      <c r="P26" s="43">
        <f t="shared" si="1"/>
        <v>10560</v>
      </c>
      <c r="Q26" s="4">
        <v>2028</v>
      </c>
      <c r="R26" s="42">
        <f t="shared" si="2"/>
        <v>1333.6236582701154</v>
      </c>
      <c r="S26" s="42">
        <f t="shared" si="3"/>
        <v>4445.4121942337179</v>
      </c>
      <c r="T26" s="42">
        <f t="shared" si="4"/>
        <v>3111.7885359636025</v>
      </c>
      <c r="U26" s="11">
        <f t="shared" si="40"/>
        <v>4804.0780834674351</v>
      </c>
      <c r="W26" s="4">
        <v>2028</v>
      </c>
      <c r="X26" s="42">
        <f t="shared" si="5"/>
        <v>1252.6020460001073</v>
      </c>
      <c r="Y26" s="42">
        <f t="shared" si="6"/>
        <v>4175.340153333691</v>
      </c>
      <c r="Z26" s="42">
        <f t="shared" si="7"/>
        <v>2922.7381073335837</v>
      </c>
      <c r="AA26" s="11">
        <f t="shared" si="52"/>
        <v>4263.9340016673814</v>
      </c>
      <c r="AC26" s="4">
        <v>2028</v>
      </c>
      <c r="AD26" s="42">
        <f t="shared" si="8"/>
        <v>1430.9525865690446</v>
      </c>
      <c r="AE26" s="42">
        <f t="shared" si="9"/>
        <v>4769.8419552301484</v>
      </c>
      <c r="AF26" s="42">
        <f t="shared" si="10"/>
        <v>3338.8893686611036</v>
      </c>
      <c r="AG26" s="11">
        <f t="shared" si="41"/>
        <v>5452.9376054602972</v>
      </c>
      <c r="AI26" s="4">
        <v>2028</v>
      </c>
      <c r="AJ26" s="42">
        <f t="shared" si="11"/>
        <v>1308.2185764566382</v>
      </c>
      <c r="AK26" s="42">
        <f t="shared" si="12"/>
        <v>4360.7285881887938</v>
      </c>
      <c r="AL26" s="42">
        <f t="shared" si="13"/>
        <v>3052.5100117321554</v>
      </c>
      <c r="AM26" s="11">
        <f t="shared" si="53"/>
        <v>4634.710871377587</v>
      </c>
      <c r="AO26" s="4">
        <v>2028</v>
      </c>
      <c r="AP26" s="42">
        <f t="shared" si="14"/>
        <v>1638.4846400318409</v>
      </c>
      <c r="AQ26" s="42">
        <f t="shared" si="15"/>
        <v>5461.6154667728033</v>
      </c>
      <c r="AR26" s="42">
        <f t="shared" si="16"/>
        <v>3823.1308267409622</v>
      </c>
      <c r="AS26" s="11">
        <f t="shared" si="42"/>
        <v>6836.4846285456069</v>
      </c>
      <c r="AU26" s="4">
        <v>2028</v>
      </c>
      <c r="AV26" s="42">
        <f t="shared" si="17"/>
        <v>1472.8366403696421</v>
      </c>
      <c r="AW26" s="42">
        <f t="shared" si="18"/>
        <v>4909.455467898807</v>
      </c>
      <c r="AX26" s="42">
        <f t="shared" si="19"/>
        <v>3436.6188275291647</v>
      </c>
      <c r="AY26" s="11">
        <f t="shared" si="54"/>
        <v>5732.1646307976134</v>
      </c>
      <c r="BA26" s="4">
        <v>2028</v>
      </c>
      <c r="BB26" s="42">
        <f t="shared" si="20"/>
        <v>1361.2602675401815</v>
      </c>
      <c r="BC26" s="42">
        <f t="shared" si="21"/>
        <v>4537.5342251339389</v>
      </c>
      <c r="BD26" s="42">
        <f t="shared" si="22"/>
        <v>3176.2739575937571</v>
      </c>
      <c r="BE26" s="11">
        <f t="shared" si="43"/>
        <v>4988.3221452678781</v>
      </c>
      <c r="BG26" s="4">
        <v>2028</v>
      </c>
      <c r="BH26" s="42">
        <f t="shared" si="23"/>
        <v>1261.8714677428623</v>
      </c>
      <c r="BI26" s="42">
        <f t="shared" si="24"/>
        <v>4206.2382258095413</v>
      </c>
      <c r="BJ26" s="42">
        <f t="shared" si="25"/>
        <v>2944.3667580666788</v>
      </c>
      <c r="BK26" s="11">
        <f t="shared" si="55"/>
        <v>4325.730146619082</v>
      </c>
      <c r="BM26" s="4">
        <v>2028</v>
      </c>
      <c r="BN26" s="23">
        <f t="shared" si="44"/>
        <v>15.7128525</v>
      </c>
      <c r="BO26" s="23">
        <f t="shared" si="45"/>
        <v>52.376175000000003</v>
      </c>
      <c r="BP26" s="23">
        <f t="shared" si="46"/>
        <v>36.6633225</v>
      </c>
      <c r="BQ26" s="25">
        <v>104.75235000000001</v>
      </c>
      <c r="BS26" s="4">
        <v>2028</v>
      </c>
      <c r="BT26" s="23">
        <f t="shared" si="47"/>
        <v>94.5</v>
      </c>
      <c r="BU26" s="23">
        <f t="shared" si="48"/>
        <v>315</v>
      </c>
      <c r="BV26" s="23">
        <f t="shared" si="49"/>
        <v>220.5</v>
      </c>
      <c r="BW26" s="25">
        <v>630</v>
      </c>
      <c r="BY26" s="4">
        <v>2028</v>
      </c>
      <c r="BZ26" s="42">
        <f t="shared" si="26"/>
        <v>1675.3906710446624</v>
      </c>
      <c r="CA26" s="42">
        <f t="shared" si="27"/>
        <v>5584.6355701488746</v>
      </c>
      <c r="CB26" s="42">
        <f t="shared" si="28"/>
        <v>3909.244899104212</v>
      </c>
      <c r="CC26" s="11">
        <f t="shared" si="50"/>
        <v>7082.5248352977496</v>
      </c>
      <c r="CE26" s="4">
        <v>2028</v>
      </c>
      <c r="CF26" s="42">
        <f t="shared" si="29"/>
        <v>1806.1925111924299</v>
      </c>
      <c r="CG26" s="42">
        <f t="shared" si="30"/>
        <v>6020.6417039747666</v>
      </c>
      <c r="CH26" s="42">
        <f t="shared" si="31"/>
        <v>4214.4491927823365</v>
      </c>
      <c r="CI26" s="11">
        <f t="shared" si="56"/>
        <v>7954.5371029495336</v>
      </c>
      <c r="CK26" s="4">
        <v>2028</v>
      </c>
      <c r="CL26" s="42">
        <f t="shared" si="32"/>
        <v>1920.6870353112768</v>
      </c>
      <c r="CM26" s="42">
        <f t="shared" si="33"/>
        <v>6402.2901177042559</v>
      </c>
      <c r="CN26" s="42">
        <f t="shared" si="34"/>
        <v>4481.6030823929786</v>
      </c>
      <c r="CO26" s="11">
        <f t="shared" si="51"/>
        <v>8717.8339304085112</v>
      </c>
      <c r="CQ26" s="4">
        <v>2028</v>
      </c>
      <c r="CR26" s="42">
        <f t="shared" si="35"/>
        <v>1755.0390356490775</v>
      </c>
      <c r="CS26" s="42">
        <f t="shared" si="36"/>
        <v>5850.1301188302587</v>
      </c>
      <c r="CT26" s="42">
        <f t="shared" si="37"/>
        <v>4095.0910831811807</v>
      </c>
      <c r="CU26" s="11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2">
        <v>883.06510525933209</v>
      </c>
      <c r="D27" s="43">
        <f t="shared" si="38"/>
        <v>883065.10525933211</v>
      </c>
      <c r="E27" s="22">
        <v>1279.8299130269791</v>
      </c>
      <c r="F27" s="43">
        <f t="shared" si="0"/>
        <v>1279829.913026979</v>
      </c>
      <c r="G27" s="22">
        <v>854.82272240253508</v>
      </c>
      <c r="H27" s="43">
        <f t="shared" si="0"/>
        <v>854822.72240253503</v>
      </c>
      <c r="I27" s="43">
        <v>841784</v>
      </c>
      <c r="J27" s="43">
        <v>21045</v>
      </c>
      <c r="K27" s="22">
        <v>10.453333333333337</v>
      </c>
      <c r="L27" s="43">
        <f t="shared" si="39"/>
        <v>10453.333333333338</v>
      </c>
      <c r="M27" s="22">
        <v>39.304615384615389</v>
      </c>
      <c r="N27" s="43">
        <f t="shared" si="1"/>
        <v>39304.61538461539</v>
      </c>
      <c r="O27" s="22">
        <v>10.56</v>
      </c>
      <c r="P27" s="43">
        <f t="shared" si="1"/>
        <v>10560</v>
      </c>
      <c r="Q27" s="4">
        <v>2029</v>
      </c>
      <c r="R27" s="42">
        <f t="shared" si="2"/>
        <v>1413.9864958329572</v>
      </c>
      <c r="S27" s="42">
        <f t="shared" si="3"/>
        <v>4713.2883194431906</v>
      </c>
      <c r="T27" s="42">
        <f t="shared" si="4"/>
        <v>3299.3018236102334</v>
      </c>
      <c r="U27" s="11">
        <f t="shared" si="40"/>
        <v>4885.7474108863807</v>
      </c>
      <c r="W27" s="4">
        <v>2029</v>
      </c>
      <c r="X27" s="42">
        <f t="shared" si="5"/>
        <v>1331.587516154359</v>
      </c>
      <c r="Y27" s="42">
        <f t="shared" si="6"/>
        <v>4438.6250538478635</v>
      </c>
      <c r="Z27" s="42">
        <f t="shared" si="7"/>
        <v>3107.0375376935044</v>
      </c>
      <c r="AA27" s="11">
        <f t="shared" si="52"/>
        <v>4336.4208796957264</v>
      </c>
      <c r="AC27" s="4">
        <v>2029</v>
      </c>
      <c r="AD27" s="42">
        <f t="shared" si="8"/>
        <v>1512.9700159129682</v>
      </c>
      <c r="AE27" s="42">
        <f t="shared" si="9"/>
        <v>5043.2333863765607</v>
      </c>
      <c r="AF27" s="42">
        <f t="shared" si="10"/>
        <v>3530.2633704635923</v>
      </c>
      <c r="AG27" s="11">
        <f t="shared" si="41"/>
        <v>5545.6375447531218</v>
      </c>
      <c r="AI27" s="4">
        <v>2029</v>
      </c>
      <c r="AJ27" s="42">
        <f t="shared" si="11"/>
        <v>1388.1495276286507</v>
      </c>
      <c r="AK27" s="42">
        <f t="shared" si="12"/>
        <v>4627.1650920955026</v>
      </c>
      <c r="AL27" s="42">
        <f t="shared" si="13"/>
        <v>3239.0155644668516</v>
      </c>
      <c r="AM27" s="11">
        <f t="shared" si="53"/>
        <v>4713.5009561910056</v>
      </c>
      <c r="AO27" s="4">
        <v>2029</v>
      </c>
      <c r="AP27" s="42">
        <f t="shared" si="14"/>
        <v>1724.0301142846322</v>
      </c>
      <c r="AQ27" s="42">
        <f t="shared" si="15"/>
        <v>5746.7670476154408</v>
      </c>
      <c r="AR27" s="42">
        <f t="shared" si="16"/>
        <v>4022.7369333308084</v>
      </c>
      <c r="AS27" s="11">
        <f t="shared" si="42"/>
        <v>6952.704867230882</v>
      </c>
      <c r="AU27" s="4">
        <v>2029</v>
      </c>
      <c r="AV27" s="42">
        <f t="shared" si="17"/>
        <v>1555.5660986281757</v>
      </c>
      <c r="AW27" s="42">
        <f t="shared" si="18"/>
        <v>5185.2203287605862</v>
      </c>
      <c r="AX27" s="42">
        <f t="shared" si="19"/>
        <v>3629.6542301324102</v>
      </c>
      <c r="AY27" s="11">
        <f t="shared" si="54"/>
        <v>5829.6114295211719</v>
      </c>
      <c r="BA27" s="4">
        <v>2029</v>
      </c>
      <c r="BB27" s="42">
        <f t="shared" si="20"/>
        <v>1442.0929274606144</v>
      </c>
      <c r="BC27" s="42">
        <f t="shared" si="21"/>
        <v>4806.9764248687152</v>
      </c>
      <c r="BD27" s="42">
        <f t="shared" si="22"/>
        <v>3364.8834974081005</v>
      </c>
      <c r="BE27" s="11">
        <f t="shared" si="43"/>
        <v>5073.1236217374317</v>
      </c>
      <c r="BG27" s="4">
        <v>2029</v>
      </c>
      <c r="BH27" s="42">
        <f t="shared" si="23"/>
        <v>1341.0145180667407</v>
      </c>
      <c r="BI27" s="42">
        <f t="shared" si="24"/>
        <v>4470.0483935558022</v>
      </c>
      <c r="BJ27" s="42">
        <f t="shared" si="25"/>
        <v>3129.0338754890613</v>
      </c>
      <c r="BK27" s="11">
        <f t="shared" si="55"/>
        <v>4399.2675591116058</v>
      </c>
      <c r="BM27" s="4">
        <v>2029</v>
      </c>
      <c r="BN27" s="23">
        <f t="shared" si="44"/>
        <v>17.458725000000001</v>
      </c>
      <c r="BO27" s="23">
        <f t="shared" si="45"/>
        <v>58.195750000000004</v>
      </c>
      <c r="BP27" s="23">
        <f t="shared" si="46"/>
        <v>40.737025000000003</v>
      </c>
      <c r="BQ27" s="25">
        <v>116.39150000000001</v>
      </c>
      <c r="BS27" s="4">
        <v>2029</v>
      </c>
      <c r="BT27" s="23">
        <f t="shared" si="47"/>
        <v>105</v>
      </c>
      <c r="BU27" s="23">
        <f t="shared" si="48"/>
        <v>350</v>
      </c>
      <c r="BV27" s="23">
        <f t="shared" si="49"/>
        <v>244.99999999999997</v>
      </c>
      <c r="BW27" s="25">
        <v>700</v>
      </c>
      <c r="BY27" s="4">
        <v>2029</v>
      </c>
      <c r="BZ27" s="42">
        <f t="shared" si="26"/>
        <v>1761.5635478246716</v>
      </c>
      <c r="CA27" s="42">
        <f t="shared" si="27"/>
        <v>5871.878492748905</v>
      </c>
      <c r="CB27" s="42">
        <f t="shared" si="28"/>
        <v>4110.3149449242337</v>
      </c>
      <c r="CC27" s="11">
        <f t="shared" si="50"/>
        <v>7202.9277574978105</v>
      </c>
      <c r="CE27" s="4">
        <v>2029</v>
      </c>
      <c r="CF27" s="42">
        <f t="shared" si="29"/>
        <v>1894.5890192549512</v>
      </c>
      <c r="CG27" s="42">
        <f t="shared" si="30"/>
        <v>6315.2967308498373</v>
      </c>
      <c r="CH27" s="42">
        <f t="shared" si="31"/>
        <v>4420.707711594886</v>
      </c>
      <c r="CI27" s="11">
        <f t="shared" si="56"/>
        <v>8089.7642336996751</v>
      </c>
      <c r="CK27" s="4">
        <v>2029</v>
      </c>
      <c r="CL27" s="42">
        <f t="shared" si="32"/>
        <v>2011.0299502838182</v>
      </c>
      <c r="CM27" s="42">
        <f t="shared" si="33"/>
        <v>6703.4331676127276</v>
      </c>
      <c r="CN27" s="42">
        <f t="shared" si="34"/>
        <v>4692.4032173289088</v>
      </c>
      <c r="CO27" s="11">
        <f t="shared" si="51"/>
        <v>8866.0371072254547</v>
      </c>
      <c r="CQ27" s="4">
        <v>2029</v>
      </c>
      <c r="CR27" s="42">
        <f t="shared" si="35"/>
        <v>1842.5659346273615</v>
      </c>
      <c r="CS27" s="42">
        <f t="shared" si="36"/>
        <v>6141.8864487578721</v>
      </c>
      <c r="CT27" s="42">
        <f t="shared" si="37"/>
        <v>4299.3205141305098</v>
      </c>
      <c r="CU27" s="11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2">
        <v>861.66429275942448</v>
      </c>
      <c r="D28" s="43">
        <f t="shared" si="38"/>
        <v>861664.29275942454</v>
      </c>
      <c r="E28" s="22">
        <v>1252.3066890909149</v>
      </c>
      <c r="F28" s="43">
        <f t="shared" si="0"/>
        <v>1252306.689090915</v>
      </c>
      <c r="G28" s="22">
        <v>852.04941188846919</v>
      </c>
      <c r="H28" s="43">
        <f t="shared" si="0"/>
        <v>852049.41188846924</v>
      </c>
      <c r="I28" s="43">
        <v>810340</v>
      </c>
      <c r="J28" s="43">
        <v>20259</v>
      </c>
      <c r="K28" s="22">
        <v>10.200000000000001</v>
      </c>
      <c r="L28" s="43">
        <f t="shared" si="39"/>
        <v>10200.000000000002</v>
      </c>
      <c r="M28" s="22">
        <v>38.950000000000003</v>
      </c>
      <c r="N28" s="43">
        <f t="shared" si="1"/>
        <v>38950</v>
      </c>
      <c r="O28" s="22">
        <v>10.56</v>
      </c>
      <c r="P28" s="43">
        <f t="shared" si="1"/>
        <v>10560</v>
      </c>
      <c r="Q28" s="4">
        <v>2030</v>
      </c>
      <c r="R28" s="42">
        <f t="shared" si="2"/>
        <v>1494.5575901807172</v>
      </c>
      <c r="S28" s="42">
        <f t="shared" si="3"/>
        <v>4981.8586339357244</v>
      </c>
      <c r="T28" s="42">
        <f t="shared" si="4"/>
        <v>3487.301043755007</v>
      </c>
      <c r="U28" s="11">
        <f t="shared" si="40"/>
        <v>4968.8051168714492</v>
      </c>
      <c r="W28" s="4">
        <v>2030</v>
      </c>
      <c r="X28" s="42">
        <f t="shared" si="5"/>
        <v>1410.7578278475833</v>
      </c>
      <c r="Y28" s="42">
        <f t="shared" si="6"/>
        <v>4702.5260928252774</v>
      </c>
      <c r="Z28" s="42">
        <f t="shared" si="7"/>
        <v>3291.7682649776939</v>
      </c>
      <c r="AA28" s="11">
        <f t="shared" si="52"/>
        <v>4410.1400346505534</v>
      </c>
      <c r="AC28" s="4">
        <v>2030</v>
      </c>
      <c r="AD28" s="42">
        <f t="shared" si="8"/>
        <v>1595.2238301020889</v>
      </c>
      <c r="AE28" s="42">
        <f t="shared" si="9"/>
        <v>5317.4127670069629</v>
      </c>
      <c r="AF28" s="42">
        <f t="shared" si="10"/>
        <v>3722.1889369048736</v>
      </c>
      <c r="AG28" s="11">
        <f t="shared" si="41"/>
        <v>5639.9133830139244</v>
      </c>
      <c r="AI28" s="4">
        <v>2030</v>
      </c>
      <c r="AJ28" s="42">
        <f t="shared" si="11"/>
        <v>1468.2813935169381</v>
      </c>
      <c r="AK28" s="42">
        <f t="shared" si="12"/>
        <v>4894.2713117231269</v>
      </c>
      <c r="AL28" s="42">
        <f t="shared" si="13"/>
        <v>3425.9899182061886</v>
      </c>
      <c r="AM28" s="11">
        <f t="shared" si="53"/>
        <v>4793.6304724462525</v>
      </c>
      <c r="AO28" s="4">
        <v>2030</v>
      </c>
      <c r="AP28" s="42">
        <f t="shared" si="14"/>
        <v>1809.871950146071</v>
      </c>
      <c r="AQ28" s="42">
        <f t="shared" si="15"/>
        <v>6032.9065004869035</v>
      </c>
      <c r="AR28" s="42">
        <f t="shared" si="16"/>
        <v>4223.0345503408325</v>
      </c>
      <c r="AS28" s="11">
        <f t="shared" si="42"/>
        <v>7070.9008499738065</v>
      </c>
      <c r="AU28" s="4">
        <v>2030</v>
      </c>
      <c r="AV28" s="42">
        <f t="shared" si="17"/>
        <v>1638.5440462234546</v>
      </c>
      <c r="AW28" s="42">
        <f t="shared" si="18"/>
        <v>5461.8134874115158</v>
      </c>
      <c r="AX28" s="42">
        <f t="shared" si="19"/>
        <v>3823.2694411880607</v>
      </c>
      <c r="AY28" s="11">
        <f t="shared" si="54"/>
        <v>5928.7148238230311</v>
      </c>
      <c r="BA28" s="4">
        <v>2030</v>
      </c>
      <c r="BB28" s="42">
        <f t="shared" si="20"/>
        <v>1523.1418311460452</v>
      </c>
      <c r="BC28" s="42">
        <f t="shared" si="21"/>
        <v>5077.1394371534843</v>
      </c>
      <c r="BD28" s="42">
        <f t="shared" si="22"/>
        <v>3553.9976060074387</v>
      </c>
      <c r="BE28" s="11">
        <f t="shared" si="43"/>
        <v>5159.3667233069673</v>
      </c>
      <c r="BG28" s="4">
        <v>2030</v>
      </c>
      <c r="BH28" s="42">
        <f t="shared" si="23"/>
        <v>1420.3450887924755</v>
      </c>
      <c r="BI28" s="42">
        <f t="shared" si="24"/>
        <v>4734.4836293082517</v>
      </c>
      <c r="BJ28" s="42">
        <f t="shared" si="25"/>
        <v>3314.1385405157762</v>
      </c>
      <c r="BK28" s="11">
        <f t="shared" si="55"/>
        <v>4474.0551076165029</v>
      </c>
      <c r="BM28" s="4">
        <v>2030</v>
      </c>
      <c r="BN28" s="23">
        <f t="shared" si="44"/>
        <v>19.204597500000002</v>
      </c>
      <c r="BO28" s="23">
        <f t="shared" si="45"/>
        <v>64.015325000000004</v>
      </c>
      <c r="BP28" s="23">
        <f t="shared" si="46"/>
        <v>44.810727499999999</v>
      </c>
      <c r="BQ28" s="25">
        <v>128.03065000000001</v>
      </c>
      <c r="BS28" s="4">
        <v>2030</v>
      </c>
      <c r="BT28" s="23">
        <f t="shared" si="47"/>
        <v>115.5</v>
      </c>
      <c r="BU28" s="23">
        <f t="shared" si="48"/>
        <v>385</v>
      </c>
      <c r="BV28" s="23">
        <f t="shared" si="49"/>
        <v>269.5</v>
      </c>
      <c r="BW28" s="25">
        <v>770</v>
      </c>
      <c r="BY28" s="4">
        <v>2030</v>
      </c>
      <c r="BZ28" s="42">
        <f t="shared" si="26"/>
        <v>1848.043452056291</v>
      </c>
      <c r="CA28" s="42">
        <f t="shared" si="27"/>
        <v>6160.1448401876369</v>
      </c>
      <c r="CB28" s="42">
        <f t="shared" si="28"/>
        <v>4312.1013881313456</v>
      </c>
      <c r="CC28" s="11">
        <f t="shared" si="50"/>
        <v>7325.3775293752724</v>
      </c>
      <c r="CE28" s="4">
        <v>2030</v>
      </c>
      <c r="CF28" s="42">
        <f t="shared" si="29"/>
        <v>1983.3303565008853</v>
      </c>
      <c r="CG28" s="42">
        <f t="shared" si="30"/>
        <v>6611.1011883362844</v>
      </c>
      <c r="CH28" s="42">
        <f t="shared" si="31"/>
        <v>4627.7708318353989</v>
      </c>
      <c r="CI28" s="11">
        <f t="shared" si="56"/>
        <v>8227.2902256725683</v>
      </c>
      <c r="CK28" s="4">
        <v>2030</v>
      </c>
      <c r="CL28" s="42">
        <f t="shared" si="32"/>
        <v>2101.7507833572427</v>
      </c>
      <c r="CM28" s="42">
        <f t="shared" si="33"/>
        <v>7005.8359445241431</v>
      </c>
      <c r="CN28" s="42">
        <f t="shared" si="34"/>
        <v>4904.0851611668995</v>
      </c>
      <c r="CO28" s="11">
        <f t="shared" si="51"/>
        <v>9016.7597380482857</v>
      </c>
      <c r="CQ28" s="4">
        <v>2030</v>
      </c>
      <c r="CR28" s="42">
        <f t="shared" si="35"/>
        <v>1930.4228794346268</v>
      </c>
      <c r="CS28" s="42">
        <f t="shared" si="36"/>
        <v>6434.7429314487563</v>
      </c>
      <c r="CT28" s="42">
        <f t="shared" si="37"/>
        <v>4504.320052014129</v>
      </c>
      <c r="CU28" s="11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2">
        <v>852.11143875737991</v>
      </c>
      <c r="D29" s="43">
        <f t="shared" si="38"/>
        <v>852111.43875737989</v>
      </c>
      <c r="E29" s="22">
        <v>1242.3525239555804</v>
      </c>
      <c r="F29" s="43">
        <f t="shared" si="0"/>
        <v>1242352.5239555803</v>
      </c>
      <c r="G29" s="22">
        <v>849.47691792199703</v>
      </c>
      <c r="H29" s="43">
        <f t="shared" si="0"/>
        <v>849476.91792199702</v>
      </c>
      <c r="I29" s="43">
        <v>800211</v>
      </c>
      <c r="J29" s="43">
        <v>20005</v>
      </c>
      <c r="K29" s="22">
        <v>10.086917548238176</v>
      </c>
      <c r="L29" s="43">
        <f t="shared" si="39"/>
        <v>10086.917548238176</v>
      </c>
      <c r="M29" s="22">
        <v>38.657875000000004</v>
      </c>
      <c r="N29" s="43">
        <f t="shared" si="1"/>
        <v>38657.875000000007</v>
      </c>
      <c r="O29" s="22">
        <v>10.56</v>
      </c>
      <c r="P29" s="43">
        <f t="shared" si="1"/>
        <v>10560</v>
      </c>
      <c r="Q29" s="4">
        <v>2031</v>
      </c>
      <c r="R29" s="42">
        <f t="shared" si="2"/>
        <v>1575.3404815287395</v>
      </c>
      <c r="S29" s="42">
        <f t="shared" si="3"/>
        <v>5251.1349384291316</v>
      </c>
      <c r="T29" s="42">
        <f t="shared" si="4"/>
        <v>3675.7944569003917</v>
      </c>
      <c r="U29" s="11">
        <f t="shared" si="40"/>
        <v>5053.2748038582631</v>
      </c>
      <c r="W29" s="4">
        <v>2031</v>
      </c>
      <c r="X29" s="42">
        <f t="shared" si="5"/>
        <v>1490.116123235942</v>
      </c>
      <c r="Y29" s="42">
        <f t="shared" si="6"/>
        <v>4967.0537441198067</v>
      </c>
      <c r="Z29" s="42">
        <f t="shared" si="7"/>
        <v>3476.9376208838644</v>
      </c>
      <c r="AA29" s="11">
        <f t="shared" si="52"/>
        <v>4485.1124152396123</v>
      </c>
      <c r="AC29" s="4">
        <v>2031</v>
      </c>
      <c r="AD29" s="42">
        <f t="shared" si="8"/>
        <v>1677.7180475287739</v>
      </c>
      <c r="AE29" s="42">
        <f t="shared" si="9"/>
        <v>5592.3934917625802</v>
      </c>
      <c r="AF29" s="42">
        <f t="shared" si="10"/>
        <v>3914.675444233806</v>
      </c>
      <c r="AG29" s="11">
        <f t="shared" si="41"/>
        <v>5735.7919105251603</v>
      </c>
      <c r="AI29" s="4">
        <v>2031</v>
      </c>
      <c r="AJ29" s="42">
        <f t="shared" si="11"/>
        <v>1548.6175895216757</v>
      </c>
      <c r="AK29" s="42">
        <f t="shared" si="12"/>
        <v>5162.0586317389188</v>
      </c>
      <c r="AL29" s="42">
        <f t="shared" si="13"/>
        <v>3613.4410422172427</v>
      </c>
      <c r="AM29" s="11">
        <f t="shared" si="53"/>
        <v>4875.1221904778386</v>
      </c>
      <c r="AO29" s="4">
        <v>2031</v>
      </c>
      <c r="AP29" s="42">
        <f t="shared" si="14"/>
        <v>1896.0151856135042</v>
      </c>
      <c r="AQ29" s="42">
        <f t="shared" si="15"/>
        <v>6320.0506187116807</v>
      </c>
      <c r="AR29" s="42">
        <f t="shared" si="16"/>
        <v>4424.0354330981763</v>
      </c>
      <c r="AS29" s="11">
        <f t="shared" si="42"/>
        <v>7191.1061644233605</v>
      </c>
      <c r="AU29" s="4">
        <v>2031</v>
      </c>
      <c r="AV29" s="42">
        <f t="shared" si="17"/>
        <v>1721.7747073242035</v>
      </c>
      <c r="AW29" s="42">
        <f t="shared" si="18"/>
        <v>5739.2490244140117</v>
      </c>
      <c r="AX29" s="42">
        <f t="shared" si="19"/>
        <v>4017.4743170898078</v>
      </c>
      <c r="AY29" s="11">
        <f t="shared" si="54"/>
        <v>6029.5029758280225</v>
      </c>
      <c r="BA29" s="4">
        <v>2031</v>
      </c>
      <c r="BB29" s="42">
        <f t="shared" si="20"/>
        <v>1604.4106545904776</v>
      </c>
      <c r="BC29" s="42">
        <f t="shared" si="21"/>
        <v>5348.0355153015926</v>
      </c>
      <c r="BD29" s="42">
        <f t="shared" si="22"/>
        <v>3743.6248607111147</v>
      </c>
      <c r="BE29" s="11">
        <f t="shared" si="43"/>
        <v>5247.0759576031851</v>
      </c>
      <c r="BG29" s="4">
        <v>2031</v>
      </c>
      <c r="BH29" s="42">
        <f t="shared" si="23"/>
        <v>1499.8663676168974</v>
      </c>
      <c r="BI29" s="42">
        <f t="shared" si="24"/>
        <v>4999.5545587229917</v>
      </c>
      <c r="BJ29" s="42">
        <f t="shared" si="25"/>
        <v>3499.6881911060941</v>
      </c>
      <c r="BK29" s="11">
        <f t="shared" si="55"/>
        <v>4550.1140444459834</v>
      </c>
      <c r="BM29" s="4">
        <v>2031</v>
      </c>
      <c r="BN29" s="23">
        <f t="shared" si="44"/>
        <v>20.950469999999999</v>
      </c>
      <c r="BO29" s="23">
        <f t="shared" si="45"/>
        <v>69.834900000000005</v>
      </c>
      <c r="BP29" s="23">
        <f t="shared" si="46"/>
        <v>48.884430000000002</v>
      </c>
      <c r="BQ29" s="25">
        <v>139.66980000000001</v>
      </c>
      <c r="BS29" s="4">
        <v>2031</v>
      </c>
      <c r="BT29" s="23">
        <f t="shared" si="47"/>
        <v>126</v>
      </c>
      <c r="BU29" s="23">
        <f t="shared" si="48"/>
        <v>420</v>
      </c>
      <c r="BV29" s="23">
        <f t="shared" si="49"/>
        <v>294</v>
      </c>
      <c r="BW29" s="25">
        <v>840</v>
      </c>
      <c r="BY29" s="4">
        <v>2031</v>
      </c>
      <c r="BZ29" s="42">
        <f t="shared" si="26"/>
        <v>1934.8356030561977</v>
      </c>
      <c r="CA29" s="42">
        <f t="shared" si="27"/>
        <v>6449.4520101873259</v>
      </c>
      <c r="CB29" s="42">
        <f t="shared" si="28"/>
        <v>4514.6164071311277</v>
      </c>
      <c r="CC29" s="11">
        <f t="shared" si="50"/>
        <v>7449.9089473746517</v>
      </c>
      <c r="CE29" s="4">
        <v>2031</v>
      </c>
      <c r="CF29" s="42">
        <f t="shared" si="29"/>
        <v>2072.4223848763504</v>
      </c>
      <c r="CG29" s="42">
        <f t="shared" si="30"/>
        <v>6908.0746162545011</v>
      </c>
      <c r="CH29" s="42">
        <f t="shared" si="31"/>
        <v>4835.6522313781506</v>
      </c>
      <c r="CI29" s="11">
        <f t="shared" si="56"/>
        <v>8367.1541595090021</v>
      </c>
      <c r="CK29" s="4">
        <v>2031</v>
      </c>
      <c r="CL29" s="42">
        <f t="shared" si="32"/>
        <v>2192.8559589892657</v>
      </c>
      <c r="CM29" s="42">
        <f t="shared" si="33"/>
        <v>7309.5198632975525</v>
      </c>
      <c r="CN29" s="42">
        <f t="shared" si="34"/>
        <v>5116.6639043082869</v>
      </c>
      <c r="CO29" s="11">
        <f t="shared" si="51"/>
        <v>9170.044653595105</v>
      </c>
      <c r="CQ29" s="4">
        <v>2031</v>
      </c>
      <c r="CR29" s="42">
        <f t="shared" si="35"/>
        <v>2018.6154806999652</v>
      </c>
      <c r="CS29" s="42">
        <f t="shared" si="36"/>
        <v>6728.7182689998845</v>
      </c>
      <c r="CT29" s="42">
        <f t="shared" si="37"/>
        <v>4710.1027882999188</v>
      </c>
      <c r="CU29" s="11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2">
        <v>842.55858475533546</v>
      </c>
      <c r="D30" s="43">
        <f t="shared" si="38"/>
        <v>842558.58475533547</v>
      </c>
      <c r="E30" s="22">
        <v>1232.3055737797993</v>
      </c>
      <c r="F30" s="43">
        <f t="shared" si="0"/>
        <v>1232305.5737797993</v>
      </c>
      <c r="G30" s="22">
        <v>845.99356544930481</v>
      </c>
      <c r="H30" s="43">
        <f t="shared" si="0"/>
        <v>845993.56544930476</v>
      </c>
      <c r="I30" s="43">
        <v>790082</v>
      </c>
      <c r="J30" s="43">
        <v>19752</v>
      </c>
      <c r="K30" s="22">
        <v>9.9738350964763534</v>
      </c>
      <c r="L30" s="43">
        <f t="shared" si="39"/>
        <v>9973.835096476354</v>
      </c>
      <c r="M30" s="22">
        <v>38.365750000000006</v>
      </c>
      <c r="N30" s="43">
        <f t="shared" si="1"/>
        <v>38365.750000000007</v>
      </c>
      <c r="O30" s="22">
        <v>10.56</v>
      </c>
      <c r="P30" s="43">
        <f t="shared" si="1"/>
        <v>10560</v>
      </c>
      <c r="Q30" s="4">
        <v>2032</v>
      </c>
      <c r="R30" s="42">
        <f t="shared" si="2"/>
        <v>1656.3387707285776</v>
      </c>
      <c r="S30" s="42">
        <f t="shared" si="3"/>
        <v>5521.1292357619259</v>
      </c>
      <c r="T30" s="42">
        <f t="shared" si="4"/>
        <v>3864.790465033348</v>
      </c>
      <c r="U30" s="11">
        <f t="shared" si="40"/>
        <v>5139.1804755238527</v>
      </c>
      <c r="W30" s="4">
        <v>2032</v>
      </c>
      <c r="X30" s="42">
        <f t="shared" si="5"/>
        <v>1569.6655983448027</v>
      </c>
      <c r="Y30" s="42">
        <f t="shared" si="6"/>
        <v>5232.2186611493426</v>
      </c>
      <c r="Z30" s="42">
        <f t="shared" si="7"/>
        <v>3662.5530628045394</v>
      </c>
      <c r="AA30" s="11">
        <f t="shared" si="52"/>
        <v>4561.3593262986851</v>
      </c>
      <c r="AC30" s="4">
        <v>2032</v>
      </c>
      <c r="AD30" s="42">
        <f t="shared" si="8"/>
        <v>1760.4567553506131</v>
      </c>
      <c r="AE30" s="42">
        <f t="shared" si="9"/>
        <v>5868.1891845020436</v>
      </c>
      <c r="AF30" s="42">
        <f t="shared" si="10"/>
        <v>4107.7324291514306</v>
      </c>
      <c r="AG30" s="11">
        <f t="shared" si="41"/>
        <v>5833.3003730040873</v>
      </c>
      <c r="AI30" s="4">
        <v>2032</v>
      </c>
      <c r="AJ30" s="42">
        <f t="shared" si="11"/>
        <v>1629.1615895573941</v>
      </c>
      <c r="AK30" s="42">
        <f t="shared" si="12"/>
        <v>5430.5386318579804</v>
      </c>
      <c r="AL30" s="42">
        <f t="shared" si="13"/>
        <v>3801.3770423005858</v>
      </c>
      <c r="AM30" s="11">
        <f t="shared" si="53"/>
        <v>4957.9992677159617</v>
      </c>
      <c r="AO30" s="4">
        <v>2032</v>
      </c>
      <c r="AP30" s="42">
        <f t="shared" si="14"/>
        <v>1982.4649447827835</v>
      </c>
      <c r="AQ30" s="42">
        <f t="shared" si="15"/>
        <v>6608.2164826092785</v>
      </c>
      <c r="AR30" s="42">
        <f t="shared" si="16"/>
        <v>4625.7515378264943</v>
      </c>
      <c r="AS30" s="11">
        <f t="shared" si="42"/>
        <v>7313.354969218557</v>
      </c>
      <c r="AU30" s="4">
        <v>2032</v>
      </c>
      <c r="AV30" s="42">
        <f t="shared" si="17"/>
        <v>1805.2623783625647</v>
      </c>
      <c r="AW30" s="42">
        <f t="shared" si="18"/>
        <v>6017.5412612085493</v>
      </c>
      <c r="AX30" s="42">
        <f t="shared" si="19"/>
        <v>4212.2788828459843</v>
      </c>
      <c r="AY30" s="11">
        <f t="shared" si="54"/>
        <v>6132.0045264170985</v>
      </c>
      <c r="BA30" s="4">
        <v>2032</v>
      </c>
      <c r="BB30" s="42">
        <f t="shared" si="20"/>
        <v>1685.9031367323657</v>
      </c>
      <c r="BC30" s="42">
        <f t="shared" si="21"/>
        <v>5619.6771224412196</v>
      </c>
      <c r="BD30" s="42">
        <f t="shared" si="22"/>
        <v>3933.7739857088536</v>
      </c>
      <c r="BE30" s="11">
        <f t="shared" si="43"/>
        <v>5336.2762488824392</v>
      </c>
      <c r="BG30" s="4">
        <v>2032</v>
      </c>
      <c r="BH30" s="42">
        <f t="shared" si="23"/>
        <v>1579.5815968802347</v>
      </c>
      <c r="BI30" s="42">
        <f t="shared" si="24"/>
        <v>5265.271989600782</v>
      </c>
      <c r="BJ30" s="42">
        <f t="shared" si="25"/>
        <v>3685.6903927205472</v>
      </c>
      <c r="BK30" s="11">
        <f t="shared" si="55"/>
        <v>4627.465983201565</v>
      </c>
      <c r="BM30" s="4">
        <v>2032</v>
      </c>
      <c r="BN30" s="23">
        <f t="shared" si="44"/>
        <v>22.6963425</v>
      </c>
      <c r="BO30" s="23">
        <f t="shared" si="45"/>
        <v>75.654475000000005</v>
      </c>
      <c r="BP30" s="23">
        <f t="shared" si="46"/>
        <v>52.958132499999998</v>
      </c>
      <c r="BQ30" s="25">
        <v>151.30895000000001</v>
      </c>
      <c r="BS30" s="4">
        <v>2032</v>
      </c>
      <c r="BT30" s="23">
        <f t="shared" si="47"/>
        <v>136.5</v>
      </c>
      <c r="BU30" s="23">
        <f t="shared" si="48"/>
        <v>455</v>
      </c>
      <c r="BV30" s="23">
        <f t="shared" si="49"/>
        <v>318.5</v>
      </c>
      <c r="BW30" s="25">
        <v>910</v>
      </c>
      <c r="BY30" s="4">
        <v>2032</v>
      </c>
      <c r="BZ30" s="42">
        <f t="shared" si="26"/>
        <v>2021.9453093220029</v>
      </c>
      <c r="CA30" s="42">
        <f t="shared" si="27"/>
        <v>6739.8176977400099</v>
      </c>
      <c r="CB30" s="42">
        <f t="shared" si="28"/>
        <v>4717.8723884180063</v>
      </c>
      <c r="CC30" s="11">
        <f t="shared" si="50"/>
        <v>7576.5573994800197</v>
      </c>
      <c r="CE30" s="4">
        <v>2032</v>
      </c>
      <c r="CF30" s="42">
        <f t="shared" si="29"/>
        <v>2161.8710664330983</v>
      </c>
      <c r="CG30" s="42">
        <f t="shared" si="30"/>
        <v>7206.2368881103275</v>
      </c>
      <c r="CH30" s="42">
        <f t="shared" si="31"/>
        <v>5044.3658216772292</v>
      </c>
      <c r="CI30" s="11">
        <f t="shared" si="56"/>
        <v>8509.3957802206551</v>
      </c>
      <c r="CK30" s="4">
        <v>2032</v>
      </c>
      <c r="CL30" s="42">
        <f t="shared" si="32"/>
        <v>2284.352011305933</v>
      </c>
      <c r="CM30" s="42">
        <f t="shared" si="33"/>
        <v>7614.5067043531108</v>
      </c>
      <c r="CN30" s="42">
        <f t="shared" si="34"/>
        <v>5330.1546930471768</v>
      </c>
      <c r="CO30" s="11">
        <f t="shared" si="51"/>
        <v>9325.9354127062215</v>
      </c>
      <c r="CQ30" s="4">
        <v>2032</v>
      </c>
      <c r="CR30" s="42">
        <f t="shared" si="35"/>
        <v>2107.1494448857143</v>
      </c>
      <c r="CS30" s="42">
        <f t="shared" si="36"/>
        <v>7023.8314829523815</v>
      </c>
      <c r="CT30" s="42">
        <f t="shared" si="37"/>
        <v>4916.6820380666668</v>
      </c>
      <c r="CU30" s="11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2">
        <v>833.00573075329112</v>
      </c>
      <c r="D31" s="43">
        <f t="shared" si="38"/>
        <v>833005.73075329117</v>
      </c>
      <c r="E31" s="22">
        <v>1222.1658385635699</v>
      </c>
      <c r="F31" s="43">
        <f t="shared" si="0"/>
        <v>1222165.8385635698</v>
      </c>
      <c r="G31" s="22">
        <v>843.25496758233885</v>
      </c>
      <c r="H31" s="43">
        <f t="shared" si="0"/>
        <v>843254.96758233884</v>
      </c>
      <c r="I31" s="43">
        <v>779953</v>
      </c>
      <c r="J31" s="43">
        <v>19499</v>
      </c>
      <c r="K31" s="22">
        <v>9.8607526447145304</v>
      </c>
      <c r="L31" s="43">
        <f t="shared" si="39"/>
        <v>9860.7526447145301</v>
      </c>
      <c r="M31" s="22">
        <v>38.073625000000007</v>
      </c>
      <c r="N31" s="43">
        <f t="shared" si="1"/>
        <v>38073.625000000007</v>
      </c>
      <c r="O31" s="22">
        <v>10.56</v>
      </c>
      <c r="P31" s="43">
        <f t="shared" si="1"/>
        <v>10560</v>
      </c>
      <c r="Q31" s="4">
        <v>2033</v>
      </c>
      <c r="R31" s="42">
        <f t="shared" si="2"/>
        <v>1737.5561193911635</v>
      </c>
      <c r="S31" s="42">
        <f t="shared" si="3"/>
        <v>5791.8537313038787</v>
      </c>
      <c r="T31" s="42">
        <f t="shared" si="4"/>
        <v>4054.2976119127147</v>
      </c>
      <c r="U31" s="11">
        <f t="shared" si="40"/>
        <v>5226.5465436077575</v>
      </c>
      <c r="W31" s="4">
        <v>2033</v>
      </c>
      <c r="X31" s="42">
        <f t="shared" si="5"/>
        <v>1649.4095030768642</v>
      </c>
      <c r="Y31" s="42">
        <f t="shared" si="6"/>
        <v>5498.0316769228812</v>
      </c>
      <c r="Z31" s="42">
        <f t="shared" si="7"/>
        <v>3848.6221738460167</v>
      </c>
      <c r="AA31" s="11">
        <f t="shared" si="52"/>
        <v>4638.9024348457624</v>
      </c>
      <c r="AC31" s="4">
        <v>2033</v>
      </c>
      <c r="AD31" s="42">
        <f t="shared" si="8"/>
        <v>1843.4441097517736</v>
      </c>
      <c r="AE31" s="42">
        <f t="shared" si="9"/>
        <v>6144.8136991725787</v>
      </c>
      <c r="AF31" s="42">
        <f t="shared" si="10"/>
        <v>4301.3695894208049</v>
      </c>
      <c r="AG31" s="11">
        <f t="shared" si="41"/>
        <v>5932.4664793451566</v>
      </c>
      <c r="AI31" s="4">
        <v>2033</v>
      </c>
      <c r="AJ31" s="42">
        <f t="shared" si="11"/>
        <v>1709.91692614007</v>
      </c>
      <c r="AK31" s="42">
        <f t="shared" si="12"/>
        <v>5699.7230871335669</v>
      </c>
      <c r="AL31" s="42">
        <f t="shared" si="13"/>
        <v>3989.8061609934966</v>
      </c>
      <c r="AM31" s="11">
        <f t="shared" si="53"/>
        <v>5042.2852552671329</v>
      </c>
      <c r="AO31" s="4">
        <v>2033</v>
      </c>
      <c r="AP31" s="42">
        <f t="shared" si="14"/>
        <v>2069.2264384042905</v>
      </c>
      <c r="AQ31" s="42">
        <f t="shared" si="15"/>
        <v>6897.4214613476361</v>
      </c>
      <c r="AR31" s="42">
        <f t="shared" si="16"/>
        <v>4828.1950229433451</v>
      </c>
      <c r="AS31" s="11">
        <f t="shared" si="42"/>
        <v>7437.6820036952722</v>
      </c>
      <c r="AU31" s="4">
        <v>2033</v>
      </c>
      <c r="AV31" s="42">
        <f t="shared" si="17"/>
        <v>1889.0114283549283</v>
      </c>
      <c r="AW31" s="42">
        <f t="shared" si="18"/>
        <v>6296.7047611830949</v>
      </c>
      <c r="AX31" s="42">
        <f t="shared" si="19"/>
        <v>4407.6933328281657</v>
      </c>
      <c r="AY31" s="11">
        <f t="shared" si="54"/>
        <v>6236.2486033661889</v>
      </c>
      <c r="BA31" s="4">
        <v>2033</v>
      </c>
      <c r="BB31" s="42">
        <f t="shared" si="20"/>
        <v>1767.6230796170159</v>
      </c>
      <c r="BC31" s="42">
        <f t="shared" si="21"/>
        <v>5892.0769320567197</v>
      </c>
      <c r="BD31" s="42">
        <f t="shared" si="22"/>
        <v>4124.453852439704</v>
      </c>
      <c r="BE31" s="11">
        <f t="shared" si="43"/>
        <v>5426.9929451134403</v>
      </c>
      <c r="BG31" s="4">
        <v>2033</v>
      </c>
      <c r="BH31" s="42">
        <f t="shared" si="23"/>
        <v>1659.4940735873988</v>
      </c>
      <c r="BI31" s="42">
        <f t="shared" si="24"/>
        <v>5531.6469119579961</v>
      </c>
      <c r="BJ31" s="42">
        <f t="shared" si="25"/>
        <v>3872.1528383705968</v>
      </c>
      <c r="BK31" s="11">
        <f t="shared" si="55"/>
        <v>4706.1329049159913</v>
      </c>
      <c r="BM31" s="4">
        <v>2033</v>
      </c>
      <c r="BN31" s="23">
        <f t="shared" si="44"/>
        <v>24.442215000000001</v>
      </c>
      <c r="BO31" s="23">
        <f t="shared" si="45"/>
        <v>81.474050000000005</v>
      </c>
      <c r="BP31" s="23">
        <f t="shared" si="46"/>
        <v>57.031835000000001</v>
      </c>
      <c r="BQ31" s="25">
        <v>162.94810000000001</v>
      </c>
      <c r="BS31" s="4">
        <v>2033</v>
      </c>
      <c r="BT31" s="23">
        <f t="shared" si="47"/>
        <v>147</v>
      </c>
      <c r="BU31" s="23">
        <f t="shared" si="48"/>
        <v>490</v>
      </c>
      <c r="BV31" s="23">
        <f t="shared" si="49"/>
        <v>343</v>
      </c>
      <c r="BW31" s="25">
        <v>980</v>
      </c>
      <c r="BY31" s="4">
        <v>2033</v>
      </c>
      <c r="BZ31" s="42">
        <f t="shared" si="26"/>
        <v>2109.3779691406767</v>
      </c>
      <c r="CA31" s="42">
        <f t="shared" si="27"/>
        <v>7031.2598971355892</v>
      </c>
      <c r="CB31" s="42">
        <f t="shared" si="28"/>
        <v>4921.8819279949121</v>
      </c>
      <c r="CC31" s="11">
        <f t="shared" si="50"/>
        <v>7705.3588752711794</v>
      </c>
      <c r="CE31" s="4">
        <v>2033</v>
      </c>
      <c r="CF31" s="42">
        <f t="shared" si="29"/>
        <v>2251.6824641226608</v>
      </c>
      <c r="CG31" s="42">
        <f t="shared" si="30"/>
        <v>7505.6082137422027</v>
      </c>
      <c r="CH31" s="42">
        <f t="shared" si="31"/>
        <v>5253.9257496195414</v>
      </c>
      <c r="CI31" s="11">
        <f t="shared" si="56"/>
        <v>8654.0555084844054</v>
      </c>
      <c r="CK31" s="4">
        <v>2033</v>
      </c>
      <c r="CL31" s="42">
        <f t="shared" si="32"/>
        <v>2376.2455850583337</v>
      </c>
      <c r="CM31" s="42">
        <f t="shared" si="33"/>
        <v>7920.8186168611128</v>
      </c>
      <c r="CN31" s="42">
        <f t="shared" si="34"/>
        <v>5544.573031802779</v>
      </c>
      <c r="CO31" s="11">
        <f t="shared" si="51"/>
        <v>9484.4763147222257</v>
      </c>
      <c r="CQ31" s="4">
        <v>2033</v>
      </c>
      <c r="CR31" s="42">
        <f t="shared" si="35"/>
        <v>2196.0305750089715</v>
      </c>
      <c r="CS31" s="42">
        <f t="shared" si="36"/>
        <v>7320.1019166965716</v>
      </c>
      <c r="CT31" s="42">
        <f t="shared" si="37"/>
        <v>5124.0713416875997</v>
      </c>
      <c r="CU31" s="11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2">
        <v>823.45287675124678</v>
      </c>
      <c r="D32" s="43">
        <f t="shared" si="38"/>
        <v>823452.87675124675</v>
      </c>
      <c r="E32" s="22">
        <v>1211.9333183068948</v>
      </c>
      <c r="F32" s="43">
        <f t="shared" si="0"/>
        <v>1211933.3183068947</v>
      </c>
      <c r="G32" s="22">
        <v>840.89381031730045</v>
      </c>
      <c r="H32" s="43">
        <f t="shared" si="0"/>
        <v>840893.81031730049</v>
      </c>
      <c r="I32" s="43">
        <v>769823</v>
      </c>
      <c r="J32" s="43">
        <v>19246</v>
      </c>
      <c r="K32" s="22">
        <v>9.7476701929527074</v>
      </c>
      <c r="L32" s="43">
        <f t="shared" si="39"/>
        <v>9747.670192952708</v>
      </c>
      <c r="M32" s="22">
        <v>37.781500000000008</v>
      </c>
      <c r="N32" s="43">
        <f t="shared" si="1"/>
        <v>37781.500000000007</v>
      </c>
      <c r="O32" s="22">
        <v>10.56</v>
      </c>
      <c r="P32" s="43">
        <f t="shared" si="1"/>
        <v>10560</v>
      </c>
      <c r="Q32" s="4">
        <v>2034</v>
      </c>
      <c r="R32" s="42">
        <f t="shared" si="2"/>
        <v>1818.9962515273633</v>
      </c>
      <c r="S32" s="42">
        <f t="shared" si="3"/>
        <v>6063.3208384245445</v>
      </c>
      <c r="T32" s="42">
        <f t="shared" si="4"/>
        <v>4244.3245868971808</v>
      </c>
      <c r="U32" s="11">
        <f t="shared" si="40"/>
        <v>5315.3978348490891</v>
      </c>
      <c r="W32" s="4">
        <v>2034</v>
      </c>
      <c r="X32" s="42">
        <f t="shared" si="5"/>
        <v>1729.3511427357209</v>
      </c>
      <c r="Y32" s="42">
        <f t="shared" si="6"/>
        <v>5764.50380911907</v>
      </c>
      <c r="Z32" s="42">
        <f t="shared" si="7"/>
        <v>4035.1526663833488</v>
      </c>
      <c r="AA32" s="11">
        <f t="shared" si="52"/>
        <v>4717.7637762381401</v>
      </c>
      <c r="AC32" s="4">
        <v>2034</v>
      </c>
      <c r="AD32" s="42">
        <f t="shared" si="8"/>
        <v>1926.6843377241032</v>
      </c>
      <c r="AE32" s="42">
        <f t="shared" si="9"/>
        <v>6422.2811257470112</v>
      </c>
      <c r="AF32" s="42">
        <f t="shared" si="10"/>
        <v>4495.5967880229073</v>
      </c>
      <c r="AG32" s="11">
        <f t="shared" si="41"/>
        <v>6033.3184094940234</v>
      </c>
      <c r="AI32" s="4">
        <v>2034</v>
      </c>
      <c r="AJ32" s="42">
        <f t="shared" si="11"/>
        <v>1790.8871919910009</v>
      </c>
      <c r="AK32" s="42">
        <f t="shared" si="12"/>
        <v>5969.6239733033362</v>
      </c>
      <c r="AL32" s="42">
        <f t="shared" si="13"/>
        <v>4178.7367813123356</v>
      </c>
      <c r="AM32" s="11">
        <f t="shared" si="53"/>
        <v>5128.0041046066735</v>
      </c>
      <c r="AO32" s="4">
        <v>2034</v>
      </c>
      <c r="AP32" s="42">
        <f t="shared" si="14"/>
        <v>2156.3049659637136</v>
      </c>
      <c r="AQ32" s="42">
        <f t="shared" si="15"/>
        <v>7187.6832198790453</v>
      </c>
      <c r="AR32" s="42">
        <f t="shared" si="16"/>
        <v>5031.3782539153317</v>
      </c>
      <c r="AS32" s="11">
        <f t="shared" si="42"/>
        <v>7564.1225977580907</v>
      </c>
      <c r="AU32" s="4">
        <v>2034</v>
      </c>
      <c r="AV32" s="42">
        <f t="shared" si="17"/>
        <v>1973.0263007435121</v>
      </c>
      <c r="AW32" s="42">
        <f t="shared" si="18"/>
        <v>6576.7543358117073</v>
      </c>
      <c r="AX32" s="42">
        <f t="shared" si="19"/>
        <v>4603.7280350681949</v>
      </c>
      <c r="AY32" s="11">
        <f t="shared" si="54"/>
        <v>6342.2648296234138</v>
      </c>
      <c r="BA32" s="4">
        <v>2034</v>
      </c>
      <c r="BB32" s="42">
        <f t="shared" si="20"/>
        <v>1849.5743500770552</v>
      </c>
      <c r="BC32" s="42">
        <f t="shared" si="21"/>
        <v>6165.2478335901842</v>
      </c>
      <c r="BD32" s="42">
        <f t="shared" si="22"/>
        <v>4315.6734835131283</v>
      </c>
      <c r="BE32" s="11">
        <f t="shared" si="43"/>
        <v>5519.2518251803685</v>
      </c>
      <c r="BG32" s="4">
        <v>2034</v>
      </c>
      <c r="BH32" s="42">
        <f t="shared" si="23"/>
        <v>1739.6071509449341</v>
      </c>
      <c r="BI32" s="42">
        <f t="shared" si="24"/>
        <v>5798.6905031497809</v>
      </c>
      <c r="BJ32" s="42">
        <f t="shared" si="25"/>
        <v>4059.0833522048465</v>
      </c>
      <c r="BK32" s="11">
        <f t="shared" si="55"/>
        <v>4786.1371642995628</v>
      </c>
      <c r="BM32" s="4">
        <v>2034</v>
      </c>
      <c r="BN32" s="23">
        <f t="shared" si="44"/>
        <v>26.188087500000002</v>
      </c>
      <c r="BO32" s="23">
        <f t="shared" si="45"/>
        <v>87.293625000000006</v>
      </c>
      <c r="BP32" s="23">
        <f t="shared" si="46"/>
        <v>61.105537499999997</v>
      </c>
      <c r="BQ32" s="25">
        <v>174.58725000000001</v>
      </c>
      <c r="BS32" s="4">
        <v>2034</v>
      </c>
      <c r="BT32" s="23">
        <f t="shared" si="47"/>
        <v>157.5</v>
      </c>
      <c r="BU32" s="23">
        <f t="shared" si="48"/>
        <v>525</v>
      </c>
      <c r="BV32" s="23">
        <f t="shared" si="49"/>
        <v>367.5</v>
      </c>
      <c r="BW32" s="25">
        <v>1050</v>
      </c>
      <c r="BY32" s="4">
        <v>2034</v>
      </c>
      <c r="BZ32" s="42">
        <f t="shared" si="26"/>
        <v>2197.139072722618</v>
      </c>
      <c r="CA32" s="42">
        <f t="shared" si="27"/>
        <v>7323.7969090753941</v>
      </c>
      <c r="CB32" s="42">
        <f t="shared" si="28"/>
        <v>5126.6578363527751</v>
      </c>
      <c r="CC32" s="11">
        <f t="shared" si="50"/>
        <v>7836.3499761507883</v>
      </c>
      <c r="CE32" s="4">
        <v>2034</v>
      </c>
      <c r="CF32" s="42">
        <f t="shared" si="29"/>
        <v>2341.8627441192957</v>
      </c>
      <c r="CG32" s="42">
        <f t="shared" si="30"/>
        <v>7806.20914706432</v>
      </c>
      <c r="CH32" s="42">
        <f t="shared" si="31"/>
        <v>5464.3464029450233</v>
      </c>
      <c r="CI32" s="11">
        <f t="shared" si="56"/>
        <v>8801.17445212864</v>
      </c>
      <c r="CK32" s="4">
        <v>2034</v>
      </c>
      <c r="CL32" s="42">
        <f t="shared" si="32"/>
        <v>2468.5434381108753</v>
      </c>
      <c r="CM32" s="42">
        <f t="shared" si="33"/>
        <v>8228.478127036251</v>
      </c>
      <c r="CN32" s="42">
        <f t="shared" si="34"/>
        <v>5759.9346889253757</v>
      </c>
      <c r="CO32" s="11">
        <f t="shared" si="51"/>
        <v>9645.712412072502</v>
      </c>
      <c r="CQ32" s="4">
        <v>2034</v>
      </c>
      <c r="CR32" s="42">
        <f t="shared" si="35"/>
        <v>2285.2647728906736</v>
      </c>
      <c r="CS32" s="42">
        <f t="shared" si="36"/>
        <v>7617.5492429689129</v>
      </c>
      <c r="CT32" s="42">
        <f t="shared" si="37"/>
        <v>5332.2844700782389</v>
      </c>
      <c r="CU32" s="11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2">
        <v>813.90002274920221</v>
      </c>
      <c r="D33" s="43">
        <f t="shared" si="38"/>
        <v>813900.02274920221</v>
      </c>
      <c r="E33" s="22">
        <v>1201.6080130097714</v>
      </c>
      <c r="F33" s="43">
        <f t="shared" si="0"/>
        <v>1201608.0130097715</v>
      </c>
      <c r="G33" s="22">
        <v>837.83569513203599</v>
      </c>
      <c r="H33" s="43">
        <f t="shared" si="0"/>
        <v>837835.69513203599</v>
      </c>
      <c r="I33" s="43">
        <v>759694</v>
      </c>
      <c r="J33" s="43">
        <v>18992</v>
      </c>
      <c r="K33" s="22">
        <v>9.6345877411908827</v>
      </c>
      <c r="L33" s="43">
        <f t="shared" si="39"/>
        <v>9634.5877411908823</v>
      </c>
      <c r="M33" s="22">
        <v>37.489375000000003</v>
      </c>
      <c r="N33" s="43">
        <f t="shared" si="1"/>
        <v>37489.375</v>
      </c>
      <c r="O33" s="22">
        <v>10.56</v>
      </c>
      <c r="P33" s="43">
        <f t="shared" si="1"/>
        <v>10560</v>
      </c>
      <c r="Q33" s="4">
        <v>2035</v>
      </c>
      <c r="R33" s="42">
        <f t="shared" si="2"/>
        <v>1900.6629544562284</v>
      </c>
      <c r="S33" s="42">
        <f t="shared" si="3"/>
        <v>6335.5431815207612</v>
      </c>
      <c r="T33" s="42">
        <f t="shared" si="4"/>
        <v>4434.8802270645328</v>
      </c>
      <c r="U33" s="11">
        <f t="shared" si="40"/>
        <v>5405.7595980415235</v>
      </c>
      <c r="W33" s="4">
        <v>2035</v>
      </c>
      <c r="X33" s="42">
        <f t="shared" si="5"/>
        <v>1809.4938788151283</v>
      </c>
      <c r="Y33" s="42">
        <f t="shared" si="6"/>
        <v>6031.646262717094</v>
      </c>
      <c r="Z33" s="42">
        <f t="shared" si="7"/>
        <v>4222.1523839019655</v>
      </c>
      <c r="AA33" s="11">
        <f t="shared" si="52"/>
        <v>4797.9657604341883</v>
      </c>
      <c r="AC33" s="4">
        <v>2035</v>
      </c>
      <c r="AD33" s="42">
        <f t="shared" si="8"/>
        <v>2010.1817381183132</v>
      </c>
      <c r="AE33" s="42">
        <f t="shared" si="9"/>
        <v>6700.605793727711</v>
      </c>
      <c r="AF33" s="42">
        <f t="shared" si="10"/>
        <v>4690.4240556093973</v>
      </c>
      <c r="AG33" s="11">
        <f t="shared" si="41"/>
        <v>6135.8848224554213</v>
      </c>
      <c r="AI33" s="4">
        <v>2035</v>
      </c>
      <c r="AJ33" s="42">
        <f t="shared" si="11"/>
        <v>1872.0760409077479</v>
      </c>
      <c r="AK33" s="42">
        <f t="shared" si="12"/>
        <v>6240.2534696924931</v>
      </c>
      <c r="AL33" s="42">
        <f t="shared" si="13"/>
        <v>4368.1774287847447</v>
      </c>
      <c r="AM33" s="11">
        <f t="shared" si="53"/>
        <v>5215.1801743849865</v>
      </c>
      <c r="AO33" s="4">
        <v>2035</v>
      </c>
      <c r="AP33" s="42">
        <f t="shared" si="14"/>
        <v>2243.7059170379966</v>
      </c>
      <c r="AQ33" s="42">
        <f t="shared" si="15"/>
        <v>7479.0197234599891</v>
      </c>
      <c r="AR33" s="42">
        <f t="shared" si="16"/>
        <v>5235.313806421992</v>
      </c>
      <c r="AS33" s="11">
        <f t="shared" si="42"/>
        <v>7692.7126819199775</v>
      </c>
      <c r="AU33" s="4">
        <v>2035</v>
      </c>
      <c r="AV33" s="42">
        <f t="shared" si="17"/>
        <v>2057.3115145090514</v>
      </c>
      <c r="AW33" s="42">
        <f t="shared" si="18"/>
        <v>6857.7050483635048</v>
      </c>
      <c r="AX33" s="42">
        <f t="shared" si="19"/>
        <v>4800.3935338544534</v>
      </c>
      <c r="AY33" s="11">
        <f t="shared" si="54"/>
        <v>6450.0833317270108</v>
      </c>
      <c r="BA33" s="4">
        <v>2035</v>
      </c>
      <c r="BB33" s="42">
        <f t="shared" si="20"/>
        <v>1931.760880681265</v>
      </c>
      <c r="BC33" s="42">
        <f t="shared" si="21"/>
        <v>6439.2029356042167</v>
      </c>
      <c r="BD33" s="42">
        <f t="shared" si="22"/>
        <v>4507.4420549229517</v>
      </c>
      <c r="BE33" s="11">
        <f t="shared" si="43"/>
        <v>5613.0791062084345</v>
      </c>
      <c r="BG33" s="4">
        <v>2035</v>
      </c>
      <c r="BH33" s="42">
        <f t="shared" si="23"/>
        <v>1819.9242391638982</v>
      </c>
      <c r="BI33" s="42">
        <f t="shared" si="24"/>
        <v>6066.4141305463272</v>
      </c>
      <c r="BJ33" s="42">
        <f t="shared" si="25"/>
        <v>4246.4898913824291</v>
      </c>
      <c r="BK33" s="11">
        <f t="shared" si="55"/>
        <v>4867.5014960926546</v>
      </c>
      <c r="BM33" s="4">
        <v>2035</v>
      </c>
      <c r="BN33" s="23">
        <f t="shared" si="44"/>
        <v>27.933960000000003</v>
      </c>
      <c r="BO33" s="23">
        <f t="shared" si="45"/>
        <v>93.113200000000006</v>
      </c>
      <c r="BP33" s="23">
        <f t="shared" si="46"/>
        <v>65.179240000000007</v>
      </c>
      <c r="BQ33" s="25">
        <v>186.22640000000001</v>
      </c>
      <c r="BS33" s="4">
        <v>2035</v>
      </c>
      <c r="BT33" s="23">
        <f t="shared" si="47"/>
        <v>168</v>
      </c>
      <c r="BU33" s="23">
        <f t="shared" si="48"/>
        <v>560</v>
      </c>
      <c r="BV33" s="23">
        <f t="shared" si="49"/>
        <v>392</v>
      </c>
      <c r="BW33" s="25">
        <v>1120</v>
      </c>
      <c r="BY33" s="4">
        <v>2035</v>
      </c>
      <c r="BZ33" s="42">
        <f t="shared" si="26"/>
        <v>2285.2342036118025</v>
      </c>
      <c r="CA33" s="42">
        <f t="shared" si="27"/>
        <v>7617.447345372675</v>
      </c>
      <c r="CB33" s="42">
        <f t="shared" si="28"/>
        <v>5332.2131417608725</v>
      </c>
      <c r="CC33" s="11">
        <f t="shared" si="50"/>
        <v>7969.5679257453512</v>
      </c>
      <c r="CE33" s="4">
        <v>2035</v>
      </c>
      <c r="CF33" s="42">
        <f t="shared" si="29"/>
        <v>2432.4181774222238</v>
      </c>
      <c r="CG33" s="42">
        <f t="shared" si="30"/>
        <v>8108.0605914074131</v>
      </c>
      <c r="CH33" s="42">
        <f t="shared" si="31"/>
        <v>5675.6424139851888</v>
      </c>
      <c r="CI33" s="11">
        <f t="shared" si="56"/>
        <v>8950.7944178148264</v>
      </c>
      <c r="CK33" s="4">
        <v>2035</v>
      </c>
      <c r="CL33" s="42">
        <f t="shared" si="32"/>
        <v>2561.2524432116602</v>
      </c>
      <c r="CM33" s="42">
        <f t="shared" si="33"/>
        <v>8537.5081440388676</v>
      </c>
      <c r="CN33" s="42">
        <f t="shared" si="34"/>
        <v>5976.255700827207</v>
      </c>
      <c r="CO33" s="11">
        <f t="shared" si="51"/>
        <v>9809.6895230777336</v>
      </c>
      <c r="CQ33" s="4">
        <v>2035</v>
      </c>
      <c r="CR33" s="42">
        <f t="shared" si="35"/>
        <v>2374.858040682715</v>
      </c>
      <c r="CS33" s="42">
        <f t="shared" si="36"/>
        <v>7916.1934689423842</v>
      </c>
      <c r="CT33" s="42">
        <f t="shared" si="37"/>
        <v>5541.3354282596683</v>
      </c>
      <c r="CU33" s="11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2">
        <v>804.34716874715787</v>
      </c>
      <c r="D34" s="43">
        <f t="shared" si="38"/>
        <v>804347.16874715791</v>
      </c>
      <c r="E34" s="22">
        <v>1191.189922672201</v>
      </c>
      <c r="F34" s="43">
        <f t="shared" si="0"/>
        <v>1191189.9226722009</v>
      </c>
      <c r="G34" s="22">
        <v>834.91923005424678</v>
      </c>
      <c r="H34" s="43">
        <f t="shared" si="0"/>
        <v>834919.23005424673</v>
      </c>
      <c r="I34" s="43">
        <v>749565</v>
      </c>
      <c r="J34" s="43">
        <v>18739</v>
      </c>
      <c r="K34" s="22">
        <v>9.5215052894290597</v>
      </c>
      <c r="L34" s="43">
        <f t="shared" si="39"/>
        <v>9521.5052894290602</v>
      </c>
      <c r="M34" s="22">
        <v>37.197250000000004</v>
      </c>
      <c r="N34" s="43">
        <f t="shared" si="1"/>
        <v>37197.250000000007</v>
      </c>
      <c r="O34" s="22">
        <v>10.56</v>
      </c>
      <c r="P34" s="43">
        <f t="shared" si="1"/>
        <v>10560</v>
      </c>
      <c r="Q34" s="4">
        <v>2036</v>
      </c>
      <c r="R34" s="42">
        <f t="shared" si="2"/>
        <v>1982.5600797312343</v>
      </c>
      <c r="S34" s="42">
        <f t="shared" si="3"/>
        <v>6608.5335991041147</v>
      </c>
      <c r="T34" s="42">
        <f t="shared" si="4"/>
        <v>4625.9735193728802</v>
      </c>
      <c r="U34" s="11">
        <f t="shared" si="40"/>
        <v>5497.6575112082292</v>
      </c>
      <c r="W34" s="4">
        <v>2036</v>
      </c>
      <c r="X34" s="42">
        <f t="shared" si="5"/>
        <v>1889.8411298042352</v>
      </c>
      <c r="Y34" s="42">
        <f t="shared" si="6"/>
        <v>6299.4704326807841</v>
      </c>
      <c r="Z34" s="42">
        <f t="shared" si="7"/>
        <v>4409.6293028765485</v>
      </c>
      <c r="AA34" s="11">
        <f t="shared" si="52"/>
        <v>4879.5311783615689</v>
      </c>
      <c r="AC34" s="4">
        <v>2036</v>
      </c>
      <c r="AD34" s="42">
        <f t="shared" si="8"/>
        <v>2093.9406827155744</v>
      </c>
      <c r="AE34" s="42">
        <f t="shared" si="9"/>
        <v>6979.8022757185818</v>
      </c>
      <c r="AF34" s="42">
        <f t="shared" si="10"/>
        <v>4885.8615930030073</v>
      </c>
      <c r="AG34" s="11">
        <f t="shared" si="41"/>
        <v>6240.1948644371632</v>
      </c>
      <c r="AI34" s="4">
        <v>2036</v>
      </c>
      <c r="AJ34" s="42">
        <f t="shared" si="11"/>
        <v>1953.4871886524295</v>
      </c>
      <c r="AK34" s="42">
        <f t="shared" si="12"/>
        <v>6511.6239621747654</v>
      </c>
      <c r="AL34" s="42">
        <f t="shared" si="13"/>
        <v>4558.1367735223357</v>
      </c>
      <c r="AM34" s="11">
        <f t="shared" si="53"/>
        <v>5303.8382373495306</v>
      </c>
      <c r="AO34" s="4">
        <v>2036</v>
      </c>
      <c r="AP34" s="42">
        <f t="shared" si="14"/>
        <v>2331.4347726768924</v>
      </c>
      <c r="AQ34" s="42">
        <f t="shared" si="15"/>
        <v>7771.4492422563089</v>
      </c>
      <c r="AR34" s="42">
        <f t="shared" si="16"/>
        <v>5440.0144695794161</v>
      </c>
      <c r="AS34" s="11">
        <f t="shared" si="42"/>
        <v>7823.4887975126167</v>
      </c>
      <c r="AU34" s="4">
        <v>2036</v>
      </c>
      <c r="AV34" s="42">
        <f t="shared" si="17"/>
        <v>2141.8716653049555</v>
      </c>
      <c r="AW34" s="42">
        <f t="shared" si="18"/>
        <v>7139.572217683185</v>
      </c>
      <c r="AX34" s="42">
        <f t="shared" si="19"/>
        <v>4997.7005523782291</v>
      </c>
      <c r="AY34" s="11">
        <f t="shared" si="54"/>
        <v>6559.7347483663698</v>
      </c>
      <c r="BA34" s="4">
        <v>2036</v>
      </c>
      <c r="BB34" s="42">
        <f t="shared" si="20"/>
        <v>2014.1866707020963</v>
      </c>
      <c r="BC34" s="42">
        <f t="shared" si="21"/>
        <v>6713.9555690069883</v>
      </c>
      <c r="BD34" s="42">
        <f t="shared" si="22"/>
        <v>4699.7688983048911</v>
      </c>
      <c r="BE34" s="11">
        <f t="shared" si="43"/>
        <v>5708.5014510139772</v>
      </c>
      <c r="BG34" s="4">
        <v>2036</v>
      </c>
      <c r="BH34" s="42">
        <f t="shared" si="23"/>
        <v>1900.4488062789342</v>
      </c>
      <c r="BI34" s="42">
        <f t="shared" si="24"/>
        <v>6334.8293542631145</v>
      </c>
      <c r="BJ34" s="42">
        <f t="shared" si="25"/>
        <v>4434.3805479841794</v>
      </c>
      <c r="BK34" s="11">
        <f t="shared" si="55"/>
        <v>4950.2490215262296</v>
      </c>
      <c r="BM34" s="4">
        <v>2036</v>
      </c>
      <c r="BN34" s="23">
        <f t="shared" si="44"/>
        <v>29.6798325</v>
      </c>
      <c r="BO34" s="23">
        <f t="shared" si="45"/>
        <v>98.932775000000007</v>
      </c>
      <c r="BP34" s="23">
        <f t="shared" si="46"/>
        <v>69.252942500000003</v>
      </c>
      <c r="BQ34" s="25">
        <v>197.86555000000001</v>
      </c>
      <c r="BS34" s="4">
        <v>2036</v>
      </c>
      <c r="BT34" s="23">
        <f t="shared" si="47"/>
        <v>178.5</v>
      </c>
      <c r="BU34" s="23">
        <f t="shared" si="48"/>
        <v>595</v>
      </c>
      <c r="BV34" s="23">
        <f t="shared" si="49"/>
        <v>416.5</v>
      </c>
      <c r="BW34" s="25">
        <v>1190</v>
      </c>
      <c r="BY34" s="4">
        <v>2036</v>
      </c>
      <c r="BZ34" s="42">
        <f t="shared" si="26"/>
        <v>2373.6690401224532</v>
      </c>
      <c r="CA34" s="42">
        <f t="shared" si="27"/>
        <v>7912.2301337415111</v>
      </c>
      <c r="CB34" s="42">
        <f t="shared" si="28"/>
        <v>5538.5610936190578</v>
      </c>
      <c r="CC34" s="11">
        <f t="shared" si="50"/>
        <v>8105.0505804830218</v>
      </c>
      <c r="CE34" s="4">
        <v>2036</v>
      </c>
      <c r="CF34" s="42">
        <f t="shared" si="29"/>
        <v>2523.3551414876515</v>
      </c>
      <c r="CG34" s="42">
        <f t="shared" si="30"/>
        <v>8411.1838049588387</v>
      </c>
      <c r="CH34" s="42">
        <f t="shared" si="31"/>
        <v>5887.8286634711867</v>
      </c>
      <c r="CI34" s="11">
        <f t="shared" si="56"/>
        <v>9102.9579229176779</v>
      </c>
      <c r="CK34" s="4">
        <v>2036</v>
      </c>
      <c r="CL34" s="42">
        <f t="shared" si="32"/>
        <v>2654.3795897955083</v>
      </c>
      <c r="CM34" s="42">
        <f t="shared" si="33"/>
        <v>8847.931965985028</v>
      </c>
      <c r="CN34" s="42">
        <f t="shared" si="34"/>
        <v>6193.5523761895192</v>
      </c>
      <c r="CO34" s="11">
        <f t="shared" si="51"/>
        <v>9976.4542449700548</v>
      </c>
      <c r="CQ34" s="4">
        <v>2036</v>
      </c>
      <c r="CR34" s="42">
        <f t="shared" si="35"/>
        <v>2464.8164824235714</v>
      </c>
      <c r="CS34" s="42">
        <f t="shared" si="36"/>
        <v>8216.054941411905</v>
      </c>
      <c r="CT34" s="42">
        <f t="shared" si="37"/>
        <v>5751.2384589883332</v>
      </c>
      <c r="CU34" s="11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2">
        <v>794.79431474511352</v>
      </c>
      <c r="D35" s="43">
        <f t="shared" si="38"/>
        <v>794794.31474511349</v>
      </c>
      <c r="E35" s="22">
        <v>1180.6790472941846</v>
      </c>
      <c r="F35" s="43">
        <f t="shared" si="0"/>
        <v>1180679.0472941846</v>
      </c>
      <c r="G35" s="22">
        <v>832.25515938099738</v>
      </c>
      <c r="H35" s="43">
        <f t="shared" si="0"/>
        <v>832255.15938099741</v>
      </c>
      <c r="I35" s="43">
        <v>739436</v>
      </c>
      <c r="J35" s="43">
        <v>18486</v>
      </c>
      <c r="K35" s="22">
        <v>9.4084228376672367</v>
      </c>
      <c r="L35" s="43">
        <f t="shared" si="39"/>
        <v>9408.4228376672363</v>
      </c>
      <c r="M35" s="22">
        <v>36.905124999999998</v>
      </c>
      <c r="N35" s="43">
        <f t="shared" si="1"/>
        <v>36905.125</v>
      </c>
      <c r="O35" s="22">
        <v>10.56</v>
      </c>
      <c r="P35" s="43">
        <f t="shared" si="1"/>
        <v>10560</v>
      </c>
      <c r="Q35" s="4">
        <v>2037</v>
      </c>
      <c r="R35" s="42">
        <f t="shared" si="2"/>
        <v>2064.6915448348154</v>
      </c>
      <c r="S35" s="42">
        <f t="shared" si="3"/>
        <v>6882.3051494493848</v>
      </c>
      <c r="T35" s="42">
        <f t="shared" si="4"/>
        <v>4817.6136046145693</v>
      </c>
      <c r="U35" s="11">
        <f t="shared" si="40"/>
        <v>5591.1176888987684</v>
      </c>
      <c r="W35" s="4">
        <v>2037</v>
      </c>
      <c r="X35" s="42">
        <f t="shared" si="5"/>
        <v>1970.3963727590572</v>
      </c>
      <c r="Y35" s="42">
        <f t="shared" si="6"/>
        <v>6567.9879091968578</v>
      </c>
      <c r="Z35" s="42">
        <f t="shared" si="7"/>
        <v>4597.5915364377997</v>
      </c>
      <c r="AA35" s="11">
        <f t="shared" si="52"/>
        <v>4962.4832083937154</v>
      </c>
      <c r="AC35" s="4">
        <v>2037</v>
      </c>
      <c r="AD35" s="42">
        <f t="shared" si="8"/>
        <v>2177.9656180698889</v>
      </c>
      <c r="AE35" s="42">
        <f t="shared" si="9"/>
        <v>7259.8853935662974</v>
      </c>
      <c r="AF35" s="42">
        <f t="shared" si="10"/>
        <v>5081.919775496408</v>
      </c>
      <c r="AG35" s="11">
        <f t="shared" si="41"/>
        <v>6346.2781771325945</v>
      </c>
      <c r="AI35" s="4">
        <v>2037</v>
      </c>
      <c r="AJ35" s="42">
        <f t="shared" si="11"/>
        <v>2035.1244146076706</v>
      </c>
      <c r="AK35" s="42">
        <f t="shared" si="12"/>
        <v>6783.7480486922359</v>
      </c>
      <c r="AL35" s="42">
        <f t="shared" si="13"/>
        <v>4748.6236340845644</v>
      </c>
      <c r="AM35" s="11">
        <f t="shared" si="53"/>
        <v>5394.0034873844725</v>
      </c>
      <c r="AO35" s="4">
        <v>2037</v>
      </c>
      <c r="AP35" s="42">
        <f t="shared" si="14"/>
        <v>2419.4971075605495</v>
      </c>
      <c r="AQ35" s="42">
        <f t="shared" si="15"/>
        <v>8064.9903585351658</v>
      </c>
      <c r="AR35" s="42">
        <f t="shared" si="16"/>
        <v>5645.4932509746159</v>
      </c>
      <c r="AS35" s="11">
        <f t="shared" si="42"/>
        <v>7956.4881070703304</v>
      </c>
      <c r="AU35" s="4">
        <v>2037</v>
      </c>
      <c r="AV35" s="42">
        <f t="shared" si="17"/>
        <v>2226.7114273632897</v>
      </c>
      <c r="AW35" s="42">
        <f t="shared" si="18"/>
        <v>7422.3714245442989</v>
      </c>
      <c r="AX35" s="42">
        <f t="shared" si="19"/>
        <v>5195.6599971810092</v>
      </c>
      <c r="AY35" s="11">
        <f t="shared" si="54"/>
        <v>6671.2502390885975</v>
      </c>
      <c r="BA35" s="4">
        <v>2037</v>
      </c>
      <c r="BB35" s="42">
        <f t="shared" si="20"/>
        <v>2096.8557878521819</v>
      </c>
      <c r="BC35" s="42">
        <f t="shared" si="21"/>
        <v>6989.5192928406068</v>
      </c>
      <c r="BD35" s="42">
        <f t="shared" si="22"/>
        <v>4892.6635049884244</v>
      </c>
      <c r="BE35" s="11">
        <f t="shared" si="43"/>
        <v>5805.5459756812143</v>
      </c>
      <c r="BG35" s="4">
        <v>2037</v>
      </c>
      <c r="BH35" s="42">
        <f t="shared" si="23"/>
        <v>1981.1843797338263</v>
      </c>
      <c r="BI35" s="42">
        <f t="shared" si="24"/>
        <v>6603.9479324460881</v>
      </c>
      <c r="BJ35" s="42">
        <f t="shared" si="25"/>
        <v>4622.7635527122611</v>
      </c>
      <c r="BK35" s="11">
        <f t="shared" si="55"/>
        <v>5034.403254892175</v>
      </c>
      <c r="BM35" s="4">
        <v>2037</v>
      </c>
      <c r="BN35" s="23">
        <f t="shared" si="44"/>
        <v>31.425705000000001</v>
      </c>
      <c r="BO35" s="23">
        <f t="shared" si="45"/>
        <v>104.75235000000001</v>
      </c>
      <c r="BP35" s="23">
        <f t="shared" si="46"/>
        <v>73.326644999999999</v>
      </c>
      <c r="BQ35" s="25">
        <v>209.50470000000001</v>
      </c>
      <c r="BS35" s="4">
        <v>2037</v>
      </c>
      <c r="BT35" s="23">
        <f t="shared" si="47"/>
        <v>189</v>
      </c>
      <c r="BU35" s="23">
        <f t="shared" si="48"/>
        <v>630</v>
      </c>
      <c r="BV35" s="23">
        <f t="shared" si="49"/>
        <v>441</v>
      </c>
      <c r="BW35" s="25">
        <v>1260</v>
      </c>
      <c r="BY35" s="4">
        <v>2037</v>
      </c>
      <c r="BZ35" s="42">
        <f t="shared" si="26"/>
        <v>2462.4493575526849</v>
      </c>
      <c r="CA35" s="42">
        <f t="shared" si="27"/>
        <v>8208.1645251756163</v>
      </c>
      <c r="CB35" s="42">
        <f t="shared" si="28"/>
        <v>5745.7151676229314</v>
      </c>
      <c r="CC35" s="11">
        <f t="shared" si="50"/>
        <v>8242.8364403512333</v>
      </c>
      <c r="CE35" s="4">
        <v>2037</v>
      </c>
      <c r="CF35" s="42">
        <f t="shared" si="29"/>
        <v>2614.6801226410917</v>
      </c>
      <c r="CG35" s="42">
        <f t="shared" si="30"/>
        <v>8715.6004088036389</v>
      </c>
      <c r="CH35" s="42">
        <f t="shared" si="31"/>
        <v>6100.9202861625472</v>
      </c>
      <c r="CI35" s="11">
        <f t="shared" si="56"/>
        <v>9257.7082076072784</v>
      </c>
      <c r="CK35" s="4">
        <v>2037</v>
      </c>
      <c r="CL35" s="42">
        <f t="shared" si="32"/>
        <v>2747.9319865701814</v>
      </c>
      <c r="CM35" s="42">
        <f t="shared" si="33"/>
        <v>9159.7732885672722</v>
      </c>
      <c r="CN35" s="42">
        <f t="shared" si="34"/>
        <v>6411.8413019970903</v>
      </c>
      <c r="CO35" s="11">
        <f t="shared" si="51"/>
        <v>10146.053967134545</v>
      </c>
      <c r="CQ35" s="4">
        <v>2037</v>
      </c>
      <c r="CR35" s="42">
        <f t="shared" si="35"/>
        <v>2555.146306372922</v>
      </c>
      <c r="CS35" s="42">
        <f t="shared" si="36"/>
        <v>8517.1543545764071</v>
      </c>
      <c r="CT35" s="42">
        <f t="shared" si="37"/>
        <v>5962.0080482034846</v>
      </c>
      <c r="CU35" s="11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2">
        <v>785.24146074306907</v>
      </c>
      <c r="D36" s="43">
        <f t="shared" si="38"/>
        <v>785241.46074306907</v>
      </c>
      <c r="E36" s="22">
        <v>1170.0753868757197</v>
      </c>
      <c r="F36" s="43">
        <f t="shared" si="0"/>
        <v>1170075.3868757198</v>
      </c>
      <c r="G36" s="22">
        <v>830.48005306962114</v>
      </c>
      <c r="H36" s="43">
        <f t="shared" si="0"/>
        <v>830480.05306962109</v>
      </c>
      <c r="I36" s="43">
        <v>729306</v>
      </c>
      <c r="J36" s="43">
        <v>18233</v>
      </c>
      <c r="K36" s="22">
        <v>9.2953403859054138</v>
      </c>
      <c r="L36" s="43">
        <f t="shared" si="39"/>
        <v>9295.3403859054142</v>
      </c>
      <c r="M36" s="22">
        <v>36.613</v>
      </c>
      <c r="N36" s="43">
        <f t="shared" si="1"/>
        <v>36613</v>
      </c>
      <c r="O36" s="22">
        <v>10.56</v>
      </c>
      <c r="P36" s="43">
        <f t="shared" si="1"/>
        <v>10560</v>
      </c>
      <c r="Q36" s="4">
        <v>2038</v>
      </c>
      <c r="R36" s="42">
        <f t="shared" si="2"/>
        <v>2147.0613333915067</v>
      </c>
      <c r="S36" s="42">
        <f t="shared" si="3"/>
        <v>7156.8711113050231</v>
      </c>
      <c r="T36" s="42">
        <f t="shared" si="4"/>
        <v>5009.809777913516</v>
      </c>
      <c r="U36" s="11">
        <f t="shared" si="40"/>
        <v>5686.1666896100469</v>
      </c>
      <c r="W36" s="4">
        <v>2038</v>
      </c>
      <c r="X36" s="42">
        <f t="shared" si="5"/>
        <v>2051.1631433904608</v>
      </c>
      <c r="Y36" s="42">
        <f t="shared" si="6"/>
        <v>6837.2104779682031</v>
      </c>
      <c r="Z36" s="42">
        <f t="shared" si="7"/>
        <v>4786.0473345777418</v>
      </c>
      <c r="AA36" s="11">
        <f t="shared" si="52"/>
        <v>5046.8454229364079</v>
      </c>
      <c r="AC36" s="4">
        <v>2038</v>
      </c>
      <c r="AD36" s="42">
        <f t="shared" si="8"/>
        <v>2262.2610658715771</v>
      </c>
      <c r="AE36" s="42">
        <f t="shared" si="9"/>
        <v>7540.8702195719234</v>
      </c>
      <c r="AF36" s="42">
        <f t="shared" si="10"/>
        <v>5278.6091537003458</v>
      </c>
      <c r="AG36" s="11">
        <f t="shared" si="41"/>
        <v>6454.1649061438484</v>
      </c>
      <c r="AI36" s="4">
        <v>2038</v>
      </c>
      <c r="AJ36" s="42">
        <f t="shared" si="11"/>
        <v>2116.9915619505009</v>
      </c>
      <c r="AK36" s="42">
        <f t="shared" si="12"/>
        <v>7056.638539835003</v>
      </c>
      <c r="AL36" s="42">
        <f t="shared" si="13"/>
        <v>4939.6469778845021</v>
      </c>
      <c r="AM36" s="11">
        <f t="shared" si="53"/>
        <v>5485.7015466700077</v>
      </c>
      <c r="AO36" s="4">
        <v>2038</v>
      </c>
      <c r="AP36" s="42">
        <f t="shared" si="14"/>
        <v>2507.8985906835783</v>
      </c>
      <c r="AQ36" s="42">
        <f t="shared" si="15"/>
        <v>8359.6619689452618</v>
      </c>
      <c r="AR36" s="42">
        <f t="shared" si="16"/>
        <v>5851.7633782616831</v>
      </c>
      <c r="AS36" s="11">
        <f t="shared" si="42"/>
        <v>8091.7484048905253</v>
      </c>
      <c r="AU36" s="4">
        <v>2038</v>
      </c>
      <c r="AV36" s="42">
        <f t="shared" si="17"/>
        <v>2311.8355539229656</v>
      </c>
      <c r="AW36" s="42">
        <f t="shared" si="18"/>
        <v>7706.1185130765516</v>
      </c>
      <c r="AX36" s="42">
        <f t="shared" si="19"/>
        <v>5394.2829591535856</v>
      </c>
      <c r="AY36" s="11">
        <f t="shared" si="54"/>
        <v>6784.661493153103</v>
      </c>
      <c r="BA36" s="4">
        <v>2038</v>
      </c>
      <c r="BB36" s="42">
        <f t="shared" si="20"/>
        <v>2179.7723685401688</v>
      </c>
      <c r="BC36" s="42">
        <f t="shared" si="21"/>
        <v>7265.907895133897</v>
      </c>
      <c r="BD36" s="42">
        <f t="shared" si="22"/>
        <v>5086.1355265937273</v>
      </c>
      <c r="BE36" s="11">
        <f t="shared" si="43"/>
        <v>5904.2402572677947</v>
      </c>
      <c r="BG36" s="4">
        <v>2038</v>
      </c>
      <c r="BH36" s="42">
        <f t="shared" si="23"/>
        <v>2062.1345464838009</v>
      </c>
      <c r="BI36" s="42">
        <f t="shared" si="24"/>
        <v>6873.7818216126707</v>
      </c>
      <c r="BJ36" s="42">
        <f t="shared" si="25"/>
        <v>4811.6472751288693</v>
      </c>
      <c r="BK36" s="11">
        <f t="shared" si="55"/>
        <v>5119.9881102253412</v>
      </c>
      <c r="BM36" s="4">
        <v>2038</v>
      </c>
      <c r="BN36" s="23">
        <f t="shared" si="44"/>
        <v>33.171577499999998</v>
      </c>
      <c r="BO36" s="23">
        <f t="shared" si="45"/>
        <v>110.57192500000001</v>
      </c>
      <c r="BP36" s="23">
        <f t="shared" si="46"/>
        <v>77.400347499999995</v>
      </c>
      <c r="BQ36" s="25">
        <v>221.14385000000001</v>
      </c>
      <c r="BS36" s="4">
        <v>2038</v>
      </c>
      <c r="BT36" s="23">
        <f t="shared" si="47"/>
        <v>199.5</v>
      </c>
      <c r="BU36" s="23">
        <f t="shared" si="48"/>
        <v>665</v>
      </c>
      <c r="BV36" s="23">
        <f t="shared" si="49"/>
        <v>465.49999999999994</v>
      </c>
      <c r="BW36" s="25">
        <v>1330</v>
      </c>
      <c r="BY36" s="4">
        <v>2038</v>
      </c>
      <c r="BZ36" s="42">
        <f t="shared" si="26"/>
        <v>2551.5810289255801</v>
      </c>
      <c r="CA36" s="42">
        <f t="shared" si="27"/>
        <v>8505.2700964186006</v>
      </c>
      <c r="CB36" s="42">
        <f t="shared" si="28"/>
        <v>5953.68906749302</v>
      </c>
      <c r="CC36" s="11">
        <f t="shared" si="50"/>
        <v>8382.9646598372037</v>
      </c>
      <c r="CE36" s="4">
        <v>2038</v>
      </c>
      <c r="CF36" s="42">
        <f t="shared" si="29"/>
        <v>2706.3997170204898</v>
      </c>
      <c r="CG36" s="42">
        <f t="shared" si="30"/>
        <v>9021.332390068299</v>
      </c>
      <c r="CH36" s="42">
        <f t="shared" si="31"/>
        <v>6314.9326730478087</v>
      </c>
      <c r="CI36" s="11">
        <f t="shared" si="56"/>
        <v>9415.0892471366005</v>
      </c>
      <c r="CK36" s="4">
        <v>2038</v>
      </c>
      <c r="CL36" s="42">
        <f t="shared" si="32"/>
        <v>2841.9168626363744</v>
      </c>
      <c r="CM36" s="42">
        <f t="shared" si="33"/>
        <v>9473.0562087879152</v>
      </c>
      <c r="CN36" s="42">
        <f t="shared" si="34"/>
        <v>6631.1393461515399</v>
      </c>
      <c r="CO36" s="11">
        <f t="shared" si="51"/>
        <v>10318.536884575831</v>
      </c>
      <c r="CQ36" s="4">
        <v>2038</v>
      </c>
      <c r="CR36" s="42">
        <f t="shared" si="35"/>
        <v>2645.8538258757612</v>
      </c>
      <c r="CS36" s="42">
        <f t="shared" si="36"/>
        <v>8819.512752919205</v>
      </c>
      <c r="CT36" s="42">
        <f t="shared" si="37"/>
        <v>6173.6589270434433</v>
      </c>
      <c r="CU36" s="11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2">
        <v>775.68860674102473</v>
      </c>
      <c r="D37" s="43">
        <f t="shared" si="38"/>
        <v>775688.60674102476</v>
      </c>
      <c r="E37" s="22">
        <v>1159.3789414168082</v>
      </c>
      <c r="F37" s="43">
        <f t="shared" si="0"/>
        <v>1159378.9414168082</v>
      </c>
      <c r="G37" s="22">
        <v>828.26229110689326</v>
      </c>
      <c r="H37" s="43">
        <f t="shared" si="0"/>
        <v>828262.29110689322</v>
      </c>
      <c r="I37" s="43">
        <v>719177</v>
      </c>
      <c r="J37" s="43">
        <v>17979</v>
      </c>
      <c r="K37" s="22">
        <v>9.1822579341435908</v>
      </c>
      <c r="L37" s="43">
        <f t="shared" si="39"/>
        <v>9182.2579341435903</v>
      </c>
      <c r="M37" s="22">
        <v>36.320875000000001</v>
      </c>
      <c r="N37" s="43">
        <f t="shared" si="1"/>
        <v>36320.875</v>
      </c>
      <c r="O37" s="22">
        <v>10.56</v>
      </c>
      <c r="P37" s="43">
        <f t="shared" si="1"/>
        <v>10560</v>
      </c>
      <c r="Q37" s="4">
        <v>2039</v>
      </c>
      <c r="R37" s="42">
        <f t="shared" si="2"/>
        <v>2229.6734969000122</v>
      </c>
      <c r="S37" s="42">
        <f t="shared" si="3"/>
        <v>7432.2449896667076</v>
      </c>
      <c r="T37" s="42">
        <f t="shared" si="4"/>
        <v>5202.571492766695</v>
      </c>
      <c r="U37" s="11">
        <f t="shared" si="40"/>
        <v>5782.831523333417</v>
      </c>
      <c r="W37" s="4">
        <v>2039</v>
      </c>
      <c r="X37" s="42">
        <f t="shared" si="5"/>
        <v>2132.1450376689486</v>
      </c>
      <c r="Y37" s="42">
        <f t="shared" si="6"/>
        <v>7107.1501255631629</v>
      </c>
      <c r="Z37" s="42">
        <f t="shared" si="7"/>
        <v>4975.0050878942138</v>
      </c>
      <c r="AA37" s="11">
        <f t="shared" si="52"/>
        <v>5132.6417951263265</v>
      </c>
      <c r="AC37" s="4">
        <v>2039</v>
      </c>
      <c r="AD37" s="42">
        <f t="shared" si="8"/>
        <v>2346.831624832244</v>
      </c>
      <c r="AE37" s="42">
        <f t="shared" si="9"/>
        <v>7822.7720827741468</v>
      </c>
      <c r="AF37" s="42">
        <f t="shared" si="10"/>
        <v>5475.9404579419024</v>
      </c>
      <c r="AG37" s="11">
        <f t="shared" si="41"/>
        <v>6563.8857095482936</v>
      </c>
      <c r="AI37" s="4">
        <v>2039</v>
      </c>
      <c r="AJ37" s="42">
        <f t="shared" si="11"/>
        <v>2199.0925393445095</v>
      </c>
      <c r="AK37" s="42">
        <f t="shared" si="12"/>
        <v>7330.3084644816981</v>
      </c>
      <c r="AL37" s="42">
        <f t="shared" si="13"/>
        <v>5131.2159251371886</v>
      </c>
      <c r="AM37" s="11">
        <f t="shared" si="53"/>
        <v>5578.9584729633971</v>
      </c>
      <c r="AO37" s="4">
        <v>2039</v>
      </c>
      <c r="AP37" s="42">
        <f t="shared" si="14"/>
        <v>2596.6449875660492</v>
      </c>
      <c r="AQ37" s="42">
        <f t="shared" si="15"/>
        <v>8655.4832918868306</v>
      </c>
      <c r="AR37" s="42">
        <f t="shared" si="16"/>
        <v>6058.8383043207814</v>
      </c>
      <c r="AS37" s="11">
        <f t="shared" si="42"/>
        <v>8229.3081277736637</v>
      </c>
      <c r="AU37" s="4">
        <v>2039</v>
      </c>
      <c r="AV37" s="42">
        <f t="shared" si="17"/>
        <v>2397.2488791805054</v>
      </c>
      <c r="AW37" s="42">
        <f t="shared" si="18"/>
        <v>7990.8295972683518</v>
      </c>
      <c r="AX37" s="42">
        <f t="shared" si="19"/>
        <v>5593.5807180878455</v>
      </c>
      <c r="AY37" s="11">
        <f t="shared" si="54"/>
        <v>6900.0007385367053</v>
      </c>
      <c r="BA37" s="4">
        <v>2039</v>
      </c>
      <c r="BB37" s="42">
        <f t="shared" si="20"/>
        <v>2262.9406196462019</v>
      </c>
      <c r="BC37" s="42">
        <f t="shared" si="21"/>
        <v>7543.1353988206729</v>
      </c>
      <c r="BD37" s="42">
        <f t="shared" si="22"/>
        <v>5280.1947791744706</v>
      </c>
      <c r="BE37" s="11">
        <f t="shared" si="43"/>
        <v>6004.6123416413466</v>
      </c>
      <c r="BG37" s="4">
        <v>2039</v>
      </c>
      <c r="BH37" s="42">
        <f t="shared" si="23"/>
        <v>2143.3029546148755</v>
      </c>
      <c r="BI37" s="42">
        <f t="shared" si="24"/>
        <v>7144.3431820495853</v>
      </c>
      <c r="BJ37" s="42">
        <f t="shared" si="25"/>
        <v>5001.0402274347098</v>
      </c>
      <c r="BK37" s="11">
        <f t="shared" si="55"/>
        <v>5207.0279080991713</v>
      </c>
      <c r="BM37" s="4">
        <v>2039</v>
      </c>
      <c r="BN37" s="23">
        <f t="shared" si="44"/>
        <v>34.917450000000002</v>
      </c>
      <c r="BO37" s="23">
        <f t="shared" si="45"/>
        <v>116.39150000000001</v>
      </c>
      <c r="BP37" s="23">
        <f t="shared" si="46"/>
        <v>81.474050000000005</v>
      </c>
      <c r="BQ37" s="25">
        <v>232.78300000000002</v>
      </c>
      <c r="BS37" s="4">
        <v>2039</v>
      </c>
      <c r="BT37" s="23">
        <f t="shared" si="47"/>
        <v>210</v>
      </c>
      <c r="BU37" s="23">
        <f t="shared" si="48"/>
        <v>700</v>
      </c>
      <c r="BV37" s="23">
        <f t="shared" si="49"/>
        <v>489.99999999999994</v>
      </c>
      <c r="BW37" s="25">
        <v>1400</v>
      </c>
      <c r="BY37" s="4">
        <v>2039</v>
      </c>
      <c r="BZ37" s="42">
        <f t="shared" si="26"/>
        <v>2641.0700272581648</v>
      </c>
      <c r="CA37" s="42">
        <f t="shared" si="27"/>
        <v>8803.5667575272164</v>
      </c>
      <c r="CB37" s="42">
        <f t="shared" si="28"/>
        <v>6162.4967302690511</v>
      </c>
      <c r="CC37" s="11">
        <f t="shared" si="50"/>
        <v>8525.4750590544354</v>
      </c>
      <c r="CE37" s="4">
        <v>2039</v>
      </c>
      <c r="CF37" s="42">
        <f t="shared" si="29"/>
        <v>2798.5206330506885</v>
      </c>
      <c r="CG37" s="42">
        <f t="shared" si="30"/>
        <v>9328.4021101689614</v>
      </c>
      <c r="CH37" s="42">
        <f t="shared" si="31"/>
        <v>6529.8814771182724</v>
      </c>
      <c r="CI37" s="11">
        <f t="shared" si="56"/>
        <v>9575.1457643379217</v>
      </c>
      <c r="CK37" s="4">
        <v>2039</v>
      </c>
      <c r="CL37" s="42">
        <f t="shared" si="32"/>
        <v>2936.3415701420422</v>
      </c>
      <c r="CM37" s="42">
        <f t="shared" si="33"/>
        <v>9787.8052338068082</v>
      </c>
      <c r="CN37" s="42">
        <f t="shared" si="34"/>
        <v>6851.4636636647656</v>
      </c>
      <c r="CO37" s="11">
        <f t="shared" si="51"/>
        <v>10493.952011613619</v>
      </c>
      <c r="CQ37" s="4">
        <v>2039</v>
      </c>
      <c r="CR37" s="42">
        <f t="shared" si="35"/>
        <v>2736.9454617564993</v>
      </c>
      <c r="CS37" s="42">
        <f t="shared" si="36"/>
        <v>9123.1515391883313</v>
      </c>
      <c r="CT37" s="42">
        <f t="shared" si="37"/>
        <v>6386.2060774318315</v>
      </c>
      <c r="CU37" s="11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2">
        <v>766.13575273897982</v>
      </c>
      <c r="D38" s="43">
        <f t="shared" si="38"/>
        <v>766135.75273897976</v>
      </c>
      <c r="E38" s="22">
        <v>1148.5897109174489</v>
      </c>
      <c r="F38" s="43">
        <f t="shared" si="0"/>
        <v>1148589.7109174489</v>
      </c>
      <c r="G38" s="22">
        <v>826.1486545172429</v>
      </c>
      <c r="H38" s="43">
        <f t="shared" si="0"/>
        <v>826148.65451724292</v>
      </c>
      <c r="I38" s="43">
        <v>709048</v>
      </c>
      <c r="J38" s="43">
        <v>17726</v>
      </c>
      <c r="K38" s="22">
        <v>9.0691754823817643</v>
      </c>
      <c r="L38" s="43">
        <f t="shared" si="39"/>
        <v>9069.1754823817646</v>
      </c>
      <c r="M38" s="22">
        <v>36.028750000000002</v>
      </c>
      <c r="N38" s="43">
        <f t="shared" si="1"/>
        <v>36028.75</v>
      </c>
      <c r="O38" s="22">
        <v>10.56</v>
      </c>
      <c r="P38" s="43">
        <f t="shared" si="1"/>
        <v>10560</v>
      </c>
      <c r="Q38" s="4">
        <v>2040</v>
      </c>
      <c r="R38" s="42">
        <f t="shared" si="2"/>
        <v>2312.5321557345123</v>
      </c>
      <c r="S38" s="42">
        <f t="shared" si="3"/>
        <v>7708.4405191150418</v>
      </c>
      <c r="T38" s="42">
        <f t="shared" si="4"/>
        <v>5395.9083633805285</v>
      </c>
      <c r="U38" s="11">
        <f t="shared" si="40"/>
        <v>5881.1396592300844</v>
      </c>
      <c r="W38" s="4">
        <v>2040</v>
      </c>
      <c r="X38" s="42">
        <f t="shared" si="5"/>
        <v>2213.3457126965209</v>
      </c>
      <c r="Y38" s="42">
        <f t="shared" si="6"/>
        <v>7377.8190423217366</v>
      </c>
      <c r="Z38" s="42">
        <f t="shared" si="7"/>
        <v>5164.4733296252152</v>
      </c>
      <c r="AA38" s="11">
        <f t="shared" si="52"/>
        <v>5219.896705643474</v>
      </c>
      <c r="AC38" s="4">
        <v>2040</v>
      </c>
      <c r="AD38" s="42">
        <f t="shared" si="8"/>
        <v>2431.6819718415918</v>
      </c>
      <c r="AE38" s="42">
        <f t="shared" si="9"/>
        <v>8105.6065728053063</v>
      </c>
      <c r="AF38" s="42">
        <f t="shared" si="10"/>
        <v>5673.9246009637145</v>
      </c>
      <c r="AG38" s="11">
        <f t="shared" si="41"/>
        <v>6675.4717666106135</v>
      </c>
      <c r="AI38" s="4">
        <v>2040</v>
      </c>
      <c r="AJ38" s="42">
        <f t="shared" si="11"/>
        <v>2281.4313219005658</v>
      </c>
      <c r="AK38" s="42">
        <f t="shared" si="12"/>
        <v>7604.7710730018862</v>
      </c>
      <c r="AL38" s="42">
        <f t="shared" si="13"/>
        <v>5323.33975110132</v>
      </c>
      <c r="AM38" s="11">
        <f t="shared" si="53"/>
        <v>5673.8007670037741</v>
      </c>
      <c r="AO38" s="4">
        <v>2040</v>
      </c>
      <c r="AP38" s="42">
        <f t="shared" si="14"/>
        <v>2685.7421617418718</v>
      </c>
      <c r="AQ38" s="42">
        <f t="shared" si="15"/>
        <v>8952.4738724729068</v>
      </c>
      <c r="AR38" s="42">
        <f t="shared" si="16"/>
        <v>6266.7317107310346</v>
      </c>
      <c r="AS38" s="11">
        <f t="shared" si="42"/>
        <v>8369.2063659458145</v>
      </c>
      <c r="AU38" s="4">
        <v>2040</v>
      </c>
      <c r="AV38" s="42">
        <f t="shared" si="17"/>
        <v>2482.9563195137739</v>
      </c>
      <c r="AW38" s="42">
        <f t="shared" si="18"/>
        <v>8276.5210650459139</v>
      </c>
      <c r="AX38" s="42">
        <f t="shared" si="19"/>
        <v>5793.5647455321396</v>
      </c>
      <c r="AY38" s="11">
        <f t="shared" si="54"/>
        <v>7017.3007510918287</v>
      </c>
      <c r="BA38" s="4">
        <v>2040</v>
      </c>
      <c r="BB38" s="42">
        <f t="shared" si="20"/>
        <v>2346.3648195673873</v>
      </c>
      <c r="BC38" s="42">
        <f t="shared" si="21"/>
        <v>7821.2160652246239</v>
      </c>
      <c r="BD38" s="42">
        <f t="shared" si="22"/>
        <v>5474.8512456572362</v>
      </c>
      <c r="BE38" s="11">
        <f t="shared" si="43"/>
        <v>6106.6907514492486</v>
      </c>
      <c r="BG38" s="4">
        <v>2040</v>
      </c>
      <c r="BH38" s="42">
        <f t="shared" si="23"/>
        <v>2224.6933142305284</v>
      </c>
      <c r="BI38" s="42">
        <f t="shared" si="24"/>
        <v>7415.6443807684282</v>
      </c>
      <c r="BJ38" s="42">
        <f t="shared" si="25"/>
        <v>5190.9510665378994</v>
      </c>
      <c r="BK38" s="11">
        <f t="shared" si="55"/>
        <v>5295.5473825368572</v>
      </c>
      <c r="BM38" s="4">
        <v>2040</v>
      </c>
      <c r="BN38" s="23">
        <f t="shared" si="44"/>
        <v>36.6633225</v>
      </c>
      <c r="BO38" s="23">
        <f t="shared" si="45"/>
        <v>122.21107500000001</v>
      </c>
      <c r="BP38" s="23">
        <f t="shared" si="46"/>
        <v>85.547752500000001</v>
      </c>
      <c r="BQ38" s="25">
        <v>244.42215000000002</v>
      </c>
      <c r="BS38" s="4">
        <v>2040</v>
      </c>
      <c r="BT38" s="23">
        <f t="shared" si="47"/>
        <v>220.5</v>
      </c>
      <c r="BU38" s="23">
        <f t="shared" si="48"/>
        <v>735</v>
      </c>
      <c r="BV38" s="23">
        <f t="shared" si="49"/>
        <v>514.5</v>
      </c>
      <c r="BW38" s="25">
        <v>1470</v>
      </c>
      <c r="BY38" s="4">
        <v>2040</v>
      </c>
      <c r="BZ38" s="42">
        <f t="shared" si="26"/>
        <v>2730.9224271087537</v>
      </c>
      <c r="CA38" s="42">
        <f t="shared" si="27"/>
        <v>9103.0747570291787</v>
      </c>
      <c r="CB38" s="42">
        <f t="shared" si="28"/>
        <v>6372.1523299204246</v>
      </c>
      <c r="CC38" s="11">
        <f t="shared" si="50"/>
        <v>8670.4081350583601</v>
      </c>
      <c r="CE38" s="4">
        <v>2040</v>
      </c>
      <c r="CF38" s="42">
        <f t="shared" si="29"/>
        <v>2891.0496931997495</v>
      </c>
      <c r="CG38" s="42">
        <f t="shared" si="30"/>
        <v>9636.8323106658318</v>
      </c>
      <c r="CH38" s="42">
        <f t="shared" si="31"/>
        <v>6745.7826174660822</v>
      </c>
      <c r="CI38" s="11">
        <f t="shared" si="56"/>
        <v>9737.9232423316662</v>
      </c>
      <c r="CK38" s="4">
        <v>2040</v>
      </c>
      <c r="CL38" s="42">
        <f t="shared" si="32"/>
        <v>3031.2135862216574</v>
      </c>
      <c r="CM38" s="42">
        <f t="shared" si="33"/>
        <v>10104.045287405525</v>
      </c>
      <c r="CN38" s="42">
        <f t="shared" si="34"/>
        <v>7072.8317011838672</v>
      </c>
      <c r="CO38" s="11">
        <f t="shared" si="51"/>
        <v>10672.34919581105</v>
      </c>
      <c r="CQ38" s="4">
        <v>2040</v>
      </c>
      <c r="CR38" s="42">
        <f t="shared" si="35"/>
        <v>2828.4277439935595</v>
      </c>
      <c r="CS38" s="42">
        <f t="shared" si="36"/>
        <v>9428.0924799785316</v>
      </c>
      <c r="CT38" s="42">
        <f t="shared" si="37"/>
        <v>6599.6647359849721</v>
      </c>
      <c r="CU38" s="11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2">
        <v>757.85320406072049</v>
      </c>
      <c r="D39" s="43">
        <f t="shared" si="38"/>
        <v>757853.20406072051</v>
      </c>
      <c r="E39" s="22">
        <v>1137.7076953776429</v>
      </c>
      <c r="F39" s="43">
        <f t="shared" si="0"/>
        <v>1137707.695377643</v>
      </c>
      <c r="G39" s="22">
        <v>824.88649852291314</v>
      </c>
      <c r="H39" s="43">
        <f t="shared" si="0"/>
        <v>824886.4985229132</v>
      </c>
      <c r="I39" s="43">
        <v>698919</v>
      </c>
      <c r="J39" s="43">
        <v>17473</v>
      </c>
      <c r="K39" s="22">
        <v>8.9711303420316906</v>
      </c>
      <c r="L39" s="43">
        <f t="shared" si="39"/>
        <v>8971.1303420316908</v>
      </c>
      <c r="M39" s="22">
        <v>35.736625000000004</v>
      </c>
      <c r="N39" s="43">
        <f t="shared" si="1"/>
        <v>35736.625</v>
      </c>
      <c r="O39" s="22">
        <v>10.56</v>
      </c>
      <c r="P39" s="43">
        <f t="shared" si="1"/>
        <v>10560</v>
      </c>
      <c r="Q39" s="4">
        <v>2041</v>
      </c>
      <c r="R39" s="42">
        <f t="shared" si="2"/>
        <v>2395.6415001655491</v>
      </c>
      <c r="S39" s="42">
        <f t="shared" si="3"/>
        <v>7985.4716672184977</v>
      </c>
      <c r="T39" s="42">
        <f t="shared" si="4"/>
        <v>5589.8301670529481</v>
      </c>
      <c r="U39" s="11">
        <f t="shared" si="40"/>
        <v>5981.1190334369949</v>
      </c>
      <c r="W39" s="4">
        <v>2041</v>
      </c>
      <c r="X39" s="42">
        <f t="shared" si="5"/>
        <v>2294.768887595912</v>
      </c>
      <c r="Y39" s="42">
        <f t="shared" si="6"/>
        <v>7649.2296253197064</v>
      </c>
      <c r="Z39" s="42">
        <f t="shared" si="7"/>
        <v>5354.4607377237944</v>
      </c>
      <c r="AA39" s="11">
        <f t="shared" si="52"/>
        <v>5308.6349496394123</v>
      </c>
      <c r="AC39" s="4">
        <v>2041</v>
      </c>
      <c r="AD39" s="42">
        <f t="shared" si="8"/>
        <v>2516.8168631464491</v>
      </c>
      <c r="AE39" s="42">
        <f t="shared" si="9"/>
        <v>8389.3895438214968</v>
      </c>
      <c r="AF39" s="42">
        <f t="shared" si="10"/>
        <v>5872.5726806750472</v>
      </c>
      <c r="AG39" s="11">
        <f t="shared" si="41"/>
        <v>6788.954786642993</v>
      </c>
      <c r="AI39" s="4">
        <v>2041</v>
      </c>
      <c r="AJ39" s="42">
        <f t="shared" si="11"/>
        <v>2364.0119521564257</v>
      </c>
      <c r="AK39" s="42">
        <f t="shared" si="12"/>
        <v>7880.0398405214191</v>
      </c>
      <c r="AL39" s="42">
        <f t="shared" si="13"/>
        <v>5516.0278883649935</v>
      </c>
      <c r="AM39" s="11">
        <f t="shared" si="53"/>
        <v>5770.2553800428377</v>
      </c>
      <c r="AO39" s="4">
        <v>2041</v>
      </c>
      <c r="AP39" s="42">
        <f t="shared" si="14"/>
        <v>2775.1960762750336</v>
      </c>
      <c r="AQ39" s="42">
        <f t="shared" si="15"/>
        <v>9250.6535875834452</v>
      </c>
      <c r="AR39" s="42">
        <f t="shared" si="16"/>
        <v>6475.4575113084111</v>
      </c>
      <c r="AS39" s="11">
        <f t="shared" si="42"/>
        <v>8511.4828741668916</v>
      </c>
      <c r="AU39" s="4">
        <v>2041</v>
      </c>
      <c r="AV39" s="42">
        <f t="shared" si="17"/>
        <v>2568.9628747290581</v>
      </c>
      <c r="AW39" s="42">
        <f t="shared" si="18"/>
        <v>8563.2095824301941</v>
      </c>
      <c r="AX39" s="42">
        <f t="shared" si="19"/>
        <v>5994.2467077011352</v>
      </c>
      <c r="AY39" s="11">
        <f t="shared" si="54"/>
        <v>7136.5948638603895</v>
      </c>
      <c r="BA39" s="4">
        <v>2041</v>
      </c>
      <c r="BB39" s="42">
        <f t="shared" si="20"/>
        <v>2430.0493192835829</v>
      </c>
      <c r="BC39" s="42">
        <f t="shared" si="21"/>
        <v>8100.1643976119431</v>
      </c>
      <c r="BD39" s="42">
        <f t="shared" si="22"/>
        <v>5670.1150783283601</v>
      </c>
      <c r="BE39" s="11">
        <f t="shared" si="43"/>
        <v>6210.5044942238856</v>
      </c>
      <c r="BG39" s="4">
        <v>2041</v>
      </c>
      <c r="BH39" s="42">
        <f t="shared" si="23"/>
        <v>2306.3093983559975</v>
      </c>
      <c r="BI39" s="42">
        <f t="shared" si="24"/>
        <v>7687.6979945199919</v>
      </c>
      <c r="BJ39" s="42">
        <f t="shared" si="25"/>
        <v>5381.3885961639944</v>
      </c>
      <c r="BK39" s="11">
        <f t="shared" si="55"/>
        <v>5385.5716880399832</v>
      </c>
      <c r="BM39" s="4">
        <v>2041</v>
      </c>
      <c r="BN39" s="23">
        <f t="shared" si="44"/>
        <v>38.409195000000004</v>
      </c>
      <c r="BO39" s="23">
        <f t="shared" si="45"/>
        <v>128.03065000000001</v>
      </c>
      <c r="BP39" s="23">
        <f t="shared" si="46"/>
        <v>89.621454999999997</v>
      </c>
      <c r="BQ39" s="25">
        <v>256.06130000000002</v>
      </c>
      <c r="BS39" s="4">
        <v>2041</v>
      </c>
      <c r="BT39" s="23">
        <f t="shared" si="47"/>
        <v>231</v>
      </c>
      <c r="BU39" s="23">
        <f t="shared" si="48"/>
        <v>770</v>
      </c>
      <c r="BV39" s="23">
        <f t="shared" si="49"/>
        <v>539</v>
      </c>
      <c r="BW39" s="25">
        <v>1540</v>
      </c>
      <c r="BY39" s="4">
        <v>2041</v>
      </c>
      <c r="BZ39" s="42">
        <f t="shared" si="26"/>
        <v>2821.1444061531524</v>
      </c>
      <c r="CA39" s="42">
        <f t="shared" si="27"/>
        <v>9403.8146871771751</v>
      </c>
      <c r="CB39" s="42">
        <f t="shared" si="28"/>
        <v>6582.6702810240222</v>
      </c>
      <c r="CC39" s="11">
        <f t="shared" si="50"/>
        <v>8817.8050733543514</v>
      </c>
      <c r="CE39" s="4">
        <v>2041</v>
      </c>
      <c r="CF39" s="42">
        <f t="shared" si="29"/>
        <v>2983.9938357676956</v>
      </c>
      <c r="CG39" s="42">
        <f t="shared" si="30"/>
        <v>9946.646119225652</v>
      </c>
      <c r="CH39" s="42">
        <f t="shared" si="31"/>
        <v>6962.6522834579564</v>
      </c>
      <c r="CI39" s="11">
        <f t="shared" si="56"/>
        <v>9903.4679374513034</v>
      </c>
      <c r="CK39" s="4">
        <v>2041</v>
      </c>
      <c r="CL39" s="42">
        <f t="shared" si="32"/>
        <v>3126.5405149709754</v>
      </c>
      <c r="CM39" s="42">
        <f t="shared" si="33"/>
        <v>10421.801716569918</v>
      </c>
      <c r="CN39" s="42">
        <f t="shared" si="34"/>
        <v>7295.2612015989425</v>
      </c>
      <c r="CO39" s="11">
        <f t="shared" si="51"/>
        <v>10853.779132139836</v>
      </c>
      <c r="CQ39" s="4">
        <v>2041</v>
      </c>
      <c r="CR39" s="42">
        <f t="shared" si="35"/>
        <v>2920.3073134250008</v>
      </c>
      <c r="CS39" s="42">
        <f t="shared" si="36"/>
        <v>9734.3577114166692</v>
      </c>
      <c r="CT39" s="42">
        <f t="shared" si="37"/>
        <v>6814.0503979916684</v>
      </c>
      <c r="CU39" s="11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2">
        <v>749.57065538246127</v>
      </c>
      <c r="D40" s="43">
        <f t="shared" si="38"/>
        <v>749570.65538246126</v>
      </c>
      <c r="E40" s="22">
        <v>1126.7328947973897</v>
      </c>
      <c r="F40" s="43">
        <f t="shared" si="0"/>
        <v>1126732.8947973896</v>
      </c>
      <c r="G40" s="22">
        <v>821.76417431532411</v>
      </c>
      <c r="H40" s="43">
        <f t="shared" si="0"/>
        <v>821764.17431532417</v>
      </c>
      <c r="I40" s="43">
        <v>688789</v>
      </c>
      <c r="J40" s="43">
        <v>17220</v>
      </c>
      <c r="K40" s="22">
        <v>8.8730852016816169</v>
      </c>
      <c r="L40" s="43">
        <f t="shared" si="39"/>
        <v>8873.085201681617</v>
      </c>
      <c r="M40" s="22">
        <v>35.444500000000005</v>
      </c>
      <c r="N40" s="43">
        <f t="shared" si="1"/>
        <v>35444.500000000007</v>
      </c>
      <c r="O40" s="22">
        <v>10.56</v>
      </c>
      <c r="P40" s="43">
        <f t="shared" si="1"/>
        <v>10560</v>
      </c>
      <c r="Q40" s="4">
        <v>2042</v>
      </c>
      <c r="R40" s="42">
        <f t="shared" si="2"/>
        <v>2479.0057915508132</v>
      </c>
      <c r="S40" s="42">
        <f t="shared" si="3"/>
        <v>8263.3526385027108</v>
      </c>
      <c r="T40" s="42">
        <f t="shared" si="4"/>
        <v>5784.3468469518975</v>
      </c>
      <c r="U40" s="11">
        <f t="shared" si="40"/>
        <v>6082.7980570054233</v>
      </c>
      <c r="W40" s="4">
        <v>2042</v>
      </c>
      <c r="X40" s="42">
        <f t="shared" si="5"/>
        <v>2376.4183445674921</v>
      </c>
      <c r="Y40" s="42">
        <f t="shared" si="6"/>
        <v>7921.3944818916407</v>
      </c>
      <c r="Z40" s="42">
        <f t="shared" si="7"/>
        <v>5544.9761373241481</v>
      </c>
      <c r="AA40" s="11">
        <f t="shared" si="52"/>
        <v>5398.8817437832822</v>
      </c>
      <c r="AC40" s="4">
        <v>2042</v>
      </c>
      <c r="AD40" s="42">
        <f t="shared" si="8"/>
        <v>2602.241135702388</v>
      </c>
      <c r="AE40" s="42">
        <f t="shared" si="9"/>
        <v>8674.1371190079608</v>
      </c>
      <c r="AF40" s="42">
        <f t="shared" si="10"/>
        <v>6071.8959833055724</v>
      </c>
      <c r="AG40" s="11">
        <f t="shared" si="41"/>
        <v>6904.3670180159233</v>
      </c>
      <c r="AI40" s="4">
        <v>2042</v>
      </c>
      <c r="AJ40" s="42">
        <f t="shared" si="11"/>
        <v>2446.8385412255348</v>
      </c>
      <c r="AK40" s="42">
        <f t="shared" si="12"/>
        <v>8156.1284707517825</v>
      </c>
      <c r="AL40" s="42">
        <f t="shared" si="13"/>
        <v>5709.2899295262478</v>
      </c>
      <c r="AM40" s="11">
        <f t="shared" si="53"/>
        <v>5868.349721503565</v>
      </c>
      <c r="AO40" s="4">
        <v>2042</v>
      </c>
      <c r="AP40" s="42">
        <f t="shared" si="14"/>
        <v>2865.012795454159</v>
      </c>
      <c r="AQ40" s="42">
        <f t="shared" si="15"/>
        <v>9550.0426515138643</v>
      </c>
      <c r="AR40" s="42">
        <f t="shared" si="16"/>
        <v>6685.0298560597048</v>
      </c>
      <c r="AS40" s="11">
        <f t="shared" si="42"/>
        <v>8656.1780830277276</v>
      </c>
      <c r="AU40" s="4">
        <v>2042</v>
      </c>
      <c r="AV40" s="42">
        <f t="shared" si="17"/>
        <v>2655.2736294819019</v>
      </c>
      <c r="AW40" s="42">
        <f t="shared" si="18"/>
        <v>8850.9120982730074</v>
      </c>
      <c r="AX40" s="42">
        <f t="shared" si="19"/>
        <v>6195.638468791105</v>
      </c>
      <c r="AY40" s="11">
        <f t="shared" si="54"/>
        <v>7257.9169765460156</v>
      </c>
      <c r="BA40" s="4">
        <v>2042</v>
      </c>
      <c r="BB40" s="42">
        <f t="shared" si="20"/>
        <v>2513.9985435938534</v>
      </c>
      <c r="BC40" s="42">
        <f t="shared" si="21"/>
        <v>8379.9951453128451</v>
      </c>
      <c r="BD40" s="42">
        <f t="shared" si="22"/>
        <v>5865.9966017189909</v>
      </c>
      <c r="BE40" s="11">
        <f t="shared" si="43"/>
        <v>6316.0830706256911</v>
      </c>
      <c r="BG40" s="4">
        <v>2042</v>
      </c>
      <c r="BH40" s="42">
        <f t="shared" si="23"/>
        <v>2388.1550440104993</v>
      </c>
      <c r="BI40" s="42">
        <f t="shared" si="24"/>
        <v>7960.516813368331</v>
      </c>
      <c r="BJ40" s="42">
        <f t="shared" si="25"/>
        <v>5572.3617693578317</v>
      </c>
      <c r="BK40" s="11">
        <f t="shared" si="55"/>
        <v>5477.1264067366628</v>
      </c>
      <c r="BM40" s="4">
        <v>2042</v>
      </c>
      <c r="BN40" s="23">
        <f t="shared" si="44"/>
        <v>40.155067500000008</v>
      </c>
      <c r="BO40" s="23">
        <f t="shared" si="45"/>
        <v>133.85022500000002</v>
      </c>
      <c r="BP40" s="23">
        <f t="shared" si="46"/>
        <v>93.695157500000008</v>
      </c>
      <c r="BQ40" s="25">
        <v>267.70045000000005</v>
      </c>
      <c r="BS40" s="4">
        <v>2042</v>
      </c>
      <c r="BT40" s="23">
        <f t="shared" si="47"/>
        <v>241.5</v>
      </c>
      <c r="BU40" s="23">
        <f t="shared" si="48"/>
        <v>805</v>
      </c>
      <c r="BV40" s="23">
        <f t="shared" si="49"/>
        <v>563.5</v>
      </c>
      <c r="BW40" s="25">
        <v>1610</v>
      </c>
      <c r="BY40" s="4">
        <v>2042</v>
      </c>
      <c r="BZ40" s="42">
        <f t="shared" si="26"/>
        <v>2911.7422469402059</v>
      </c>
      <c r="CA40" s="42">
        <f t="shared" si="27"/>
        <v>9705.8074898006871</v>
      </c>
      <c r="CB40" s="42">
        <f t="shared" si="28"/>
        <v>6794.0652428604808</v>
      </c>
      <c r="CC40" s="11">
        <f t="shared" si="50"/>
        <v>8967.7077596013751</v>
      </c>
      <c r="CE40" s="4">
        <v>2042</v>
      </c>
      <c r="CF40" s="42">
        <f t="shared" si="29"/>
        <v>3077.3601168581959</v>
      </c>
      <c r="CG40" s="42">
        <f t="shared" si="30"/>
        <v>10257.867056193987</v>
      </c>
      <c r="CH40" s="42">
        <f t="shared" si="31"/>
        <v>7180.5069393357908</v>
      </c>
      <c r="CI40" s="11">
        <f t="shared" si="56"/>
        <v>10071.826892387975</v>
      </c>
      <c r="CK40" s="4">
        <v>2042</v>
      </c>
      <c r="CL40" s="42">
        <f t="shared" si="32"/>
        <v>3222.3300896079313</v>
      </c>
      <c r="CM40" s="42">
        <f t="shared" si="33"/>
        <v>10741.100298693105</v>
      </c>
      <c r="CN40" s="42">
        <f t="shared" si="34"/>
        <v>7518.7702090851735</v>
      </c>
      <c r="CO40" s="11">
        <f t="shared" si="51"/>
        <v>11038.293377386213</v>
      </c>
      <c r="CQ40" s="4">
        <v>2042</v>
      </c>
      <c r="CR40" s="42">
        <f t="shared" si="35"/>
        <v>3012.5909236356752</v>
      </c>
      <c r="CS40" s="42">
        <f t="shared" si="36"/>
        <v>10041.96974545225</v>
      </c>
      <c r="CT40" s="42">
        <f t="shared" si="37"/>
        <v>7029.3788218165746</v>
      </c>
      <c r="CU40" s="11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2">
        <v>741.28810670420194</v>
      </c>
      <c r="D41" s="43">
        <f t="shared" si="38"/>
        <v>741288.1067042019</v>
      </c>
      <c r="E41" s="22">
        <v>1115.6653091766893</v>
      </c>
      <c r="F41" s="43">
        <f t="shared" si="0"/>
        <v>1115665.3091766892</v>
      </c>
      <c r="G41" s="22">
        <v>820.93124163949585</v>
      </c>
      <c r="H41" s="43">
        <f t="shared" si="0"/>
        <v>820931.24163949583</v>
      </c>
      <c r="I41" s="43">
        <v>678660</v>
      </c>
      <c r="J41" s="43">
        <v>16967</v>
      </c>
      <c r="K41" s="22">
        <v>8.7750400613315414</v>
      </c>
      <c r="L41" s="43">
        <f t="shared" si="39"/>
        <v>8775.0400613315414</v>
      </c>
      <c r="M41" s="22">
        <v>35.152375000000006</v>
      </c>
      <c r="N41" s="43">
        <f t="shared" si="1"/>
        <v>35152.375000000007</v>
      </c>
      <c r="O41" s="22">
        <v>10.56</v>
      </c>
      <c r="P41" s="43">
        <f t="shared" si="1"/>
        <v>10560</v>
      </c>
      <c r="Q41" s="4">
        <v>2043</v>
      </c>
      <c r="R41" s="42">
        <f t="shared" si="2"/>
        <v>2562.6293660961774</v>
      </c>
      <c r="S41" s="42">
        <f t="shared" si="3"/>
        <v>8542.0978869872579</v>
      </c>
      <c r="T41" s="42">
        <f t="shared" si="4"/>
        <v>5979.4685208910805</v>
      </c>
      <c r="U41" s="11">
        <f t="shared" si="40"/>
        <v>6186.2056239745152</v>
      </c>
      <c r="W41" s="4">
        <v>2043</v>
      </c>
      <c r="X41" s="42">
        <f t="shared" si="5"/>
        <v>2458.2979325141391</v>
      </c>
      <c r="Y41" s="42">
        <f t="shared" si="6"/>
        <v>8194.326441713798</v>
      </c>
      <c r="Z41" s="42">
        <f t="shared" si="7"/>
        <v>5736.0285091996584</v>
      </c>
      <c r="AA41" s="11">
        <f t="shared" si="52"/>
        <v>5490.6627334275972</v>
      </c>
      <c r="AC41" s="4">
        <v>2043</v>
      </c>
      <c r="AD41" s="42">
        <f t="shared" si="8"/>
        <v>2687.9597110983291</v>
      </c>
      <c r="AE41" s="42">
        <f t="shared" si="9"/>
        <v>8959.8657036610966</v>
      </c>
      <c r="AF41" s="42">
        <f t="shared" si="10"/>
        <v>6271.9059925627671</v>
      </c>
      <c r="AG41" s="11">
        <f t="shared" si="41"/>
        <v>7021.7412573221936</v>
      </c>
      <c r="AI41" s="4">
        <v>2043</v>
      </c>
      <c r="AJ41" s="42">
        <f t="shared" si="11"/>
        <v>2529.9152725153685</v>
      </c>
      <c r="AK41" s="42">
        <f t="shared" si="12"/>
        <v>8433.0509083845627</v>
      </c>
      <c r="AL41" s="42">
        <f t="shared" si="13"/>
        <v>5903.1356358691937</v>
      </c>
      <c r="AM41" s="11">
        <f t="shared" si="53"/>
        <v>5968.1116667691249</v>
      </c>
      <c r="AO41" s="4">
        <v>2043</v>
      </c>
      <c r="AP41" s="42">
        <f t="shared" si="14"/>
        <v>2955.1984890658791</v>
      </c>
      <c r="AQ41" s="42">
        <f t="shared" si="15"/>
        <v>9850.661630219598</v>
      </c>
      <c r="AR41" s="42">
        <f t="shared" si="16"/>
        <v>6895.4631411537184</v>
      </c>
      <c r="AS41" s="11">
        <f t="shared" si="42"/>
        <v>8803.3331104391982</v>
      </c>
      <c r="AU41" s="4">
        <v>2043</v>
      </c>
      <c r="AV41" s="42">
        <f t="shared" si="17"/>
        <v>2741.8937572720947</v>
      </c>
      <c r="AW41" s="42">
        <f t="shared" si="18"/>
        <v>9139.6458575736488</v>
      </c>
      <c r="AX41" s="42">
        <f t="shared" si="19"/>
        <v>6397.7521003015536</v>
      </c>
      <c r="AY41" s="11">
        <f t="shared" si="54"/>
        <v>7381.301565147297</v>
      </c>
      <c r="BA41" s="4">
        <v>2043</v>
      </c>
      <c r="BB41" s="42">
        <f t="shared" si="20"/>
        <v>2598.2169949239487</v>
      </c>
      <c r="BC41" s="42">
        <f t="shared" si="21"/>
        <v>8660.723316413163</v>
      </c>
      <c r="BD41" s="42">
        <f t="shared" si="22"/>
        <v>6062.5063214892134</v>
      </c>
      <c r="BE41" s="11">
        <f t="shared" si="43"/>
        <v>6423.4564828263274</v>
      </c>
      <c r="BG41" s="4">
        <v>2043</v>
      </c>
      <c r="BH41" s="42">
        <f t="shared" si="23"/>
        <v>2470.2341558476778</v>
      </c>
      <c r="BI41" s="42">
        <f t="shared" si="24"/>
        <v>8234.1138528255924</v>
      </c>
      <c r="BJ41" s="42">
        <f t="shared" si="25"/>
        <v>5763.8796969779141</v>
      </c>
      <c r="BK41" s="11">
        <f t="shared" si="55"/>
        <v>5570.2375556511852</v>
      </c>
      <c r="BM41" s="4">
        <v>2043</v>
      </c>
      <c r="BN41" s="23">
        <f t="shared" si="44"/>
        <v>41.900939999999999</v>
      </c>
      <c r="BO41" s="23">
        <f t="shared" si="45"/>
        <v>139.66980000000001</v>
      </c>
      <c r="BP41" s="23">
        <f t="shared" si="46"/>
        <v>97.768860000000004</v>
      </c>
      <c r="BQ41" s="25">
        <v>279.33960000000002</v>
      </c>
      <c r="BS41" s="4">
        <v>2043</v>
      </c>
      <c r="BT41" s="23">
        <f t="shared" si="47"/>
        <v>252</v>
      </c>
      <c r="BU41" s="23">
        <f t="shared" si="48"/>
        <v>840</v>
      </c>
      <c r="BV41" s="23">
        <f t="shared" si="49"/>
        <v>588</v>
      </c>
      <c r="BW41" s="25">
        <v>1680</v>
      </c>
      <c r="BY41" s="4">
        <v>2043</v>
      </c>
      <c r="BZ41" s="42">
        <f t="shared" si="26"/>
        <v>3002.7223412271896</v>
      </c>
      <c r="CA41" s="42">
        <f t="shared" si="27"/>
        <v>10009.074470757299</v>
      </c>
      <c r="CB41" s="42">
        <f t="shared" si="28"/>
        <v>7006.3521295301089</v>
      </c>
      <c r="CC41" s="11">
        <f t="shared" si="50"/>
        <v>9120.1587915145974</v>
      </c>
      <c r="CE41" s="4">
        <v>2043</v>
      </c>
      <c r="CF41" s="42">
        <f t="shared" si="29"/>
        <v>3171.1557149337855</v>
      </c>
      <c r="CG41" s="42">
        <f t="shared" si="30"/>
        <v>10570.519049779285</v>
      </c>
      <c r="CH41" s="42">
        <f t="shared" si="31"/>
        <v>7399.3633348454987</v>
      </c>
      <c r="CI41" s="11">
        <f t="shared" si="56"/>
        <v>10243.04794955857</v>
      </c>
      <c r="CK41" s="4">
        <v>2043</v>
      </c>
      <c r="CL41" s="42">
        <f t="shared" si="32"/>
        <v>3318.5901772202665</v>
      </c>
      <c r="CM41" s="42">
        <f t="shared" si="33"/>
        <v>11061.967257400889</v>
      </c>
      <c r="CN41" s="42">
        <f t="shared" si="34"/>
        <v>7743.3770801806222</v>
      </c>
      <c r="CO41" s="11">
        <f t="shared" si="51"/>
        <v>11225.944364801779</v>
      </c>
      <c r="CQ41" s="4">
        <v>2043</v>
      </c>
      <c r="CR41" s="42">
        <f t="shared" si="35"/>
        <v>3105.2854454264811</v>
      </c>
      <c r="CS41" s="42">
        <f t="shared" si="36"/>
        <v>10350.951484754938</v>
      </c>
      <c r="CT41" s="42">
        <f t="shared" si="37"/>
        <v>7245.6660393284565</v>
      </c>
      <c r="CU41" s="11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2">
        <v>733.00555802594261</v>
      </c>
      <c r="D42" s="43">
        <f t="shared" si="38"/>
        <v>733005.55802594265</v>
      </c>
      <c r="E42" s="22">
        <v>1104.5049385155421</v>
      </c>
      <c r="F42" s="43">
        <f t="shared" si="0"/>
        <v>1104504.9385155421</v>
      </c>
      <c r="G42" s="22">
        <v>817.98495349301083</v>
      </c>
      <c r="H42" s="43">
        <f t="shared" si="0"/>
        <v>817984.95349301083</v>
      </c>
      <c r="I42" s="43">
        <v>668531</v>
      </c>
      <c r="J42" s="43">
        <v>16713</v>
      </c>
      <c r="K42" s="22">
        <v>8.6769949209814694</v>
      </c>
      <c r="L42" s="43">
        <f t="shared" si="39"/>
        <v>8676.9949209814695</v>
      </c>
      <c r="M42" s="22">
        <v>34.860250000000001</v>
      </c>
      <c r="N42" s="43">
        <f t="shared" si="1"/>
        <v>34860.25</v>
      </c>
      <c r="O42" s="22">
        <v>10.56</v>
      </c>
      <c r="P42" s="43">
        <f t="shared" si="1"/>
        <v>10560</v>
      </c>
      <c r="Q42" s="4">
        <v>2044</v>
      </c>
      <c r="R42" s="42">
        <f t="shared" si="2"/>
        <v>2646.5166284373122</v>
      </c>
      <c r="S42" s="42">
        <f t="shared" si="3"/>
        <v>8821.7220947910409</v>
      </c>
      <c r="T42" s="42">
        <f t="shared" si="4"/>
        <v>6175.2054663537283</v>
      </c>
      <c r="U42" s="11">
        <f t="shared" si="40"/>
        <v>6291.3711195820815</v>
      </c>
      <c r="W42" s="4">
        <v>2044</v>
      </c>
      <c r="X42" s="42">
        <f t="shared" si="5"/>
        <v>2540.4115604843796</v>
      </c>
      <c r="Y42" s="42">
        <f t="shared" si="6"/>
        <v>8468.0385349479329</v>
      </c>
      <c r="Z42" s="42">
        <f t="shared" si="7"/>
        <v>5927.6269744635529</v>
      </c>
      <c r="AA42" s="11">
        <f t="shared" si="52"/>
        <v>5584.0039998958655</v>
      </c>
      <c r="AC42" s="4">
        <v>2044</v>
      </c>
      <c r="AD42" s="42">
        <f t="shared" si="8"/>
        <v>2773.9775893045007</v>
      </c>
      <c r="AE42" s="42">
        <f t="shared" si="9"/>
        <v>9246.5919643483358</v>
      </c>
      <c r="AF42" s="42">
        <f t="shared" si="10"/>
        <v>6472.614375043835</v>
      </c>
      <c r="AG42" s="11">
        <f t="shared" si="41"/>
        <v>7141.1108586966702</v>
      </c>
      <c r="AI42" s="4">
        <v>2044</v>
      </c>
      <c r="AJ42" s="42">
        <f t="shared" si="11"/>
        <v>2613.2463952656299</v>
      </c>
      <c r="AK42" s="42">
        <f t="shared" si="12"/>
        <v>8710.8213175520996</v>
      </c>
      <c r="AL42" s="42">
        <f t="shared" si="13"/>
        <v>6097.5749222864697</v>
      </c>
      <c r="AM42" s="11">
        <f t="shared" si="53"/>
        <v>6069.5695651041997</v>
      </c>
      <c r="AO42" s="4">
        <v>2044</v>
      </c>
      <c r="AP42" s="42">
        <f t="shared" si="14"/>
        <v>3045.7594264974996</v>
      </c>
      <c r="AQ42" s="42">
        <f t="shared" si="15"/>
        <v>10152.531421658332</v>
      </c>
      <c r="AR42" s="42">
        <f t="shared" si="16"/>
        <v>7106.7719951608324</v>
      </c>
      <c r="AS42" s="11">
        <f t="shared" si="42"/>
        <v>8952.9897733166636</v>
      </c>
      <c r="AU42" s="4">
        <v>2044</v>
      </c>
      <c r="AV42" s="42">
        <f t="shared" si="17"/>
        <v>2828.8285142632199</v>
      </c>
      <c r="AW42" s="42">
        <f t="shared" si="18"/>
        <v>9429.4283808773998</v>
      </c>
      <c r="AX42" s="42">
        <f t="shared" si="19"/>
        <v>6600.5998666141795</v>
      </c>
      <c r="AY42" s="11">
        <f t="shared" si="54"/>
        <v>7506.7836917548002</v>
      </c>
      <c r="BA42" s="4">
        <v>2044</v>
      </c>
      <c r="BB42" s="42">
        <f t="shared" si="20"/>
        <v>2682.7092469551562</v>
      </c>
      <c r="BC42" s="42">
        <f t="shared" si="21"/>
        <v>8942.3641565171874</v>
      </c>
      <c r="BD42" s="42">
        <f t="shared" si="22"/>
        <v>6259.6549095620312</v>
      </c>
      <c r="BE42" s="11">
        <f t="shared" si="43"/>
        <v>6532.6552430343745</v>
      </c>
      <c r="BG42" s="4">
        <v>2044</v>
      </c>
      <c r="BH42" s="42">
        <f t="shared" si="23"/>
        <v>2552.5506996145882</v>
      </c>
      <c r="BI42" s="42">
        <f t="shared" si="24"/>
        <v>8508.5023320486271</v>
      </c>
      <c r="BJ42" s="42">
        <f t="shared" si="25"/>
        <v>5955.9516324340384</v>
      </c>
      <c r="BK42" s="11">
        <f t="shared" si="55"/>
        <v>5664.9315940972547</v>
      </c>
      <c r="BM42" s="4">
        <v>2044</v>
      </c>
      <c r="BN42" s="23">
        <f t="shared" si="44"/>
        <v>43.646812499999996</v>
      </c>
      <c r="BO42" s="23">
        <f t="shared" si="45"/>
        <v>145.489375</v>
      </c>
      <c r="BP42" s="23">
        <f t="shared" si="46"/>
        <v>101.84256249999999</v>
      </c>
      <c r="BQ42" s="25">
        <v>290.97874999999999</v>
      </c>
      <c r="BS42" s="4">
        <v>2044</v>
      </c>
      <c r="BT42" s="23">
        <f t="shared" si="47"/>
        <v>262.5</v>
      </c>
      <c r="BU42" s="23">
        <f t="shared" si="48"/>
        <v>875</v>
      </c>
      <c r="BV42" s="23">
        <f t="shared" si="49"/>
        <v>612.5</v>
      </c>
      <c r="BW42" s="25">
        <v>1750</v>
      </c>
      <c r="BY42" s="4">
        <v>2044</v>
      </c>
      <c r="BZ42" s="42">
        <f t="shared" si="26"/>
        <v>3094.0911841455518</v>
      </c>
      <c r="CA42" s="42">
        <f t="shared" si="27"/>
        <v>10313.637280485173</v>
      </c>
      <c r="CB42" s="42">
        <f t="shared" si="28"/>
        <v>7219.5460963396199</v>
      </c>
      <c r="CC42" s="11">
        <f t="shared" si="50"/>
        <v>9275.2014909703448</v>
      </c>
      <c r="CE42" s="4">
        <v>2044</v>
      </c>
      <c r="CF42" s="42">
        <f t="shared" si="29"/>
        <v>3265.3879252051597</v>
      </c>
      <c r="CG42" s="42">
        <f t="shared" si="30"/>
        <v>10884.626417350533</v>
      </c>
      <c r="CH42" s="42">
        <f t="shared" si="31"/>
        <v>7619.2384921453731</v>
      </c>
      <c r="CI42" s="11">
        <f t="shared" si="56"/>
        <v>10417.179764701064</v>
      </c>
      <c r="CK42" s="4">
        <v>2044</v>
      </c>
      <c r="CL42" s="42">
        <f t="shared" si="32"/>
        <v>3415.3287733505117</v>
      </c>
      <c r="CM42" s="42">
        <f t="shared" si="33"/>
        <v>11384.429244501705</v>
      </c>
      <c r="CN42" s="42">
        <f t="shared" si="34"/>
        <v>7969.1004711511932</v>
      </c>
      <c r="CO42" s="11">
        <f t="shared" si="51"/>
        <v>11416.785419003409</v>
      </c>
      <c r="CQ42" s="4">
        <v>2044</v>
      </c>
      <c r="CR42" s="42">
        <f t="shared" si="35"/>
        <v>3198.3978611162315</v>
      </c>
      <c r="CS42" s="42">
        <f t="shared" si="36"/>
        <v>10661.326203720771</v>
      </c>
      <c r="CT42" s="42">
        <f t="shared" si="37"/>
        <v>7462.9283426045395</v>
      </c>
      <c r="CU42" s="11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2">
        <v>724.72300934768339</v>
      </c>
      <c r="D43" s="43">
        <f t="shared" si="38"/>
        <v>724723.0093476834</v>
      </c>
      <c r="E43" s="22">
        <v>1093.2517828139476</v>
      </c>
      <c r="F43" s="43">
        <f t="shared" si="0"/>
        <v>1093251.7828139476</v>
      </c>
      <c r="G43" s="22">
        <v>816.97139352978456</v>
      </c>
      <c r="H43" s="43">
        <f t="shared" si="0"/>
        <v>816971.39352978452</v>
      </c>
      <c r="I43" s="43">
        <v>658402</v>
      </c>
      <c r="J43" s="43">
        <v>16460</v>
      </c>
      <c r="K43" s="22">
        <v>8.5789497806313957</v>
      </c>
      <c r="L43" s="43">
        <f t="shared" si="39"/>
        <v>8578.9497806313957</v>
      </c>
      <c r="M43" s="22">
        <v>34.568124999999995</v>
      </c>
      <c r="N43" s="43">
        <f t="shared" si="1"/>
        <v>34568.124999999993</v>
      </c>
      <c r="O43" s="22">
        <v>10.56</v>
      </c>
      <c r="P43" s="43">
        <f t="shared" si="1"/>
        <v>10560</v>
      </c>
      <c r="Q43" s="4">
        <v>2045</v>
      </c>
      <c r="R43" s="42">
        <f t="shared" si="2"/>
        <v>2730.6720627922464</v>
      </c>
      <c r="S43" s="42">
        <f t="shared" si="3"/>
        <v>9102.2402093074888</v>
      </c>
      <c r="T43" s="42">
        <f t="shared" si="4"/>
        <v>6371.568146515242</v>
      </c>
      <c r="U43" s="11">
        <f t="shared" si="40"/>
        <v>6398.3244286149766</v>
      </c>
      <c r="W43" s="4">
        <v>2045</v>
      </c>
      <c r="X43" s="42">
        <f t="shared" si="5"/>
        <v>2622.7632086841136</v>
      </c>
      <c r="Y43" s="42">
        <f t="shared" si="6"/>
        <v>8742.5440289470462</v>
      </c>
      <c r="Z43" s="42">
        <f t="shared" si="7"/>
        <v>6119.7808202629321</v>
      </c>
      <c r="AA43" s="11">
        <f t="shared" si="52"/>
        <v>5678.9320678940949</v>
      </c>
      <c r="AC43" s="4">
        <v>2045</v>
      </c>
      <c r="AD43" s="42">
        <f t="shared" si="8"/>
        <v>2860.2998599941766</v>
      </c>
      <c r="AE43" s="42">
        <f t="shared" si="9"/>
        <v>9534.3328666472553</v>
      </c>
      <c r="AF43" s="42">
        <f t="shared" si="10"/>
        <v>6674.0330066530787</v>
      </c>
      <c r="AG43" s="11">
        <f t="shared" si="41"/>
        <v>7262.5097432945131</v>
      </c>
      <c r="AI43" s="4">
        <v>2045</v>
      </c>
      <c r="AJ43" s="42">
        <f t="shared" si="11"/>
        <v>2696.8362356566454</v>
      </c>
      <c r="AK43" s="42">
        <f t="shared" si="12"/>
        <v>8989.4541188554849</v>
      </c>
      <c r="AL43" s="42">
        <f t="shared" si="13"/>
        <v>6292.6178831988391</v>
      </c>
      <c r="AM43" s="11">
        <f t="shared" si="53"/>
        <v>6172.7522477109706</v>
      </c>
      <c r="AO43" s="4">
        <v>2045</v>
      </c>
      <c r="AP43" s="42">
        <f t="shared" si="14"/>
        <v>3136.7019884194565</v>
      </c>
      <c r="AQ43" s="42">
        <f t="shared" si="15"/>
        <v>10455.673294731521</v>
      </c>
      <c r="AR43" s="42">
        <f t="shared" si="16"/>
        <v>7318.9713063120644</v>
      </c>
      <c r="AS43" s="11">
        <f t="shared" si="42"/>
        <v>9105.1905994630451</v>
      </c>
      <c r="AU43" s="4">
        <v>2045</v>
      </c>
      <c r="AV43" s="42">
        <f t="shared" si="17"/>
        <v>2916.0832506771944</v>
      </c>
      <c r="AW43" s="42">
        <f t="shared" si="18"/>
        <v>9720.2775022573151</v>
      </c>
      <c r="AX43" s="42">
        <f t="shared" si="19"/>
        <v>6804.1942515801202</v>
      </c>
      <c r="AY43" s="11">
        <f t="shared" si="54"/>
        <v>7634.3990145146308</v>
      </c>
      <c r="BA43" s="4">
        <v>2045</v>
      </c>
      <c r="BB43" s="42">
        <f t="shared" si="20"/>
        <v>2767.4799558248938</v>
      </c>
      <c r="BC43" s="42">
        <f t="shared" si="21"/>
        <v>9224.9331860829789</v>
      </c>
      <c r="BD43" s="42">
        <f t="shared" si="22"/>
        <v>6457.4532302580847</v>
      </c>
      <c r="BE43" s="11">
        <f t="shared" si="43"/>
        <v>6643.7103821659584</v>
      </c>
      <c r="BG43" s="4">
        <v>2045</v>
      </c>
      <c r="BH43" s="42">
        <f t="shared" si="23"/>
        <v>2635.1087131795357</v>
      </c>
      <c r="BI43" s="42">
        <f t="shared" si="24"/>
        <v>8783.6957105984529</v>
      </c>
      <c r="BJ43" s="42">
        <f t="shared" si="25"/>
        <v>6148.5869974189163</v>
      </c>
      <c r="BK43" s="11">
        <f t="shared" si="55"/>
        <v>5761.2354311969075</v>
      </c>
      <c r="BM43" s="4">
        <v>2045</v>
      </c>
      <c r="BN43" s="23">
        <f t="shared" si="44"/>
        <v>45.392684999999993</v>
      </c>
      <c r="BO43" s="23">
        <f t="shared" si="45"/>
        <v>151.30894999999998</v>
      </c>
      <c r="BP43" s="23">
        <f t="shared" si="46"/>
        <v>105.91626499999998</v>
      </c>
      <c r="BQ43" s="25">
        <v>302.61789999999996</v>
      </c>
      <c r="BS43" s="4">
        <v>2045</v>
      </c>
      <c r="BT43" s="23">
        <f t="shared" si="47"/>
        <v>273</v>
      </c>
      <c r="BU43" s="23">
        <f t="shared" si="48"/>
        <v>910</v>
      </c>
      <c r="BV43" s="23">
        <f t="shared" si="49"/>
        <v>637</v>
      </c>
      <c r="BW43" s="25">
        <v>1820</v>
      </c>
      <c r="BY43" s="4">
        <v>2045</v>
      </c>
      <c r="BZ43" s="42">
        <f t="shared" si="26"/>
        <v>3185.855385947526</v>
      </c>
      <c r="CA43" s="42">
        <f t="shared" si="27"/>
        <v>10619.51795315842</v>
      </c>
      <c r="CB43" s="42">
        <f t="shared" si="28"/>
        <v>7433.662567210893</v>
      </c>
      <c r="CC43" s="11">
        <f t="shared" si="50"/>
        <v>9432.8799163168405</v>
      </c>
      <c r="CE43" s="4">
        <v>2045</v>
      </c>
      <c r="CF43" s="42">
        <f t="shared" si="29"/>
        <v>3360.0641716051473</v>
      </c>
      <c r="CG43" s="42">
        <f t="shared" si="30"/>
        <v>11200.213905350491</v>
      </c>
      <c r="CH43" s="42">
        <f t="shared" si="31"/>
        <v>7840.1497337453429</v>
      </c>
      <c r="CI43" s="11">
        <f t="shared" si="56"/>
        <v>10594.271820700982</v>
      </c>
      <c r="CK43" s="4">
        <v>2045</v>
      </c>
      <c r="CL43" s="42">
        <f t="shared" si="32"/>
        <v>3512.5540141689694</v>
      </c>
      <c r="CM43" s="42">
        <f t="shared" si="33"/>
        <v>11708.513380563232</v>
      </c>
      <c r="CN43" s="42">
        <f t="shared" si="34"/>
        <v>8195.9593663942615</v>
      </c>
      <c r="CO43" s="11">
        <f t="shared" si="51"/>
        <v>11610.870771126465</v>
      </c>
      <c r="CQ43" s="4">
        <v>2045</v>
      </c>
      <c r="CR43" s="42">
        <f t="shared" si="35"/>
        <v>3291.9352764267073</v>
      </c>
      <c r="CS43" s="42">
        <f t="shared" si="36"/>
        <v>10973.117588089024</v>
      </c>
      <c r="CT43" s="42">
        <f t="shared" si="37"/>
        <v>7681.1823116623164</v>
      </c>
      <c r="CU43" s="11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3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72" t="s">
        <v>8</v>
      </c>
      <c r="D47" s="72"/>
      <c r="E47" s="72"/>
      <c r="F47" s="2"/>
      <c r="H47" s="72" t="s">
        <v>8</v>
      </c>
      <c r="I47" s="72"/>
      <c r="J47" s="72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28" t="s">
        <v>29</v>
      </c>
      <c r="AL54" s="28" t="s">
        <v>30</v>
      </c>
      <c r="AM54" s="28" t="s">
        <v>31</v>
      </c>
      <c r="AN54" s="28" t="s">
        <v>32</v>
      </c>
      <c r="AO54" s="28" t="s">
        <v>33</v>
      </c>
      <c r="AQ54" s="55" t="s">
        <v>166</v>
      </c>
      <c r="AR54" s="55"/>
      <c r="AS54" s="55"/>
      <c r="AT54" s="55"/>
    </row>
    <row r="55" spans="1:46" x14ac:dyDescent="0.35">
      <c r="C55" s="72" t="s">
        <v>8</v>
      </c>
      <c r="D55" s="72"/>
      <c r="E55" s="72"/>
      <c r="G55" s="34" t="s">
        <v>130</v>
      </c>
      <c r="H55" s="6">
        <v>0.30540717668493728</v>
      </c>
      <c r="J55" s="34" t="s">
        <v>131</v>
      </c>
      <c r="K55" s="6">
        <v>0.34816110484690904</v>
      </c>
      <c r="M55" s="34" t="s">
        <v>132</v>
      </c>
      <c r="N55" s="25">
        <v>0.31465185333275902</v>
      </c>
      <c r="P55" s="34" t="s">
        <v>133</v>
      </c>
      <c r="Q55" s="6">
        <v>0.27376698275466693</v>
      </c>
      <c r="AG55" t="s">
        <v>16</v>
      </c>
      <c r="AH55" t="s">
        <v>19</v>
      </c>
      <c r="AK55" s="28"/>
      <c r="AL55" s="28"/>
      <c r="AM55" s="28"/>
      <c r="AN55" s="28"/>
      <c r="AO55" s="28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1" t="s">
        <v>10</v>
      </c>
      <c r="M56" s="31" t="s">
        <v>10</v>
      </c>
      <c r="P56" s="31" t="s">
        <v>10</v>
      </c>
      <c r="S56" s="29" t="s">
        <v>10</v>
      </c>
      <c r="V56" s="2" t="s">
        <v>10</v>
      </c>
      <c r="Y56" s="29" t="s">
        <v>10</v>
      </c>
      <c r="AB56" s="35" t="s">
        <v>10</v>
      </c>
      <c r="AE56" s="29" t="s">
        <v>10</v>
      </c>
      <c r="AJ56" t="s">
        <v>10</v>
      </c>
      <c r="AK56" s="28"/>
      <c r="AL56" s="28"/>
      <c r="AM56" s="28"/>
      <c r="AN56" s="28"/>
      <c r="AO56" s="28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1">
        <v>1</v>
      </c>
      <c r="K57" s="6">
        <v>519.20000000000005</v>
      </c>
      <c r="M57" s="31">
        <v>1</v>
      </c>
      <c r="N57" s="6">
        <v>519.20000000000005</v>
      </c>
      <c r="P57" s="31">
        <v>1</v>
      </c>
      <c r="Q57" s="6">
        <v>519.20000000000005</v>
      </c>
      <c r="S57" s="29">
        <v>1</v>
      </c>
      <c r="T57" s="6">
        <v>519.20000000000005</v>
      </c>
      <c r="V57" s="2">
        <v>1</v>
      </c>
      <c r="W57" s="6">
        <v>78</v>
      </c>
      <c r="Y57" s="29">
        <v>1</v>
      </c>
      <c r="Z57" s="8">
        <f t="shared" ref="Z57:Z100" si="58">AG57*AH57*1000/1000000</f>
        <v>39.666780000000003</v>
      </c>
      <c r="AB57" s="35">
        <v>1</v>
      </c>
      <c r="AC57" s="36">
        <v>2520</v>
      </c>
      <c r="AE57" s="29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29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6">
        <v>1</v>
      </c>
      <c r="AR57" s="25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1">
        <v>2</v>
      </c>
      <c r="K58" s="6">
        <v>665.6</v>
      </c>
      <c r="M58" s="31">
        <v>2</v>
      </c>
      <c r="N58" s="6">
        <v>665.6</v>
      </c>
      <c r="P58" s="31">
        <v>2</v>
      </c>
      <c r="Q58" s="6">
        <v>665.6</v>
      </c>
      <c r="S58" s="29">
        <v>2</v>
      </c>
      <c r="T58" s="6">
        <v>665.6</v>
      </c>
      <c r="V58" s="2">
        <v>2</v>
      </c>
      <c r="W58" s="6">
        <v>100</v>
      </c>
      <c r="Y58" s="29">
        <v>2</v>
      </c>
      <c r="Z58" s="8">
        <f t="shared" si="58"/>
        <v>23.617080000000001</v>
      </c>
      <c r="AB58" s="35">
        <v>2</v>
      </c>
      <c r="AC58" s="36">
        <v>1980</v>
      </c>
      <c r="AE58" s="29">
        <v>2</v>
      </c>
      <c r="AF58" t="s">
        <v>20</v>
      </c>
      <c r="AG58" s="6">
        <v>7718</v>
      </c>
      <c r="AH58" s="6">
        <f t="shared" si="59"/>
        <v>3.06</v>
      </c>
      <c r="AJ58" s="29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6">
        <v>2</v>
      </c>
      <c r="AR58" s="25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1">
        <v>3</v>
      </c>
      <c r="K59" s="6">
        <v>46.5</v>
      </c>
      <c r="M59" s="31">
        <v>3</v>
      </c>
      <c r="N59" s="6">
        <v>46.5</v>
      </c>
      <c r="P59" s="31">
        <v>3</v>
      </c>
      <c r="Q59" s="6">
        <v>46.5</v>
      </c>
      <c r="S59" s="29">
        <v>3</v>
      </c>
      <c r="T59" s="6">
        <v>46.5</v>
      </c>
      <c r="V59" s="2">
        <v>3</v>
      </c>
      <c r="W59" s="6">
        <v>7</v>
      </c>
      <c r="Y59" s="29">
        <v>3</v>
      </c>
      <c r="Z59" s="8">
        <f t="shared" si="58"/>
        <v>28.115279999999998</v>
      </c>
      <c r="AB59" s="35">
        <v>3</v>
      </c>
      <c r="AC59" s="36">
        <v>240</v>
      </c>
      <c r="AE59" s="29">
        <v>3</v>
      </c>
      <c r="AF59" t="s">
        <v>20</v>
      </c>
      <c r="AG59" s="6">
        <v>9188</v>
      </c>
      <c r="AH59" s="6">
        <f t="shared" si="59"/>
        <v>3.06</v>
      </c>
      <c r="AJ59" s="29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6">
        <v>3</v>
      </c>
      <c r="AR59" s="25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1">
        <v>4</v>
      </c>
      <c r="K60" s="6">
        <v>212</v>
      </c>
      <c r="M60" s="31">
        <v>4</v>
      </c>
      <c r="N60" s="6">
        <v>212</v>
      </c>
      <c r="P60" s="31">
        <v>4</v>
      </c>
      <c r="Q60" s="6">
        <v>212</v>
      </c>
      <c r="S60" s="29">
        <v>4</v>
      </c>
      <c r="T60" s="6">
        <v>212</v>
      </c>
      <c r="V60" s="2">
        <v>4</v>
      </c>
      <c r="W60" s="6">
        <v>32</v>
      </c>
      <c r="Y60" s="29">
        <v>4</v>
      </c>
      <c r="Z60" s="8">
        <f t="shared" si="58"/>
        <v>21.77496</v>
      </c>
      <c r="AB60" s="35">
        <v>4</v>
      </c>
      <c r="AC60" s="36">
        <v>1020</v>
      </c>
      <c r="AE60" s="29">
        <v>4</v>
      </c>
      <c r="AF60" t="s">
        <v>20</v>
      </c>
      <c r="AG60" s="6">
        <v>7116</v>
      </c>
      <c r="AH60" s="6">
        <f t="shared" si="59"/>
        <v>3.06</v>
      </c>
      <c r="AJ60" s="29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6">
        <v>4</v>
      </c>
      <c r="AR60" s="25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1">
        <v>5</v>
      </c>
      <c r="K61" s="6">
        <v>464</v>
      </c>
      <c r="M61" s="31">
        <v>5</v>
      </c>
      <c r="N61" s="6">
        <v>464</v>
      </c>
      <c r="P61" s="31">
        <v>5</v>
      </c>
      <c r="Q61" s="6">
        <v>464</v>
      </c>
      <c r="S61" s="29">
        <v>5</v>
      </c>
      <c r="T61" s="6">
        <v>464</v>
      </c>
      <c r="V61" s="3">
        <v>5</v>
      </c>
      <c r="W61" s="6">
        <v>70</v>
      </c>
      <c r="Y61" s="29">
        <v>5</v>
      </c>
      <c r="Z61" s="8">
        <f t="shared" si="58"/>
        <v>23.94144</v>
      </c>
      <c r="AB61" s="35">
        <v>5</v>
      </c>
      <c r="AC61" s="36">
        <v>2220</v>
      </c>
      <c r="AE61" s="29">
        <v>5</v>
      </c>
      <c r="AF61" t="s">
        <v>20</v>
      </c>
      <c r="AG61" s="6">
        <v>7824</v>
      </c>
      <c r="AH61" s="6">
        <f t="shared" si="59"/>
        <v>3.06</v>
      </c>
      <c r="AJ61" s="29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6">
        <v>5</v>
      </c>
      <c r="AR61" s="25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1">
        <v>6</v>
      </c>
      <c r="K62" s="6">
        <v>101.5</v>
      </c>
      <c r="M62" s="31">
        <v>6</v>
      </c>
      <c r="N62" s="6">
        <v>101.5</v>
      </c>
      <c r="P62" s="31">
        <v>6</v>
      </c>
      <c r="Q62" s="6">
        <v>101.5</v>
      </c>
      <c r="S62" s="29">
        <v>6</v>
      </c>
      <c r="T62" s="6">
        <v>101.5</v>
      </c>
      <c r="V62" s="3">
        <v>6</v>
      </c>
      <c r="W62" s="6">
        <v>15</v>
      </c>
      <c r="Y62" s="29">
        <v>6</v>
      </c>
      <c r="Z62" s="8">
        <f t="shared" si="58"/>
        <v>38.22552000000001</v>
      </c>
      <c r="AB62" s="35">
        <v>6</v>
      </c>
      <c r="AC62" s="36">
        <v>300</v>
      </c>
      <c r="AE62" s="29">
        <v>6</v>
      </c>
      <c r="AF62" t="s">
        <v>20</v>
      </c>
      <c r="AG62" s="6">
        <v>12492</v>
      </c>
      <c r="AH62" s="6">
        <f t="shared" si="59"/>
        <v>3.06</v>
      </c>
      <c r="AJ62" s="29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6">
        <v>6</v>
      </c>
      <c r="AR62" s="25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1">
        <v>7</v>
      </c>
      <c r="K63" s="6">
        <v>84.6</v>
      </c>
      <c r="M63" s="31">
        <v>7</v>
      </c>
      <c r="N63" s="6">
        <v>84.6</v>
      </c>
      <c r="P63" s="31">
        <v>7</v>
      </c>
      <c r="Q63" s="6">
        <v>84.6</v>
      </c>
      <c r="S63" s="29">
        <v>7</v>
      </c>
      <c r="T63" s="6">
        <v>84.6</v>
      </c>
      <c r="V63" s="3">
        <v>7</v>
      </c>
      <c r="W63" s="6">
        <v>13</v>
      </c>
      <c r="Y63" s="29">
        <v>7</v>
      </c>
      <c r="Z63" s="8">
        <f t="shared" si="58"/>
        <v>1.6982999999999999</v>
      </c>
      <c r="AB63" s="35">
        <v>7</v>
      </c>
      <c r="AC63" s="36">
        <v>420</v>
      </c>
      <c r="AE63" s="29">
        <v>7</v>
      </c>
      <c r="AF63" t="s">
        <v>20</v>
      </c>
      <c r="AG63" s="6">
        <v>555</v>
      </c>
      <c r="AH63" s="6">
        <f t="shared" si="59"/>
        <v>3.06</v>
      </c>
      <c r="AJ63" s="29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6">
        <v>7</v>
      </c>
      <c r="AR63" s="25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1">
        <v>8</v>
      </c>
      <c r="K64" s="6">
        <v>88</v>
      </c>
      <c r="M64" s="31">
        <v>8</v>
      </c>
      <c r="N64" s="6">
        <v>88</v>
      </c>
      <c r="P64" s="31">
        <v>8</v>
      </c>
      <c r="Q64" s="6">
        <v>88</v>
      </c>
      <c r="S64" s="29">
        <v>8</v>
      </c>
      <c r="T64" s="6">
        <v>88</v>
      </c>
      <c r="V64" s="3">
        <v>8</v>
      </c>
      <c r="W64" s="6">
        <v>13</v>
      </c>
      <c r="Y64" s="29">
        <v>8</v>
      </c>
      <c r="Z64" s="8">
        <f t="shared" si="58"/>
        <v>36.677160000000001</v>
      </c>
      <c r="AB64" s="35">
        <v>8</v>
      </c>
      <c r="AC64" s="36">
        <v>420</v>
      </c>
      <c r="AE64" s="29">
        <v>8</v>
      </c>
      <c r="AF64" t="s">
        <v>20</v>
      </c>
      <c r="AG64" s="6">
        <v>11986</v>
      </c>
      <c r="AH64" s="6">
        <f t="shared" si="59"/>
        <v>3.06</v>
      </c>
      <c r="AJ64" s="29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6">
        <v>8</v>
      </c>
      <c r="AR64" s="25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1">
        <v>9</v>
      </c>
      <c r="K65" s="6">
        <v>650</v>
      </c>
      <c r="M65" s="31">
        <v>9</v>
      </c>
      <c r="N65" s="6">
        <v>650</v>
      </c>
      <c r="P65" s="31">
        <v>9</v>
      </c>
      <c r="Q65" s="6">
        <v>650</v>
      </c>
      <c r="S65" s="29">
        <v>9</v>
      </c>
      <c r="T65" s="6">
        <v>650</v>
      </c>
      <c r="V65" s="3">
        <v>9</v>
      </c>
      <c r="W65" s="6">
        <v>98</v>
      </c>
      <c r="Y65" s="29">
        <v>9</v>
      </c>
      <c r="Z65" s="8">
        <f t="shared" si="58"/>
        <v>23.494679999999999</v>
      </c>
      <c r="AB65" s="35">
        <v>9</v>
      </c>
      <c r="AC65" s="36">
        <v>1980</v>
      </c>
      <c r="AE65" s="29">
        <v>9</v>
      </c>
      <c r="AF65" t="s">
        <v>20</v>
      </c>
      <c r="AG65" s="6">
        <v>7678</v>
      </c>
      <c r="AH65" s="6">
        <f t="shared" si="59"/>
        <v>3.06</v>
      </c>
      <c r="AJ65" s="29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6">
        <v>9</v>
      </c>
      <c r="AR65" s="25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1">
        <v>10</v>
      </c>
      <c r="K66" s="6">
        <v>186</v>
      </c>
      <c r="M66" s="31">
        <v>10</v>
      </c>
      <c r="N66" s="6">
        <v>186</v>
      </c>
      <c r="P66" s="31">
        <v>10</v>
      </c>
      <c r="Q66" s="6">
        <v>186</v>
      </c>
      <c r="S66" s="29">
        <v>10</v>
      </c>
      <c r="T66" s="6">
        <v>186</v>
      </c>
      <c r="V66" s="3">
        <v>10</v>
      </c>
      <c r="W66" s="6">
        <v>28</v>
      </c>
      <c r="Y66" s="29">
        <v>10</v>
      </c>
      <c r="Z66" s="8">
        <f t="shared" si="58"/>
        <v>31.606739999999999</v>
      </c>
      <c r="AB66" s="35">
        <v>10</v>
      </c>
      <c r="AC66" s="36">
        <v>900</v>
      </c>
      <c r="AE66" s="29">
        <v>10</v>
      </c>
      <c r="AF66" t="s">
        <v>20</v>
      </c>
      <c r="AG66" s="6">
        <v>10329</v>
      </c>
      <c r="AH66" s="6">
        <f t="shared" si="59"/>
        <v>3.06</v>
      </c>
      <c r="AJ66" s="29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6">
        <v>10</v>
      </c>
      <c r="AR66" s="25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1">
        <v>11</v>
      </c>
      <c r="K67" s="6">
        <v>154</v>
      </c>
      <c r="M67" s="31">
        <v>11</v>
      </c>
      <c r="N67" s="6">
        <v>154</v>
      </c>
      <c r="P67" s="31">
        <v>11</v>
      </c>
      <c r="Q67" s="6">
        <v>154</v>
      </c>
      <c r="S67" s="29">
        <v>11</v>
      </c>
      <c r="T67" s="6">
        <v>154</v>
      </c>
      <c r="V67" s="3">
        <v>11</v>
      </c>
      <c r="W67" s="6">
        <v>23</v>
      </c>
      <c r="Y67" s="29">
        <v>11</v>
      </c>
      <c r="Z67" s="8">
        <f t="shared" si="58"/>
        <v>38.996639999999999</v>
      </c>
      <c r="AB67" s="35">
        <v>11</v>
      </c>
      <c r="AC67" s="36">
        <v>480</v>
      </c>
      <c r="AE67" s="29">
        <v>11</v>
      </c>
      <c r="AF67" t="s">
        <v>20</v>
      </c>
      <c r="AG67" s="6">
        <v>12744</v>
      </c>
      <c r="AH67" s="6">
        <f t="shared" si="59"/>
        <v>3.06</v>
      </c>
      <c r="AJ67" s="29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6">
        <v>11</v>
      </c>
      <c r="AR67" s="25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1">
        <v>12</v>
      </c>
      <c r="K68" s="6">
        <v>150</v>
      </c>
      <c r="M68" s="31">
        <v>12</v>
      </c>
      <c r="N68" s="6">
        <v>150</v>
      </c>
      <c r="P68" s="31">
        <v>12</v>
      </c>
      <c r="Q68" s="6">
        <v>150</v>
      </c>
      <c r="S68" s="29">
        <v>12</v>
      </c>
      <c r="T68" s="6">
        <v>150</v>
      </c>
      <c r="V68" s="3">
        <v>12</v>
      </c>
      <c r="W68" s="6">
        <v>23</v>
      </c>
      <c r="Y68" s="29">
        <v>12</v>
      </c>
      <c r="Z68" s="8">
        <f t="shared" si="58"/>
        <v>35.954999999999998</v>
      </c>
      <c r="AB68" s="35">
        <v>12</v>
      </c>
      <c r="AC68" s="36">
        <v>720</v>
      </c>
      <c r="AE68" s="29">
        <v>12</v>
      </c>
      <c r="AF68" t="s">
        <v>20</v>
      </c>
      <c r="AG68" s="6">
        <v>11750</v>
      </c>
      <c r="AH68" s="6">
        <f t="shared" si="59"/>
        <v>3.06</v>
      </c>
      <c r="AJ68" s="29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6">
        <v>12</v>
      </c>
      <c r="AR68" s="25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1">
        <v>13</v>
      </c>
      <c r="K69" s="6">
        <v>1848</v>
      </c>
      <c r="M69" s="31">
        <v>13</v>
      </c>
      <c r="N69" s="6">
        <v>1848</v>
      </c>
      <c r="P69" s="31">
        <v>13</v>
      </c>
      <c r="Q69" s="6">
        <v>1848</v>
      </c>
      <c r="S69" s="29">
        <v>13</v>
      </c>
      <c r="T69" s="6">
        <v>1848</v>
      </c>
      <c r="V69" s="3">
        <v>13</v>
      </c>
      <c r="W69" s="6">
        <v>277</v>
      </c>
      <c r="Y69" s="29">
        <v>13</v>
      </c>
      <c r="Z69" s="8">
        <f t="shared" si="58"/>
        <v>26.289359999999999</v>
      </c>
      <c r="AB69" s="35">
        <v>13</v>
      </c>
      <c r="AC69" s="36">
        <v>2220</v>
      </c>
      <c r="AE69" s="29">
        <v>13</v>
      </c>
      <c r="AF69" t="s">
        <v>22</v>
      </c>
      <c r="AG69" s="6">
        <v>12171</v>
      </c>
      <c r="AH69" s="6">
        <f t="shared" si="59"/>
        <v>2.16</v>
      </c>
      <c r="AJ69" s="29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6">
        <v>13</v>
      </c>
      <c r="AR69" s="25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1">
        <v>14</v>
      </c>
      <c r="K70" s="6">
        <v>656.1</v>
      </c>
      <c r="M70" s="31">
        <v>14</v>
      </c>
      <c r="N70" s="6">
        <v>656.1</v>
      </c>
      <c r="P70" s="31">
        <v>14</v>
      </c>
      <c r="Q70" s="6">
        <v>656.1</v>
      </c>
      <c r="S70" s="29">
        <v>14</v>
      </c>
      <c r="T70" s="6">
        <v>656.1</v>
      </c>
      <c r="V70" s="3">
        <v>14</v>
      </c>
      <c r="W70" s="6">
        <v>98</v>
      </c>
      <c r="Y70" s="29">
        <v>14</v>
      </c>
      <c r="Z70" s="8">
        <f t="shared" si="58"/>
        <v>34.819740000000003</v>
      </c>
      <c r="AB70" s="35">
        <v>14</v>
      </c>
      <c r="AC70" s="36">
        <v>3120</v>
      </c>
      <c r="AE70" s="29">
        <v>14</v>
      </c>
      <c r="AF70" t="s">
        <v>20</v>
      </c>
      <c r="AG70" s="6">
        <v>11379</v>
      </c>
      <c r="AH70" s="6">
        <f t="shared" si="59"/>
        <v>3.06</v>
      </c>
      <c r="AJ70" s="29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6">
        <v>14</v>
      </c>
      <c r="AR70" s="25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1">
        <v>15</v>
      </c>
      <c r="K71" s="6">
        <v>50.3</v>
      </c>
      <c r="M71" s="31">
        <v>15</v>
      </c>
      <c r="N71" s="6">
        <v>50.3</v>
      </c>
      <c r="P71" s="31">
        <v>15</v>
      </c>
      <c r="Q71" s="6">
        <v>50.3</v>
      </c>
      <c r="S71" s="29">
        <v>15</v>
      </c>
      <c r="T71" s="6">
        <v>50.3</v>
      </c>
      <c r="V71" s="3">
        <v>15</v>
      </c>
      <c r="W71" s="6">
        <v>8</v>
      </c>
      <c r="Y71" s="29">
        <v>15</v>
      </c>
      <c r="Z71" s="8">
        <f t="shared" si="58"/>
        <v>37.647179999999999</v>
      </c>
      <c r="AB71" s="35">
        <v>15</v>
      </c>
      <c r="AC71" s="36">
        <v>180</v>
      </c>
      <c r="AE71" s="29">
        <v>15</v>
      </c>
      <c r="AF71" t="s">
        <v>20</v>
      </c>
      <c r="AG71" s="6">
        <v>12303</v>
      </c>
      <c r="AH71" s="6">
        <f t="shared" si="59"/>
        <v>3.06</v>
      </c>
      <c r="AJ71" s="29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6">
        <v>15</v>
      </c>
      <c r="AR71" s="25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1">
        <v>16</v>
      </c>
      <c r="K72" s="6">
        <v>67</v>
      </c>
      <c r="M72" s="31">
        <v>16</v>
      </c>
      <c r="N72" s="6">
        <v>67</v>
      </c>
      <c r="P72" s="31">
        <v>16</v>
      </c>
      <c r="Q72" s="6">
        <v>67</v>
      </c>
      <c r="S72" s="29">
        <v>16</v>
      </c>
      <c r="T72" s="6">
        <v>67</v>
      </c>
      <c r="V72" s="3">
        <v>16</v>
      </c>
      <c r="W72" s="6">
        <v>10</v>
      </c>
      <c r="Y72" s="29">
        <v>16</v>
      </c>
      <c r="Z72" s="8">
        <f t="shared" si="58"/>
        <v>25.404119999999999</v>
      </c>
      <c r="AB72" s="35">
        <v>16</v>
      </c>
      <c r="AC72" s="36">
        <v>180</v>
      </c>
      <c r="AE72" s="29">
        <v>16</v>
      </c>
      <c r="AF72" t="s">
        <v>20</v>
      </c>
      <c r="AG72" s="6">
        <v>8302</v>
      </c>
      <c r="AH72" s="6">
        <f t="shared" si="59"/>
        <v>3.06</v>
      </c>
      <c r="AJ72" s="29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6">
        <v>16</v>
      </c>
      <c r="AR72" s="25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1">
        <v>17</v>
      </c>
      <c r="K73" s="6">
        <v>257</v>
      </c>
      <c r="M73" s="31">
        <v>17</v>
      </c>
      <c r="N73" s="6">
        <v>257</v>
      </c>
      <c r="P73" s="31">
        <v>17</v>
      </c>
      <c r="Q73" s="6">
        <v>257</v>
      </c>
      <c r="S73" s="29">
        <v>17</v>
      </c>
      <c r="T73" s="6">
        <v>257</v>
      </c>
      <c r="V73" s="3">
        <v>17</v>
      </c>
      <c r="W73" s="6">
        <v>39</v>
      </c>
      <c r="Y73" s="29">
        <v>17</v>
      </c>
      <c r="Z73" s="8">
        <f t="shared" si="58"/>
        <v>23.453280000000003</v>
      </c>
      <c r="AB73" s="35">
        <v>17</v>
      </c>
      <c r="AC73" s="36">
        <v>300</v>
      </c>
      <c r="AE73" s="29">
        <v>17</v>
      </c>
      <c r="AF73" t="s">
        <v>22</v>
      </c>
      <c r="AG73" s="6">
        <v>10858</v>
      </c>
      <c r="AH73" s="6">
        <f t="shared" si="59"/>
        <v>2.16</v>
      </c>
      <c r="AJ73" s="29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6">
        <v>17</v>
      </c>
      <c r="AR73" s="25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1">
        <v>18</v>
      </c>
      <c r="K74" s="6">
        <v>2269.6</v>
      </c>
      <c r="M74" s="31">
        <v>18</v>
      </c>
      <c r="N74" s="6">
        <v>2269.6</v>
      </c>
      <c r="P74" s="31">
        <v>18</v>
      </c>
      <c r="Q74" s="6">
        <v>2269.6</v>
      </c>
      <c r="S74" s="29">
        <v>18</v>
      </c>
      <c r="T74" s="6">
        <v>2269.6</v>
      </c>
      <c r="V74" s="3">
        <v>18</v>
      </c>
      <c r="W74" s="6">
        <v>340</v>
      </c>
      <c r="Y74" s="29">
        <v>18</v>
      </c>
      <c r="Z74" s="8">
        <f t="shared" si="58"/>
        <v>23.647680000000001</v>
      </c>
      <c r="AB74" s="35">
        <v>18</v>
      </c>
      <c r="AC74" s="36">
        <v>2700</v>
      </c>
      <c r="AE74" s="29">
        <v>18</v>
      </c>
      <c r="AF74" t="s">
        <v>22</v>
      </c>
      <c r="AG74" s="6">
        <v>10948</v>
      </c>
      <c r="AH74" s="6">
        <f t="shared" si="59"/>
        <v>2.16</v>
      </c>
      <c r="AJ74" s="29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6">
        <v>18</v>
      </c>
      <c r="AR74" s="25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1">
        <v>19</v>
      </c>
      <c r="K75" s="6">
        <v>27</v>
      </c>
      <c r="M75" s="31">
        <v>19</v>
      </c>
      <c r="N75" s="6">
        <v>27</v>
      </c>
      <c r="P75" s="31">
        <v>19</v>
      </c>
      <c r="Q75" s="6">
        <v>27</v>
      </c>
      <c r="S75" s="29">
        <v>19</v>
      </c>
      <c r="T75" s="6">
        <v>27</v>
      </c>
      <c r="V75" s="3">
        <v>19</v>
      </c>
      <c r="W75" s="6">
        <v>4</v>
      </c>
      <c r="Y75" s="29">
        <v>19</v>
      </c>
      <c r="Z75" s="8">
        <f t="shared" si="58"/>
        <v>223.99503999999999</v>
      </c>
      <c r="AB75" s="35">
        <v>19</v>
      </c>
      <c r="AC75" s="36">
        <v>120</v>
      </c>
      <c r="AE75" s="29">
        <v>19</v>
      </c>
      <c r="AF75" t="s">
        <v>23</v>
      </c>
      <c r="AG75" s="6">
        <v>17834</v>
      </c>
      <c r="AH75" s="6">
        <f t="shared" si="59"/>
        <v>12.56</v>
      </c>
      <c r="AJ75" s="29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6">
        <v>19</v>
      </c>
      <c r="AR75" s="25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1">
        <v>20</v>
      </c>
      <c r="K76" s="6">
        <v>398.3</v>
      </c>
      <c r="M76" s="31">
        <v>20</v>
      </c>
      <c r="N76" s="6">
        <v>398.3</v>
      </c>
      <c r="P76" s="31">
        <v>20</v>
      </c>
      <c r="Q76" s="6">
        <v>398.3</v>
      </c>
      <c r="S76" s="29">
        <v>20</v>
      </c>
      <c r="T76" s="6">
        <v>398.3</v>
      </c>
      <c r="V76" s="3">
        <v>20</v>
      </c>
      <c r="W76" s="6">
        <v>60</v>
      </c>
      <c r="Y76" s="29">
        <v>20</v>
      </c>
      <c r="Z76" s="8">
        <f t="shared" si="58"/>
        <v>36.931139999999999</v>
      </c>
      <c r="AB76" s="35">
        <v>20</v>
      </c>
      <c r="AC76" s="36">
        <v>1920</v>
      </c>
      <c r="AE76" s="29">
        <v>20</v>
      </c>
      <c r="AF76" t="s">
        <v>20</v>
      </c>
      <c r="AG76" s="6">
        <v>12069</v>
      </c>
      <c r="AH76" s="6">
        <f t="shared" si="59"/>
        <v>3.06</v>
      </c>
      <c r="AJ76" s="29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6">
        <v>20</v>
      </c>
      <c r="AR76" s="25">
        <v>8.98</v>
      </c>
    </row>
    <row r="77" spans="1:44" x14ac:dyDescent="0.35">
      <c r="A77" t="s">
        <v>35</v>
      </c>
      <c r="B77" s="10">
        <v>21</v>
      </c>
      <c r="C77" s="6">
        <v>0</v>
      </c>
      <c r="D77" s="6">
        <v>1</v>
      </c>
      <c r="E77" s="6">
        <v>0</v>
      </c>
      <c r="G77" s="10">
        <v>21</v>
      </c>
      <c r="H77" s="6">
        <f t="shared" ref="H77:H96" si="60">$L$4*$G109*H$55</f>
        <v>6.4364562486350536</v>
      </c>
      <c r="J77" s="31">
        <v>21</v>
      </c>
      <c r="K77" s="6">
        <f t="shared" ref="K77:K96" si="61">$L$4*$G109*K$55</f>
        <v>7.3374952846486092</v>
      </c>
      <c r="M77" s="31">
        <v>21</v>
      </c>
      <c r="N77" s="6">
        <f>$L$4*$G109*N$55</f>
        <v>6.6312878089878975</v>
      </c>
      <c r="P77" s="31">
        <v>21</v>
      </c>
      <c r="Q77" s="6">
        <f t="shared" ref="Q77:Q96" si="62">$L$4*$G109*Q$55</f>
        <v>5.7696391615546068</v>
      </c>
      <c r="S77" s="29">
        <v>21</v>
      </c>
      <c r="T77" s="6">
        <v>0</v>
      </c>
      <c r="V77" s="10">
        <v>21</v>
      </c>
      <c r="W77" s="6">
        <v>0</v>
      </c>
      <c r="Y77" s="29">
        <v>21</v>
      </c>
      <c r="Z77" s="8">
        <f t="shared" si="58"/>
        <v>0</v>
      </c>
      <c r="AB77" s="35">
        <v>21</v>
      </c>
      <c r="AC77" s="36">
        <f>Q77</f>
        <v>5.7696391615546068</v>
      </c>
      <c r="AE77" s="29">
        <v>21</v>
      </c>
      <c r="AF77" t="s">
        <v>36</v>
      </c>
      <c r="AG77" s="6">
        <v>0</v>
      </c>
      <c r="AH77" s="6">
        <v>0</v>
      </c>
      <c r="AJ77" s="29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7">
        <v>21</v>
      </c>
      <c r="AR77" s="6">
        <v>0</v>
      </c>
    </row>
    <row r="78" spans="1:44" x14ac:dyDescent="0.35">
      <c r="A78" t="s">
        <v>37</v>
      </c>
      <c r="B78" s="10">
        <v>22</v>
      </c>
      <c r="C78" s="6">
        <v>1</v>
      </c>
      <c r="D78" s="6">
        <v>0</v>
      </c>
      <c r="E78" s="6">
        <v>0</v>
      </c>
      <c r="G78" s="10">
        <v>22</v>
      </c>
      <c r="H78" s="6">
        <f t="shared" si="60"/>
        <v>5.7263845628425738</v>
      </c>
      <c r="J78" s="31">
        <v>22</v>
      </c>
      <c r="K78" s="6">
        <f t="shared" si="61"/>
        <v>6.5280207158795447</v>
      </c>
      <c r="M78" s="31">
        <v>22</v>
      </c>
      <c r="N78" s="6">
        <f t="shared" ref="N78:N96" si="63">$L$4*$G110</f>
        <v>18.75</v>
      </c>
      <c r="P78" s="31">
        <v>22</v>
      </c>
      <c r="Q78" s="6">
        <f t="shared" si="62"/>
        <v>5.1331309266500051</v>
      </c>
      <c r="S78" s="29">
        <v>22</v>
      </c>
      <c r="T78" s="6">
        <v>0</v>
      </c>
      <c r="V78" s="10">
        <v>22</v>
      </c>
      <c r="W78" s="6">
        <v>0</v>
      </c>
      <c r="Y78" s="29">
        <v>22</v>
      </c>
      <c r="Z78" s="8">
        <f t="shared" si="58"/>
        <v>0</v>
      </c>
      <c r="AB78" s="35">
        <v>22</v>
      </c>
      <c r="AC78" s="36">
        <f t="shared" ref="AC78:AC96" si="64">Q78</f>
        <v>5.1331309266500051</v>
      </c>
      <c r="AE78" s="29">
        <v>22</v>
      </c>
      <c r="AF78" t="s">
        <v>36</v>
      </c>
      <c r="AG78" s="6">
        <v>0</v>
      </c>
      <c r="AH78" s="6">
        <v>0</v>
      </c>
      <c r="AJ78" s="29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7">
        <v>22</v>
      </c>
      <c r="AR78" s="6">
        <v>0</v>
      </c>
    </row>
    <row r="79" spans="1:44" x14ac:dyDescent="0.35">
      <c r="A79" t="s">
        <v>38</v>
      </c>
      <c r="B79" s="10">
        <v>23</v>
      </c>
      <c r="C79" s="6">
        <v>1</v>
      </c>
      <c r="D79" s="6">
        <v>0</v>
      </c>
      <c r="E79" s="6">
        <v>0</v>
      </c>
      <c r="G79" s="10">
        <v>23</v>
      </c>
      <c r="H79" s="6">
        <f t="shared" si="60"/>
        <v>16.033876775959207</v>
      </c>
      <c r="J79" s="31">
        <v>23</v>
      </c>
      <c r="K79" s="6">
        <f t="shared" si="61"/>
        <v>18.278458004462724</v>
      </c>
      <c r="M79" s="31">
        <v>23</v>
      </c>
      <c r="N79" s="6">
        <f t="shared" si="63"/>
        <v>52.5</v>
      </c>
      <c r="P79" s="31">
        <v>23</v>
      </c>
      <c r="Q79" s="6">
        <f t="shared" si="62"/>
        <v>14.372766594620014</v>
      </c>
      <c r="S79" s="29">
        <v>23</v>
      </c>
      <c r="T79" s="6">
        <v>0</v>
      </c>
      <c r="V79" s="10">
        <v>23</v>
      </c>
      <c r="W79" s="6">
        <v>0</v>
      </c>
      <c r="Y79" s="29">
        <v>23</v>
      </c>
      <c r="Z79" s="8">
        <f t="shared" si="58"/>
        <v>0</v>
      </c>
      <c r="AB79" s="35">
        <v>23</v>
      </c>
      <c r="AC79" s="36">
        <f t="shared" si="64"/>
        <v>14.372766594620014</v>
      </c>
      <c r="AE79" s="29">
        <v>23</v>
      </c>
      <c r="AF79" t="s">
        <v>36</v>
      </c>
      <c r="AG79" s="6">
        <v>0</v>
      </c>
      <c r="AH79" s="6">
        <v>0</v>
      </c>
      <c r="AJ79" s="29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7">
        <v>23</v>
      </c>
      <c r="AR79" s="6">
        <v>0</v>
      </c>
    </row>
    <row r="80" spans="1:44" x14ac:dyDescent="0.35">
      <c r="A80" t="s">
        <v>39</v>
      </c>
      <c r="B80" s="10">
        <v>24</v>
      </c>
      <c r="C80" s="6">
        <v>0</v>
      </c>
      <c r="D80" s="6">
        <v>0</v>
      </c>
      <c r="E80" s="6">
        <v>1</v>
      </c>
      <c r="G80" s="10">
        <v>24</v>
      </c>
      <c r="H80" s="6">
        <f t="shared" si="60"/>
        <v>7.0090947049193115</v>
      </c>
      <c r="J80" s="31">
        <v>24</v>
      </c>
      <c r="K80" s="6">
        <f t="shared" si="61"/>
        <v>7.9902973562365638</v>
      </c>
      <c r="M80" s="31">
        <v>24</v>
      </c>
      <c r="N80" s="6">
        <f t="shared" si="63"/>
        <v>22.950000000000003</v>
      </c>
      <c r="P80" s="31">
        <v>24</v>
      </c>
      <c r="Q80" s="6">
        <f t="shared" si="62"/>
        <v>6.282952254219607</v>
      </c>
      <c r="S80" s="29">
        <v>24</v>
      </c>
      <c r="T80" s="6">
        <v>0</v>
      </c>
      <c r="V80" s="10">
        <v>24</v>
      </c>
      <c r="W80" s="6">
        <v>0</v>
      </c>
      <c r="Y80" s="29">
        <v>24</v>
      </c>
      <c r="Z80" s="8">
        <f t="shared" si="58"/>
        <v>0</v>
      </c>
      <c r="AB80" s="35">
        <v>24</v>
      </c>
      <c r="AC80" s="36">
        <f t="shared" si="64"/>
        <v>6.282952254219607</v>
      </c>
      <c r="AE80" s="29">
        <v>24</v>
      </c>
      <c r="AF80" t="s">
        <v>36</v>
      </c>
      <c r="AG80" s="6">
        <v>0</v>
      </c>
      <c r="AH80" s="6">
        <v>0</v>
      </c>
      <c r="AJ80" s="29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7">
        <v>24</v>
      </c>
      <c r="AR80" s="6">
        <v>0</v>
      </c>
    </row>
    <row r="81" spans="1:44" x14ac:dyDescent="0.35">
      <c r="A81" t="s">
        <v>40</v>
      </c>
      <c r="B81" s="10">
        <v>25</v>
      </c>
      <c r="C81" s="6">
        <v>0</v>
      </c>
      <c r="D81" s="6">
        <v>1</v>
      </c>
      <c r="E81" s="6">
        <v>0</v>
      </c>
      <c r="G81" s="10">
        <v>25</v>
      </c>
      <c r="H81" s="6">
        <f t="shared" si="60"/>
        <v>2.2905538251370294</v>
      </c>
      <c r="J81" s="31">
        <v>25</v>
      </c>
      <c r="K81" s="6">
        <f t="shared" si="61"/>
        <v>2.6112082863518178</v>
      </c>
      <c r="M81" s="31">
        <v>25</v>
      </c>
      <c r="N81" s="6">
        <f t="shared" si="63"/>
        <v>7.5</v>
      </c>
      <c r="P81" s="31">
        <v>25</v>
      </c>
      <c r="Q81" s="6">
        <f t="shared" si="62"/>
        <v>2.0532523706600019</v>
      </c>
      <c r="S81" s="29">
        <v>25</v>
      </c>
      <c r="T81" s="6">
        <v>0</v>
      </c>
      <c r="V81" s="10">
        <v>25</v>
      </c>
      <c r="W81" s="6">
        <v>0</v>
      </c>
      <c r="Y81" s="29">
        <v>25</v>
      </c>
      <c r="Z81" s="8">
        <f t="shared" si="58"/>
        <v>0</v>
      </c>
      <c r="AB81" s="35">
        <v>25</v>
      </c>
      <c r="AC81" s="36">
        <f t="shared" si="64"/>
        <v>2.0532523706600019</v>
      </c>
      <c r="AE81" s="29">
        <v>25</v>
      </c>
      <c r="AF81" t="s">
        <v>36</v>
      </c>
      <c r="AG81" s="6">
        <v>0</v>
      </c>
      <c r="AH81" s="6">
        <v>0</v>
      </c>
      <c r="AJ81" s="29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7">
        <v>25</v>
      </c>
      <c r="AR81" s="6">
        <v>0</v>
      </c>
    </row>
    <row r="82" spans="1:44" x14ac:dyDescent="0.35">
      <c r="A82" t="s">
        <v>41</v>
      </c>
      <c r="B82" s="10">
        <v>26</v>
      </c>
      <c r="C82" s="6">
        <v>0</v>
      </c>
      <c r="D82" s="6">
        <v>1</v>
      </c>
      <c r="E82" s="6">
        <v>0</v>
      </c>
      <c r="G82" s="10">
        <v>26</v>
      </c>
      <c r="H82" s="6">
        <f t="shared" si="60"/>
        <v>2.2905538251370294</v>
      </c>
      <c r="J82" s="31">
        <v>26</v>
      </c>
      <c r="K82" s="6">
        <f t="shared" si="61"/>
        <v>2.6112082863518178</v>
      </c>
      <c r="M82" s="31">
        <v>26</v>
      </c>
      <c r="N82" s="6">
        <f t="shared" si="63"/>
        <v>7.5</v>
      </c>
      <c r="P82" s="31">
        <v>26</v>
      </c>
      <c r="Q82" s="6">
        <f t="shared" si="62"/>
        <v>2.0532523706600019</v>
      </c>
      <c r="S82" s="29">
        <v>26</v>
      </c>
      <c r="T82" s="6">
        <v>0</v>
      </c>
      <c r="V82" s="10">
        <v>26</v>
      </c>
      <c r="W82" s="6">
        <v>0</v>
      </c>
      <c r="Y82" s="29">
        <v>26</v>
      </c>
      <c r="Z82" s="8">
        <f t="shared" si="58"/>
        <v>0</v>
      </c>
      <c r="AB82" s="35">
        <v>26</v>
      </c>
      <c r="AC82" s="36">
        <f t="shared" si="64"/>
        <v>2.0532523706600019</v>
      </c>
      <c r="AE82" s="29">
        <v>26</v>
      </c>
      <c r="AF82" t="s">
        <v>36</v>
      </c>
      <c r="AG82" s="6">
        <v>0</v>
      </c>
      <c r="AH82" s="6">
        <v>0</v>
      </c>
      <c r="AJ82" s="29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7">
        <v>26</v>
      </c>
      <c r="AR82" s="6">
        <v>0</v>
      </c>
    </row>
    <row r="83" spans="1:44" x14ac:dyDescent="0.35">
      <c r="A83" t="s">
        <v>42</v>
      </c>
      <c r="B83" s="10">
        <v>27</v>
      </c>
      <c r="C83" s="6">
        <v>0</v>
      </c>
      <c r="D83" s="6">
        <v>1</v>
      </c>
      <c r="E83" s="6">
        <v>0</v>
      </c>
      <c r="G83" s="10">
        <v>27</v>
      </c>
      <c r="H83" s="6">
        <f t="shared" si="60"/>
        <v>2.2905538251370294</v>
      </c>
      <c r="J83" s="31">
        <v>27</v>
      </c>
      <c r="K83" s="6">
        <f t="shared" si="61"/>
        <v>2.6112082863518178</v>
      </c>
      <c r="M83" s="31">
        <v>27</v>
      </c>
      <c r="N83" s="6">
        <f t="shared" si="63"/>
        <v>7.5</v>
      </c>
      <c r="P83" s="31">
        <v>27</v>
      </c>
      <c r="Q83" s="6">
        <f t="shared" si="62"/>
        <v>2.0532523706600019</v>
      </c>
      <c r="S83" s="29">
        <v>27</v>
      </c>
      <c r="T83" s="6">
        <v>0</v>
      </c>
      <c r="V83" s="10">
        <v>27</v>
      </c>
      <c r="W83" s="6">
        <v>0</v>
      </c>
      <c r="Y83" s="29">
        <v>27</v>
      </c>
      <c r="Z83" s="8">
        <f t="shared" si="58"/>
        <v>0</v>
      </c>
      <c r="AB83" s="35">
        <v>27</v>
      </c>
      <c r="AC83" s="36">
        <f t="shared" si="64"/>
        <v>2.0532523706600019</v>
      </c>
      <c r="AE83" s="29">
        <v>27</v>
      </c>
      <c r="AF83" t="s">
        <v>36</v>
      </c>
      <c r="AG83" s="6">
        <v>0</v>
      </c>
      <c r="AH83" s="6">
        <v>0</v>
      </c>
      <c r="AJ83" s="29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7">
        <v>27</v>
      </c>
      <c r="AR83" s="6">
        <v>0</v>
      </c>
    </row>
    <row r="84" spans="1:44" x14ac:dyDescent="0.35">
      <c r="A84" t="s">
        <v>43</v>
      </c>
      <c r="B84" s="10">
        <v>28</v>
      </c>
      <c r="C84" s="6">
        <v>0</v>
      </c>
      <c r="D84" s="6">
        <v>1</v>
      </c>
      <c r="E84" s="6">
        <v>0</v>
      </c>
      <c r="G84" s="10">
        <v>28</v>
      </c>
      <c r="H84" s="6">
        <f t="shared" si="60"/>
        <v>11.956690967215296</v>
      </c>
      <c r="J84" s="31">
        <v>28</v>
      </c>
      <c r="K84" s="6">
        <f t="shared" si="61"/>
        <v>13.630507254756491</v>
      </c>
      <c r="M84" s="31">
        <v>28</v>
      </c>
      <c r="N84" s="6">
        <f t="shared" si="63"/>
        <v>39.150000000000006</v>
      </c>
      <c r="P84" s="31">
        <v>28</v>
      </c>
      <c r="Q84" s="6">
        <f t="shared" si="62"/>
        <v>10.717977374845212</v>
      </c>
      <c r="S84" s="29">
        <v>28</v>
      </c>
      <c r="T84" s="6">
        <v>0</v>
      </c>
      <c r="V84" s="10">
        <v>28</v>
      </c>
      <c r="W84" s="6">
        <v>0</v>
      </c>
      <c r="Y84" s="29">
        <v>28</v>
      </c>
      <c r="Z84" s="8">
        <f t="shared" si="58"/>
        <v>0</v>
      </c>
      <c r="AB84" s="35">
        <v>28</v>
      </c>
      <c r="AC84" s="36">
        <f t="shared" si="64"/>
        <v>10.717977374845212</v>
      </c>
      <c r="AE84" s="29">
        <v>28</v>
      </c>
      <c r="AF84" t="s">
        <v>36</v>
      </c>
      <c r="AG84" s="6">
        <v>0</v>
      </c>
      <c r="AH84" s="6">
        <v>0</v>
      </c>
      <c r="AJ84" s="29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7">
        <v>28</v>
      </c>
      <c r="AR84" s="6">
        <v>0</v>
      </c>
    </row>
    <row r="85" spans="1:44" x14ac:dyDescent="0.35">
      <c r="A85" t="s">
        <v>44</v>
      </c>
      <c r="B85" s="10">
        <v>29</v>
      </c>
      <c r="C85" s="6">
        <v>0</v>
      </c>
      <c r="D85" s="6">
        <v>1</v>
      </c>
      <c r="E85" s="6">
        <v>0</v>
      </c>
      <c r="G85" s="10">
        <v>29</v>
      </c>
      <c r="H85" s="6">
        <f t="shared" si="60"/>
        <v>2.2905538251370294</v>
      </c>
      <c r="J85" s="31">
        <v>29</v>
      </c>
      <c r="K85" s="6">
        <f t="shared" si="61"/>
        <v>2.6112082863518178</v>
      </c>
      <c r="M85" s="31">
        <v>29</v>
      </c>
      <c r="N85" s="6">
        <f t="shared" si="63"/>
        <v>7.5</v>
      </c>
      <c r="P85" s="31">
        <v>29</v>
      </c>
      <c r="Q85" s="6">
        <f t="shared" si="62"/>
        <v>2.0532523706600019</v>
      </c>
      <c r="S85" s="29">
        <v>29</v>
      </c>
      <c r="T85" s="6">
        <v>0</v>
      </c>
      <c r="V85" s="10">
        <v>29</v>
      </c>
      <c r="W85" s="6">
        <v>0</v>
      </c>
      <c r="Y85" s="29">
        <v>29</v>
      </c>
      <c r="Z85" s="8">
        <f t="shared" si="58"/>
        <v>0</v>
      </c>
      <c r="AB85" s="35">
        <v>29</v>
      </c>
      <c r="AC85" s="36">
        <f t="shared" si="64"/>
        <v>2.0532523706600019</v>
      </c>
      <c r="AE85" s="29">
        <v>29</v>
      </c>
      <c r="AF85" t="s">
        <v>36</v>
      </c>
      <c r="AG85" s="6">
        <v>0</v>
      </c>
      <c r="AH85" s="6">
        <v>0</v>
      </c>
      <c r="AJ85" s="29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7">
        <v>29</v>
      </c>
      <c r="AR85" s="6">
        <v>0</v>
      </c>
    </row>
    <row r="86" spans="1:44" x14ac:dyDescent="0.35">
      <c r="A86" t="s">
        <v>45</v>
      </c>
      <c r="B86" s="10">
        <v>30</v>
      </c>
      <c r="C86" s="6">
        <v>0</v>
      </c>
      <c r="D86" s="6">
        <v>0</v>
      </c>
      <c r="E86" s="6">
        <v>1</v>
      </c>
      <c r="G86" s="10">
        <v>30</v>
      </c>
      <c r="H86" s="6">
        <f t="shared" si="60"/>
        <v>4.6269187267767995</v>
      </c>
      <c r="J86" s="31">
        <v>30</v>
      </c>
      <c r="K86" s="6">
        <f t="shared" si="61"/>
        <v>5.274640738430671</v>
      </c>
      <c r="M86" s="31">
        <v>30</v>
      </c>
      <c r="N86" s="6">
        <f t="shared" si="63"/>
        <v>15.149999999999999</v>
      </c>
      <c r="P86" s="31">
        <v>30</v>
      </c>
      <c r="Q86" s="6">
        <f t="shared" si="62"/>
        <v>4.1475697887332039</v>
      </c>
      <c r="S86" s="29">
        <v>30</v>
      </c>
      <c r="T86" s="6">
        <v>0</v>
      </c>
      <c r="V86" s="10">
        <v>30</v>
      </c>
      <c r="W86" s="6">
        <v>0</v>
      </c>
      <c r="Y86" s="29">
        <v>30</v>
      </c>
      <c r="Z86" s="8">
        <f t="shared" si="58"/>
        <v>0</v>
      </c>
      <c r="AB86" s="35">
        <v>30</v>
      </c>
      <c r="AC86" s="36">
        <f t="shared" si="64"/>
        <v>4.1475697887332039</v>
      </c>
      <c r="AE86" s="29">
        <v>30</v>
      </c>
      <c r="AF86" t="s">
        <v>36</v>
      </c>
      <c r="AG86" s="6">
        <v>0</v>
      </c>
      <c r="AH86" s="6">
        <v>0</v>
      </c>
      <c r="AJ86" s="29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7">
        <v>30</v>
      </c>
      <c r="AR86" s="6">
        <v>0</v>
      </c>
    </row>
    <row r="87" spans="1:44" x14ac:dyDescent="0.35">
      <c r="A87" t="s">
        <v>46</v>
      </c>
      <c r="B87" s="10">
        <v>31</v>
      </c>
      <c r="C87" s="6">
        <v>1</v>
      </c>
      <c r="D87" s="6">
        <v>0</v>
      </c>
      <c r="E87" s="6">
        <v>0</v>
      </c>
      <c r="G87" s="10">
        <v>31</v>
      </c>
      <c r="H87" s="6">
        <f t="shared" si="60"/>
        <v>16.033876775959207</v>
      </c>
      <c r="J87" s="31">
        <v>31</v>
      </c>
      <c r="K87" s="6">
        <f t="shared" si="61"/>
        <v>18.278458004462724</v>
      </c>
      <c r="M87" s="31">
        <v>31</v>
      </c>
      <c r="N87" s="6">
        <f t="shared" si="63"/>
        <v>52.5</v>
      </c>
      <c r="P87" s="31">
        <v>31</v>
      </c>
      <c r="Q87" s="6">
        <f t="shared" si="62"/>
        <v>14.372766594620014</v>
      </c>
      <c r="S87" s="29">
        <v>31</v>
      </c>
      <c r="T87" s="6">
        <v>0</v>
      </c>
      <c r="V87" s="10">
        <v>31</v>
      </c>
      <c r="W87" s="6">
        <v>0</v>
      </c>
      <c r="Y87" s="29">
        <v>31</v>
      </c>
      <c r="Z87" s="8">
        <f t="shared" si="58"/>
        <v>0</v>
      </c>
      <c r="AB87" s="35">
        <v>31</v>
      </c>
      <c r="AC87" s="36">
        <f t="shared" si="64"/>
        <v>14.372766594620014</v>
      </c>
      <c r="AE87" s="29">
        <v>31</v>
      </c>
      <c r="AF87" t="s">
        <v>36</v>
      </c>
      <c r="AG87" s="6">
        <v>0</v>
      </c>
      <c r="AH87" s="6">
        <v>0</v>
      </c>
      <c r="AJ87" s="29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7">
        <v>31</v>
      </c>
      <c r="AR87" s="6">
        <v>0</v>
      </c>
    </row>
    <row r="88" spans="1:44" x14ac:dyDescent="0.35">
      <c r="A88" t="s">
        <v>47</v>
      </c>
      <c r="B88" s="10">
        <v>32</v>
      </c>
      <c r="C88" s="6">
        <v>0</v>
      </c>
      <c r="D88" s="6">
        <v>1</v>
      </c>
      <c r="E88" s="6">
        <v>0</v>
      </c>
      <c r="G88" s="10">
        <v>32</v>
      </c>
      <c r="H88" s="6">
        <f t="shared" si="60"/>
        <v>2.405081516393881</v>
      </c>
      <c r="J88" s="31">
        <v>32</v>
      </c>
      <c r="K88" s="6">
        <f t="shared" si="61"/>
        <v>2.7417687006694087</v>
      </c>
      <c r="M88" s="31">
        <v>32</v>
      </c>
      <c r="N88" s="6">
        <f t="shared" si="63"/>
        <v>7.875</v>
      </c>
      <c r="P88" s="31">
        <v>32</v>
      </c>
      <c r="Q88" s="6">
        <f t="shared" si="62"/>
        <v>2.1559149891930023</v>
      </c>
      <c r="S88" s="29">
        <v>32</v>
      </c>
      <c r="T88" s="6">
        <v>0</v>
      </c>
      <c r="V88" s="10">
        <v>32</v>
      </c>
      <c r="W88" s="6">
        <v>0</v>
      </c>
      <c r="Y88" s="29">
        <v>32</v>
      </c>
      <c r="Z88" s="8">
        <f t="shared" si="58"/>
        <v>0</v>
      </c>
      <c r="AB88" s="35">
        <v>32</v>
      </c>
      <c r="AC88" s="36">
        <f t="shared" si="64"/>
        <v>2.1559149891930023</v>
      </c>
      <c r="AE88" s="29">
        <v>32</v>
      </c>
      <c r="AF88" t="s">
        <v>36</v>
      </c>
      <c r="AG88" s="6">
        <v>0</v>
      </c>
      <c r="AH88" s="6">
        <v>0</v>
      </c>
      <c r="AJ88" s="29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7">
        <v>32</v>
      </c>
      <c r="AR88" s="6">
        <v>0</v>
      </c>
    </row>
    <row r="89" spans="1:44" x14ac:dyDescent="0.35">
      <c r="A89" t="s">
        <v>48</v>
      </c>
      <c r="B89" s="10">
        <v>33</v>
      </c>
      <c r="C89" s="6">
        <v>0</v>
      </c>
      <c r="D89" s="6">
        <v>1</v>
      </c>
      <c r="E89" s="6">
        <v>0</v>
      </c>
      <c r="G89" s="10">
        <v>33</v>
      </c>
      <c r="H89" s="6">
        <f t="shared" si="60"/>
        <v>2.2905538251370294</v>
      </c>
      <c r="J89" s="31">
        <v>33</v>
      </c>
      <c r="K89" s="6">
        <f t="shared" si="61"/>
        <v>2.6112082863518178</v>
      </c>
      <c r="M89" s="31">
        <v>33</v>
      </c>
      <c r="N89" s="6">
        <f t="shared" si="63"/>
        <v>7.5</v>
      </c>
      <c r="P89" s="31">
        <v>33</v>
      </c>
      <c r="Q89" s="6">
        <f t="shared" si="62"/>
        <v>2.0532523706600019</v>
      </c>
      <c r="S89" s="29">
        <v>33</v>
      </c>
      <c r="T89" s="6">
        <v>0</v>
      </c>
      <c r="V89" s="10">
        <v>33</v>
      </c>
      <c r="W89" s="6">
        <v>0</v>
      </c>
      <c r="Y89" s="29">
        <v>33</v>
      </c>
      <c r="Z89" s="8">
        <f t="shared" si="58"/>
        <v>0</v>
      </c>
      <c r="AB89" s="35">
        <v>33</v>
      </c>
      <c r="AC89" s="36">
        <f t="shared" si="64"/>
        <v>2.0532523706600019</v>
      </c>
      <c r="AE89" s="29">
        <v>33</v>
      </c>
      <c r="AF89" t="s">
        <v>36</v>
      </c>
      <c r="AG89" s="6">
        <v>0</v>
      </c>
      <c r="AH89" s="6">
        <v>0</v>
      </c>
      <c r="AJ89" s="29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7">
        <v>33</v>
      </c>
      <c r="AR89" s="6">
        <v>0</v>
      </c>
    </row>
    <row r="90" spans="1:44" x14ac:dyDescent="0.35">
      <c r="A90" t="s">
        <v>49</v>
      </c>
      <c r="B90" s="10">
        <v>34</v>
      </c>
      <c r="C90" s="6">
        <v>1</v>
      </c>
      <c r="D90" s="6">
        <v>0</v>
      </c>
      <c r="E90" s="6">
        <v>0</v>
      </c>
      <c r="G90" s="10">
        <v>34</v>
      </c>
      <c r="H90" s="6">
        <f t="shared" si="60"/>
        <v>2.2905538251370294</v>
      </c>
      <c r="J90" s="31">
        <v>34</v>
      </c>
      <c r="K90" s="6">
        <f t="shared" si="61"/>
        <v>2.6112082863518178</v>
      </c>
      <c r="M90" s="31">
        <v>34</v>
      </c>
      <c r="N90" s="6">
        <f t="shared" si="63"/>
        <v>7.5</v>
      </c>
      <c r="P90" s="31">
        <v>34</v>
      </c>
      <c r="Q90" s="6">
        <f t="shared" si="62"/>
        <v>2.0532523706600019</v>
      </c>
      <c r="S90" s="29">
        <v>34</v>
      </c>
      <c r="T90" s="6">
        <v>0</v>
      </c>
      <c r="V90" s="10">
        <v>34</v>
      </c>
      <c r="W90" s="6">
        <v>0</v>
      </c>
      <c r="Y90" s="29">
        <v>34</v>
      </c>
      <c r="Z90" s="8">
        <f t="shared" si="58"/>
        <v>0</v>
      </c>
      <c r="AB90" s="35">
        <v>34</v>
      </c>
      <c r="AC90" s="36">
        <f t="shared" si="64"/>
        <v>2.0532523706600019</v>
      </c>
      <c r="AE90" s="29">
        <v>34</v>
      </c>
      <c r="AF90" t="s">
        <v>36</v>
      </c>
      <c r="AG90" s="6">
        <v>0</v>
      </c>
      <c r="AH90" s="6">
        <v>0</v>
      </c>
      <c r="AJ90" s="29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7">
        <v>34</v>
      </c>
      <c r="AR90" s="6">
        <v>0</v>
      </c>
    </row>
    <row r="91" spans="1:44" x14ac:dyDescent="0.35">
      <c r="A91" t="s">
        <v>50</v>
      </c>
      <c r="B91" s="10">
        <v>35</v>
      </c>
      <c r="C91" s="6">
        <v>1</v>
      </c>
      <c r="D91" s="6">
        <v>0</v>
      </c>
      <c r="E91" s="6">
        <v>0</v>
      </c>
      <c r="G91" s="10">
        <v>35</v>
      </c>
      <c r="H91" s="6">
        <f t="shared" si="60"/>
        <v>2.2905538251370294</v>
      </c>
      <c r="J91" s="31">
        <v>35</v>
      </c>
      <c r="K91" s="6">
        <f t="shared" si="61"/>
        <v>2.6112082863518178</v>
      </c>
      <c r="M91" s="31">
        <v>35</v>
      </c>
      <c r="N91" s="6">
        <f t="shared" si="63"/>
        <v>7.5</v>
      </c>
      <c r="P91" s="31">
        <v>35</v>
      </c>
      <c r="Q91" s="6">
        <f t="shared" si="62"/>
        <v>2.0532523706600019</v>
      </c>
      <c r="S91" s="29">
        <v>35</v>
      </c>
      <c r="T91" s="6">
        <v>0</v>
      </c>
      <c r="V91" s="10">
        <v>35</v>
      </c>
      <c r="W91" s="6">
        <v>0</v>
      </c>
      <c r="Y91" s="29">
        <v>35</v>
      </c>
      <c r="Z91" s="8">
        <f t="shared" si="58"/>
        <v>0</v>
      </c>
      <c r="AB91" s="35">
        <v>35</v>
      </c>
      <c r="AC91" s="36">
        <f t="shared" si="64"/>
        <v>2.0532523706600019</v>
      </c>
      <c r="AE91" s="29">
        <v>35</v>
      </c>
      <c r="AF91" t="s">
        <v>36</v>
      </c>
      <c r="AG91" s="6">
        <v>0</v>
      </c>
      <c r="AH91" s="6">
        <v>0</v>
      </c>
      <c r="AJ91" s="29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7">
        <v>35</v>
      </c>
      <c r="AR91" s="6">
        <v>0</v>
      </c>
    </row>
    <row r="92" spans="1:44" x14ac:dyDescent="0.35">
      <c r="A92" t="s">
        <v>51</v>
      </c>
      <c r="B92" s="10">
        <v>36</v>
      </c>
      <c r="C92" s="6">
        <v>1</v>
      </c>
      <c r="D92" s="6">
        <v>0</v>
      </c>
      <c r="E92" s="6">
        <v>0</v>
      </c>
      <c r="G92" s="10">
        <v>36</v>
      </c>
      <c r="H92" s="6">
        <f t="shared" si="60"/>
        <v>2.2905538251370294</v>
      </c>
      <c r="J92" s="31">
        <v>36</v>
      </c>
      <c r="K92" s="6">
        <f t="shared" si="61"/>
        <v>2.6112082863518178</v>
      </c>
      <c r="M92" s="31">
        <v>36</v>
      </c>
      <c r="N92" s="6">
        <f t="shared" si="63"/>
        <v>7.5</v>
      </c>
      <c r="P92" s="31">
        <v>36</v>
      </c>
      <c r="Q92" s="6">
        <f t="shared" si="62"/>
        <v>2.0532523706600019</v>
      </c>
      <c r="S92" s="29">
        <v>36</v>
      </c>
      <c r="T92" s="6">
        <v>0</v>
      </c>
      <c r="V92" s="10">
        <v>36</v>
      </c>
      <c r="W92" s="6">
        <v>0</v>
      </c>
      <c r="Y92" s="29">
        <v>36</v>
      </c>
      <c r="Z92" s="8">
        <f t="shared" si="58"/>
        <v>0</v>
      </c>
      <c r="AB92" s="35">
        <v>36</v>
      </c>
      <c r="AC92" s="36">
        <f t="shared" si="64"/>
        <v>2.0532523706600019</v>
      </c>
      <c r="AE92" s="29">
        <v>36</v>
      </c>
      <c r="AF92" t="s">
        <v>36</v>
      </c>
      <c r="AG92" s="6">
        <v>0</v>
      </c>
      <c r="AH92" s="6">
        <v>0</v>
      </c>
      <c r="AJ92" s="29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7">
        <v>36</v>
      </c>
      <c r="AR92" s="6">
        <v>0</v>
      </c>
    </row>
    <row r="93" spans="1:44" x14ac:dyDescent="0.35">
      <c r="A93" t="s">
        <v>52</v>
      </c>
      <c r="B93" s="10">
        <v>37</v>
      </c>
      <c r="C93" s="6">
        <v>1</v>
      </c>
      <c r="D93" s="6">
        <v>0</v>
      </c>
      <c r="E93" s="6">
        <v>0</v>
      </c>
      <c r="G93" s="10">
        <v>37</v>
      </c>
      <c r="H93" s="6">
        <f t="shared" si="60"/>
        <v>2.3134593633883997</v>
      </c>
      <c r="J93" s="31">
        <v>37</v>
      </c>
      <c r="K93" s="6">
        <f t="shared" si="61"/>
        <v>2.6373203692153355</v>
      </c>
      <c r="M93" s="31">
        <v>37</v>
      </c>
      <c r="N93" s="6">
        <f t="shared" si="63"/>
        <v>7.5749999999999993</v>
      </c>
      <c r="P93" s="31">
        <v>37</v>
      </c>
      <c r="Q93" s="6">
        <f t="shared" si="62"/>
        <v>2.073784894366602</v>
      </c>
      <c r="S93" s="29">
        <v>37</v>
      </c>
      <c r="T93" s="6">
        <v>0</v>
      </c>
      <c r="V93" s="10">
        <v>37</v>
      </c>
      <c r="W93" s="6">
        <v>0</v>
      </c>
      <c r="Y93" s="29">
        <v>37</v>
      </c>
      <c r="Z93" s="8">
        <f t="shared" si="58"/>
        <v>0</v>
      </c>
      <c r="AB93" s="35">
        <v>37</v>
      </c>
      <c r="AC93" s="36">
        <f t="shared" si="64"/>
        <v>2.073784894366602</v>
      </c>
      <c r="AE93" s="29">
        <v>37</v>
      </c>
      <c r="AF93" t="s">
        <v>36</v>
      </c>
      <c r="AG93" s="6">
        <v>0</v>
      </c>
      <c r="AH93" s="6">
        <v>0</v>
      </c>
      <c r="AJ93" s="29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7">
        <v>37</v>
      </c>
      <c r="AR93" s="6">
        <v>0</v>
      </c>
    </row>
    <row r="94" spans="1:44" x14ac:dyDescent="0.35">
      <c r="A94" t="s">
        <v>53</v>
      </c>
      <c r="B94" s="10">
        <v>38</v>
      </c>
      <c r="C94" s="6">
        <v>0</v>
      </c>
      <c r="D94" s="6">
        <v>0</v>
      </c>
      <c r="E94" s="6">
        <v>1</v>
      </c>
      <c r="G94" s="10">
        <v>38</v>
      </c>
      <c r="H94" s="6">
        <f t="shared" si="60"/>
        <v>2.3134593633883997</v>
      </c>
      <c r="J94" s="31">
        <v>38</v>
      </c>
      <c r="K94" s="6">
        <f t="shared" si="61"/>
        <v>2.6373203692153355</v>
      </c>
      <c r="M94" s="31">
        <v>38</v>
      </c>
      <c r="N94" s="6">
        <f t="shared" si="63"/>
        <v>7.5749999999999993</v>
      </c>
      <c r="P94" s="31">
        <v>38</v>
      </c>
      <c r="Q94" s="6">
        <f t="shared" si="62"/>
        <v>2.073784894366602</v>
      </c>
      <c r="S94" s="29">
        <v>38</v>
      </c>
      <c r="T94" s="6">
        <v>0</v>
      </c>
      <c r="V94" s="10">
        <v>38</v>
      </c>
      <c r="W94" s="6">
        <v>0</v>
      </c>
      <c r="Y94" s="29">
        <v>38</v>
      </c>
      <c r="Z94" s="8">
        <f t="shared" si="58"/>
        <v>0</v>
      </c>
      <c r="AB94" s="35">
        <v>38</v>
      </c>
      <c r="AC94" s="36">
        <f t="shared" si="64"/>
        <v>2.073784894366602</v>
      </c>
      <c r="AE94" s="29">
        <v>38</v>
      </c>
      <c r="AF94" t="s">
        <v>36</v>
      </c>
      <c r="AG94" s="6">
        <v>0</v>
      </c>
      <c r="AH94" s="6">
        <v>0</v>
      </c>
      <c r="AJ94" s="29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7">
        <v>38</v>
      </c>
      <c r="AR94" s="6">
        <v>0</v>
      </c>
    </row>
    <row r="95" spans="1:44" x14ac:dyDescent="0.35">
      <c r="A95" t="s">
        <v>54</v>
      </c>
      <c r="B95" s="10">
        <v>39</v>
      </c>
      <c r="C95" s="6">
        <v>0</v>
      </c>
      <c r="D95" s="6">
        <v>1</v>
      </c>
      <c r="E95" s="6">
        <v>0</v>
      </c>
      <c r="G95" s="10">
        <v>39</v>
      </c>
      <c r="H95" s="6">
        <f t="shared" si="60"/>
        <v>2.2905538251370294</v>
      </c>
      <c r="J95" s="31">
        <v>39</v>
      </c>
      <c r="K95" s="6">
        <f t="shared" si="61"/>
        <v>2.6112082863518178</v>
      </c>
      <c r="M95" s="31">
        <v>39</v>
      </c>
      <c r="N95" s="6">
        <f t="shared" si="63"/>
        <v>7.5</v>
      </c>
      <c r="P95" s="31">
        <v>39</v>
      </c>
      <c r="Q95" s="6">
        <f t="shared" si="62"/>
        <v>2.0532523706600019</v>
      </c>
      <c r="S95" s="29">
        <v>39</v>
      </c>
      <c r="T95" s="6">
        <v>0</v>
      </c>
      <c r="V95" s="10">
        <v>39</v>
      </c>
      <c r="W95" s="6">
        <v>0</v>
      </c>
      <c r="Y95" s="29">
        <v>39</v>
      </c>
      <c r="Z95" s="8">
        <f t="shared" si="58"/>
        <v>0</v>
      </c>
      <c r="AB95" s="35">
        <v>39</v>
      </c>
      <c r="AC95" s="36">
        <f t="shared" si="64"/>
        <v>2.0532523706600019</v>
      </c>
      <c r="AE95" s="29">
        <v>39</v>
      </c>
      <c r="AF95" t="s">
        <v>36</v>
      </c>
      <c r="AG95" s="6">
        <v>0</v>
      </c>
      <c r="AH95" s="6">
        <v>0</v>
      </c>
      <c r="AJ95" s="29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7">
        <v>39</v>
      </c>
      <c r="AR95" s="6">
        <v>0</v>
      </c>
    </row>
    <row r="96" spans="1:44" x14ac:dyDescent="0.35">
      <c r="A96" t="s">
        <v>55</v>
      </c>
      <c r="B96" s="10">
        <v>40</v>
      </c>
      <c r="C96" s="6">
        <v>0</v>
      </c>
      <c r="D96" s="6">
        <v>1</v>
      </c>
      <c r="E96" s="6">
        <v>0</v>
      </c>
      <c r="G96" s="10">
        <v>40</v>
      </c>
      <c r="H96" s="6">
        <f t="shared" si="60"/>
        <v>2.7486645901644353</v>
      </c>
      <c r="J96" s="31">
        <v>40</v>
      </c>
      <c r="K96" s="6">
        <f t="shared" si="61"/>
        <v>3.1334499436221814</v>
      </c>
      <c r="M96" s="31">
        <v>40</v>
      </c>
      <c r="N96" s="6">
        <f t="shared" si="63"/>
        <v>9</v>
      </c>
      <c r="P96" s="31">
        <v>40</v>
      </c>
      <c r="Q96" s="6">
        <f t="shared" si="62"/>
        <v>2.4639028447920026</v>
      </c>
      <c r="S96" s="29">
        <v>40</v>
      </c>
      <c r="T96" s="6">
        <v>0</v>
      </c>
      <c r="V96" s="10">
        <v>40</v>
      </c>
      <c r="W96" s="6">
        <v>0</v>
      </c>
      <c r="Y96" s="29">
        <v>40</v>
      </c>
      <c r="Z96" s="8">
        <f t="shared" si="58"/>
        <v>0</v>
      </c>
      <c r="AB96" s="35">
        <v>40</v>
      </c>
      <c r="AC96" s="36">
        <f t="shared" si="64"/>
        <v>2.4639028447920026</v>
      </c>
      <c r="AE96" s="29">
        <v>40</v>
      </c>
      <c r="AF96" t="s">
        <v>36</v>
      </c>
      <c r="AG96" s="6">
        <v>0</v>
      </c>
      <c r="AH96" s="6">
        <v>0</v>
      </c>
      <c r="AJ96" s="29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7">
        <v>40</v>
      </c>
      <c r="AR96" s="6">
        <v>0</v>
      </c>
    </row>
    <row r="97" spans="1:44" x14ac:dyDescent="0.35">
      <c r="A97" t="s">
        <v>81</v>
      </c>
      <c r="B97" s="20">
        <v>41</v>
      </c>
      <c r="C97" s="6">
        <v>0</v>
      </c>
      <c r="D97" s="6">
        <v>1</v>
      </c>
      <c r="E97" s="6">
        <v>0</v>
      </c>
      <c r="G97" s="20">
        <v>41</v>
      </c>
      <c r="H97" s="6">
        <v>1000000</v>
      </c>
      <c r="J97" s="31">
        <v>41</v>
      </c>
      <c r="K97" s="6">
        <v>1000000</v>
      </c>
      <c r="M97" s="31">
        <v>41</v>
      </c>
      <c r="N97" s="6">
        <v>1000000</v>
      </c>
      <c r="P97" s="31">
        <v>41</v>
      </c>
      <c r="Q97" s="6">
        <v>1000000</v>
      </c>
      <c r="S97" s="29">
        <v>41</v>
      </c>
      <c r="T97" s="6">
        <v>0</v>
      </c>
      <c r="V97" s="20">
        <v>41</v>
      </c>
      <c r="W97" s="6">
        <v>0</v>
      </c>
      <c r="Y97" s="29">
        <v>41</v>
      </c>
      <c r="Z97" s="8">
        <f t="shared" si="58"/>
        <v>0</v>
      </c>
      <c r="AB97" s="35">
        <v>41</v>
      </c>
      <c r="AC97" s="36">
        <v>10000</v>
      </c>
      <c r="AE97" s="29">
        <v>41</v>
      </c>
      <c r="AF97" t="s">
        <v>36</v>
      </c>
      <c r="AG97" s="6">
        <v>0</v>
      </c>
      <c r="AH97" s="6">
        <v>0</v>
      </c>
      <c r="AJ97" s="29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7">
        <v>41</v>
      </c>
      <c r="AR97" s="6">
        <v>0</v>
      </c>
    </row>
    <row r="98" spans="1:44" x14ac:dyDescent="0.35">
      <c r="A98" t="s">
        <v>82</v>
      </c>
      <c r="B98" s="20">
        <v>42</v>
      </c>
      <c r="C98" s="6">
        <v>0</v>
      </c>
      <c r="D98" s="6">
        <v>0</v>
      </c>
      <c r="E98" s="6">
        <v>1</v>
      </c>
      <c r="G98" s="38">
        <v>42</v>
      </c>
      <c r="H98" s="6">
        <v>1000000</v>
      </c>
      <c r="J98" s="38">
        <v>42</v>
      </c>
      <c r="K98" s="6">
        <v>1000000</v>
      </c>
      <c r="M98" s="38">
        <v>42</v>
      </c>
      <c r="N98" s="6">
        <v>1000000</v>
      </c>
      <c r="P98" s="38">
        <v>42</v>
      </c>
      <c r="Q98" s="6">
        <v>1000000</v>
      </c>
      <c r="S98" s="38">
        <v>42</v>
      </c>
      <c r="T98" s="6">
        <v>1000000</v>
      </c>
      <c r="V98" s="38">
        <v>42</v>
      </c>
      <c r="W98" s="6">
        <v>0</v>
      </c>
      <c r="Y98" s="38">
        <v>42</v>
      </c>
      <c r="Z98" s="8">
        <f t="shared" si="58"/>
        <v>0</v>
      </c>
      <c r="AB98" s="38">
        <v>42</v>
      </c>
      <c r="AC98" s="36">
        <v>10000</v>
      </c>
      <c r="AE98" s="38">
        <v>42</v>
      </c>
      <c r="AF98" t="s">
        <v>83</v>
      </c>
      <c r="AG98" s="6">
        <v>0</v>
      </c>
      <c r="AH98" s="6">
        <v>0</v>
      </c>
      <c r="AJ98" s="38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7">
        <v>42</v>
      </c>
      <c r="AR98" s="6">
        <v>0</v>
      </c>
    </row>
    <row r="99" spans="1:44" x14ac:dyDescent="0.35">
      <c r="A99" t="s">
        <v>98</v>
      </c>
      <c r="B99" s="38">
        <v>43</v>
      </c>
      <c r="C99" s="6">
        <v>0</v>
      </c>
      <c r="D99" s="6">
        <v>1</v>
      </c>
      <c r="E99" s="6">
        <v>0</v>
      </c>
      <c r="G99" s="38">
        <v>43</v>
      </c>
      <c r="H99" s="6">
        <v>0</v>
      </c>
      <c r="J99" s="38">
        <v>43</v>
      </c>
      <c r="K99" s="6">
        <v>0</v>
      </c>
      <c r="M99" s="38">
        <v>43</v>
      </c>
      <c r="N99" s="6">
        <v>0</v>
      </c>
      <c r="P99" s="38">
        <v>43</v>
      </c>
      <c r="Q99" s="6">
        <v>0</v>
      </c>
      <c r="S99" s="38">
        <v>43</v>
      </c>
      <c r="T99" s="6">
        <v>1000000</v>
      </c>
      <c r="V99" s="38">
        <v>43</v>
      </c>
      <c r="W99" s="6">
        <v>-1000000</v>
      </c>
      <c r="Y99" s="38">
        <v>43</v>
      </c>
      <c r="Z99" s="8">
        <f t="shared" ref="Z99" si="65">AG99*AH99*1000/1000000</f>
        <v>0</v>
      </c>
      <c r="AB99" s="38">
        <v>43</v>
      </c>
      <c r="AC99" s="36">
        <v>10000</v>
      </c>
      <c r="AE99" s="38">
        <v>43</v>
      </c>
      <c r="AF99" t="s">
        <v>98</v>
      </c>
      <c r="AG99" s="6">
        <v>0</v>
      </c>
      <c r="AH99" s="6">
        <v>0</v>
      </c>
      <c r="AJ99" s="38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7">
        <v>43</v>
      </c>
      <c r="AR99" s="6">
        <v>0</v>
      </c>
    </row>
    <row r="100" spans="1:44" x14ac:dyDescent="0.35">
      <c r="A100" t="s">
        <v>138</v>
      </c>
      <c r="B100" s="27">
        <v>44</v>
      </c>
      <c r="C100" s="6">
        <v>1</v>
      </c>
      <c r="D100" s="6">
        <v>0</v>
      </c>
      <c r="E100" s="6">
        <v>0</v>
      </c>
      <c r="G100" s="38">
        <v>44</v>
      </c>
      <c r="H100" s="6">
        <v>1000000</v>
      </c>
      <c r="J100" s="38">
        <v>44</v>
      </c>
      <c r="K100" s="6">
        <v>1000000</v>
      </c>
      <c r="M100" s="38">
        <v>44</v>
      </c>
      <c r="N100" s="6">
        <v>1000000</v>
      </c>
      <c r="P100" s="38">
        <v>44</v>
      </c>
      <c r="Q100" s="6">
        <v>1000000</v>
      </c>
      <c r="S100" s="38">
        <v>44</v>
      </c>
      <c r="T100" s="6">
        <v>1000000</v>
      </c>
      <c r="V100" s="38">
        <v>44</v>
      </c>
      <c r="W100" s="6">
        <v>0</v>
      </c>
      <c r="Y100" s="38">
        <v>44</v>
      </c>
      <c r="Z100" s="8">
        <f t="shared" si="58"/>
        <v>23.026499999999999</v>
      </c>
      <c r="AB100" s="38">
        <v>44</v>
      </c>
      <c r="AC100" s="36">
        <v>10000</v>
      </c>
      <c r="AE100" s="38">
        <v>44</v>
      </c>
      <c r="AF100" t="s">
        <v>20</v>
      </c>
      <c r="AG100" s="6">
        <v>7525</v>
      </c>
      <c r="AH100" s="6">
        <f t="shared" ref="AH100" si="66">IF(EXACT(AF100,$R$49),$S$49,IF(EXACT(AF100,$R$50),$S$50,IF(EXACT(AF100,$R$51),$S$51,0)))</f>
        <v>3.06</v>
      </c>
      <c r="AJ100" s="38">
        <v>44</v>
      </c>
      <c r="AK100" s="6">
        <v>0.15050000000000002</v>
      </c>
      <c r="AL100" s="6">
        <v>2.48325E-2</v>
      </c>
      <c r="AM100" s="6">
        <v>88.042500000000004</v>
      </c>
      <c r="AN100" s="6">
        <v>2.5999999999999999E-2</v>
      </c>
      <c r="AO100" s="6">
        <v>3.0000000000000001E-3</v>
      </c>
      <c r="AQ100" s="47">
        <v>44</v>
      </c>
      <c r="AR100" s="6">
        <v>0</v>
      </c>
    </row>
    <row r="106" spans="1:44" x14ac:dyDescent="0.35">
      <c r="D106" s="73" t="s">
        <v>75</v>
      </c>
      <c r="E106" s="65" t="s">
        <v>76</v>
      </c>
      <c r="F106" s="65"/>
      <c r="G106" s="65" t="s">
        <v>77</v>
      </c>
      <c r="H106" s="66"/>
      <c r="N106" t="s">
        <v>100</v>
      </c>
    </row>
    <row r="107" spans="1:44" x14ac:dyDescent="0.35">
      <c r="D107" s="74"/>
      <c r="E107" s="67"/>
      <c r="F107" s="67"/>
      <c r="G107" s="67"/>
      <c r="H107" s="68"/>
    </row>
    <row r="108" spans="1:44" x14ac:dyDescent="0.35">
      <c r="C108" t="s">
        <v>10</v>
      </c>
    </row>
    <row r="109" spans="1:44" x14ac:dyDescent="0.35">
      <c r="C109" s="14">
        <v>21</v>
      </c>
      <c r="D109" s="15">
        <v>0.29299999999999998</v>
      </c>
      <c r="E109" s="71">
        <v>72154</v>
      </c>
      <c r="F109" s="71"/>
      <c r="G109" s="69">
        <v>28.1</v>
      </c>
      <c r="H109" s="70"/>
    </row>
    <row r="110" spans="1:44" x14ac:dyDescent="0.35">
      <c r="C110" s="16">
        <v>22</v>
      </c>
      <c r="D110" s="17">
        <v>0.31</v>
      </c>
      <c r="E110" s="61">
        <v>67811</v>
      </c>
      <c r="F110" s="61"/>
      <c r="G110" s="59">
        <v>25</v>
      </c>
      <c r="H110" s="60"/>
    </row>
    <row r="111" spans="1:44" x14ac:dyDescent="0.35">
      <c r="C111" s="16">
        <v>23</v>
      </c>
      <c r="D111" s="17">
        <v>0.30599999999999999</v>
      </c>
      <c r="E111" s="61">
        <v>187455</v>
      </c>
      <c r="F111" s="61"/>
      <c r="G111" s="59">
        <v>70</v>
      </c>
      <c r="H111" s="60"/>
    </row>
    <row r="112" spans="1:44" x14ac:dyDescent="0.35">
      <c r="C112" s="16">
        <v>24</v>
      </c>
      <c r="D112" s="17">
        <v>0.23599999999999999</v>
      </c>
      <c r="E112" s="61">
        <v>63266</v>
      </c>
      <c r="F112" s="61"/>
      <c r="G112" s="59">
        <v>30.6</v>
      </c>
      <c r="H112" s="60"/>
    </row>
    <row r="113" spans="3:8" x14ac:dyDescent="0.35">
      <c r="C113" s="16">
        <v>25</v>
      </c>
      <c r="D113" s="17">
        <v>0.30299999999999999</v>
      </c>
      <c r="E113" s="61">
        <v>26553</v>
      </c>
      <c r="F113" s="61"/>
      <c r="G113" s="59">
        <v>10</v>
      </c>
      <c r="H113" s="60"/>
    </row>
    <row r="114" spans="3:8" x14ac:dyDescent="0.35">
      <c r="C114" s="16">
        <v>26</v>
      </c>
      <c r="D114" s="17">
        <v>0.28499999999999998</v>
      </c>
      <c r="E114" s="61">
        <v>24949</v>
      </c>
      <c r="F114" s="61"/>
      <c r="G114" s="59">
        <v>10</v>
      </c>
      <c r="H114" s="60"/>
    </row>
    <row r="115" spans="3:8" x14ac:dyDescent="0.35">
      <c r="C115" s="16">
        <v>27</v>
      </c>
      <c r="D115" s="17">
        <v>0.26100000000000001</v>
      </c>
      <c r="E115" s="61">
        <v>22870</v>
      </c>
      <c r="F115" s="61"/>
      <c r="G115" s="59">
        <v>10</v>
      </c>
      <c r="H115" s="60"/>
    </row>
    <row r="116" spans="3:8" x14ac:dyDescent="0.35">
      <c r="C116" s="16">
        <v>28</v>
      </c>
      <c r="D116" s="17">
        <v>0.30599999999999999</v>
      </c>
      <c r="E116" s="61">
        <v>139836</v>
      </c>
      <c r="F116" s="61"/>
      <c r="G116" s="59">
        <v>52.2</v>
      </c>
      <c r="H116" s="60"/>
    </row>
    <row r="117" spans="3:8" x14ac:dyDescent="0.35">
      <c r="C117" s="16">
        <v>29</v>
      </c>
      <c r="D117" s="17">
        <v>0.26800000000000002</v>
      </c>
      <c r="E117" s="61">
        <v>23515</v>
      </c>
      <c r="F117" s="61"/>
      <c r="G117" s="59">
        <v>10</v>
      </c>
      <c r="H117" s="60"/>
    </row>
    <row r="118" spans="3:8" x14ac:dyDescent="0.35">
      <c r="C118" s="16">
        <v>30</v>
      </c>
      <c r="D118" s="17">
        <v>0.28000000000000003</v>
      </c>
      <c r="E118" s="61">
        <v>49503</v>
      </c>
      <c r="F118" s="61"/>
      <c r="G118" s="59">
        <v>20.2</v>
      </c>
      <c r="H118" s="60"/>
    </row>
    <row r="119" spans="3:8" x14ac:dyDescent="0.35">
      <c r="C119" s="16">
        <v>31</v>
      </c>
      <c r="D119" s="17">
        <v>0.307</v>
      </c>
      <c r="E119" s="61">
        <v>188420</v>
      </c>
      <c r="F119" s="61"/>
      <c r="G119" s="59">
        <v>70</v>
      </c>
      <c r="H119" s="60"/>
    </row>
    <row r="120" spans="3:8" x14ac:dyDescent="0.35">
      <c r="C120" s="16">
        <v>32</v>
      </c>
      <c r="D120" s="17">
        <v>0.28899999999999998</v>
      </c>
      <c r="E120" s="61">
        <v>26573</v>
      </c>
      <c r="F120" s="61"/>
      <c r="G120" s="59">
        <v>10.5</v>
      </c>
      <c r="H120" s="60"/>
    </row>
    <row r="121" spans="3:8" x14ac:dyDescent="0.35">
      <c r="C121" s="16">
        <v>33</v>
      </c>
      <c r="D121" s="17">
        <v>0.28799999999999998</v>
      </c>
      <c r="E121" s="61">
        <v>25253</v>
      </c>
      <c r="F121" s="61"/>
      <c r="G121" s="59">
        <v>10</v>
      </c>
      <c r="H121" s="60"/>
    </row>
    <row r="122" spans="3:8" x14ac:dyDescent="0.35">
      <c r="C122" s="16">
        <v>34</v>
      </c>
      <c r="D122" s="17">
        <v>0.20100000000000001</v>
      </c>
      <c r="E122" s="61">
        <v>17610</v>
      </c>
      <c r="F122" s="61"/>
      <c r="G122" s="59">
        <v>10</v>
      </c>
      <c r="H122" s="60"/>
    </row>
    <row r="123" spans="3:8" x14ac:dyDescent="0.35">
      <c r="C123" s="16">
        <v>35</v>
      </c>
      <c r="D123" s="17">
        <v>0.221</v>
      </c>
      <c r="E123" s="61">
        <v>19372</v>
      </c>
      <c r="F123" s="61"/>
      <c r="G123" s="59">
        <v>10</v>
      </c>
      <c r="H123" s="60"/>
    </row>
    <row r="124" spans="3:8" x14ac:dyDescent="0.35">
      <c r="C124" s="16">
        <v>36</v>
      </c>
      <c r="D124" s="17">
        <v>0.216</v>
      </c>
      <c r="E124" s="61">
        <v>18939</v>
      </c>
      <c r="F124" s="61"/>
      <c r="G124" s="59">
        <v>10</v>
      </c>
      <c r="H124" s="60"/>
    </row>
    <row r="125" spans="3:8" x14ac:dyDescent="0.35">
      <c r="C125" s="16">
        <v>37</v>
      </c>
      <c r="D125" s="17">
        <v>0.23</v>
      </c>
      <c r="E125" s="61">
        <v>20382</v>
      </c>
      <c r="F125" s="61"/>
      <c r="G125" s="59">
        <v>10.1</v>
      </c>
      <c r="H125" s="60"/>
    </row>
    <row r="126" spans="3:8" x14ac:dyDescent="0.35">
      <c r="C126" s="16">
        <v>38</v>
      </c>
      <c r="D126" s="17">
        <v>0.22600000000000001</v>
      </c>
      <c r="E126" s="61">
        <v>19968</v>
      </c>
      <c r="F126" s="61"/>
      <c r="G126" s="59">
        <v>10.1</v>
      </c>
      <c r="H126" s="60"/>
    </row>
    <row r="127" spans="3:8" x14ac:dyDescent="0.35">
      <c r="C127" s="16">
        <v>39</v>
      </c>
      <c r="D127" s="17">
        <v>0.26500000000000001</v>
      </c>
      <c r="E127" s="61">
        <v>23240</v>
      </c>
      <c r="F127" s="61"/>
      <c r="G127" s="59">
        <v>10</v>
      </c>
      <c r="H127" s="60"/>
    </row>
    <row r="128" spans="3:8" x14ac:dyDescent="0.35">
      <c r="C128" s="18">
        <v>40</v>
      </c>
      <c r="D128" s="19">
        <v>0.254</v>
      </c>
      <c r="E128" s="64">
        <v>26709</v>
      </c>
      <c r="F128" s="64"/>
      <c r="G128" s="62">
        <v>12</v>
      </c>
      <c r="H128" s="63"/>
    </row>
  </sheetData>
  <mergeCells count="74">
    <mergeCell ref="CW16:CY16"/>
    <mergeCell ref="J16:P16"/>
    <mergeCell ref="C16:I16"/>
    <mergeCell ref="I8:K8"/>
    <mergeCell ref="I9:K9"/>
    <mergeCell ref="I10:K10"/>
    <mergeCell ref="I11:K11"/>
    <mergeCell ref="I12:K12"/>
    <mergeCell ref="BS16:BW16"/>
    <mergeCell ref="BM16:BQ16"/>
    <mergeCell ref="E2:F2"/>
    <mergeCell ref="I3:K3"/>
    <mergeCell ref="I4:K4"/>
    <mergeCell ref="I5:K5"/>
    <mergeCell ref="I6:K6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2020-05-01T20:44:37Z</dcterms:modified>
</cp:coreProperties>
</file>