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0880" yWindow="0" windowWidth="14720" windowHeight="146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I2" i="3"/>
  <c r="H2" i="3"/>
  <c r="G2" i="3"/>
  <c r="I6" i="3"/>
  <c r="G6" i="3"/>
  <c r="H6" i="3"/>
  <c r="L6" i="3"/>
  <c r="J6" i="3"/>
  <c r="K6" i="3"/>
  <c r="M6" i="3"/>
  <c r="I5" i="3"/>
  <c r="G5" i="3"/>
  <c r="H5" i="3"/>
  <c r="L5" i="3"/>
  <c r="J5" i="3"/>
  <c r="K5" i="3"/>
  <c r="M5" i="3"/>
  <c r="I4" i="3"/>
  <c r="G4" i="3"/>
  <c r="H4" i="3"/>
  <c r="L4" i="3"/>
  <c r="J4" i="3"/>
  <c r="K4" i="3"/>
  <c r="M4" i="3"/>
  <c r="I3" i="3"/>
  <c r="G3" i="3"/>
  <c r="H3" i="3"/>
  <c r="L3" i="3"/>
  <c r="J3" i="3"/>
  <c r="K3" i="3"/>
  <c r="M3" i="3"/>
  <c r="L2" i="3"/>
  <c r="K2" i="3"/>
  <c r="M2" i="3"/>
  <c r="I6" i="2"/>
  <c r="G6" i="2"/>
  <c r="H6" i="2"/>
  <c r="L6" i="2"/>
  <c r="J6" i="2"/>
  <c r="K6" i="2"/>
  <c r="M6" i="2"/>
  <c r="I5" i="2"/>
  <c r="G5" i="2"/>
  <c r="H5" i="2"/>
  <c r="L5" i="2"/>
  <c r="J5" i="2"/>
  <c r="K5" i="2"/>
  <c r="M5" i="2"/>
  <c r="I4" i="2"/>
  <c r="G4" i="2"/>
  <c r="H4" i="2"/>
  <c r="L4" i="2"/>
  <c r="J4" i="2"/>
  <c r="K4" i="2"/>
  <c r="M4" i="2"/>
  <c r="I3" i="2"/>
  <c r="G3" i="2"/>
  <c r="H3" i="2"/>
  <c r="L3" i="2"/>
  <c r="J3" i="2"/>
  <c r="K3" i="2"/>
  <c r="M3" i="2"/>
  <c r="I2" i="2"/>
  <c r="G2" i="2"/>
  <c r="H2" i="2"/>
  <c r="L2" i="2"/>
  <c r="J2" i="2"/>
  <c r="K2" i="2"/>
  <c r="M2" i="2"/>
  <c r="L7" i="1"/>
  <c r="J7" i="1"/>
  <c r="I7" i="1"/>
  <c r="G7" i="1"/>
  <c r="H7" i="1"/>
  <c r="L6" i="1"/>
  <c r="J6" i="1"/>
  <c r="I6" i="1"/>
  <c r="G6" i="1"/>
  <c r="L5" i="1"/>
  <c r="J5" i="1"/>
  <c r="I5" i="1"/>
  <c r="G5" i="1"/>
  <c r="H5" i="1"/>
  <c r="K5" i="1"/>
  <c r="M5" i="1"/>
  <c r="H6" i="1"/>
  <c r="K6" i="1"/>
  <c r="M6" i="1"/>
  <c r="K7" i="1"/>
  <c r="M7" i="1"/>
  <c r="L4" i="1"/>
  <c r="J4" i="1"/>
  <c r="I4" i="1"/>
  <c r="G4" i="1"/>
  <c r="H4" i="1"/>
  <c r="K4" i="1"/>
  <c r="M4" i="1"/>
  <c r="I3" i="1"/>
  <c r="G3" i="1"/>
  <c r="H3" i="1"/>
  <c r="L3" i="1"/>
  <c r="J3" i="1"/>
  <c r="K3" i="1"/>
  <c r="M3" i="1"/>
  <c r="L2" i="1"/>
  <c r="J2" i="1"/>
  <c r="I2" i="1"/>
  <c r="G2" i="1"/>
  <c r="H2" i="1"/>
  <c r="K2" i="1"/>
  <c r="M2" i="1"/>
</calcChain>
</file>

<file path=xl/sharedStrings.xml><?xml version="1.0" encoding="utf-8"?>
<sst xmlns="http://schemas.openxmlformats.org/spreadsheetml/2006/main" count="115" uniqueCount="19">
  <si>
    <t>Poisonous</t>
  </si>
  <si>
    <t>N</t>
  </si>
  <si>
    <t>Y</t>
  </si>
  <si>
    <t>Size</t>
  </si>
  <si>
    <t>Spots</t>
  </si>
  <si>
    <t>Color</t>
  </si>
  <si>
    <t>W</t>
  </si>
  <si>
    <t>B</t>
  </si>
  <si>
    <t>Spots &lt;=1</t>
  </si>
  <si>
    <t>Spots &lt;=2</t>
  </si>
  <si>
    <t>Spots &lt;=3</t>
  </si>
  <si>
    <t>Spots &lt;=4</t>
  </si>
  <si>
    <t>P1</t>
  </si>
  <si>
    <t>N1</t>
  </si>
  <si>
    <t>P2</t>
  </si>
  <si>
    <t>N2</t>
  </si>
  <si>
    <t>Q1</t>
  </si>
  <si>
    <t>Q2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</si>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</sst>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6" sqref="C6"/>
    </sheetView>
  </sheetViews>
  <sheetFormatPr baseColWidth="10" defaultRowHeight="15" x14ac:dyDescent="0"/>
  <sheetData>
    <row r="1" spans="1:13">
      <c r="A1" t="s">
        <v>0</v>
      </c>
      <c r="B1" t="s">
        <v>3</v>
      </c>
      <c r="C1" t="s">
        <v>4</v>
      </c>
      <c r="D1" t="s">
        <v>5</v>
      </c>
      <c r="G1" t="s">
        <v>12</v>
      </c>
      <c r="H1" t="s">
        <v>16</v>
      </c>
      <c r="I1" t="s">
        <v>13</v>
      </c>
      <c r="J1" t="s">
        <v>14</v>
      </c>
      <c r="K1" t="s">
        <v>17</v>
      </c>
      <c r="L1" t="s">
        <v>15</v>
      </c>
      <c r="M1" t="s">
        <v>18</v>
      </c>
    </row>
    <row r="2" spans="1:13">
      <c r="A2" t="s">
        <v>1</v>
      </c>
      <c r="B2">
        <v>5</v>
      </c>
      <c r="C2" t="s">
        <v>1</v>
      </c>
      <c r="D2" t="s">
        <v>6</v>
      </c>
      <c r="F2" t="s">
        <v>4</v>
      </c>
      <c r="G2">
        <f>COUNTIFS(A$2:A$12, "Y", C2:C12, "Y")/I2</f>
        <v>0.7142857142857143</v>
      </c>
      <c r="H2">
        <f>2*G2*(1-G2)</f>
        <v>0.40816326530612246</v>
      </c>
      <c r="I2">
        <f>COUNTIF(C2:C12, "Y")</f>
        <v>7</v>
      </c>
      <c r="J2">
        <f>COUNTIFS(A$2:A$12, "Y", C2:C12, "N")/L2</f>
        <v>0</v>
      </c>
      <c r="K2">
        <f>2*J2*(1-J2)</f>
        <v>0</v>
      </c>
      <c r="L2">
        <f>COUNTIF(C2:C12, "N")</f>
        <v>4</v>
      </c>
      <c r="M2">
        <f>I2*H2+L2*K2</f>
        <v>2.8571428571428572</v>
      </c>
    </row>
    <row r="3" spans="1:13">
      <c r="A3" t="s">
        <v>1</v>
      </c>
      <c r="B3">
        <v>2</v>
      </c>
      <c r="C3" t="s">
        <v>2</v>
      </c>
      <c r="D3" t="s">
        <v>6</v>
      </c>
      <c r="F3" t="s">
        <v>5</v>
      </c>
      <c r="G3">
        <f>COUNTIFS(A$2:A$12, "Y", D2:D12, "W")/I3</f>
        <v>0.4</v>
      </c>
      <c r="H3">
        <f>2*G3*(1-G3)</f>
        <v>0.48</v>
      </c>
      <c r="I3">
        <f>COUNTIF(D2:D12, "W")</f>
        <v>5</v>
      </c>
      <c r="J3">
        <f>COUNTIFS(A$2:A$12, "Y", D2:D12, "B")/L3</f>
        <v>0.5</v>
      </c>
      <c r="K3">
        <f>2*J3*(1-J3)</f>
        <v>0.5</v>
      </c>
      <c r="L3">
        <f>COUNTIF(D2:D12, "B")</f>
        <v>6</v>
      </c>
      <c r="M3">
        <f>I3*H3+L3*K3</f>
        <v>5.4</v>
      </c>
    </row>
    <row r="4" spans="1:13">
      <c r="A4" t="s">
        <v>1</v>
      </c>
      <c r="B4">
        <v>2</v>
      </c>
      <c r="C4" t="s">
        <v>1</v>
      </c>
      <c r="D4" t="s">
        <v>7</v>
      </c>
      <c r="F4" t="s">
        <v>8</v>
      </c>
      <c r="G4">
        <f>COUNTIFS(A$2:A$12, "Y", B$2:B$12, "&lt;=1")/I4</f>
        <v>0.66666666666666663</v>
      </c>
      <c r="H4">
        <f>2*G4*(1-G4)</f>
        <v>0.44444444444444448</v>
      </c>
      <c r="I4">
        <f>COUNTIF(B$2:B$12,"&lt;=1")</f>
        <v>3</v>
      </c>
      <c r="J4">
        <f>COUNTIFS(A$2:A$12, "Y", B$2:B$12, "&gt;1")/L4</f>
        <v>0.375</v>
      </c>
      <c r="K4">
        <f>2*J4*(1-J4)</f>
        <v>0.46875</v>
      </c>
      <c r="L4">
        <f>COUNTIF(B$2:B$12,"&gt;1")</f>
        <v>8</v>
      </c>
      <c r="M4">
        <f>H4*I4+L4*K4</f>
        <v>5.0833333333333339</v>
      </c>
    </row>
    <row r="5" spans="1:13">
      <c r="A5" t="s">
        <v>1</v>
      </c>
      <c r="B5">
        <v>3</v>
      </c>
      <c r="C5" t="s">
        <v>2</v>
      </c>
      <c r="D5" t="s">
        <v>7</v>
      </c>
      <c r="F5" t="s">
        <v>9</v>
      </c>
      <c r="G5">
        <f>COUNTIFS(A$2:A$12, "Y", B$2:B$12, "&lt;=2")/I5</f>
        <v>0.4</v>
      </c>
      <c r="H5">
        <f t="shared" ref="H5:H6" si="0">2*G5*(1-G5)</f>
        <v>0.48</v>
      </c>
      <c r="I5">
        <f>COUNTIF(B$2:B$12,"&lt;=2")</f>
        <v>5</v>
      </c>
      <c r="J5">
        <f>COUNTIFS(A$2:A$12, "Y", B$2:B$12, "&gt;2")/L5</f>
        <v>0.5</v>
      </c>
      <c r="K5">
        <f t="shared" ref="K5:K7" si="1">2*J5*(1-J5)</f>
        <v>0.5</v>
      </c>
      <c r="L5">
        <f>COUNTIF(B$2:B$12,"&gt;2")</f>
        <v>6</v>
      </c>
      <c r="M5">
        <f>H5*I5+L5*K5</f>
        <v>5.4</v>
      </c>
    </row>
    <row r="6" spans="1:13">
      <c r="A6" t="s">
        <v>1</v>
      </c>
      <c r="B6">
        <v>4</v>
      </c>
      <c r="C6" t="s">
        <v>1</v>
      </c>
      <c r="D6" t="s">
        <v>6</v>
      </c>
      <c r="F6" t="s">
        <v>10</v>
      </c>
      <c r="G6">
        <f>COUNTIFS(A$2:A$12, "Y", B$2:B$12, "&lt;=3")/I6</f>
        <v>0.33333333333333331</v>
      </c>
      <c r="H6">
        <f t="shared" si="0"/>
        <v>0.44444444444444448</v>
      </c>
      <c r="I6">
        <f>COUNTIF(B$2:B$12,"&lt;=3")</f>
        <v>6</v>
      </c>
      <c r="J6">
        <f>COUNTIFS(A$2:A$12, "Y", B$2:B$12, "&gt;3")/L6</f>
        <v>0.6</v>
      </c>
      <c r="K6">
        <f t="shared" si="1"/>
        <v>0.48</v>
      </c>
      <c r="L6">
        <f>COUNTIF(B$2:B$12,"&gt;3")</f>
        <v>5</v>
      </c>
      <c r="M6">
        <f>H6*I6+L6*K6</f>
        <v>5.0666666666666664</v>
      </c>
    </row>
    <row r="7" spans="1:13">
      <c r="A7" t="s">
        <v>1</v>
      </c>
      <c r="B7">
        <v>1</v>
      </c>
      <c r="C7" t="s">
        <v>1</v>
      </c>
      <c r="D7" t="s">
        <v>7</v>
      </c>
      <c r="F7" t="s">
        <v>11</v>
      </c>
      <c r="G7">
        <f>COUNTIFS(A$2:A$12, "Y", B$2:B$12, "&lt;=4")/I7</f>
        <v>0.44444444444444442</v>
      </c>
      <c r="H7">
        <f>2*G7*(1-G7)</f>
        <v>0.49382716049382713</v>
      </c>
      <c r="I7">
        <f>COUNTIF(B$2:B$12,"&lt;=4")</f>
        <v>9</v>
      </c>
      <c r="J7">
        <f>COUNTIFS(A$2:A$12, "Y", B$2:B$12, "&gt;4")/L7</f>
        <v>0.5</v>
      </c>
      <c r="K7">
        <f t="shared" si="1"/>
        <v>0.5</v>
      </c>
      <c r="L7">
        <f>COUNTIF(B$2:B$12,"&gt;4")</f>
        <v>2</v>
      </c>
      <c r="M7">
        <f>H7*I7+L7*K7</f>
        <v>5.4444444444444446</v>
      </c>
    </row>
    <row r="8" spans="1:13">
      <c r="A8" t="s">
        <v>2</v>
      </c>
      <c r="B8">
        <v>5</v>
      </c>
      <c r="C8" t="s">
        <v>2</v>
      </c>
      <c r="D8" t="s">
        <v>6</v>
      </c>
    </row>
    <row r="9" spans="1:13">
      <c r="A9" t="s">
        <v>2</v>
      </c>
      <c r="B9">
        <v>4</v>
      </c>
      <c r="C9" t="s">
        <v>2</v>
      </c>
      <c r="D9" t="s">
        <v>7</v>
      </c>
    </row>
    <row r="10" spans="1:13">
      <c r="A10" t="s">
        <v>2</v>
      </c>
      <c r="B10">
        <v>4</v>
      </c>
      <c r="C10" t="s">
        <v>2</v>
      </c>
      <c r="D10" t="s">
        <v>7</v>
      </c>
    </row>
    <row r="11" spans="1:13">
      <c r="A11" t="s">
        <v>2</v>
      </c>
      <c r="B11">
        <v>1</v>
      </c>
      <c r="C11" t="s">
        <v>2</v>
      </c>
      <c r="D11" t="s">
        <v>6</v>
      </c>
    </row>
    <row r="12" spans="1:13">
      <c r="A12" t="s">
        <v>2</v>
      </c>
      <c r="B12">
        <v>1</v>
      </c>
      <c r="C12" t="s">
        <v>2</v>
      </c>
      <c r="D12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15" sqref="K15"/>
    </sheetView>
  </sheetViews>
  <sheetFormatPr baseColWidth="10" defaultRowHeight="15" x14ac:dyDescent="0"/>
  <sheetData>
    <row r="1" spans="1:13">
      <c r="A1" t="s">
        <v>0</v>
      </c>
      <c r="B1" t="s">
        <v>3</v>
      </c>
      <c r="C1" t="s">
        <v>4</v>
      </c>
      <c r="D1" t="s">
        <v>5</v>
      </c>
      <c r="G1" t="s">
        <v>12</v>
      </c>
      <c r="H1" t="s">
        <v>16</v>
      </c>
      <c r="I1" t="s">
        <v>13</v>
      </c>
      <c r="J1" t="s">
        <v>14</v>
      </c>
      <c r="K1" t="s">
        <v>17</v>
      </c>
      <c r="L1" t="s">
        <v>15</v>
      </c>
      <c r="M1" t="s">
        <v>18</v>
      </c>
    </row>
    <row r="2" spans="1:13">
      <c r="A2" t="s">
        <v>1</v>
      </c>
      <c r="B2">
        <v>5</v>
      </c>
      <c r="C2" t="s">
        <v>1</v>
      </c>
      <c r="D2" t="s">
        <v>6</v>
      </c>
      <c r="F2" t="s">
        <v>5</v>
      </c>
      <c r="G2">
        <f>COUNTIFS(A$2:A$5, "Y", D2:D5, "W")/I2</f>
        <v>0</v>
      </c>
      <c r="H2">
        <f>2*G2*(1-G2)</f>
        <v>0</v>
      </c>
      <c r="I2">
        <f>COUNTIF(D2:D5, "W")</f>
        <v>2</v>
      </c>
      <c r="J2">
        <f>COUNTIFS(A$2:A$5, "Y", D2:D5, "B")/L2</f>
        <v>0</v>
      </c>
      <c r="K2">
        <f>2*J2*(1-J2)</f>
        <v>0</v>
      </c>
      <c r="L2">
        <f>COUNTIF(D2:D5, "B")</f>
        <v>2</v>
      </c>
      <c r="M2">
        <f>I2*H2+L2*K2</f>
        <v>0</v>
      </c>
    </row>
    <row r="3" spans="1:13">
      <c r="A3" t="s">
        <v>1</v>
      </c>
      <c r="B3">
        <v>2</v>
      </c>
      <c r="C3" t="s">
        <v>1</v>
      </c>
      <c r="D3" t="s">
        <v>7</v>
      </c>
      <c r="F3" t="s">
        <v>8</v>
      </c>
      <c r="G3">
        <f>COUNTIFS(A$2:A$5, "Y", B$2:B$5, "&lt;=1")/I3</f>
        <v>0</v>
      </c>
      <c r="H3">
        <f>2*G3*(1-G3)</f>
        <v>0</v>
      </c>
      <c r="I3">
        <f>COUNTIF(B$2:B$5,"&lt;=1")</f>
        <v>1</v>
      </c>
      <c r="J3">
        <f>COUNTIFS(A$2:A$5, "Y", B$2:B$5, "&gt;1")/L3</f>
        <v>0</v>
      </c>
      <c r="K3">
        <f>2*J3*(1-J3)</f>
        <v>0</v>
      </c>
      <c r="L3">
        <f>COUNTIF(B$2:B$5,"&gt;1")</f>
        <v>3</v>
      </c>
      <c r="M3">
        <f>H3*I3+L3*K3</f>
        <v>0</v>
      </c>
    </row>
    <row r="4" spans="1:13">
      <c r="A4" t="s">
        <v>1</v>
      </c>
      <c r="B4">
        <v>4</v>
      </c>
      <c r="C4" t="s">
        <v>1</v>
      </c>
      <c r="D4" t="s">
        <v>6</v>
      </c>
      <c r="F4" t="s">
        <v>9</v>
      </c>
      <c r="G4">
        <f>COUNTIFS(A$2:A$5, "Y", B$2:B$5, "&lt;=2")/I4</f>
        <v>0</v>
      </c>
      <c r="H4">
        <f t="shared" ref="H4:H5" si="0">2*G4*(1-G4)</f>
        <v>0</v>
      </c>
      <c r="I4">
        <f>COUNTIF(B$2:B$5,"&lt;=2")</f>
        <v>2</v>
      </c>
      <c r="J4">
        <f>COUNTIFS(A$2:A$5, "Y", B$2:B$5, "&gt;2")/L4</f>
        <v>0</v>
      </c>
      <c r="K4">
        <f t="shared" ref="K4:K6" si="1">2*J4*(1-J4)</f>
        <v>0</v>
      </c>
      <c r="L4">
        <f>COUNTIF(B$2:B$5,"&gt;2")</f>
        <v>2</v>
      </c>
      <c r="M4">
        <f>H4*I4+L4*K4</f>
        <v>0</v>
      </c>
    </row>
    <row r="5" spans="1:13">
      <c r="A5" t="s">
        <v>1</v>
      </c>
      <c r="B5">
        <v>1</v>
      </c>
      <c r="C5" t="s">
        <v>1</v>
      </c>
      <c r="D5" t="s">
        <v>7</v>
      </c>
      <c r="F5" t="s">
        <v>10</v>
      </c>
      <c r="G5">
        <f>COUNTIFS(A$2:A$5, "Y", B$2:B$5, "&lt;=3")/I5</f>
        <v>0</v>
      </c>
      <c r="H5">
        <f t="shared" si="0"/>
        <v>0</v>
      </c>
      <c r="I5">
        <f>COUNTIF(B$2:B$5,"&lt;=3")</f>
        <v>2</v>
      </c>
      <c r="J5">
        <f>COUNTIFS(A$2:A$5, "Y", B$2:B$5, "&gt;3")/L5</f>
        <v>0</v>
      </c>
      <c r="K5">
        <f t="shared" si="1"/>
        <v>0</v>
      </c>
      <c r="L5">
        <f>COUNTIF(B$2:B$5,"&gt;3")</f>
        <v>2</v>
      </c>
      <c r="M5">
        <f>H5*I5+L5*K5</f>
        <v>0</v>
      </c>
    </row>
    <row r="6" spans="1:13">
      <c r="F6" t="s">
        <v>11</v>
      </c>
      <c r="G6">
        <f>COUNTIFS(A$2:A$5, "Y", B$2:B$5, "&lt;=4")/I6</f>
        <v>0</v>
      </c>
      <c r="H6">
        <f>2*G6*(1-G6)</f>
        <v>0</v>
      </c>
      <c r="I6">
        <f>COUNTIF(B$2:B$5,"&lt;=4")</f>
        <v>3</v>
      </c>
      <c r="J6">
        <f>COUNTIFS(A$2:A$5, "Y", B$2:B$5, "&gt;4")/L6</f>
        <v>0</v>
      </c>
      <c r="K6">
        <f t="shared" si="1"/>
        <v>0</v>
      </c>
      <c r="L6">
        <f>COUNTIF(B$2:B$5,"&gt;4")</f>
        <v>1</v>
      </c>
      <c r="M6">
        <f>H6*I6+L6*K6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D8" sqref="D8"/>
    </sheetView>
  </sheetViews>
  <sheetFormatPr baseColWidth="10" defaultRowHeight="15" x14ac:dyDescent="0"/>
  <sheetData>
    <row r="1" spans="1:13">
      <c r="A1" t="s">
        <v>0</v>
      </c>
      <c r="B1" t="s">
        <v>3</v>
      </c>
      <c r="C1" t="s">
        <v>4</v>
      </c>
      <c r="D1" t="s">
        <v>5</v>
      </c>
      <c r="G1" t="s">
        <v>12</v>
      </c>
      <c r="H1" t="s">
        <v>16</v>
      </c>
      <c r="I1" t="s">
        <v>13</v>
      </c>
      <c r="J1" t="s">
        <v>14</v>
      </c>
      <c r="K1" t="s">
        <v>17</v>
      </c>
      <c r="L1" t="s">
        <v>15</v>
      </c>
      <c r="M1" t="s">
        <v>18</v>
      </c>
    </row>
    <row r="2" spans="1:13">
      <c r="A2" t="s">
        <v>1</v>
      </c>
      <c r="B2">
        <v>2</v>
      </c>
      <c r="C2" t="s">
        <v>2</v>
      </c>
      <c r="D2" t="s">
        <v>6</v>
      </c>
      <c r="F2" t="s">
        <v>5</v>
      </c>
      <c r="G2">
        <f>COUNTIFS(A$2:A$8, "Y", D2:D8, "W")/I2</f>
        <v>0.66666666666666663</v>
      </c>
      <c r="H2">
        <f>2*G2*(1-G2)</f>
        <v>0.44444444444444448</v>
      </c>
      <c r="I2">
        <f>COUNTIF(D2:D8, "W")</f>
        <v>3</v>
      </c>
      <c r="J2">
        <f>COUNTIFS(A$2:A$8, "Y", D2:D8, "B")/L2</f>
        <v>0.75</v>
      </c>
      <c r="K2">
        <f>2*J2*(1-J2)</f>
        <v>0.375</v>
      </c>
      <c r="L2">
        <f>COUNTIF(D2:D8, "B")</f>
        <v>4</v>
      </c>
      <c r="M2">
        <f>I2*H2+L2*K2</f>
        <v>2.8333333333333335</v>
      </c>
    </row>
    <row r="3" spans="1:13">
      <c r="A3" t="s">
        <v>1</v>
      </c>
      <c r="B3">
        <v>3</v>
      </c>
      <c r="C3" t="s">
        <v>2</v>
      </c>
      <c r="D3" t="s">
        <v>7</v>
      </c>
      <c r="F3" t="s">
        <v>8</v>
      </c>
      <c r="G3">
        <f>COUNTIFS(A$2:A$8, "Y", B$2:B$8, "&lt;=1")/I3</f>
        <v>1</v>
      </c>
      <c r="H3">
        <f>2*G3*(1-G3)</f>
        <v>0</v>
      </c>
      <c r="I3">
        <f>COUNTIF(B$2:B$8,"&lt;=1")</f>
        <v>2</v>
      </c>
      <c r="J3">
        <f>COUNTIFS(A$2:A$8, "Y", B$2:B$8, "&gt;1")/L3</f>
        <v>0.6</v>
      </c>
      <c r="K3">
        <f>2*J3*(1-J3)</f>
        <v>0.48</v>
      </c>
      <c r="L3">
        <f>COUNTIF(B$2:B$8,"&gt;1")</f>
        <v>5</v>
      </c>
      <c r="M3">
        <f>H3*I3+L3*K3</f>
        <v>2.4</v>
      </c>
    </row>
    <row r="4" spans="1:13">
      <c r="A4" t="s">
        <v>2</v>
      </c>
      <c r="B4">
        <v>5</v>
      </c>
      <c r="C4" t="s">
        <v>2</v>
      </c>
      <c r="D4" t="s">
        <v>6</v>
      </c>
      <c r="F4" t="s">
        <v>9</v>
      </c>
      <c r="G4">
        <f>COUNTIFS(A$2:A$8, "Y", B$2:B$8, "&lt;=2")/I4</f>
        <v>0.66666666666666663</v>
      </c>
      <c r="H4">
        <f t="shared" ref="H4:H5" si="0">2*G4*(1-G4)</f>
        <v>0.44444444444444448</v>
      </c>
      <c r="I4">
        <f>COUNTIF(B$2:B$8,"&lt;=2")</f>
        <v>3</v>
      </c>
      <c r="J4">
        <f>COUNTIFS(A$2:A$8, "Y", B$2:B$8, "&gt;2")/L4</f>
        <v>0.75</v>
      </c>
      <c r="K4">
        <f t="shared" ref="K4:K6" si="1">2*J4*(1-J4)</f>
        <v>0.375</v>
      </c>
      <c r="L4">
        <f>COUNTIF(B$2:B$8,"&gt;2")</f>
        <v>4</v>
      </c>
      <c r="M4">
        <f>H4*I4+L4*K4</f>
        <v>2.8333333333333335</v>
      </c>
    </row>
    <row r="5" spans="1:13">
      <c r="A5" t="s">
        <v>2</v>
      </c>
      <c r="B5">
        <v>4</v>
      </c>
      <c r="C5" t="s">
        <v>2</v>
      </c>
      <c r="D5" t="s">
        <v>7</v>
      </c>
      <c r="F5" t="s">
        <v>10</v>
      </c>
      <c r="G5">
        <f>COUNTIFS(A$2:A$8, "Y", B$2:B$8, "&lt;=3")/I5</f>
        <v>0.5</v>
      </c>
      <c r="H5">
        <f t="shared" si="0"/>
        <v>0.5</v>
      </c>
      <c r="I5">
        <f>COUNTIF(B$2:B$8,"&lt;=3")</f>
        <v>4</v>
      </c>
      <c r="J5">
        <f>COUNTIFS(A$2:A$8, "Y", B$2:B$8, "&gt;3")/L5</f>
        <v>1</v>
      </c>
      <c r="K5">
        <f t="shared" si="1"/>
        <v>0</v>
      </c>
      <c r="L5">
        <f>COUNTIF(B$2:B$8,"&gt;3")</f>
        <v>3</v>
      </c>
      <c r="M5">
        <f>H5*I5+L5*K5</f>
        <v>2</v>
      </c>
    </row>
    <row r="6" spans="1:13">
      <c r="A6" t="s">
        <v>2</v>
      </c>
      <c r="B6">
        <v>4</v>
      </c>
      <c r="C6" t="s">
        <v>2</v>
      </c>
      <c r="D6" t="s">
        <v>7</v>
      </c>
      <c r="F6" t="s">
        <v>11</v>
      </c>
      <c r="G6">
        <f>COUNTIFS(A$2:A$8, "Y", B$2:B$8, "&lt;=4")/I6</f>
        <v>0.66666666666666663</v>
      </c>
      <c r="H6">
        <f>2*G6*(1-G6)</f>
        <v>0.44444444444444448</v>
      </c>
      <c r="I6">
        <f>COUNTIF(B$2:B$8,"&lt;=4")</f>
        <v>6</v>
      </c>
      <c r="J6">
        <f>COUNTIFS(A$2:A$8, "Y", B$2:B$8, "&gt;4")/L6</f>
        <v>1</v>
      </c>
      <c r="K6">
        <f t="shared" si="1"/>
        <v>0</v>
      </c>
      <c r="L6">
        <f>COUNTIF(B$2:B$8,"&gt;4")</f>
        <v>1</v>
      </c>
      <c r="M6">
        <f>H6*I6+L6*K6</f>
        <v>2.666666666666667</v>
      </c>
    </row>
    <row r="7" spans="1:13">
      <c r="A7" t="s">
        <v>2</v>
      </c>
      <c r="B7">
        <v>1</v>
      </c>
      <c r="C7" t="s">
        <v>2</v>
      </c>
      <c r="D7" t="s">
        <v>6</v>
      </c>
    </row>
    <row r="8" spans="1:13">
      <c r="A8" t="s">
        <v>2</v>
      </c>
      <c r="B8">
        <v>1</v>
      </c>
      <c r="C8" t="s">
        <v>2</v>
      </c>
      <c r="D8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U Jakubowski</dc:creator>
  <cp:lastModifiedBy>Benjamin U Jakubowski</cp:lastModifiedBy>
  <dcterms:created xsi:type="dcterms:W3CDTF">2016-03-07T20:59:15Z</dcterms:created>
  <dcterms:modified xsi:type="dcterms:W3CDTF">2016-03-08T15:09:34Z</dcterms:modified>
</cp:coreProperties>
</file>