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ak\Downloads\"/>
    </mc:Choice>
  </mc:AlternateContent>
  <xr:revisionPtr revIDLastSave="0" documentId="13_ncr:1_{107EA01B-CF3F-41ED-9D80-3E572606836D}" xr6:coauthVersionLast="47" xr6:coauthVersionMax="47" xr10:uidLastSave="{00000000-0000-0000-0000-000000000000}"/>
  <bookViews>
    <workbookView xWindow="-110" yWindow="-110" windowWidth="19420" windowHeight="10300" firstSheet="2" activeTab="2" xr2:uid="{D123EBD7-78B4-431A-ACA3-AA6FCC3CF15C}"/>
  </bookViews>
  <sheets>
    <sheet name="Sheet1" sheetId="5" r:id="rId1"/>
    <sheet name="Analysis-1" sheetId="3" r:id="rId2"/>
    <sheet name="Dashboard" sheetId="4" r:id="rId3"/>
  </sheets>
  <definedNames>
    <definedName name="ExternalData_1" localSheetId="0" hidden="1">Sheet1!$A$3:$A$4</definedName>
  </definedNames>
  <calcPr calcId="191029"/>
  <pivotCaches>
    <pivotCache cacheId="257" r:id="rId4"/>
    <pivotCache cacheId="260" r:id="rId5"/>
    <pivotCache cacheId="263" r:id="rId6"/>
    <pivotCache cacheId="266" r:id="rId7"/>
    <pivotCache cacheId="269" r:id="rId8"/>
    <pivotCache cacheId="272" r:id="rId9"/>
    <pivotCache cacheId="275" r:id="rId10"/>
    <pivotCache cacheId="278" r:id="rId11"/>
    <pivotCache cacheId="281" r:id="rId12"/>
    <pivotCache cacheId="284" r:id="rId13"/>
    <pivotCache cacheId="287" r:id="rId14"/>
    <pivotCache cacheId="290" r:id="rId15"/>
    <pivotCache cacheId="293" r:id="rId16"/>
    <pivotCache cacheId="296" r:id="rId17"/>
    <pivotCache cacheId="299" r:id="rId18"/>
    <pivotCache cacheId="302" r:id="rId19"/>
    <pivotCache cacheId="321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919eebfc-9bb3-4ced-87cf-813129880aa5" name="Dim_buses" connection="Query - Dim_buses"/>
          <x15:modelTable id="Dim_demographics_7837d473-2501-4d25-b317-e6458e8481b2" name="Dim_demographics" connection="Query - Dim_demographics"/>
          <x15:modelTable id="Dim_routes_c97f9085-b5aa-4444-ab6b-fb8c4024ebcc" name="Dim_routes" connection="Query - Dim_routes"/>
          <x15:modelTable id="Facttable_ridership_ca15ec2f-0ad4-46b8-801c-5bfbd2d7e1af" name="Facttable_ridership" connection="Query - Facttable_ridership"/>
          <x15:modelTable id="Dim_DateTable_e86f7616-4cb8-425d-b689-4422aa955b59" name="Dim_DateTable" connection="Query - Dim_DateTable"/>
          <x15:modelTable id="Calculations_85bd5061-a941-4f9e-b8b6-82b21cb14dda" name="Calculations" connection="Query - Calculations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Date" toTable="Dim_DateTable" toColumn="Date"/>
          <x15:modelRelationship fromTable="Facttable_ridership" fromColumn="RiderID" toTable="Dim_demographics" toColumn="Rid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table_ridership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6" i="3" l="1"/>
  <c r="BL5" i="3"/>
  <c r="BF5" i="3"/>
  <c r="BF6" i="3"/>
  <c r="BF4" i="3"/>
  <c r="BE13" i="3"/>
  <c r="BF10" i="3"/>
  <c r="BF11" i="3"/>
  <c r="BF9" i="3"/>
  <c r="BE10" i="3"/>
  <c r="BE11" i="3"/>
  <c r="BE9" i="3"/>
  <c r="BD9" i="3"/>
  <c r="BD10" i="3"/>
  <c r="BD11" i="3"/>
  <c r="BD8" i="3"/>
  <c r="AQ3" i="3"/>
  <c r="AR3" i="3"/>
  <c r="AQ4" i="3"/>
  <c r="AR4" i="3"/>
  <c r="AQ5" i="3"/>
  <c r="AR5" i="3"/>
  <c r="AQ6" i="3"/>
  <c r="AR6" i="3"/>
  <c r="AQ7" i="3"/>
  <c r="AR7" i="3"/>
  <c r="AQ8" i="3"/>
  <c r="AR8" i="3"/>
  <c r="AQ9" i="3"/>
  <c r="AR9" i="3"/>
  <c r="AR2" i="3"/>
  <c r="AQ2" i="3"/>
  <c r="AK13" i="3"/>
  <c r="AT4" i="3" l="1"/>
  <c r="AU4" i="3" s="1"/>
  <c r="AT5" i="3"/>
  <c r="AU5" i="3" s="1"/>
  <c r="AT6" i="3"/>
  <c r="AU6" i="3" s="1"/>
  <c r="AT7" i="3"/>
  <c r="AU7" i="3" s="1"/>
  <c r="AT8" i="3"/>
  <c r="AU8" i="3" s="1"/>
  <c r="AT9" i="3"/>
  <c r="AU9" i="3" s="1"/>
  <c r="AT3" i="3"/>
  <c r="AK19" i="3"/>
  <c r="AL13" i="3"/>
  <c r="AU3" i="3" l="1"/>
  <c r="AQ16" i="3" s="1"/>
  <c r="AQ1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2AB72A-7F78-4EB0-8469-0768C95EFCC6}" keepAlive="1" name="ModelConnection_ExternalData_1" description="Data Model" type="5" refreshedVersion="8" minRefreshableVersion="5" saveData="1">
    <dbPr connection="Data Model Connection" command="DRILLTHROUGH MAXROWS 1000 SELECT FROM [Model] WHERE (([Measures].[Total Riders(Passengers)],[Facttable_ridership].[Operation Moments].&amp;[AM])) RETURN [$Calculations].[Calculation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8CD84D68-FD8B-47F2-8724-6E997D77CBD1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1dc526a8-b685-4547-baee-51bd3919d1c3">
          <x15:oledbPr connection="Provider=Microsoft.Mashup.OleDb.1;Data Source=$Workbook$;Location=Calculations;Extended Properties=&quot;&quot;">
            <x15:dbTables>
              <x15:dbTable name="Calculations"/>
            </x15:dbTables>
          </x15:oledbPr>
        </x15:connection>
      </ext>
    </extLst>
  </connection>
  <connection id="3" xr16:uid="{AAAE061B-4E02-4185-87F9-0F83CCDFB7E1}" name="Query - Dim_buses" description="Connection to the 'Dim_buses' query in the workbook." type="100" refreshedVersion="8" minRefreshableVersion="5">
    <extLst>
      <ext xmlns:x15="http://schemas.microsoft.com/office/spreadsheetml/2010/11/main" uri="{DE250136-89BD-433C-8126-D09CA5730AF9}">
        <x15:connection id="d5ab44e9-15bc-4784-9261-9751222515f5">
          <x15:oledbPr connection="Provider=Microsoft.Mashup.OleDb.1;Data Source=$Workbook$;Location=Dim_buses;Extended Properties=&quot;&quot;">
            <x15:dbTables>
              <x15:dbTable name="Dim_buses"/>
            </x15:dbTables>
          </x15:oledbPr>
        </x15:connection>
      </ext>
    </extLst>
  </connection>
  <connection id="4" xr16:uid="{A3CA35F3-4E67-461E-A0C6-1A29CAA79509}" name="Query - Dim_DateTable" description="Connection to the 'Dim_DateTable' query in the workbook." type="100" refreshedVersion="8" minRefreshableVersion="5">
    <extLst>
      <ext xmlns:x15="http://schemas.microsoft.com/office/spreadsheetml/2010/11/main" uri="{DE250136-89BD-433C-8126-D09CA5730AF9}">
        <x15:connection id="76d20d05-7027-4589-86da-339e06693d1f"/>
      </ext>
    </extLst>
  </connection>
  <connection id="5" xr16:uid="{337163E0-B76D-4DB6-8C27-BDEB0BBF902C}" name="Query - Dim_demographics" description="Connection to the 'Dim_demographics' query in the workbook." type="100" refreshedVersion="8" minRefreshableVersion="5">
    <extLst>
      <ext xmlns:x15="http://schemas.microsoft.com/office/spreadsheetml/2010/11/main" uri="{DE250136-89BD-433C-8126-D09CA5730AF9}">
        <x15:connection id="943daf29-775e-43c7-bd5f-1d1f206d8a4c">
          <x15:oledbPr connection="Provider=Microsoft.Mashup.OleDb.1;Data Source=$Workbook$;Location=Dim_demographics;Extended Properties=&quot;&quot;">
            <x15:dbTables>
              <x15:dbTable name="Dim_demographics"/>
            </x15:dbTables>
          </x15:oledbPr>
        </x15:connection>
      </ext>
    </extLst>
  </connection>
  <connection id="6" xr16:uid="{0263CBED-F502-48F3-848D-CC9BD9E1DB18}" name="Query - Dim_routes" description="Connection to the 'Dim_routes' query in the workbook." type="100" refreshedVersion="8" minRefreshableVersion="5">
    <extLst>
      <ext xmlns:x15="http://schemas.microsoft.com/office/spreadsheetml/2010/11/main" uri="{DE250136-89BD-433C-8126-D09CA5730AF9}">
        <x15:connection id="6191545c-98cb-4528-9fb1-4df9c23a1847">
          <x15:oledbPr connection="Provider=Microsoft.Mashup.OleDb.1;Data Source=$Workbook$;Location=Dim_routes;Extended Properties=&quot;&quot;">
            <x15:dbTables>
              <x15:dbTable name="Dim_routes"/>
            </x15:dbTables>
          </x15:oledbPr>
        </x15:connection>
      </ext>
    </extLst>
  </connection>
  <connection id="7" xr16:uid="{296EA247-2EFB-4D92-91C9-8A81C1CE5F4C}" name="Query - Facttable_ridership" description="Connection to the 'Facttable_ridership' query in the workbook." type="100" refreshedVersion="8" minRefreshableVersion="5">
    <extLst>
      <ext xmlns:x15="http://schemas.microsoft.com/office/spreadsheetml/2010/11/main" uri="{DE250136-89BD-433C-8126-D09CA5730AF9}">
        <x15:connection id="8c481557-cb1b-4ba2-99e7-a2c5cda2e797">
          <x15:oledbPr connection="Provider=Microsoft.Mashup.OleDb.1;Data Source=$Workbook$;Location=Facttable_ridership;Extended Properties=&quot;&quot;">
            <x15:dbTables>
              <x15:dbTable name="Facttable_ridership"/>
            </x15:dbTables>
          </x15:oledbPr>
        </x15:connection>
      </ext>
    </extLst>
  </connection>
  <connection id="8" xr16:uid="{6F6173D0-1B41-4B3F-9C55-B565722CA83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<sst xmlns="http://schemas.openxmlformats.org/spreadsheetml/2006/main" count="122" uniqueCount="94">
  <si>
    <t>Count of Age</t>
  </si>
  <si>
    <t>Count of BusID</t>
  </si>
  <si>
    <t>calculations</t>
  </si>
  <si>
    <t>Average Age</t>
  </si>
  <si>
    <t>Count of Occupation</t>
  </si>
  <si>
    <t>BusNumber</t>
  </si>
  <si>
    <t>Bus 1</t>
  </si>
  <si>
    <t>Bus 10</t>
  </si>
  <si>
    <t>Bus 11</t>
  </si>
  <si>
    <t>Bus 12</t>
  </si>
  <si>
    <t>Bus 13</t>
  </si>
  <si>
    <t>Bus 14</t>
  </si>
  <si>
    <t>Bus 15</t>
  </si>
  <si>
    <t>Bus 16</t>
  </si>
  <si>
    <t>Bus 17</t>
  </si>
  <si>
    <t>Bus 18</t>
  </si>
  <si>
    <t>Bus 19</t>
  </si>
  <si>
    <t>Bus 2</t>
  </si>
  <si>
    <t>Bus 20</t>
  </si>
  <si>
    <t>Bus 21</t>
  </si>
  <si>
    <t>Bus 22</t>
  </si>
  <si>
    <t>Bus 23</t>
  </si>
  <si>
    <t>Bus 24</t>
  </si>
  <si>
    <t>Bus 25</t>
  </si>
  <si>
    <t>Bus 26</t>
  </si>
  <si>
    <t>Bus 27</t>
  </si>
  <si>
    <t>Bus 28</t>
  </si>
  <si>
    <t>Bus 29</t>
  </si>
  <si>
    <t>Bus 3</t>
  </si>
  <si>
    <t>Bus 30</t>
  </si>
  <si>
    <t>Bus 31</t>
  </si>
  <si>
    <t>Bus 32</t>
  </si>
  <si>
    <t>Bus 33</t>
  </si>
  <si>
    <t>Bus 34</t>
  </si>
  <si>
    <t>Bus 35</t>
  </si>
  <si>
    <t>Bus 36</t>
  </si>
  <si>
    <t>Bus 37</t>
  </si>
  <si>
    <t>Bus 38</t>
  </si>
  <si>
    <t>Bus 39</t>
  </si>
  <si>
    <t>Bus 4</t>
  </si>
  <si>
    <t>Bus 40</t>
  </si>
  <si>
    <t>Bus 5</t>
  </si>
  <si>
    <t>Bus 6</t>
  </si>
  <si>
    <t>Bus 7</t>
  </si>
  <si>
    <t>Bus 8</t>
  </si>
  <si>
    <t>Bus 9</t>
  </si>
  <si>
    <t>Total Riders(Passengers)</t>
  </si>
  <si>
    <t>Avg Riders Per Trip</t>
  </si>
  <si>
    <t>East-West Express</t>
  </si>
  <si>
    <t>South Line</t>
  </si>
  <si>
    <t>Busiest Route</t>
  </si>
  <si>
    <t>RouteName</t>
  </si>
  <si>
    <t>Least Busiest</t>
  </si>
  <si>
    <t>Time Group</t>
  </si>
  <si>
    <t>10:00 AM - 3:00 PM</t>
  </si>
  <si>
    <t>12:00 AM - 5:00 AM</t>
  </si>
  <si>
    <t>5:00 AM - 10:00 AM</t>
  </si>
  <si>
    <t>Peak Hour of  Operation</t>
  </si>
  <si>
    <t>Time</t>
  </si>
  <si>
    <t>Off-Peak Hour of  Operation</t>
  </si>
  <si>
    <t>Year</t>
  </si>
  <si>
    <t>Total Riders(Passengers)2</t>
  </si>
  <si>
    <t>YOY Pct Change</t>
  </si>
  <si>
    <t>Indicator</t>
  </si>
  <si>
    <t>▼</t>
  </si>
  <si>
    <t>▲</t>
  </si>
  <si>
    <t>Caption:</t>
  </si>
  <si>
    <t>Day Name</t>
  </si>
  <si>
    <t>Fri</t>
  </si>
  <si>
    <t>Mon</t>
  </si>
  <si>
    <t>Sat</t>
  </si>
  <si>
    <t>Sun</t>
  </si>
  <si>
    <t>Thu</t>
  </si>
  <si>
    <t>Tue</t>
  </si>
  <si>
    <t>Wed</t>
  </si>
  <si>
    <t>Average</t>
  </si>
  <si>
    <t>Above Avg</t>
  </si>
  <si>
    <t>caption</t>
  </si>
  <si>
    <t>Above Average Percentage</t>
  </si>
  <si>
    <t>Month Name</t>
  </si>
  <si>
    <t>Dec</t>
  </si>
  <si>
    <t>Jan</t>
  </si>
  <si>
    <t>Bus Utilisation Category</t>
  </si>
  <si>
    <t>Over-Utilized</t>
  </si>
  <si>
    <t>Under-Utilized</t>
  </si>
  <si>
    <t>Well-Utilized</t>
  </si>
  <si>
    <t>Total Buses</t>
  </si>
  <si>
    <t>Pct</t>
  </si>
  <si>
    <t>Pct Left</t>
  </si>
  <si>
    <t>Operation Moments</t>
  </si>
  <si>
    <t>AM</t>
  </si>
  <si>
    <t>PM</t>
  </si>
  <si>
    <t>Calculations[Calculation]</t>
  </si>
  <si>
    <t>Data returned for Total Riders(Passengers), AM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</si>
</sst>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19" fontId="0" fillId="0" borderId="0" xfId="0" applyNumberFormat="1"/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F7373"/>
      <color rgb="FF595959"/>
      <color rgb="FF0D0D0D"/>
      <color rgb="FF2A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customXml" Target="../customXml/item3.xml"/><Relationship Id="rId11" Type="http://schemas.openxmlformats.org/officeDocument/2006/relationships/pivotCacheDefinition" Target="pivotCache/pivotCacheDefinition8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35.xml"/><Relationship Id="rId19" Type="http://schemas.openxmlformats.org/officeDocument/2006/relationships/pivotCacheDefinition" Target="pivotCache/pivotCacheDefinition16.xml"/><Relationship Id="rId14" Type="http://schemas.openxmlformats.org/officeDocument/2006/relationships/pivotCacheDefinition" Target="pivotCache/pivotCacheDefinition11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Relationship Id="rId20" Type="http://schemas.openxmlformats.org/officeDocument/2006/relationships/pivotCacheDefinition" Target="pivotCache/pivotCacheDefinition17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60" Type="http://schemas.openxmlformats.org/officeDocument/2006/relationships/customXml" Target="../customXml/item3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[Transportation_DB1.xlsx]Analysis-1!PivotTable7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F73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6967956572999803"/>
          <c:y val="7.4109281145386553E-4"/>
          <c:w val="0.51898979140331825"/>
          <c:h val="0.919516995872832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'Analysis-1'!$S$7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F73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'Analysis-1'!$R$8:$R$10</c:f>
              <c:strCache>
                <c:ptCount val="3"/>
                <c:pt idx="0">
                  <c:v>5:00 AM - 10:00 AM</c:v>
                </c:pt>
                <c:pt idx="1">
                  <c:v>10:00 AM - 3:00 PM</c:v>
                </c:pt>
                <c:pt idx="2">
                  <c:v>12:00 AM - 5:00 AM</c:v>
                </c:pt>
              </c:strCache>
            </c:strRef>
          </c:cat>
          <c:val>
            <c:numRef>
              <c:f>'Analysis-1'!$S$8:$S$10</c:f>
              <c:numCache>
                <c:formatCode>0</c:formatCode>
                <c:ptCount val="3"/>
                <c:pt idx="0">
                  <c:v>3021</c:v>
                </c:pt>
                <c:pt idx="1">
                  <c:v>2119</c:v>
                </c:pt>
                <c:pt idx="2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FA6-8213-381BDB477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910620495"/>
        <c:axId val="910620975"/>
      </c:barChart>
      <c:catAx>
        <c:axId val="91062049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595959"/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0975"/>
        <c:crosses val="autoZero"/>
        <c:auto val="1"/>
        <c:lblAlgn val="ctr"/>
        <c:lblOffset val="100"/>
        <c:noMultiLvlLbl val="0"/>
      </c:catAx>
      <c:valAx>
        <c:axId val="910620975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91062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[Transportation_DB1.xlsx]Analysis-1!PivotTable12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F7373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0.78835298478564597"/>
        </c:manualLayout>
      </c:layout>
      <c:lineChart>
        <c:grouping val="standard"/>
        <c:varyColors val="0"/>
        <c:ser>
          <c:idx val="0"/>
          <c:order val="0"/>
          <c:tx>
            <c:strRef>
              <c:f>'Analysis-1'!$AK$2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F737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'Analysis-1'!$AJ$3:$AJ$4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'Analysis-1'!$AK$3:$AK$4</c:f>
              <c:numCache>
                <c:formatCode>0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5-447E-9182-80AA29A33C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3879535"/>
        <c:axId val="1283878575"/>
      </c:lineChart>
      <c:catAx>
        <c:axId val="12838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9595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78575"/>
        <c:crosses val="autoZero"/>
        <c:auto val="1"/>
        <c:lblAlgn val="ctr"/>
        <c:lblOffset val="100"/>
        <c:noMultiLvlLbl val="0"/>
      </c:catAx>
      <c:valAx>
        <c:axId val="12838785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838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912952049206703E-2"/>
          <c:y val="1.5743186885329088E-3"/>
          <c:w val="0.93888888888888888"/>
          <c:h val="0.85247327241992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'Analysis-1'!$AR$2</c:f>
              <c:strCache>
                <c:ptCount val="1"/>
                <c:pt idx="0">
                  <c:v>Total Riders(Passengers)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9D-41BB-83CA-D401824E400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9D-41BB-83CA-D401824E400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9D-41BB-83CA-D401824E400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9D-41BB-83CA-D401824E4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'Analysis-1'!$AQ$3:$AQ$9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'Analysis-1'!$AR$3:$AR$9</c:f>
              <c:numCache>
                <c:formatCode>General</c:formatCode>
                <c:ptCount val="7"/>
                <c:pt idx="0">
                  <c:v>1085</c:v>
                </c:pt>
                <c:pt idx="1">
                  <c:v>983</c:v>
                </c:pt>
                <c:pt idx="2">
                  <c:v>887</c:v>
                </c:pt>
                <c:pt idx="3">
                  <c:v>889</c:v>
                </c:pt>
                <c:pt idx="4">
                  <c:v>762</c:v>
                </c:pt>
                <c:pt idx="5">
                  <c:v>796</c:v>
                </c:pt>
                <c:pt idx="6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9D-41BB-83CA-D401824E4003}"/>
            </c:ext>
          </c:extLst>
        </c:ser>
        <c:ser>
          <c:idx val="2"/>
          <c:order val="2"/>
          <c:tx>
            <c:strRef>
              <c:f>'Analysis-1'!$AU$2</c:f>
              <c:strCache>
                <c:ptCount val="1"/>
                <c:pt idx="0">
                  <c:v>Above Avg</c:v>
                </c:pt>
              </c:strCache>
            </c:strRef>
          </c:tx>
          <c:spPr>
            <a:solidFill>
              <a:srgbClr val="3F7373"/>
            </a:solidFill>
            <a:ln>
              <a:noFill/>
            </a:ln>
            <a:effectLst/>
          </c:spPr>
          <c:invertIfNegative val="0"/>
          <c:val>
            <c:numRef>
              <c:f>'Analysis-1'!$AU$3:$AU$9</c:f>
              <c:numCache>
                <c:formatCode>General</c:formatCode>
                <c:ptCount val="7"/>
                <c:pt idx="0">
                  <c:v>1085</c:v>
                </c:pt>
                <c:pt idx="1">
                  <c:v>983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9D-41BB-83CA-D401824E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16575775"/>
        <c:axId val="416577215"/>
      </c:barChart>
      <c:lineChart>
        <c:grouping val="standard"/>
        <c:varyColors val="0"/>
        <c:ser>
          <c:idx val="1"/>
          <c:order val="1"/>
          <c:tx>
            <c:strRef>
              <c:f>'Analysis-1'!$AS$2</c:f>
              <c:strCache>
                <c:ptCount val="1"/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'Analysis-1'!$AT$3:$AT$9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9D-41BB-83CA-D401824E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75775"/>
        <c:axId val="416577215"/>
      </c:lineChart>
      <c:catAx>
        <c:axId val="4165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77215"/>
        <c:crosses val="autoZero"/>
        <c:auto val="1"/>
        <c:lblAlgn val="ctr"/>
        <c:lblOffset val="100"/>
        <c:noMultiLvlLbl val="0"/>
      </c:catAx>
      <c:valAx>
        <c:axId val="416577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657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[Transportation_DB1.xlsx]Analysis-1!PivotTable17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F7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1926108779839"/>
          <c:y val="0.15777873224198205"/>
          <c:w val="0.87680738912201606"/>
          <c:h val="0.59201657143167818"/>
        </c:manualLayout>
      </c:layout>
      <c:lineChart>
        <c:grouping val="standard"/>
        <c:varyColors val="0"/>
        <c:ser>
          <c:idx val="0"/>
          <c:order val="0"/>
          <c:tx>
            <c:strRef>
              <c:f>'Analysis-1'!$AZ$2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F737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'Analysis-1'!$AY$3:$AY$4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'Analysis-1'!$AZ$3:$AZ$4</c:f>
              <c:numCache>
                <c:formatCode>0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2-4F2E-9F02-9E8CEFBC74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7882975"/>
        <c:axId val="1277879135"/>
      </c:lineChart>
      <c:catAx>
        <c:axId val="12778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79135"/>
        <c:crosses val="autoZero"/>
        <c:auto val="1"/>
        <c:lblAlgn val="ctr"/>
        <c:lblOffset val="100"/>
        <c:noMultiLvlLbl val="0"/>
      </c:catAx>
      <c:valAx>
        <c:axId val="1277879135"/>
        <c:scaling>
          <c:orientation val="minMax"/>
          <c:max val="6000"/>
          <c:min val="0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8297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60688620743686"/>
          <c:y val="3.7750239192932217E-2"/>
          <c:w val="0.82361717476732854"/>
          <c:h val="0.87524942301741904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110067865526073E-2"/>
          <c:y val="0.11116840653337387"/>
          <c:w val="0.82361717476732854"/>
          <c:h val="0.87524942301741904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9216106421267E-2"/>
          <c:y val="5.9187455848160452E-2"/>
          <c:w val="0.90970139947901352"/>
          <c:h val="0.96224938230781598"/>
        </c:manualLayout>
      </c:layout>
      <c:doughnutChart>
        <c:varyColors val="1"/>
        <c:ser>
          <c:idx val="0"/>
          <c:order val="0"/>
          <c:tx>
            <c:strRef>
              <c:f>'Analysis-1'!$BD$10</c:f>
              <c:strCache>
                <c:ptCount val="1"/>
                <c:pt idx="0">
                  <c:v>Under-Utilized</c:v>
                </c:pt>
              </c:strCache>
            </c:strRef>
          </c:tx>
          <c:dPt>
            <c:idx val="0"/>
            <c:bubble3D val="0"/>
            <c:spPr>
              <a:solidFill>
                <a:srgbClr val="3F73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03-42D7-BE06-378D74831706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03-42D7-BE06-378D74831706}"/>
              </c:ext>
            </c:extLst>
          </c:dPt>
          <c:val>
            <c:numRef>
              <c:f>'Analysis-1'!$BE$10:$BF$10</c:f>
              <c:numCache>
                <c:formatCode>0%</c:formatCode>
                <c:ptCount val="2"/>
                <c:pt idx="0">
                  <c:v>0.24675324675324675</c:v>
                </c:pt>
                <c:pt idx="1">
                  <c:v>0.75324675324675328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3-42D7-BE06-378D7483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08349969283077E-2"/>
          <c:y val="5.9187455848160452E-2"/>
          <c:w val="0.90970139947901352"/>
          <c:h val="0.96224938230781598"/>
        </c:manualLayout>
      </c:layout>
      <c:doughnutChart>
        <c:varyColors val="1"/>
        <c:ser>
          <c:idx val="0"/>
          <c:order val="0"/>
          <c:tx>
            <c:strRef>
              <c:f>'Analysis-1'!$BD$9</c:f>
              <c:strCache>
                <c:ptCount val="1"/>
                <c:pt idx="0">
                  <c:v>Over-Utilized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3F73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03-42D7-BE06-378D74831706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03-42D7-BE06-378D74831706}"/>
              </c:ext>
            </c:extLst>
          </c:dPt>
          <c:val>
            <c:numRef>
              <c:f>'Analysis-1'!$BE$9:$BF$9</c:f>
              <c:numCache>
                <c:formatCode>0%</c:formatCode>
                <c:ptCount val="2"/>
                <c:pt idx="0">
                  <c:v>0.25974025974025972</c:v>
                </c:pt>
                <c:pt idx="1">
                  <c:v>0.74025974025974028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3-42D7-BE06-378D7483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08349969283077E-2"/>
          <c:y val="5.9187455848160452E-2"/>
          <c:w val="0.90970139947901352"/>
          <c:h val="0.96224938230781598"/>
        </c:manualLayout>
      </c:layout>
      <c:doughnutChart>
        <c:varyColors val="1"/>
        <c:ser>
          <c:idx val="0"/>
          <c:order val="0"/>
          <c:tx>
            <c:strRef>
              <c:f>'Analysis-1'!$BD$11</c:f>
              <c:strCache>
                <c:ptCount val="1"/>
                <c:pt idx="0">
                  <c:v>Well-Utilized</c:v>
                </c:pt>
              </c:strCache>
            </c:strRef>
          </c:tx>
          <c:dPt>
            <c:idx val="0"/>
            <c:bubble3D val="0"/>
            <c:spPr>
              <a:solidFill>
                <a:srgbClr val="3F73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03-42D7-BE06-378D74831706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03-42D7-BE06-378D74831706}"/>
              </c:ext>
            </c:extLst>
          </c:dPt>
          <c:val>
            <c:numRef>
              <c:f>'Analysis-1'!$BE$11:$BF$11</c:f>
              <c:numCache>
                <c:formatCode>0%</c:formatCode>
                <c:ptCount val="2"/>
                <c:pt idx="0">
                  <c:v>0.4935064935064935</c:v>
                </c:pt>
                <c:pt idx="1">
                  <c:v>0.50649350649350655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3-42D7-BE06-378D7483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5" Type="http://schemas.openxmlformats.org/officeDocument/2006/relationships/image" Target="../media/image6.svg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459537</xdr:colOff>
      <xdr:row>10</xdr:row>
      <xdr:rowOff>121615</xdr:rowOff>
    </xdr:from>
    <xdr:to>
      <xdr:col>16</xdr:col>
      <xdr:colOff>465887</xdr:colOff>
      <xdr:row>41</xdr:row>
      <xdr:rowOff>63795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1C056001-9ABD-138A-887C-570FF4C6BBD3}"/>
            </a:ext>
          </a:extLst>
        </xdr:cNvPr>
        <xdr:cNvSpPr/>
      </xdr:nvSpPr>
      <xdr:spPr>
        <a:xfrm rot="10800000">
          <a:off x="2911951" y="1982822"/>
          <a:ext cx="7363591" cy="5711921"/>
        </a:xfrm>
        <a:prstGeom prst="homePlate">
          <a:avLst>
            <a:gd name="adj" fmla="val 32959"/>
          </a:avLst>
        </a:prstGeom>
        <a:gradFill flip="none" rotWithShape="1">
          <a:gsLst>
            <a:gs pos="0">
              <a:schemeClr val="tx1"/>
            </a:gs>
            <a:gs pos="33000">
              <a:srgbClr val="2A2A2A">
                <a:lumMod val="45000"/>
                <a:lumOff val="55000"/>
              </a:srgbClr>
            </a:gs>
            <a:gs pos="61000">
              <a:srgbClr val="595959"/>
            </a:gs>
            <a:gs pos="95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550332</xdr:colOff>
      <xdr:row>0</xdr:row>
      <xdr:rowOff>6021</xdr:rowOff>
    </xdr:from>
    <xdr:to>
      <xdr:col>15</xdr:col>
      <xdr:colOff>556682</xdr:colOff>
      <xdr:row>30</xdr:row>
      <xdr:rowOff>146539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8C380394-F700-E1AA-4CC3-AA8136D3BB4D}"/>
            </a:ext>
          </a:extLst>
        </xdr:cNvPr>
        <xdr:cNvSpPr/>
      </xdr:nvSpPr>
      <xdr:spPr>
        <a:xfrm rot="10800000">
          <a:off x="2368741" y="6021"/>
          <a:ext cx="7279986" cy="5624609"/>
        </a:xfrm>
        <a:prstGeom prst="homePlate">
          <a:avLst>
            <a:gd name="adj" fmla="val 32959"/>
          </a:avLst>
        </a:prstGeom>
        <a:gradFill flip="none" rotWithShape="1">
          <a:gsLst>
            <a:gs pos="0">
              <a:schemeClr val="tx1"/>
            </a:gs>
            <a:gs pos="39000">
              <a:srgbClr val="2A2A2A">
                <a:lumMod val="45000"/>
                <a:lumOff val="55000"/>
              </a:srgbClr>
            </a:gs>
            <a:gs pos="58000">
              <a:srgbClr val="595959"/>
            </a:gs>
            <a:gs pos="85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1349</xdr:colOff>
      <xdr:row>0</xdr:row>
      <xdr:rowOff>12127</xdr:rowOff>
    </xdr:from>
    <xdr:to>
      <xdr:col>17</xdr:col>
      <xdr:colOff>2</xdr:colOff>
      <xdr:row>30</xdr:row>
      <xdr:rowOff>140432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B0C45AD6-9A20-8392-6DF9-78651A6A00D9}"/>
            </a:ext>
          </a:extLst>
        </xdr:cNvPr>
        <xdr:cNvSpPr/>
      </xdr:nvSpPr>
      <xdr:spPr>
        <a:xfrm rot="10800000">
          <a:off x="3032031" y="12127"/>
          <a:ext cx="7272289" cy="5612396"/>
        </a:xfrm>
        <a:prstGeom prst="homePlate">
          <a:avLst>
            <a:gd name="adj" fmla="val 32959"/>
          </a:avLst>
        </a:prstGeom>
        <a:gradFill flip="none" rotWithShape="1">
          <a:gsLst>
            <a:gs pos="0">
              <a:schemeClr val="tx1"/>
            </a:gs>
            <a:gs pos="23000">
              <a:srgbClr val="2A2A2A">
                <a:lumMod val="45000"/>
                <a:lumOff val="55000"/>
              </a:srgbClr>
            </a:gs>
            <a:gs pos="69000">
              <a:srgbClr val="595959"/>
            </a:gs>
            <a:gs pos="98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120648</xdr:colOff>
      <xdr:row>0</xdr:row>
      <xdr:rowOff>18233</xdr:rowOff>
    </xdr:from>
    <xdr:to>
      <xdr:col>19</xdr:col>
      <xdr:colOff>44450</xdr:colOff>
      <xdr:row>30</xdr:row>
      <xdr:rowOff>140432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129F4681-3259-62F8-97A3-11EEB1E75ACC}"/>
            </a:ext>
          </a:extLst>
        </xdr:cNvPr>
        <xdr:cNvSpPr/>
      </xdr:nvSpPr>
      <xdr:spPr>
        <a:xfrm rot="10800000">
          <a:off x="3757466" y="18233"/>
          <a:ext cx="7803575" cy="5606290"/>
        </a:xfrm>
        <a:prstGeom prst="homePlate">
          <a:avLst>
            <a:gd name="adj" fmla="val 32959"/>
          </a:avLst>
        </a:prstGeom>
        <a:gradFill flip="none" rotWithShape="1">
          <a:gsLst>
            <a:gs pos="0">
              <a:schemeClr val="tx1"/>
            </a:gs>
            <a:gs pos="33000">
              <a:srgbClr val="2A2A2A">
                <a:lumMod val="45000"/>
                <a:lumOff val="55000"/>
              </a:srgbClr>
            </a:gs>
            <a:gs pos="62000">
              <a:srgbClr val="595959"/>
            </a:gs>
            <a:gs pos="80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192422</xdr:colOff>
      <xdr:row>4</xdr:row>
      <xdr:rowOff>5321</xdr:rowOff>
    </xdr:from>
    <xdr:to>
      <xdr:col>11</xdr:col>
      <xdr:colOff>613102</xdr:colOff>
      <xdr:row>7</xdr:row>
      <xdr:rowOff>163559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2B29C08-EA4D-8EA5-CE73-D35E35CE6BBA}"/>
            </a:ext>
          </a:extLst>
        </xdr:cNvPr>
        <xdr:cNvSpPr/>
      </xdr:nvSpPr>
      <xdr:spPr>
        <a:xfrm>
          <a:off x="1418629" y="749804"/>
          <a:ext cx="5938611" cy="716600"/>
        </a:xfrm>
        <a:prstGeom prst="roundRect">
          <a:avLst/>
        </a:prstGeom>
        <a:solidFill>
          <a:schemeClr val="tx1">
            <a:alpha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181263</xdr:colOff>
      <xdr:row>2</xdr:row>
      <xdr:rowOff>58781</xdr:rowOff>
    </xdr:from>
    <xdr:to>
      <xdr:col>2</xdr:col>
      <xdr:colOff>84584</xdr:colOff>
      <xdr:row>31</xdr:row>
      <xdr:rowOff>38486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057044-081A-C77F-70EA-C8B7E6A06BBC}"/>
            </a:ext>
          </a:extLst>
        </xdr:cNvPr>
        <xdr:cNvGrpSpPr/>
      </xdr:nvGrpSpPr>
      <xdr:grpSpPr>
        <a:xfrm>
          <a:off x="793584" y="421638"/>
          <a:ext cx="515643" cy="5241134"/>
          <a:chOff x="1114518" y="193477"/>
          <a:chExt cx="509458" cy="5280993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62C7145C-5C41-4F64-BEBE-B45147F55B1E}"/>
              </a:ext>
            </a:extLst>
          </xdr:cNvPr>
          <xdr:cNvSpPr/>
        </xdr:nvSpPr>
        <xdr:spPr>
          <a:xfrm>
            <a:off x="1135303" y="195016"/>
            <a:ext cx="488673" cy="5279454"/>
          </a:xfrm>
          <a:prstGeom prst="round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1FA588D5-F096-DDD9-600D-53BFB4680F3A}"/>
              </a:ext>
            </a:extLst>
          </xdr:cNvPr>
          <xdr:cNvSpPr/>
        </xdr:nvSpPr>
        <xdr:spPr>
          <a:xfrm>
            <a:off x="1114518" y="193477"/>
            <a:ext cx="488673" cy="527945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oneCellAnchor>
    <xdr:from>
      <xdr:col>2</xdr:col>
      <xdr:colOff>406413</xdr:colOff>
      <xdr:row>4</xdr:row>
      <xdr:rowOff>27328</xdr:rowOff>
    </xdr:from>
    <xdr:ext cx="113467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CC20741-1191-E5A7-95E5-8A6F9B49F29A}"/>
            </a:ext>
          </a:extLst>
        </xdr:cNvPr>
        <xdr:cNvSpPr txBox="1"/>
      </xdr:nvSpPr>
      <xdr:spPr>
        <a:xfrm>
          <a:off x="1632620" y="771811"/>
          <a:ext cx="11346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AU" sz="1100">
              <a:solidFill>
                <a:schemeClr val="bg2">
                  <a:lumMod val="75000"/>
                </a:schemeClr>
              </a:solidFill>
            </a:rPr>
            <a:t>Total Passengers</a:t>
          </a:r>
        </a:p>
      </xdr:txBody>
    </xdr:sp>
    <xdr:clientData/>
  </xdr:oneCellAnchor>
  <xdr:oneCellAnchor>
    <xdr:from>
      <xdr:col>4</xdr:col>
      <xdr:colOff>443770</xdr:colOff>
      <xdr:row>4</xdr:row>
      <xdr:rowOff>27328</xdr:rowOff>
    </xdr:from>
    <xdr:ext cx="146097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89C4252-858F-4B1E-0043-8502BDDCF404}"/>
            </a:ext>
          </a:extLst>
        </xdr:cNvPr>
        <xdr:cNvSpPr txBox="1"/>
      </xdr:nvSpPr>
      <xdr:spPr>
        <a:xfrm>
          <a:off x="2896184" y="771811"/>
          <a:ext cx="14609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AU" sz="1100">
              <a:solidFill>
                <a:schemeClr val="bg2">
                  <a:lumMod val="75000"/>
                </a:schemeClr>
              </a:solidFill>
            </a:rPr>
            <a:t>Average Riders per Trip</a:t>
          </a:r>
        </a:p>
      </xdr:txBody>
    </xdr:sp>
    <xdr:clientData/>
  </xdr:oneCellAnchor>
  <xdr:oneCellAnchor>
    <xdr:from>
      <xdr:col>7</xdr:col>
      <xdr:colOff>243783</xdr:colOff>
      <xdr:row>4</xdr:row>
      <xdr:rowOff>27328</xdr:rowOff>
    </xdr:from>
    <xdr:ext cx="95962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625C58B-29C8-DAFE-EEFC-687A1E85F64D}"/>
            </a:ext>
          </a:extLst>
        </xdr:cNvPr>
        <xdr:cNvSpPr txBox="1"/>
      </xdr:nvSpPr>
      <xdr:spPr>
        <a:xfrm>
          <a:off x="4535507" y="771811"/>
          <a:ext cx="959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AU" sz="1100">
              <a:solidFill>
                <a:schemeClr val="bg2">
                  <a:lumMod val="75000"/>
                </a:schemeClr>
              </a:solidFill>
            </a:rPr>
            <a:t>Busiest</a:t>
          </a:r>
          <a:r>
            <a:rPr lang="en-AU" sz="1100" baseline="0">
              <a:solidFill>
                <a:schemeClr val="bg2">
                  <a:lumMod val="75000"/>
                </a:schemeClr>
              </a:solidFill>
            </a:rPr>
            <a:t> Route</a:t>
          </a:r>
          <a:endParaRPr lang="en-AU" sz="11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  <xdr:oneCellAnchor>
    <xdr:from>
      <xdr:col>9</xdr:col>
      <xdr:colOff>312670</xdr:colOff>
      <xdr:row>4</xdr:row>
      <xdr:rowOff>27328</xdr:rowOff>
    </xdr:from>
    <xdr:ext cx="114589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3A351A5-89A1-BA7D-8794-1F9168841FAF}"/>
            </a:ext>
          </a:extLst>
        </xdr:cNvPr>
        <xdr:cNvSpPr txBox="1"/>
      </xdr:nvSpPr>
      <xdr:spPr>
        <a:xfrm>
          <a:off x="5830601" y="771811"/>
          <a:ext cx="1145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AU" sz="1100" baseline="0">
              <a:solidFill>
                <a:schemeClr val="bg2">
                  <a:lumMod val="75000"/>
                </a:schemeClr>
              </a:solidFill>
            </a:rPr>
            <a:t>Least Busy Route</a:t>
          </a:r>
          <a:endParaRPr lang="en-AU" sz="11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  <xdr:oneCellAnchor>
    <xdr:from>
      <xdr:col>2</xdr:col>
      <xdr:colOff>587108</xdr:colOff>
      <xdr:row>5</xdr:row>
      <xdr:rowOff>68379</xdr:rowOff>
    </xdr:from>
    <xdr:ext cx="808683" cy="468013"/>
    <xdr:sp macro="" textlink="'Analysis-1'!$O$8">
      <xdr:nvSpPr>
        <xdr:cNvPr id="16" name="TextBox 15">
          <a:extLst>
            <a:ext uri="{FF2B5EF4-FFF2-40B4-BE49-F238E27FC236}">
              <a16:creationId xmlns:a16="http://schemas.microsoft.com/office/drawing/2014/main" id="{9B36E41F-AFD0-ECEC-5F6C-914DFA278E71}"/>
            </a:ext>
          </a:extLst>
        </xdr:cNvPr>
        <xdr:cNvSpPr txBox="1"/>
      </xdr:nvSpPr>
      <xdr:spPr>
        <a:xfrm>
          <a:off x="1813315" y="998982"/>
          <a:ext cx="80868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3702010F-9957-45A1-BEAF-04D10503F39D}" type="TxLink">
            <a:rPr lang="en-US" sz="2400" b="0" i="0" u="none" strike="noStrike">
              <a:solidFill>
                <a:schemeClr val="bg2">
                  <a:lumMod val="75000"/>
                </a:schemeClr>
              </a:solidFill>
              <a:latin typeface="Aptos Narrow"/>
            </a:rPr>
            <a:pPr algn="ctr"/>
            <a:t>6587</a:t>
          </a:fld>
          <a:endParaRPr lang="en-AU" sz="24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389490</xdr:colOff>
      <xdr:row>6</xdr:row>
      <xdr:rowOff>4439</xdr:rowOff>
    </xdr:from>
    <xdr:ext cx="392672" cy="342851"/>
    <xdr:sp macro="" textlink="'Analysis-1'!$P$8">
      <xdr:nvSpPr>
        <xdr:cNvPr id="17" name="TextBox 16">
          <a:extLst>
            <a:ext uri="{FF2B5EF4-FFF2-40B4-BE49-F238E27FC236}">
              <a16:creationId xmlns:a16="http://schemas.microsoft.com/office/drawing/2014/main" id="{5F0E9BB6-55B6-5A21-7F2E-CDAF49D073CB}"/>
            </a:ext>
          </a:extLst>
        </xdr:cNvPr>
        <xdr:cNvSpPr txBox="1"/>
      </xdr:nvSpPr>
      <xdr:spPr>
        <a:xfrm>
          <a:off x="3455007" y="1121163"/>
          <a:ext cx="392672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57D2C7CE-4D02-435F-96F2-EB21CE63AD10}" type="TxLink">
            <a:rPr lang="en-US" sz="1600" b="0" i="0" u="none" strike="noStrike">
              <a:solidFill>
                <a:schemeClr val="bg2">
                  <a:lumMod val="75000"/>
                </a:schemeClr>
              </a:solidFill>
              <a:latin typeface="Aptos Narrow"/>
            </a:rPr>
            <a:pPr algn="ctr"/>
            <a:t>33</a:t>
          </a:fld>
          <a:endParaRPr lang="en-AU" sz="16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  <xdr:oneCellAnchor>
    <xdr:from>
      <xdr:col>7</xdr:col>
      <xdr:colOff>66481</xdr:colOff>
      <xdr:row>6</xdr:row>
      <xdr:rowOff>4439</xdr:rowOff>
    </xdr:from>
    <xdr:ext cx="1508876" cy="311496"/>
    <xdr:sp macro="" textlink="'Analysis-1'!O14">
      <xdr:nvSpPr>
        <xdr:cNvPr id="18" name="TextBox 17">
          <a:extLst>
            <a:ext uri="{FF2B5EF4-FFF2-40B4-BE49-F238E27FC236}">
              <a16:creationId xmlns:a16="http://schemas.microsoft.com/office/drawing/2014/main" id="{EBC6C606-6EDA-BA71-5CE5-F6FFFA760104}"/>
            </a:ext>
          </a:extLst>
        </xdr:cNvPr>
        <xdr:cNvSpPr txBox="1"/>
      </xdr:nvSpPr>
      <xdr:spPr>
        <a:xfrm>
          <a:off x="4358205" y="1121163"/>
          <a:ext cx="150887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42785CA6-DF28-413F-8512-46EF3073E132}" type="TxLink">
            <a:rPr lang="en-US" sz="1400" b="0" i="0" u="none" strike="noStrike">
              <a:solidFill>
                <a:schemeClr val="bg2">
                  <a:lumMod val="75000"/>
                </a:schemeClr>
              </a:solidFill>
              <a:latin typeface="Aptos Narrow"/>
            </a:rPr>
            <a:pPr algn="ctr"/>
            <a:t>East-West Express</a:t>
          </a:fld>
          <a:endParaRPr lang="en-AU" sz="14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  <xdr:oneCellAnchor>
    <xdr:from>
      <xdr:col>9</xdr:col>
      <xdr:colOff>482291</xdr:colOff>
      <xdr:row>6</xdr:row>
      <xdr:rowOff>4439</xdr:rowOff>
    </xdr:from>
    <xdr:ext cx="938270" cy="311496"/>
    <xdr:sp macro="" textlink="'Analysis-1'!O19">
      <xdr:nvSpPr>
        <xdr:cNvPr id="19" name="TextBox 18">
          <a:extLst>
            <a:ext uri="{FF2B5EF4-FFF2-40B4-BE49-F238E27FC236}">
              <a16:creationId xmlns:a16="http://schemas.microsoft.com/office/drawing/2014/main" id="{E34C316A-E695-0EA0-1EE6-E982D8211348}"/>
            </a:ext>
          </a:extLst>
        </xdr:cNvPr>
        <xdr:cNvSpPr txBox="1"/>
      </xdr:nvSpPr>
      <xdr:spPr>
        <a:xfrm>
          <a:off x="6000222" y="1121163"/>
          <a:ext cx="93827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EBA56D24-0737-487C-AF4B-98539FE8747A}" type="TxLink">
            <a:rPr lang="en-US" sz="1400" b="0" i="0" u="none" strike="noStrike">
              <a:solidFill>
                <a:schemeClr val="bg2">
                  <a:lumMod val="75000"/>
                </a:schemeClr>
              </a:solidFill>
              <a:latin typeface="Aptos Narrow"/>
            </a:rPr>
            <a:pPr algn="ctr"/>
            <a:t>South Line</a:t>
          </a:fld>
          <a:endParaRPr lang="en-AU" sz="14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387169</xdr:colOff>
      <xdr:row>5</xdr:row>
      <xdr:rowOff>98599</xdr:rowOff>
    </xdr:from>
    <xdr:to>
      <xdr:col>11</xdr:col>
      <xdr:colOff>242851</xdr:colOff>
      <xdr:row>5</xdr:row>
      <xdr:rowOff>134599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0DC43FD-2399-4BFE-278A-8536F3DBB4DF}"/>
            </a:ext>
          </a:extLst>
        </xdr:cNvPr>
        <xdr:cNvSpPr/>
      </xdr:nvSpPr>
      <xdr:spPr>
        <a:xfrm>
          <a:off x="1613376" y="1029202"/>
          <a:ext cx="5373613" cy="36000"/>
        </a:xfrm>
        <a:prstGeom prst="roundRect">
          <a:avLst/>
        </a:prstGeom>
        <a:gradFill>
          <a:gsLst>
            <a:gs pos="0">
              <a:schemeClr val="tx1"/>
            </a:gs>
            <a:gs pos="46000">
              <a:srgbClr val="2A2A2A">
                <a:lumMod val="45000"/>
                <a:lumOff val="55000"/>
              </a:srgbClr>
            </a:gs>
            <a:gs pos="96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452195</xdr:colOff>
      <xdr:row>5</xdr:row>
      <xdr:rowOff>65817</xdr:rowOff>
    </xdr:from>
    <xdr:to>
      <xdr:col>5</xdr:col>
      <xdr:colOff>560195</xdr:colOff>
      <xdr:row>5</xdr:row>
      <xdr:rowOff>173817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ED026307-6BB5-550D-BA74-BCDC8D910015}"/>
            </a:ext>
          </a:extLst>
        </xdr:cNvPr>
        <xdr:cNvSpPr/>
      </xdr:nvSpPr>
      <xdr:spPr>
        <a:xfrm>
          <a:off x="3482877" y="979832"/>
          <a:ext cx="108000" cy="10800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287098</xdr:colOff>
      <xdr:row>5</xdr:row>
      <xdr:rowOff>65817</xdr:rowOff>
    </xdr:from>
    <xdr:to>
      <xdr:col>3</xdr:col>
      <xdr:colOff>395098</xdr:colOff>
      <xdr:row>5</xdr:row>
      <xdr:rowOff>173817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3F04F67D-7C58-236A-042B-DEB737020B75}"/>
            </a:ext>
          </a:extLst>
        </xdr:cNvPr>
        <xdr:cNvSpPr/>
      </xdr:nvSpPr>
      <xdr:spPr>
        <a:xfrm>
          <a:off x="2105507" y="979832"/>
          <a:ext cx="108000" cy="10800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35403</xdr:colOff>
      <xdr:row>5</xdr:row>
      <xdr:rowOff>65817</xdr:rowOff>
    </xdr:from>
    <xdr:to>
      <xdr:col>8</xdr:col>
      <xdr:colOff>143403</xdr:colOff>
      <xdr:row>5</xdr:row>
      <xdr:rowOff>173817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6013902A-3FDD-A614-65E3-AB9FFCC6CEB2}"/>
            </a:ext>
          </a:extLst>
        </xdr:cNvPr>
        <xdr:cNvSpPr/>
      </xdr:nvSpPr>
      <xdr:spPr>
        <a:xfrm>
          <a:off x="4884494" y="979832"/>
          <a:ext cx="108000" cy="10800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197425</xdr:colOff>
      <xdr:row>5</xdr:row>
      <xdr:rowOff>65817</xdr:rowOff>
    </xdr:from>
    <xdr:to>
      <xdr:col>10</xdr:col>
      <xdr:colOff>305425</xdr:colOff>
      <xdr:row>5</xdr:row>
      <xdr:rowOff>173817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56696489-0FD1-C1C0-F9CC-5F66FFCABF47}"/>
            </a:ext>
          </a:extLst>
        </xdr:cNvPr>
        <xdr:cNvSpPr/>
      </xdr:nvSpPr>
      <xdr:spPr>
        <a:xfrm>
          <a:off x="6258789" y="979832"/>
          <a:ext cx="108000" cy="10800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oneCellAnchor>
    <xdr:from>
      <xdr:col>4</xdr:col>
      <xdr:colOff>497117</xdr:colOff>
      <xdr:row>1</xdr:row>
      <xdr:rowOff>62927</xdr:rowOff>
    </xdr:from>
    <xdr:ext cx="3996274" cy="342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FA43296-6855-F06C-48B5-7CCEC0814A3E}"/>
            </a:ext>
          </a:extLst>
        </xdr:cNvPr>
        <xdr:cNvSpPr txBox="1"/>
      </xdr:nvSpPr>
      <xdr:spPr>
        <a:xfrm>
          <a:off x="2949531" y="249048"/>
          <a:ext cx="399627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600" b="1">
              <a:solidFill>
                <a:srgbClr val="3F7373"/>
              </a:solidFill>
            </a:rPr>
            <a:t>BUS TRANSPORTATION ANALYSIS</a:t>
          </a:r>
        </a:p>
      </xdr:txBody>
    </xdr:sp>
    <xdr:clientData/>
  </xdr:oneCellAnchor>
  <xdr:twoCellAnchor>
    <xdr:from>
      <xdr:col>2</xdr:col>
      <xdr:colOff>211670</xdr:colOff>
      <xdr:row>8</xdr:row>
      <xdr:rowOff>99997</xdr:rowOff>
    </xdr:from>
    <xdr:to>
      <xdr:col>8</xdr:col>
      <xdr:colOff>186121</xdr:colOff>
      <xdr:row>21</xdr:row>
      <xdr:rowOff>144319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69AC14E6-DD1C-6317-6AF1-F5F00F11FDCC}"/>
            </a:ext>
          </a:extLst>
        </xdr:cNvPr>
        <xdr:cNvGrpSpPr/>
      </xdr:nvGrpSpPr>
      <xdr:grpSpPr>
        <a:xfrm>
          <a:off x="1436313" y="1551426"/>
          <a:ext cx="3648379" cy="2402893"/>
          <a:chOff x="1412788" y="1640695"/>
          <a:chExt cx="3628726" cy="2677690"/>
        </a:xfrm>
      </xdr:grpSpPr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C3BB7DEB-F1C4-FD90-0B44-138B5D3B2576}"/>
              </a:ext>
            </a:extLst>
          </xdr:cNvPr>
          <xdr:cNvSpPr/>
        </xdr:nvSpPr>
        <xdr:spPr>
          <a:xfrm>
            <a:off x="1412788" y="1647468"/>
            <a:ext cx="3627198" cy="2670917"/>
          </a:xfrm>
          <a:prstGeom prst="roundRect">
            <a:avLst/>
          </a:prstGeom>
          <a:solidFill>
            <a:schemeClr val="bg2">
              <a:lumMod val="50000"/>
              <a:alpha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40703305-5A81-F1B6-E93E-FBF70B768DB7}"/>
              </a:ext>
            </a:extLst>
          </xdr:cNvPr>
          <xdr:cNvSpPr/>
        </xdr:nvSpPr>
        <xdr:spPr>
          <a:xfrm>
            <a:off x="1414316" y="1640695"/>
            <a:ext cx="3627198" cy="2670916"/>
          </a:xfrm>
          <a:prstGeom prst="roundRect">
            <a:avLst>
              <a:gd name="adj" fmla="val 10903"/>
            </a:avLst>
          </a:prstGeom>
          <a:solidFill>
            <a:schemeClr val="tx1">
              <a:alpha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oneCellAnchor>
    <xdr:from>
      <xdr:col>2</xdr:col>
      <xdr:colOff>355985</xdr:colOff>
      <xdr:row>8</xdr:row>
      <xdr:rowOff>142760</xdr:rowOff>
    </xdr:from>
    <xdr:ext cx="350212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7B40055-1CFC-7EAC-D511-374E44B548BF}"/>
            </a:ext>
          </a:extLst>
        </xdr:cNvPr>
        <xdr:cNvSpPr txBox="1"/>
      </xdr:nvSpPr>
      <xdr:spPr>
        <a:xfrm>
          <a:off x="1568258" y="1605184"/>
          <a:ext cx="3502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100">
              <a:solidFill>
                <a:schemeClr val="bg2">
                  <a:lumMod val="75000"/>
                </a:schemeClr>
              </a:solidFill>
            </a:rPr>
            <a:t>Bus Utilisation by Time Range(Total  Passengers by Time)</a:t>
          </a:r>
        </a:p>
      </xdr:txBody>
    </xdr:sp>
    <xdr:clientData/>
  </xdr:oneCellAnchor>
  <xdr:twoCellAnchor>
    <xdr:from>
      <xdr:col>2</xdr:col>
      <xdr:colOff>401016</xdr:colOff>
      <xdr:row>9</xdr:row>
      <xdr:rowOff>54660</xdr:rowOff>
    </xdr:from>
    <xdr:to>
      <xdr:col>2</xdr:col>
      <xdr:colOff>509016</xdr:colOff>
      <xdr:row>9</xdr:row>
      <xdr:rowOff>162660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B726ABD5-8214-3E7A-00DC-C2B5941436DA}"/>
            </a:ext>
          </a:extLst>
        </xdr:cNvPr>
        <xdr:cNvSpPr/>
      </xdr:nvSpPr>
      <xdr:spPr>
        <a:xfrm>
          <a:off x="1613289" y="1699887"/>
          <a:ext cx="108000" cy="10800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</xdr:col>
      <xdr:colOff>327121</xdr:colOff>
      <xdr:row>10</xdr:row>
      <xdr:rowOff>125076</xdr:rowOff>
    </xdr:from>
    <xdr:to>
      <xdr:col>6</xdr:col>
      <xdr:colOff>105835</xdr:colOff>
      <xdr:row>21</xdr:row>
      <xdr:rowOff>86591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DEC9273-E17B-430A-B12E-67350FB16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19241</xdr:colOff>
      <xdr:row>16</xdr:row>
      <xdr:rowOff>7869</xdr:rowOff>
    </xdr:from>
    <xdr:to>
      <xdr:col>7</xdr:col>
      <xdr:colOff>452195</xdr:colOff>
      <xdr:row>18</xdr:row>
      <xdr:rowOff>75216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5BAB871-5564-999A-5CE2-82C4CEA86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262196" y="2932717"/>
          <a:ext cx="432954" cy="432954"/>
        </a:xfrm>
        <a:prstGeom prst="rect">
          <a:avLst/>
        </a:prstGeom>
      </xdr:spPr>
    </xdr:pic>
    <xdr:clientData/>
  </xdr:twoCellAnchor>
  <xdr:twoCellAnchor editAs="oneCell">
    <xdr:from>
      <xdr:col>7</xdr:col>
      <xdr:colOff>48110</xdr:colOff>
      <xdr:row>11</xdr:row>
      <xdr:rowOff>9624</xdr:rowOff>
    </xdr:from>
    <xdr:to>
      <xdr:col>7</xdr:col>
      <xdr:colOff>386988</xdr:colOff>
      <xdr:row>12</xdr:row>
      <xdr:rowOff>165699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EB3DBCE-A900-8E53-01F1-CC17C8CED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65" y="2020457"/>
          <a:ext cx="338878" cy="338878"/>
        </a:xfrm>
        <a:prstGeom prst="rect">
          <a:avLst/>
        </a:prstGeom>
      </xdr:spPr>
    </xdr:pic>
    <xdr:clientData/>
  </xdr:twoCellAnchor>
  <xdr:oneCellAnchor>
    <xdr:from>
      <xdr:col>6</xdr:col>
      <xdr:colOff>129804</xdr:colOff>
      <xdr:row>13</xdr:row>
      <xdr:rowOff>14394</xdr:rowOff>
    </xdr:from>
    <xdr:ext cx="1372299" cy="2488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2B42D0-D1BB-7140-88CA-2BB7F7D4B8BE}"/>
            </a:ext>
          </a:extLst>
        </xdr:cNvPr>
        <xdr:cNvSpPr txBox="1"/>
      </xdr:nvSpPr>
      <xdr:spPr>
        <a:xfrm>
          <a:off x="3766622" y="2390833"/>
          <a:ext cx="137229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AU" sz="1000">
              <a:solidFill>
                <a:schemeClr val="bg2">
                  <a:lumMod val="75000"/>
                </a:schemeClr>
              </a:solidFill>
            </a:rPr>
            <a:t>Peak Hour of Operation</a:t>
          </a:r>
        </a:p>
      </xdr:txBody>
    </xdr:sp>
    <xdr:clientData/>
  </xdr:oneCellAnchor>
  <xdr:oneCellAnchor>
    <xdr:from>
      <xdr:col>5</xdr:col>
      <xdr:colOff>597782</xdr:colOff>
      <xdr:row>18</xdr:row>
      <xdr:rowOff>89817</xdr:rowOff>
    </xdr:from>
    <xdr:ext cx="1568571" cy="24885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E804B66-B75D-1583-2D12-559E665066F1}"/>
            </a:ext>
          </a:extLst>
        </xdr:cNvPr>
        <xdr:cNvSpPr txBox="1"/>
      </xdr:nvSpPr>
      <xdr:spPr>
        <a:xfrm>
          <a:off x="3628464" y="3380272"/>
          <a:ext cx="156857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AU" sz="1000">
              <a:solidFill>
                <a:schemeClr val="bg2">
                  <a:lumMod val="75000"/>
                </a:schemeClr>
              </a:solidFill>
            </a:rPr>
            <a:t>Off-Peak Hour of Operation</a:t>
          </a:r>
        </a:p>
      </xdr:txBody>
    </xdr:sp>
    <xdr:clientData/>
  </xdr:oneCellAnchor>
  <xdr:oneCellAnchor>
    <xdr:from>
      <xdr:col>6</xdr:col>
      <xdr:colOff>397922</xdr:colOff>
      <xdr:row>13</xdr:row>
      <xdr:rowOff>161063</xdr:rowOff>
    </xdr:from>
    <xdr:ext cx="890693" cy="264560"/>
    <xdr:sp macro="" textlink="'Analysis-1'!AD13">
      <xdr:nvSpPr>
        <xdr:cNvPr id="21" name="TextBox 20">
          <a:extLst>
            <a:ext uri="{FF2B5EF4-FFF2-40B4-BE49-F238E27FC236}">
              <a16:creationId xmlns:a16="http://schemas.microsoft.com/office/drawing/2014/main" id="{9EE3FEDF-116B-C801-3D92-0CD21136EAE4}"/>
            </a:ext>
          </a:extLst>
        </xdr:cNvPr>
        <xdr:cNvSpPr txBox="1"/>
      </xdr:nvSpPr>
      <xdr:spPr>
        <a:xfrm>
          <a:off x="4034740" y="2537502"/>
          <a:ext cx="890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B2F5584F-8C20-45A2-AB45-5961A2BF7969}" type="TxLink">
            <a:rPr lang="en-US" sz="1100" b="0" i="0" u="none" strike="noStrike">
              <a:solidFill>
                <a:schemeClr val="bg2"/>
              </a:solidFill>
              <a:latin typeface="Aptos Narrow"/>
            </a:rPr>
            <a:t>11:41:00 AM</a:t>
          </a:fld>
          <a:endParaRPr lang="en-AU" sz="1400">
            <a:solidFill>
              <a:schemeClr val="bg2"/>
            </a:solidFill>
          </a:endParaRPr>
        </a:p>
      </xdr:txBody>
    </xdr:sp>
    <xdr:clientData/>
  </xdr:oneCellAnchor>
  <xdr:oneCellAnchor>
    <xdr:from>
      <xdr:col>6</xdr:col>
      <xdr:colOff>396385</xdr:colOff>
      <xdr:row>19</xdr:row>
      <xdr:rowOff>72927</xdr:rowOff>
    </xdr:from>
    <xdr:ext cx="890693" cy="264560"/>
    <xdr:sp macro="" textlink="'Analysis-1'!AG13">
      <xdr:nvSpPr>
        <xdr:cNvPr id="22" name="TextBox 21">
          <a:extLst>
            <a:ext uri="{FF2B5EF4-FFF2-40B4-BE49-F238E27FC236}">
              <a16:creationId xmlns:a16="http://schemas.microsoft.com/office/drawing/2014/main" id="{03BCA5CB-E336-09BF-E980-3116AC61C91B}"/>
            </a:ext>
          </a:extLst>
        </xdr:cNvPr>
        <xdr:cNvSpPr txBox="1"/>
      </xdr:nvSpPr>
      <xdr:spPr>
        <a:xfrm>
          <a:off x="4033203" y="3546185"/>
          <a:ext cx="890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42ADB7DC-4587-4058-A7A9-33951DF6BC6A}" type="TxLink">
            <a:rPr lang="en-US" sz="1100" b="0" i="0" u="none" strike="noStrike">
              <a:solidFill>
                <a:schemeClr val="bg2"/>
              </a:solidFill>
              <a:latin typeface="Aptos Narrow"/>
            </a:rPr>
            <a:t>12:34:00 PM</a:t>
          </a:fld>
          <a:endParaRPr lang="en-AU" sz="1400">
            <a:solidFill>
              <a:schemeClr val="bg2"/>
            </a:solidFill>
          </a:endParaRPr>
        </a:p>
      </xdr:txBody>
    </xdr:sp>
    <xdr:clientData/>
  </xdr:oneCellAnchor>
  <xdr:twoCellAnchor>
    <xdr:from>
      <xdr:col>2</xdr:col>
      <xdr:colOff>164225</xdr:colOff>
      <xdr:row>22</xdr:row>
      <xdr:rowOff>9619</xdr:rowOff>
    </xdr:from>
    <xdr:to>
      <xdr:col>8</xdr:col>
      <xdr:colOff>492672</xdr:colOff>
      <xdr:row>30</xdr:row>
      <xdr:rowOff>120430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DCDABBDB-05E4-DA01-1F11-C58926F96A91}"/>
            </a:ext>
          </a:extLst>
        </xdr:cNvPr>
        <xdr:cNvGrpSpPr/>
      </xdr:nvGrpSpPr>
      <xdr:grpSpPr>
        <a:xfrm>
          <a:off x="1388868" y="4001048"/>
          <a:ext cx="4002375" cy="1562239"/>
          <a:chOff x="1350252" y="1640693"/>
          <a:chExt cx="3757727" cy="2786925"/>
        </a:xfrm>
      </xdr:grpSpPr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AED9E43C-01A4-C9EC-66C5-C031A446EB69}"/>
              </a:ext>
            </a:extLst>
          </xdr:cNvPr>
          <xdr:cNvSpPr/>
        </xdr:nvSpPr>
        <xdr:spPr>
          <a:xfrm>
            <a:off x="1412788" y="1647468"/>
            <a:ext cx="3627198" cy="2670917"/>
          </a:xfrm>
          <a:prstGeom prst="roundRect">
            <a:avLst/>
          </a:prstGeom>
          <a:solidFill>
            <a:schemeClr val="bg2">
              <a:lumMod val="50000"/>
              <a:alpha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DE4E5D2-82D9-713B-2D3B-5BD538923238}"/>
              </a:ext>
            </a:extLst>
          </xdr:cNvPr>
          <xdr:cNvSpPr/>
        </xdr:nvSpPr>
        <xdr:spPr>
          <a:xfrm>
            <a:off x="1350252" y="1640693"/>
            <a:ext cx="3757727" cy="2786925"/>
          </a:xfrm>
          <a:prstGeom prst="roundRect">
            <a:avLst>
              <a:gd name="adj" fmla="val 10903"/>
            </a:avLst>
          </a:prstGeom>
          <a:solidFill>
            <a:schemeClr val="tx1">
              <a:alpha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2</xdr:col>
      <xdr:colOff>346364</xdr:colOff>
      <xdr:row>24</xdr:row>
      <xdr:rowOff>1</xdr:rowOff>
    </xdr:from>
    <xdr:to>
      <xdr:col>5</xdr:col>
      <xdr:colOff>327121</xdr:colOff>
      <xdr:row>29</xdr:row>
      <xdr:rowOff>19245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A625226-FE5E-456E-8C8E-CE7E08ABE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269394</xdr:colOff>
      <xdr:row>22</xdr:row>
      <xdr:rowOff>75840</xdr:rowOff>
    </xdr:from>
    <xdr:ext cx="2068559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14D8D6B-EF92-715F-7DCD-0996CC5F9A62}"/>
            </a:ext>
          </a:extLst>
        </xdr:cNvPr>
        <xdr:cNvSpPr txBox="1"/>
      </xdr:nvSpPr>
      <xdr:spPr>
        <a:xfrm>
          <a:off x="1481667" y="4097507"/>
          <a:ext cx="2068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100">
              <a:solidFill>
                <a:schemeClr val="bg2">
                  <a:lumMod val="75000"/>
                </a:schemeClr>
              </a:solidFill>
            </a:rPr>
            <a:t>     Total  Riders</a:t>
          </a:r>
          <a:r>
            <a:rPr lang="en-AU" sz="1100" baseline="0">
              <a:solidFill>
                <a:schemeClr val="bg2">
                  <a:lumMod val="75000"/>
                </a:schemeClr>
              </a:solidFill>
            </a:rPr>
            <a:t> Yearly Distribution</a:t>
          </a:r>
          <a:endParaRPr lang="en-AU" sz="11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341752</xdr:colOff>
      <xdr:row>22</xdr:row>
      <xdr:rowOff>149328</xdr:rowOff>
    </xdr:from>
    <xdr:to>
      <xdr:col>2</xdr:col>
      <xdr:colOff>449752</xdr:colOff>
      <xdr:row>23</xdr:row>
      <xdr:rowOff>74525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4D125C98-B6D9-1D78-D663-332040684050}"/>
            </a:ext>
          </a:extLst>
        </xdr:cNvPr>
        <xdr:cNvSpPr/>
      </xdr:nvSpPr>
      <xdr:spPr>
        <a:xfrm>
          <a:off x="1554025" y="4170995"/>
          <a:ext cx="108000" cy="10800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oneCellAnchor>
    <xdr:from>
      <xdr:col>5</xdr:col>
      <xdr:colOff>201057</xdr:colOff>
      <xdr:row>24</xdr:row>
      <xdr:rowOff>62634</xdr:rowOff>
    </xdr:from>
    <xdr:ext cx="1000605" cy="248851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6B4C958-DFBA-0EAC-21F6-CD3515D999C5}"/>
            </a:ext>
          </a:extLst>
        </xdr:cNvPr>
        <xdr:cNvSpPr txBox="1"/>
      </xdr:nvSpPr>
      <xdr:spPr>
        <a:xfrm>
          <a:off x="3266574" y="4529531"/>
          <a:ext cx="100060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000">
              <a:solidFill>
                <a:schemeClr val="bg2">
                  <a:lumMod val="75000"/>
                </a:schemeClr>
              </a:solidFill>
            </a:rPr>
            <a:t>   </a:t>
          </a:r>
          <a:r>
            <a:rPr lang="en-AU" sz="1000" baseline="0">
              <a:solidFill>
                <a:schemeClr val="bg2">
                  <a:lumMod val="75000"/>
                </a:schemeClr>
              </a:solidFill>
            </a:rPr>
            <a:t>YoY Change</a:t>
          </a:r>
          <a:endParaRPr lang="en-AU" sz="10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199520</xdr:colOff>
      <xdr:row>25</xdr:row>
      <xdr:rowOff>43619</xdr:rowOff>
    </xdr:from>
    <xdr:ext cx="1000605" cy="264560"/>
    <xdr:sp macro="" textlink="'Analysis-1'!AK13">
      <xdr:nvSpPr>
        <xdr:cNvPr id="44" name="TextBox 43">
          <a:extLst>
            <a:ext uri="{FF2B5EF4-FFF2-40B4-BE49-F238E27FC236}">
              <a16:creationId xmlns:a16="http://schemas.microsoft.com/office/drawing/2014/main" id="{44C02540-52D3-EB4B-2F55-608373072A12}"/>
            </a:ext>
          </a:extLst>
        </xdr:cNvPr>
        <xdr:cNvSpPr txBox="1"/>
      </xdr:nvSpPr>
      <xdr:spPr>
        <a:xfrm>
          <a:off x="3265037" y="4696636"/>
          <a:ext cx="10006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9D524AF6-BB52-44AA-8057-9D449D4A8525}" type="TxLink">
            <a:rPr lang="en-US" sz="1100" b="0" i="0" u="none" strike="noStrike">
              <a:solidFill>
                <a:schemeClr val="bg2"/>
              </a:solidFill>
              <a:latin typeface="Aptos Narrow"/>
            </a:rPr>
            <a:t>-83.50%</a:t>
          </a:fld>
          <a:endParaRPr lang="en-AU" sz="1000">
            <a:solidFill>
              <a:schemeClr val="bg2"/>
            </a:solidFill>
          </a:endParaRPr>
        </a:p>
      </xdr:txBody>
    </xdr:sp>
    <xdr:clientData/>
  </xdr:oneCellAnchor>
  <xdr:oneCellAnchor>
    <xdr:from>
      <xdr:col>5</xdr:col>
      <xdr:colOff>486617</xdr:colOff>
      <xdr:row>26</xdr:row>
      <xdr:rowOff>76520</xdr:rowOff>
    </xdr:from>
    <xdr:ext cx="522617" cy="374077"/>
    <xdr:sp macro="" textlink="'Analysis-1'!AL13">
      <xdr:nvSpPr>
        <xdr:cNvPr id="46" name="TextBox 45">
          <a:extLst>
            <a:ext uri="{FF2B5EF4-FFF2-40B4-BE49-F238E27FC236}">
              <a16:creationId xmlns:a16="http://schemas.microsoft.com/office/drawing/2014/main" id="{353C845D-9A06-7331-8D82-D5B0FFE7FA86}"/>
            </a:ext>
          </a:extLst>
        </xdr:cNvPr>
        <xdr:cNvSpPr txBox="1"/>
      </xdr:nvSpPr>
      <xdr:spPr>
        <a:xfrm>
          <a:off x="3552134" y="4915658"/>
          <a:ext cx="522617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A1E0A02D-212D-4D41-9FBA-97F1FFE2D377}" type="TxLink">
            <a:rPr lang="en-US" sz="1800" b="0" i="0" u="none" strike="noStrike">
              <a:solidFill>
                <a:schemeClr val="bg2"/>
              </a:solidFill>
              <a:latin typeface="Aptos Narrow"/>
            </a:rPr>
            <a:t>▼</a:t>
          </a:fld>
          <a:endParaRPr lang="en-AU" sz="1400">
            <a:solidFill>
              <a:schemeClr val="bg2"/>
            </a:solidFill>
          </a:endParaRPr>
        </a:p>
      </xdr:txBody>
    </xdr:sp>
    <xdr:clientData/>
  </xdr:oneCellAnchor>
  <xdr:twoCellAnchor>
    <xdr:from>
      <xdr:col>6</xdr:col>
      <xdr:colOff>610449</xdr:colOff>
      <xdr:row>23</xdr:row>
      <xdr:rowOff>68673</xdr:rowOff>
    </xdr:from>
    <xdr:to>
      <xdr:col>8</xdr:col>
      <xdr:colOff>401437</xdr:colOff>
      <xdr:row>30</xdr:row>
      <xdr:rowOff>78296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6354BF91-CE4C-C337-0478-3FB142529E3F}"/>
            </a:ext>
          </a:extLst>
        </xdr:cNvPr>
        <xdr:cNvSpPr/>
      </xdr:nvSpPr>
      <xdr:spPr>
        <a:xfrm>
          <a:off x="4289070" y="4349449"/>
          <a:ext cx="1017195" cy="1312468"/>
        </a:xfrm>
        <a:prstGeom prst="roundRect">
          <a:avLst/>
        </a:prstGeom>
        <a:gradFill flip="none" rotWithShape="1">
          <a:gsLst>
            <a:gs pos="2000">
              <a:schemeClr val="tx1"/>
            </a:gs>
            <a:gs pos="35000">
              <a:srgbClr val="656565"/>
            </a:gs>
            <a:gs pos="6000">
              <a:srgbClr val="2A2A2A">
                <a:lumMod val="45000"/>
                <a:lumOff val="55000"/>
              </a:srgbClr>
            </a:gs>
            <a:gs pos="80000">
              <a:srgbClr val="0D0D0D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oneCellAnchor>
    <xdr:from>
      <xdr:col>6</xdr:col>
      <xdr:colOff>536466</xdr:colOff>
      <xdr:row>25</xdr:row>
      <xdr:rowOff>65690</xdr:rowOff>
    </xdr:from>
    <xdr:ext cx="1160517" cy="875862"/>
    <xdr:sp macro="" textlink="'Analysis-1'!AK19">
      <xdr:nvSpPr>
        <xdr:cNvPr id="48" name="TextBox 47">
          <a:extLst>
            <a:ext uri="{FF2B5EF4-FFF2-40B4-BE49-F238E27FC236}">
              <a16:creationId xmlns:a16="http://schemas.microsoft.com/office/drawing/2014/main" id="{A9EDE08A-999D-BE7E-D458-2BCE2998E7B7}"/>
            </a:ext>
          </a:extLst>
        </xdr:cNvPr>
        <xdr:cNvSpPr txBox="1"/>
      </xdr:nvSpPr>
      <xdr:spPr>
        <a:xfrm>
          <a:off x="4215087" y="4718707"/>
          <a:ext cx="1160517" cy="87586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FDD205B-BE3C-4242-87D8-2CCF51B51DD3}" type="TxLink">
            <a:rPr lang="en-US" sz="1100" b="0" i="0" u="none" strike="noStrike">
              <a:solidFill>
                <a:schemeClr val="bg2"/>
              </a:solidFill>
              <a:latin typeface="Aptos Narrow"/>
            </a:rPr>
            <a:t>YoY Change suggests room for improvement</a:t>
          </a:fld>
          <a:endParaRPr lang="en-AU" sz="1000">
            <a:solidFill>
              <a:schemeClr val="bg2"/>
            </a:solidFill>
          </a:endParaRPr>
        </a:p>
      </xdr:txBody>
    </xdr:sp>
    <xdr:clientData/>
  </xdr:oneCellAnchor>
  <xdr:twoCellAnchor>
    <xdr:from>
      <xdr:col>7</xdr:col>
      <xdr:colOff>284656</xdr:colOff>
      <xdr:row>23</xdr:row>
      <xdr:rowOff>43793</xdr:rowOff>
    </xdr:from>
    <xdr:to>
      <xdr:col>8</xdr:col>
      <xdr:colOff>120433</xdr:colOff>
      <xdr:row>25</xdr:row>
      <xdr:rowOff>164223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FAA1DBE8-5AF2-E274-4D03-3F1CA06CDD8E}"/>
            </a:ext>
          </a:extLst>
        </xdr:cNvPr>
        <xdr:cNvSpPr/>
      </xdr:nvSpPr>
      <xdr:spPr>
        <a:xfrm>
          <a:off x="4576380" y="4324569"/>
          <a:ext cx="448881" cy="492671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7</xdr:col>
      <xdr:colOff>273708</xdr:colOff>
      <xdr:row>23</xdr:row>
      <xdr:rowOff>43792</xdr:rowOff>
    </xdr:from>
    <xdr:to>
      <xdr:col>8</xdr:col>
      <xdr:colOff>120432</xdr:colOff>
      <xdr:row>25</xdr:row>
      <xdr:rowOff>131379</xdr:rowOff>
    </xdr:to>
    <xdr:pic>
      <xdr:nvPicPr>
        <xdr:cNvPr id="51" name="Graphic 50" descr="Lightbulb with solid fill">
          <a:extLst>
            <a:ext uri="{FF2B5EF4-FFF2-40B4-BE49-F238E27FC236}">
              <a16:creationId xmlns:a16="http://schemas.microsoft.com/office/drawing/2014/main" id="{E3517198-B690-5EAD-F5D6-9057D6E1A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65432" y="4324568"/>
          <a:ext cx="459828" cy="459828"/>
        </a:xfrm>
        <a:prstGeom prst="rect">
          <a:avLst/>
        </a:prstGeom>
      </xdr:spPr>
    </xdr:pic>
    <xdr:clientData/>
  </xdr:twoCellAnchor>
  <xdr:twoCellAnchor>
    <xdr:from>
      <xdr:col>8</xdr:col>
      <xdr:colOff>497268</xdr:colOff>
      <xdr:row>8</xdr:row>
      <xdr:rowOff>142326</xdr:rowOff>
    </xdr:from>
    <xdr:to>
      <xdr:col>12</xdr:col>
      <xdr:colOff>27588</xdr:colOff>
      <xdr:row>30</xdr:row>
      <xdr:rowOff>131378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EB95CBAC-1FAA-DE77-A41D-54CCBBC9B825}"/>
            </a:ext>
          </a:extLst>
        </xdr:cNvPr>
        <xdr:cNvSpPr/>
      </xdr:nvSpPr>
      <xdr:spPr>
        <a:xfrm>
          <a:off x="5402096" y="1631292"/>
          <a:ext cx="1982733" cy="4083707"/>
        </a:xfrm>
        <a:prstGeom prst="roundRect">
          <a:avLst>
            <a:gd name="adj" fmla="val 5623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503624</xdr:colOff>
      <xdr:row>20</xdr:row>
      <xdr:rowOff>87586</xdr:rowOff>
    </xdr:from>
    <xdr:to>
      <xdr:col>12</xdr:col>
      <xdr:colOff>32844</xdr:colOff>
      <xdr:row>30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1A16A761-663A-429A-B825-31FF5F27B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8</xdr:col>
      <xdr:colOff>525516</xdr:colOff>
      <xdr:row>16</xdr:row>
      <xdr:rowOff>175170</xdr:rowOff>
    </xdr:from>
    <xdr:ext cx="1959741" cy="799223"/>
    <xdr:sp macro="" textlink="'Analysis-1'!AQ13">
      <xdr:nvSpPr>
        <xdr:cNvPr id="54" name="TextBox 53">
          <a:extLst>
            <a:ext uri="{FF2B5EF4-FFF2-40B4-BE49-F238E27FC236}">
              <a16:creationId xmlns:a16="http://schemas.microsoft.com/office/drawing/2014/main" id="{A0E5AE09-C153-41D7-FF0A-B0719C69F723}"/>
            </a:ext>
          </a:extLst>
        </xdr:cNvPr>
        <xdr:cNvSpPr txBox="1"/>
      </xdr:nvSpPr>
      <xdr:spPr>
        <a:xfrm>
          <a:off x="5430344" y="3153101"/>
          <a:ext cx="1959741" cy="799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16C913-9BD6-438B-84D1-2AAC57C4B3C4}" type="TxLink">
            <a:rPr lang="en-US" sz="1000" b="0" i="0" u="none" strike="noStrike">
              <a:solidFill>
                <a:schemeClr val="bg2"/>
              </a:solidFill>
              <a:latin typeface="Aptos Narrow"/>
            </a:rPr>
            <a:t>Focus on Highlited Weekdays: they exceeded the 941 passengers average and account for 49.4% of the Total passengers</a:t>
          </a:fld>
          <a:endParaRPr lang="en-AU" sz="1000">
            <a:solidFill>
              <a:schemeClr val="bg2"/>
            </a:solidFill>
          </a:endParaRPr>
        </a:p>
      </xdr:txBody>
    </xdr:sp>
    <xdr:clientData/>
  </xdr:oneCellAnchor>
  <xdr:oneCellAnchor>
    <xdr:from>
      <xdr:col>8</xdr:col>
      <xdr:colOff>453645</xdr:colOff>
      <xdr:row>15</xdr:row>
      <xdr:rowOff>144801</xdr:rowOff>
    </xdr:from>
    <xdr:ext cx="2009716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DDB3522-6B29-FA82-7335-905D5C0DCAB8}"/>
            </a:ext>
          </a:extLst>
        </xdr:cNvPr>
        <xdr:cNvSpPr txBox="1"/>
      </xdr:nvSpPr>
      <xdr:spPr>
        <a:xfrm>
          <a:off x="5358473" y="2936611"/>
          <a:ext cx="20097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100" b="1">
              <a:solidFill>
                <a:schemeClr val="bg2">
                  <a:lumMod val="90000"/>
                </a:schemeClr>
              </a:solidFill>
            </a:rPr>
            <a:t>      Riders</a:t>
          </a:r>
          <a:r>
            <a:rPr lang="en-AU" sz="1100" b="1" baseline="0">
              <a:solidFill>
                <a:schemeClr val="bg2">
                  <a:lumMod val="90000"/>
                </a:schemeClr>
              </a:solidFill>
            </a:rPr>
            <a:t> Weekday Distribuition</a:t>
          </a:r>
          <a:endParaRPr lang="en-AU" sz="1100" b="1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8</xdr:col>
      <xdr:colOff>536464</xdr:colOff>
      <xdr:row>10</xdr:row>
      <xdr:rowOff>10948</xdr:rowOff>
    </xdr:from>
    <xdr:to>
      <xdr:col>12</xdr:col>
      <xdr:colOff>10948</xdr:colOff>
      <xdr:row>15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7518BEEA-50A9-489A-B90D-462C0ECC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529409</xdr:colOff>
      <xdr:row>8</xdr:row>
      <xdr:rowOff>154873</xdr:rowOff>
    </xdr:from>
    <xdr:ext cx="2009716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B498CCB0-4428-2FEC-9866-6A212389D9BC}"/>
            </a:ext>
          </a:extLst>
        </xdr:cNvPr>
        <xdr:cNvSpPr txBox="1"/>
      </xdr:nvSpPr>
      <xdr:spPr>
        <a:xfrm>
          <a:off x="5434237" y="1643839"/>
          <a:ext cx="20097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100" b="1">
              <a:solidFill>
                <a:schemeClr val="bg2">
                  <a:lumMod val="90000"/>
                </a:schemeClr>
              </a:solidFill>
            </a:rPr>
            <a:t>      Riders</a:t>
          </a:r>
          <a:r>
            <a:rPr lang="en-AU" sz="1100" b="1" baseline="0">
              <a:solidFill>
                <a:schemeClr val="bg2">
                  <a:lumMod val="90000"/>
                </a:schemeClr>
              </a:solidFill>
            </a:rPr>
            <a:t> Monthly Distribuition</a:t>
          </a:r>
          <a:endParaRPr lang="en-AU" sz="1100" b="1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8</xdr:col>
      <xdr:colOff>607283</xdr:colOff>
      <xdr:row>9</xdr:row>
      <xdr:rowOff>41959</xdr:rowOff>
    </xdr:from>
    <xdr:to>
      <xdr:col>9</xdr:col>
      <xdr:colOff>109484</xdr:colOff>
      <xdr:row>9</xdr:row>
      <xdr:rowOff>142329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85A68C1B-B28D-5C7F-FDC1-58A21BC26EB4}"/>
            </a:ext>
          </a:extLst>
        </xdr:cNvPr>
        <xdr:cNvSpPr/>
      </xdr:nvSpPr>
      <xdr:spPr>
        <a:xfrm>
          <a:off x="5512111" y="1717045"/>
          <a:ext cx="115304" cy="10037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559846</xdr:colOff>
      <xdr:row>16</xdr:row>
      <xdr:rowOff>6126</xdr:rowOff>
    </xdr:from>
    <xdr:to>
      <xdr:col>9</xdr:col>
      <xdr:colOff>48393</xdr:colOff>
      <xdr:row>16</xdr:row>
      <xdr:rowOff>117444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5FC295F9-9338-B2B4-ACDC-BA44A24610C7}"/>
            </a:ext>
          </a:extLst>
        </xdr:cNvPr>
        <xdr:cNvSpPr/>
      </xdr:nvSpPr>
      <xdr:spPr>
        <a:xfrm>
          <a:off x="5464674" y="2984057"/>
          <a:ext cx="101650" cy="11131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536464</xdr:colOff>
      <xdr:row>15</xdr:row>
      <xdr:rowOff>68032</xdr:rowOff>
    </xdr:from>
    <xdr:to>
      <xdr:col>12</xdr:col>
      <xdr:colOff>23007</xdr:colOff>
      <xdr:row>15</xdr:row>
      <xdr:rowOff>113751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62C71BAC-2C9C-97BA-6738-DB25C6E5EE58}"/>
            </a:ext>
          </a:extLst>
        </xdr:cNvPr>
        <xdr:cNvSpPr/>
      </xdr:nvSpPr>
      <xdr:spPr>
        <a:xfrm flipV="1">
          <a:off x="5441292" y="2859842"/>
          <a:ext cx="1938956" cy="45719"/>
        </a:xfrm>
        <a:prstGeom prst="roundRect">
          <a:avLst/>
        </a:prstGeom>
        <a:gradFill>
          <a:gsLst>
            <a:gs pos="0">
              <a:schemeClr val="tx1"/>
            </a:gs>
            <a:gs pos="46000">
              <a:srgbClr val="2A2A2A">
                <a:lumMod val="45000"/>
                <a:lumOff val="55000"/>
              </a:srgbClr>
            </a:gs>
            <a:gs pos="96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200789</xdr:colOff>
      <xdr:row>4</xdr:row>
      <xdr:rowOff>5321</xdr:rowOff>
    </xdr:from>
    <xdr:to>
      <xdr:col>16</xdr:col>
      <xdr:colOff>120431</xdr:colOff>
      <xdr:row>30</xdr:row>
      <xdr:rowOff>142327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09153094-ED0D-4390-B0B0-843D500D6F8F}"/>
            </a:ext>
          </a:extLst>
        </xdr:cNvPr>
        <xdr:cNvSpPr/>
      </xdr:nvSpPr>
      <xdr:spPr>
        <a:xfrm>
          <a:off x="7558030" y="749804"/>
          <a:ext cx="2372056" cy="4976144"/>
        </a:xfrm>
        <a:prstGeom prst="roundRect">
          <a:avLst>
            <a:gd name="adj" fmla="val 5623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186121</xdr:colOff>
      <xdr:row>6</xdr:row>
      <xdr:rowOff>109484</xdr:rowOff>
    </xdr:from>
    <xdr:to>
      <xdr:col>15</xdr:col>
      <xdr:colOff>591207</xdr:colOff>
      <xdr:row>11</xdr:row>
      <xdr:rowOff>43793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C191CDCF-DA1F-4064-8C62-9B5B4298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558362</xdr:colOff>
      <xdr:row>12</xdr:row>
      <xdr:rowOff>10073</xdr:rowOff>
    </xdr:from>
    <xdr:to>
      <xdr:col>16</xdr:col>
      <xdr:colOff>130504</xdr:colOff>
      <xdr:row>16</xdr:row>
      <xdr:rowOff>21897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4252CF04-03F8-7CDC-24FF-390728C22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218965</xdr:colOff>
      <xdr:row>6</xdr:row>
      <xdr:rowOff>162472</xdr:rowOff>
    </xdr:from>
    <xdr:to>
      <xdr:col>13</xdr:col>
      <xdr:colOff>479972</xdr:colOff>
      <xdr:row>11</xdr:row>
      <xdr:rowOff>96781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4FEE760-83FA-1CE5-31AA-956092AC4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382312</xdr:colOff>
      <xdr:row>6</xdr:row>
      <xdr:rowOff>162472</xdr:rowOff>
    </xdr:from>
    <xdr:to>
      <xdr:col>16</xdr:col>
      <xdr:colOff>30216</xdr:colOff>
      <xdr:row>11</xdr:row>
      <xdr:rowOff>96781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48188E2-B0B3-3644-F4CC-2BBE00BC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271954</xdr:colOff>
      <xdr:row>15</xdr:row>
      <xdr:rowOff>18393</xdr:rowOff>
    </xdr:from>
    <xdr:to>
      <xdr:col>14</xdr:col>
      <xdr:colOff>532962</xdr:colOff>
      <xdr:row>19</xdr:row>
      <xdr:rowOff>138823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759482D7-2C92-84CC-5D9C-0CFF87485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12</xdr:col>
      <xdr:colOff>162190</xdr:colOff>
      <xdr:row>11</xdr:row>
      <xdr:rowOff>81192</xdr:rowOff>
    </xdr:from>
    <xdr:ext cx="1029064" cy="264560"/>
    <xdr:sp macro="" textlink="'Analysis-1'!BD10">
      <xdr:nvSpPr>
        <xdr:cNvPr id="69" name="TextBox 68">
          <a:extLst>
            <a:ext uri="{FF2B5EF4-FFF2-40B4-BE49-F238E27FC236}">
              <a16:creationId xmlns:a16="http://schemas.microsoft.com/office/drawing/2014/main" id="{75C708A9-872D-8244-10E4-4A8FD3F0E341}"/>
            </a:ext>
          </a:extLst>
        </xdr:cNvPr>
        <xdr:cNvSpPr txBox="1"/>
      </xdr:nvSpPr>
      <xdr:spPr>
        <a:xfrm>
          <a:off x="7519431" y="2128520"/>
          <a:ext cx="1029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A3A420A8-E528-459E-B957-E8CFDC64ED9B}" type="TxLink">
            <a:rPr lang="en-US" sz="1100" b="1" i="0" u="none" strike="noStrike">
              <a:solidFill>
                <a:srgbClr val="3F7373"/>
              </a:solidFill>
              <a:latin typeface="Aptos Narrow"/>
            </a:rPr>
            <a:t>Under-Utilized</a:t>
          </a:fld>
          <a:endParaRPr lang="en-AU" sz="1100" b="1">
            <a:solidFill>
              <a:srgbClr val="3F7373"/>
            </a:solidFill>
          </a:endParaRPr>
        </a:p>
      </xdr:txBody>
    </xdr:sp>
    <xdr:clientData/>
  </xdr:oneCellAnchor>
  <xdr:oneCellAnchor>
    <xdr:from>
      <xdr:col>14</xdr:col>
      <xdr:colOff>398585</xdr:colOff>
      <xdr:row>11</xdr:row>
      <xdr:rowOff>80317</xdr:rowOff>
    </xdr:from>
    <xdr:ext cx="948658" cy="264560"/>
    <xdr:sp macro="" textlink="'Analysis-1'!BD9">
      <xdr:nvSpPr>
        <xdr:cNvPr id="70" name="TextBox 69">
          <a:extLst>
            <a:ext uri="{FF2B5EF4-FFF2-40B4-BE49-F238E27FC236}">
              <a16:creationId xmlns:a16="http://schemas.microsoft.com/office/drawing/2014/main" id="{AC924005-6A44-B126-5208-FDE69C036D15}"/>
            </a:ext>
          </a:extLst>
        </xdr:cNvPr>
        <xdr:cNvSpPr txBox="1"/>
      </xdr:nvSpPr>
      <xdr:spPr>
        <a:xfrm>
          <a:off x="8982033" y="2127645"/>
          <a:ext cx="9486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marL="0" indent="0" algn="ctr"/>
          <a:fld id="{DB6E3759-20CC-4227-973F-F1F80281795B}" type="TxLink">
            <a:rPr lang="en-US" sz="1100" b="1" i="0" u="none" strike="noStrike">
              <a:solidFill>
                <a:srgbClr val="3F7373"/>
              </a:solidFill>
              <a:latin typeface="Aptos Narrow"/>
              <a:ea typeface="+mn-ea"/>
              <a:cs typeface="+mn-cs"/>
            </a:rPr>
            <a:pPr marL="0" indent="0" algn="ctr"/>
            <a:t>Over-Utilized</a:t>
          </a:fld>
          <a:endParaRPr lang="en-AU" sz="1100" b="1" i="0" u="none" strike="noStrike">
            <a:solidFill>
              <a:srgbClr val="3F7373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314103</xdr:colOff>
      <xdr:row>19</xdr:row>
      <xdr:rowOff>123235</xdr:rowOff>
    </xdr:from>
    <xdr:ext cx="940707" cy="264560"/>
    <xdr:sp macro="" textlink="'Analysis-1'!BD11">
      <xdr:nvSpPr>
        <xdr:cNvPr id="71" name="TextBox 70">
          <a:extLst>
            <a:ext uri="{FF2B5EF4-FFF2-40B4-BE49-F238E27FC236}">
              <a16:creationId xmlns:a16="http://schemas.microsoft.com/office/drawing/2014/main" id="{F20B4033-1A61-FA54-2119-C6D1A76F5166}"/>
            </a:ext>
          </a:extLst>
        </xdr:cNvPr>
        <xdr:cNvSpPr txBox="1"/>
      </xdr:nvSpPr>
      <xdr:spPr>
        <a:xfrm>
          <a:off x="8284448" y="3659528"/>
          <a:ext cx="9407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marL="0" indent="0" algn="ctr"/>
          <a:fld id="{949B9B5F-C2C0-4BB3-A39E-48B2386B2508}" type="TxLink">
            <a:rPr lang="en-US" sz="1100" b="1" i="0" u="none" strike="noStrike">
              <a:solidFill>
                <a:srgbClr val="3F7373"/>
              </a:solidFill>
              <a:latin typeface="Aptos Narrow"/>
              <a:ea typeface="+mn-ea"/>
              <a:cs typeface="+mn-cs"/>
            </a:rPr>
            <a:pPr marL="0" indent="0" algn="ctr"/>
            <a:t>Well-Utilized</a:t>
          </a:fld>
          <a:endParaRPr lang="en-AU" sz="1100" b="1" i="0" u="none" strike="noStrike">
            <a:solidFill>
              <a:srgbClr val="3F7373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172262</xdr:colOff>
      <xdr:row>12</xdr:row>
      <xdr:rowOff>102212</xdr:rowOff>
    </xdr:from>
    <xdr:ext cx="1029064" cy="264560"/>
    <xdr:sp macro="" textlink="'Analysis-1'!BF5">
      <xdr:nvSpPr>
        <xdr:cNvPr id="72" name="TextBox 71">
          <a:extLst>
            <a:ext uri="{FF2B5EF4-FFF2-40B4-BE49-F238E27FC236}">
              <a16:creationId xmlns:a16="http://schemas.microsoft.com/office/drawing/2014/main" id="{BCC658D2-A5B9-96DB-240D-189595A18D1B}"/>
            </a:ext>
          </a:extLst>
        </xdr:cNvPr>
        <xdr:cNvSpPr txBox="1"/>
      </xdr:nvSpPr>
      <xdr:spPr>
        <a:xfrm>
          <a:off x="7529503" y="2335660"/>
          <a:ext cx="1029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marL="0" indent="0" algn="ctr"/>
          <a:fld id="{1D494086-38CC-4ADE-BE92-4A40BD2E07A6}" type="TxLink">
            <a:rPr lang="en-US" sz="1100" b="1" i="0" u="none" strike="noStrike">
              <a:solidFill>
                <a:srgbClr val="3F7373"/>
              </a:solidFill>
              <a:latin typeface="Aptos Narrow"/>
              <a:ea typeface="+mn-ea"/>
              <a:cs typeface="+mn-cs"/>
            </a:rPr>
            <a:pPr marL="0" indent="0" algn="ctr"/>
            <a:t>19 Total Buses</a:t>
          </a:fld>
          <a:endParaRPr lang="en-AU" sz="1100" b="1" i="0" u="none" strike="noStrike">
            <a:solidFill>
              <a:srgbClr val="3F7373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371692</xdr:colOff>
      <xdr:row>12</xdr:row>
      <xdr:rowOff>101337</xdr:rowOff>
    </xdr:from>
    <xdr:ext cx="1022588" cy="264560"/>
    <xdr:sp macro="" textlink="'Analysis-1'!BF4">
      <xdr:nvSpPr>
        <xdr:cNvPr id="73" name="TextBox 72">
          <a:extLst>
            <a:ext uri="{FF2B5EF4-FFF2-40B4-BE49-F238E27FC236}">
              <a16:creationId xmlns:a16="http://schemas.microsoft.com/office/drawing/2014/main" id="{E30B3B6D-B50E-3370-CF74-3E7011995126}"/>
            </a:ext>
          </a:extLst>
        </xdr:cNvPr>
        <xdr:cNvSpPr txBox="1"/>
      </xdr:nvSpPr>
      <xdr:spPr>
        <a:xfrm>
          <a:off x="8955140" y="2334785"/>
          <a:ext cx="10225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marL="0" indent="0" algn="ctr"/>
          <a:fld id="{D2FB29A5-E9B7-4973-BCEE-B89178CC3B8D}" type="TxLink">
            <a:rPr lang="en-US" sz="1100" b="1" i="0" u="none" strike="noStrike">
              <a:solidFill>
                <a:srgbClr val="3F7373"/>
              </a:solidFill>
              <a:latin typeface="Aptos Narrow"/>
              <a:ea typeface="+mn-ea"/>
              <a:cs typeface="+mn-cs"/>
            </a:rPr>
            <a:pPr marL="0" indent="0" algn="ctr"/>
            <a:t>20 Total Buses</a:t>
          </a:fld>
          <a:endParaRPr lang="en-AU" sz="1100" b="1" i="0" u="none" strike="noStrike">
            <a:solidFill>
              <a:srgbClr val="3F7373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283235</xdr:colOff>
      <xdr:row>20</xdr:row>
      <xdr:rowOff>144254</xdr:rowOff>
    </xdr:from>
    <xdr:ext cx="1022588" cy="264560"/>
    <xdr:sp macro="" textlink="'Analysis-1'!BF6">
      <xdr:nvSpPr>
        <xdr:cNvPr id="74" name="TextBox 73">
          <a:extLst>
            <a:ext uri="{FF2B5EF4-FFF2-40B4-BE49-F238E27FC236}">
              <a16:creationId xmlns:a16="http://schemas.microsoft.com/office/drawing/2014/main" id="{0C084D93-02BE-BC93-9CFA-B59FC2C352DF}"/>
            </a:ext>
          </a:extLst>
        </xdr:cNvPr>
        <xdr:cNvSpPr txBox="1"/>
      </xdr:nvSpPr>
      <xdr:spPr>
        <a:xfrm>
          <a:off x="8253580" y="3866668"/>
          <a:ext cx="10225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marL="0" indent="0" algn="ctr"/>
          <a:fld id="{C5C4133E-5FDF-4D3B-8F1D-24AD4397C926}" type="TxLink">
            <a:rPr lang="en-US" sz="1100" b="1" i="0" u="none" strike="noStrike">
              <a:solidFill>
                <a:srgbClr val="3F7373"/>
              </a:solidFill>
              <a:latin typeface="Aptos Narrow"/>
              <a:ea typeface="+mn-ea"/>
              <a:cs typeface="+mn-cs"/>
            </a:rPr>
            <a:pPr marL="0" indent="0" algn="ctr"/>
            <a:t>38 Total Buses</a:t>
          </a:fld>
          <a:endParaRPr lang="en-AU" sz="1100" b="1" i="0" u="none" strike="noStrike">
            <a:solidFill>
              <a:srgbClr val="3F7373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243877</xdr:colOff>
      <xdr:row>4</xdr:row>
      <xdr:rowOff>125366</xdr:rowOff>
    </xdr:from>
    <xdr:ext cx="1901985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9AD76665-2904-691A-E2F7-55BCA1719E80}"/>
            </a:ext>
          </a:extLst>
        </xdr:cNvPr>
        <xdr:cNvSpPr txBox="1"/>
      </xdr:nvSpPr>
      <xdr:spPr>
        <a:xfrm>
          <a:off x="7601118" y="869849"/>
          <a:ext cx="1901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100" b="1">
              <a:solidFill>
                <a:schemeClr val="bg2">
                  <a:lumMod val="90000"/>
                </a:schemeClr>
              </a:solidFill>
            </a:rPr>
            <a:t>      Bus</a:t>
          </a:r>
          <a:r>
            <a:rPr lang="en-AU" sz="1100" b="1" baseline="0">
              <a:solidFill>
                <a:schemeClr val="bg2">
                  <a:lumMod val="90000"/>
                </a:schemeClr>
              </a:solidFill>
            </a:rPr>
            <a:t>  Utilisation Rate</a:t>
          </a:r>
          <a:endParaRPr lang="en-AU" sz="1100" b="1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12</xdr:col>
      <xdr:colOff>453129</xdr:colOff>
      <xdr:row>5</xdr:row>
      <xdr:rowOff>30136</xdr:rowOff>
    </xdr:from>
    <xdr:to>
      <xdr:col>12</xdr:col>
      <xdr:colOff>568433</xdr:colOff>
      <xdr:row>5</xdr:row>
      <xdr:rowOff>130506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B41B987B-87F2-2EC3-B486-7BFFAB76ADAD}"/>
            </a:ext>
          </a:extLst>
        </xdr:cNvPr>
        <xdr:cNvSpPr/>
      </xdr:nvSpPr>
      <xdr:spPr>
        <a:xfrm>
          <a:off x="7810370" y="960739"/>
          <a:ext cx="115304" cy="10037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oneCellAnchor>
    <xdr:from>
      <xdr:col>12</xdr:col>
      <xdr:colOff>131378</xdr:colOff>
      <xdr:row>22</xdr:row>
      <xdr:rowOff>120430</xdr:rowOff>
    </xdr:from>
    <xdr:ext cx="2496206" cy="2627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111D7F98-A412-8E03-BB84-C0ED6F589034}"/>
            </a:ext>
          </a:extLst>
        </xdr:cNvPr>
        <xdr:cNvSpPr txBox="1"/>
      </xdr:nvSpPr>
      <xdr:spPr>
        <a:xfrm>
          <a:off x="7488619" y="4215085"/>
          <a:ext cx="2496206" cy="262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1100" b="1">
              <a:solidFill>
                <a:schemeClr val="bg2">
                  <a:lumMod val="90000"/>
                </a:schemeClr>
              </a:solidFill>
            </a:rPr>
            <a:t>     Total</a:t>
          </a:r>
          <a:r>
            <a:rPr lang="en-AU" sz="1100" b="1" baseline="0">
              <a:solidFill>
                <a:schemeClr val="bg2">
                  <a:lumMod val="90000"/>
                </a:schemeClr>
              </a:solidFill>
            </a:rPr>
            <a:t> Riders based on Moment of Trip</a:t>
          </a:r>
          <a:endParaRPr lang="en-AU" sz="1100" b="1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12</xdr:col>
      <xdr:colOff>458953</xdr:colOff>
      <xdr:row>22</xdr:row>
      <xdr:rowOff>78104</xdr:rowOff>
    </xdr:from>
    <xdr:to>
      <xdr:col>15</xdr:col>
      <xdr:colOff>558598</xdr:colOff>
      <xdr:row>22</xdr:row>
      <xdr:rowOff>123823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5C6680D2-1153-AF30-396A-72BD90517AAE}"/>
            </a:ext>
          </a:extLst>
        </xdr:cNvPr>
        <xdr:cNvSpPr/>
      </xdr:nvSpPr>
      <xdr:spPr>
        <a:xfrm flipV="1">
          <a:off x="7816194" y="4172759"/>
          <a:ext cx="1938956" cy="45719"/>
        </a:xfrm>
        <a:prstGeom prst="roundRect">
          <a:avLst/>
        </a:prstGeom>
        <a:gradFill>
          <a:gsLst>
            <a:gs pos="0">
              <a:schemeClr val="tx1"/>
            </a:gs>
            <a:gs pos="46000">
              <a:srgbClr val="2A2A2A">
                <a:lumMod val="45000"/>
                <a:lumOff val="55000"/>
              </a:srgbClr>
            </a:gs>
            <a:gs pos="96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416035</xdr:colOff>
      <xdr:row>25</xdr:row>
      <xdr:rowOff>54742</xdr:rowOff>
    </xdr:from>
    <xdr:to>
      <xdr:col>13</xdr:col>
      <xdr:colOff>142327</xdr:colOff>
      <xdr:row>27</xdr:row>
      <xdr:rowOff>87586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B0F4E816-AEC2-E7C7-C5D4-7E5A93E828F4}"/>
            </a:ext>
          </a:extLst>
        </xdr:cNvPr>
        <xdr:cNvSpPr/>
      </xdr:nvSpPr>
      <xdr:spPr>
        <a:xfrm>
          <a:off x="7773276" y="4707759"/>
          <a:ext cx="339396" cy="405086"/>
        </a:xfrm>
        <a:prstGeom prst="roundRect">
          <a:avLst/>
        </a:prstGeom>
        <a:solidFill>
          <a:srgbClr val="3F73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437056</xdr:colOff>
      <xdr:row>28</xdr:row>
      <xdr:rowOff>54742</xdr:rowOff>
    </xdr:from>
    <xdr:to>
      <xdr:col>13</xdr:col>
      <xdr:colOff>153276</xdr:colOff>
      <xdr:row>30</xdr:row>
      <xdr:rowOff>86710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EC734AB7-5670-8F88-64AA-C66C65F34CD0}"/>
            </a:ext>
          </a:extLst>
        </xdr:cNvPr>
        <xdr:cNvSpPr/>
      </xdr:nvSpPr>
      <xdr:spPr>
        <a:xfrm>
          <a:off x="7794297" y="5266121"/>
          <a:ext cx="329324" cy="40421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12</xdr:col>
      <xdr:colOff>419480</xdr:colOff>
      <xdr:row>25</xdr:row>
      <xdr:rowOff>96337</xdr:rowOff>
    </xdr:from>
    <xdr:to>
      <xdr:col>13</xdr:col>
      <xdr:colOff>145254</xdr:colOff>
      <xdr:row>27</xdr:row>
      <xdr:rowOff>66290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C86097B-3B01-1A95-080C-3663BFB49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6721" y="4749354"/>
          <a:ext cx="338878" cy="342195"/>
        </a:xfrm>
        <a:prstGeom prst="rect">
          <a:avLst/>
        </a:prstGeom>
      </xdr:spPr>
    </xdr:pic>
    <xdr:clientData/>
  </xdr:twoCellAnchor>
  <xdr:twoCellAnchor editAs="oneCell">
    <xdr:from>
      <xdr:col>12</xdr:col>
      <xdr:colOff>445344</xdr:colOff>
      <xdr:row>28</xdr:row>
      <xdr:rowOff>76333</xdr:rowOff>
    </xdr:from>
    <xdr:to>
      <xdr:col>13</xdr:col>
      <xdr:colOff>186120</xdr:colOff>
      <xdr:row>30</xdr:row>
      <xdr:rowOff>63393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C4CFCDD-A76C-C781-5548-5438EB8F0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802585" y="5287712"/>
          <a:ext cx="353880" cy="359302"/>
        </a:xfrm>
        <a:prstGeom prst="rect">
          <a:avLst/>
        </a:prstGeom>
      </xdr:spPr>
    </xdr:pic>
    <xdr:clientData/>
  </xdr:twoCellAnchor>
  <xdr:oneCellAnchor>
    <xdr:from>
      <xdr:col>13</xdr:col>
      <xdr:colOff>43793</xdr:colOff>
      <xdr:row>24</xdr:row>
      <xdr:rowOff>129435</xdr:rowOff>
    </xdr:from>
    <xdr:ext cx="1390432" cy="25673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56584A6-879A-B9D4-F79B-9C7530022709}"/>
            </a:ext>
          </a:extLst>
        </xdr:cNvPr>
        <xdr:cNvSpPr txBox="1"/>
      </xdr:nvSpPr>
      <xdr:spPr>
        <a:xfrm>
          <a:off x="8014138" y="4596332"/>
          <a:ext cx="139043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000" b="1">
              <a:solidFill>
                <a:schemeClr val="bg2">
                  <a:lumMod val="90000"/>
                </a:schemeClr>
              </a:solidFill>
            </a:rPr>
            <a:t>      Total</a:t>
          </a:r>
          <a:r>
            <a:rPr lang="en-AU" sz="1000" b="1" baseline="0">
              <a:solidFill>
                <a:schemeClr val="bg2">
                  <a:lumMod val="90000"/>
                </a:schemeClr>
              </a:solidFill>
            </a:rPr>
            <a:t> Riders by </a:t>
          </a:r>
          <a:r>
            <a:rPr lang="en-AU" sz="1050" b="1" baseline="0">
              <a:solidFill>
                <a:srgbClr val="3F7373"/>
              </a:solidFill>
            </a:rPr>
            <a:t>AM</a:t>
          </a:r>
          <a:endParaRPr lang="en-AU" sz="1050" b="1">
            <a:solidFill>
              <a:srgbClr val="3F7373"/>
            </a:solidFill>
          </a:endParaRPr>
        </a:p>
      </xdr:txBody>
    </xdr:sp>
    <xdr:clientData/>
  </xdr:oneCellAnchor>
  <xdr:oneCellAnchor>
    <xdr:from>
      <xdr:col>12</xdr:col>
      <xdr:colOff>548677</xdr:colOff>
      <xdr:row>44</xdr:row>
      <xdr:rowOff>131439</xdr:rowOff>
    </xdr:from>
    <xdr:ext cx="1901985" cy="25673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5FFF0946-2012-5AAA-EA09-1C52B162843C}"/>
            </a:ext>
          </a:extLst>
        </xdr:cNvPr>
        <xdr:cNvSpPr txBox="1"/>
      </xdr:nvSpPr>
      <xdr:spPr>
        <a:xfrm>
          <a:off x="7905918" y="8320749"/>
          <a:ext cx="1901985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000" b="1">
              <a:solidFill>
                <a:schemeClr val="bg2">
                  <a:lumMod val="90000"/>
                </a:schemeClr>
              </a:solidFill>
            </a:rPr>
            <a:t>      Total</a:t>
          </a:r>
          <a:r>
            <a:rPr lang="en-AU" sz="1000" b="1" baseline="0">
              <a:solidFill>
                <a:schemeClr val="bg2">
                  <a:lumMod val="90000"/>
                </a:schemeClr>
              </a:solidFill>
            </a:rPr>
            <a:t> Riders by </a:t>
          </a:r>
          <a:r>
            <a:rPr lang="en-AU" sz="1050" b="1" baseline="0">
              <a:solidFill>
                <a:srgbClr val="3F7373"/>
              </a:solidFill>
            </a:rPr>
            <a:t>AM</a:t>
          </a:r>
          <a:endParaRPr lang="en-AU" sz="1050" b="1">
            <a:solidFill>
              <a:srgbClr val="3F7373"/>
            </a:solidFill>
          </a:endParaRPr>
        </a:p>
      </xdr:txBody>
    </xdr:sp>
    <xdr:clientData/>
  </xdr:oneCellAnchor>
  <xdr:oneCellAnchor>
    <xdr:from>
      <xdr:col>13</xdr:col>
      <xdr:colOff>75763</xdr:colOff>
      <xdr:row>27</xdr:row>
      <xdr:rowOff>117611</xdr:rowOff>
    </xdr:from>
    <xdr:ext cx="1390432" cy="25673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7B4DAC5-FBB0-F08B-5B73-26CC1751F12A}"/>
            </a:ext>
          </a:extLst>
        </xdr:cNvPr>
        <xdr:cNvSpPr txBox="1"/>
      </xdr:nvSpPr>
      <xdr:spPr>
        <a:xfrm>
          <a:off x="8046108" y="5142870"/>
          <a:ext cx="139043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AU" sz="1000" b="1">
              <a:solidFill>
                <a:schemeClr val="bg2">
                  <a:lumMod val="90000"/>
                </a:schemeClr>
              </a:solidFill>
            </a:rPr>
            <a:t>      Total</a:t>
          </a:r>
          <a:r>
            <a:rPr lang="en-AU" sz="1000" b="1" baseline="0">
              <a:solidFill>
                <a:schemeClr val="bg2">
                  <a:lumMod val="90000"/>
                </a:schemeClr>
              </a:solidFill>
            </a:rPr>
            <a:t> Riders by </a:t>
          </a:r>
          <a:r>
            <a:rPr lang="en-AU" sz="1000" b="1" baseline="0">
              <a:solidFill>
                <a:srgbClr val="00B050"/>
              </a:solidFill>
            </a:rPr>
            <a:t>P</a:t>
          </a:r>
          <a:r>
            <a:rPr lang="en-AU" sz="1050" b="1" baseline="0">
              <a:solidFill>
                <a:srgbClr val="00B050"/>
              </a:solidFill>
            </a:rPr>
            <a:t>M</a:t>
          </a:r>
          <a:endParaRPr lang="en-AU" sz="1050" b="1">
            <a:solidFill>
              <a:srgbClr val="00B050"/>
            </a:solidFill>
          </a:endParaRPr>
        </a:p>
      </xdr:txBody>
    </xdr:sp>
    <xdr:clientData/>
  </xdr:oneCellAnchor>
  <xdr:oneCellAnchor>
    <xdr:from>
      <xdr:col>13</xdr:col>
      <xdr:colOff>196193</xdr:colOff>
      <xdr:row>25</xdr:row>
      <xdr:rowOff>123076</xdr:rowOff>
    </xdr:from>
    <xdr:ext cx="1390432" cy="311496"/>
    <xdr:sp macro="" textlink="'Analysis-1'!BL5">
      <xdr:nvSpPr>
        <xdr:cNvPr id="86" name="TextBox 85">
          <a:extLst>
            <a:ext uri="{FF2B5EF4-FFF2-40B4-BE49-F238E27FC236}">
              <a16:creationId xmlns:a16="http://schemas.microsoft.com/office/drawing/2014/main" id="{0C13502D-05FA-E92B-AEAB-39BCED80D4ED}"/>
            </a:ext>
          </a:extLst>
        </xdr:cNvPr>
        <xdr:cNvSpPr txBox="1"/>
      </xdr:nvSpPr>
      <xdr:spPr>
        <a:xfrm>
          <a:off x="8166538" y="4776093"/>
          <a:ext cx="139043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615BABCD-CDB4-4500-9CD5-ADD96E7B081B}" type="TxLink">
            <a:rPr lang="en-US" sz="1400" b="1" i="0" u="none" strike="noStrike">
              <a:solidFill>
                <a:srgbClr val="3F7373"/>
              </a:solidFill>
              <a:latin typeface="Aptos Narrow"/>
            </a:rPr>
            <a:t>35.39%</a:t>
          </a:fld>
          <a:endParaRPr lang="en-AU" sz="1400" b="1">
            <a:solidFill>
              <a:srgbClr val="3F7373"/>
            </a:solidFill>
          </a:endParaRPr>
        </a:p>
      </xdr:txBody>
    </xdr:sp>
    <xdr:clientData/>
  </xdr:oneCellAnchor>
  <xdr:oneCellAnchor>
    <xdr:from>
      <xdr:col>13</xdr:col>
      <xdr:colOff>295602</xdr:colOff>
      <xdr:row>28</xdr:row>
      <xdr:rowOff>146215</xdr:rowOff>
    </xdr:from>
    <xdr:ext cx="1202559" cy="311496"/>
    <xdr:sp macro="" textlink="'Analysis-1'!BL6">
      <xdr:nvSpPr>
        <xdr:cNvPr id="87" name="TextBox 86">
          <a:extLst>
            <a:ext uri="{FF2B5EF4-FFF2-40B4-BE49-F238E27FC236}">
              <a16:creationId xmlns:a16="http://schemas.microsoft.com/office/drawing/2014/main" id="{532C1914-ACFE-596F-9176-8469F5BF50C9}"/>
            </a:ext>
          </a:extLst>
        </xdr:cNvPr>
        <xdr:cNvSpPr txBox="1"/>
      </xdr:nvSpPr>
      <xdr:spPr>
        <a:xfrm>
          <a:off x="8265947" y="5357594"/>
          <a:ext cx="120255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 algn="ctr"/>
          <a:fld id="{DBF30417-E5ED-449D-8712-C44164B2D5F8}" type="TxLink">
            <a:rPr lang="en-US" sz="1400" b="1" i="0" u="none" strike="noStrike">
              <a:solidFill>
                <a:srgbClr val="00B050"/>
              </a:solidFill>
              <a:latin typeface="Aptos Narrow"/>
              <a:ea typeface="+mn-ea"/>
              <a:cs typeface="+mn-cs"/>
            </a:rPr>
            <a:pPr marL="0" indent="0" algn="ctr"/>
            <a:t>64.61%</a:t>
          </a:fld>
          <a:endParaRPr lang="en-AU" sz="1400" b="1" i="0" u="none" strike="noStrike">
            <a:solidFill>
              <a:srgbClr val="00B050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twoCellAnchor editAs="oneCell">
    <xdr:from>
      <xdr:col>4</xdr:col>
      <xdr:colOff>175174</xdr:colOff>
      <xdr:row>1</xdr:row>
      <xdr:rowOff>-1</xdr:rowOff>
    </xdr:from>
    <xdr:to>
      <xdr:col>5</xdr:col>
      <xdr:colOff>405088</xdr:colOff>
      <xdr:row>3</xdr:row>
      <xdr:rowOff>87586</xdr:rowOff>
    </xdr:to>
    <xdr:pic>
      <xdr:nvPicPr>
        <xdr:cNvPr id="89" name="Graphic 88" descr="Bus outline">
          <a:extLst>
            <a:ext uri="{FF2B5EF4-FFF2-40B4-BE49-F238E27FC236}">
              <a16:creationId xmlns:a16="http://schemas.microsoft.com/office/drawing/2014/main" id="{FBED6471-898B-D77F-046E-8C1447A43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lum bright="70000" contrast="-70000"/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627588" y="186120"/>
          <a:ext cx="843017" cy="45982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0.22545</cdr:x>
      <cdr:y>0.39443</cdr:y>
    </cdr:from>
    <cdr:to>
      <cdr:x>0.82665</cdr:x>
      <cdr:y>0.68557</cdr:y>
    </cdr:to>
    <cdr:sp macro="" textlink="'Analysis-1'!$BE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8933A3-973B-9CCD-E9B4-C4721BB79ECB}"/>
            </a:ext>
          </a:extLst>
        </cdr:cNvPr>
        <cdr:cNvSpPr txBox="1"/>
      </cdr:nvSpPr>
      <cdr:spPr>
        <a:xfrm xmlns:a="http://schemas.openxmlformats.org/drawingml/2006/main">
          <a:off x="197070" y="341150"/>
          <a:ext cx="525517" cy="251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CCE0942-8A9B-4DE7-B2F0-A24A20000580}" type="TxLink">
            <a:rPr lang="en-US" sz="1400" b="1" i="0" u="none" strike="noStrike">
              <a:solidFill>
                <a:srgbClr val="3F7373"/>
              </a:solidFill>
              <a:latin typeface="Aptos Narrow"/>
            </a:rPr>
            <a:t>25%</a:t>
          </a:fld>
          <a:endParaRPr lang="en-AU" sz="1400" b="1">
            <a:solidFill>
              <a:srgbClr val="3F73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0.2515</cdr:x>
      <cdr:y>0.35646</cdr:y>
    </cdr:from>
    <cdr:to>
      <cdr:x>0.84331</cdr:x>
      <cdr:y>0.71089</cdr:y>
    </cdr:to>
    <cdr:sp macro="" textlink="'Analysis-1'!$BE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C3C36B-B6B0-C9C1-E9DC-52DFAF4F3AFD}"/>
            </a:ext>
          </a:extLst>
        </cdr:cNvPr>
        <cdr:cNvSpPr txBox="1"/>
      </cdr:nvSpPr>
      <cdr:spPr>
        <a:xfrm xmlns:a="http://schemas.openxmlformats.org/drawingml/2006/main">
          <a:off x="219843" y="308303"/>
          <a:ext cx="517306" cy="306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0A2D911-FB77-47EF-89A3-75E237278600}" type="TxLink">
            <a:rPr lang="en-US" sz="1400" b="1" i="0" u="none" strike="noStrike">
              <a:solidFill>
                <a:srgbClr val="3F7373"/>
              </a:solidFill>
              <a:latin typeface="Aptos Narrow"/>
            </a:rPr>
            <a:t>26%</a:t>
          </a:fld>
          <a:endParaRPr lang="en-AU" sz="1400" b="1">
            <a:solidFill>
              <a:srgbClr val="3F73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0.26503</cdr:x>
      <cdr:y>0.3838</cdr:y>
    </cdr:from>
    <cdr:to>
      <cdr:x>0.92886</cdr:x>
      <cdr:y>0.73823</cdr:y>
    </cdr:to>
    <cdr:sp macro="" textlink="'Analysis-1'!$BE$1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44A7C3-B4E6-20DB-7B89-247BE28B3263}"/>
            </a:ext>
          </a:extLst>
        </cdr:cNvPr>
        <cdr:cNvSpPr txBox="1"/>
      </cdr:nvSpPr>
      <cdr:spPr>
        <a:xfrm xmlns:a="http://schemas.openxmlformats.org/drawingml/2006/main">
          <a:off x="231665" y="331951"/>
          <a:ext cx="580260" cy="306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29BEF31-1257-40E0-97F6-5E8E8FB532A2}" type="TxLink">
            <a:rPr lang="en-US" sz="1400" b="1" i="0" u="none" strike="noStrike">
              <a:solidFill>
                <a:srgbClr val="3F7373"/>
              </a:solidFill>
              <a:latin typeface="Aptos Narrow"/>
            </a:rPr>
            <a:t>49%</a:t>
          </a:fld>
          <a:endParaRPr lang="en-AU" sz="1400" b="1">
            <a:solidFill>
              <a:srgbClr val="3F7373"/>
            </a:solidFill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596990743" createdVersion="8" refreshedVersion="8" minRefreshableVersion="3" recordCount="0" supportSubquery="1" supportAdvancedDrill="1" xr:uid="{C2FC15BF-1214-4EE4-BAFE-5A9566877129}">
  <cacheSource type="external" connectionId="8"/>
  <cacheFields count="3">
    <cacheField name="[Measures].[Average Age]" caption="Average Age" numFmtId="0" hierarchy="49" level="32767"/>
    <cacheField name="[Measures].[Count of Age]" caption="Count of Age" numFmtId="0" hierarchy="41" level="32767"/>
    <cacheField name="[Measures].[Count of Occupation]" caption="Count of Occupation" numFmtId="0" hierarchy="46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 oneField="1">
      <fieldsUsage count="1">
        <fieldUsage x="0"/>
      </fieldsUsage>
    </cacheHierarchy>
    <cacheHierarchy uniqueName="[Measures].[Total Riders(Passengers)]" caption="Total Riders(Passengers)" measure="1" displayFolder="" measureGroup="Calculations" count="0"/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14004632" createdVersion="8" refreshedVersion="8" minRefreshableVersion="3" recordCount="0" supportSubquery="1" supportAdvancedDrill="1" xr:uid="{5B248756-9842-4D76-8365-8EF306DE6D56}">
  <cacheSource type="external" connectionId="8"/>
  <cacheFields count="4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3">
        <s v="12:00 AM - 5:00 AM"/>
        <s v="10:00 AM - 3:00 P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16203703" createdVersion="8" refreshedVersion="8" minRefreshableVersion="3" recordCount="0" supportSubquery="1" supportAdvancedDrill="1" xr:uid="{BD171884-B165-4BAC-ADFF-1A55C4AD04B0}">
  <cacheSource type="external" connectionId="8"/>
  <cacheFields count="4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3">
        <s v="12:00 AM - 5:00 AM"/>
        <s v="10:00 AM - 3:00 P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18634258" createdVersion="8" refreshedVersion="8" minRefreshableVersion="3" recordCount="0" supportSubquery="1" supportAdvancedDrill="1" xr:uid="{1A6C9B41-38EE-4D02-A1AE-4475EE754188}">
  <cacheSource type="external" connectionId="8"/>
  <cacheFields count="5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3">
        <s v="12:00 AM - 5:00 AM"/>
        <s v="10:00 AM - 3:00 P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09:40:00" maxDate="1899-12-30T11:41:00" count="2">
        <d v="1899-12-30T11:41:00"/>
        <d v="1899-12-30T09:4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  <x15:cachedUniqueName index="1" name="[Facttable_ridership].[Time].&amp;[1899-12-30T09:40:00]"/>
          </x15:cachedUniqueNames>
        </ext>
      </extLst>
    </cacheField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4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20833336" createdVersion="8" refreshedVersion="8" minRefreshableVersion="3" recordCount="0" supportSubquery="1" supportAdvancedDrill="1" xr:uid="{B8DCDF30-94C5-4F69-9A33-5F2BE5029A55}">
  <cacheSource type="external" connectionId="8"/>
  <cacheFields count="6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3">
        <s v="12:00 AM - 5:00 AM"/>
        <s v="10:00 AM - 3:00 P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09:40:00" maxDate="1899-12-30T11:41:00" count="2">
        <d v="1899-12-30T11:41:00"/>
        <d v="1899-12-30T09:4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  <x15:cachedUniqueName index="1" name="[Facttable_ridership].[Time].&amp;[1899-12-30T09:40:00]"/>
          </x15:cachedUniqueNames>
        </ext>
      </extLst>
    </cacheField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  <cacheField name="Dummy0" numFmtId="0" hierarchy="6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1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4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22916668" createdVersion="8" refreshedVersion="8" minRefreshableVersion="3" recordCount="0" supportSubquery="1" supportAdvancedDrill="1" xr:uid="{25BE9DA0-B1BB-4E4A-B287-93308113055D}">
  <cacheSource type="external" connectionId="8"/>
  <cacheFields count="5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3">
        <s v="12:00 AM - 5:00 AM"/>
        <s v="10:00 AM - 3:00 P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09:40:00" maxDate="1899-12-30T11:41:00" count="2">
        <d v="1899-12-30T11:41:00"/>
        <d v="1899-12-30T09:4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  <x15:cachedUniqueName index="1" name="[Facttable_ridership].[Time].&amp;[1899-12-30T09:40:00]"/>
          </x15:cachedUniqueNames>
        </ext>
      </extLst>
    </cacheField>
    <cacheField name="[Dim_DateTable].[Day Name].[Day Name]" caption="Day Name" numFmtId="0" hierarchy="9" level="1">
      <sharedItems count="7">
        <s v="Mon"/>
        <s v="Tue"/>
        <s v="Wed"/>
        <s v="Thu"/>
        <s v="Fri"/>
        <s v="Sat"/>
        <s v="Sun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2" memberValueDatatype="130" unbalanced="0">
      <fieldsUsage count="2">
        <fieldUsage x="-1"/>
        <fieldUsage x="4"/>
      </fieldsUsage>
    </cacheHierarchy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25000001" createdVersion="8" refreshedVersion="8" minRefreshableVersion="3" recordCount="0" supportSubquery="1" supportAdvancedDrill="1" xr:uid="{18C61262-53D5-41BA-9C95-D3B5331B3CB8}">
  <cacheSource type="external" connectionId="8"/>
  <cacheFields count="5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3">
        <s v="12:00 AM - 5:00 AM"/>
        <s v="10:00 AM - 3:00 P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09:40:00" maxDate="1899-12-30T11:41:00" count="2">
        <d v="1899-12-30T11:41:00"/>
        <d v="1899-12-30T09:4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  <x15:cachedUniqueName index="1" name="[Facttable_ridership].[Time].&amp;[1899-12-30T09:40:00]"/>
          </x15:cachedUniqueNames>
        </ext>
      </extLst>
    </cacheField>
    <cacheField name="[Dim_DateTable].[Month Name].[Month Name]" caption="Month Name" numFmtId="0" hierarchy="7" level="1">
      <sharedItems count="2">
        <s v="Jan"/>
        <s v="Dec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2" memberValueDatatype="130" unbalanced="0">
      <fieldsUsage count="2">
        <fieldUsage x="-1"/>
        <fieldUsage x="4"/>
      </fieldsUsage>
    </cacheHierarchy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27546295" createdVersion="8" refreshedVersion="8" minRefreshableVersion="3" recordCount="0" supportSubquery="1" supportAdvancedDrill="1" xr:uid="{3966066C-2274-44D7-B187-317E54878CF9}">
  <cacheSource type="external" connectionId="8"/>
  <cacheFields count="4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09:40:00" maxDate="1899-12-30T11:41:00" count="2">
        <d v="1899-12-30T11:41:00"/>
        <d v="1899-12-30T09:4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  <x15:cachedUniqueName index="1" name="[Facttable_ridership].[Time].&amp;[1899-12-30T09:40:00]"/>
          </x15:cachedUniqueNames>
        </ext>
      </extLst>
    </cacheField>
    <cacheField name="[Facttable_ridership].[Bus Utilisation Category].[Bus Utilisation Category]" caption="Bus Utilisation Category" numFmtId="0" hierarchy="35" level="1">
      <sharedItems count="3">
        <s v="Over-Utilized"/>
        <s v="Under-Utilized"/>
        <s v="Well-Utilized"/>
      </sharedItems>
    </cacheField>
    <cacheField name="[Measures].[Total Buses]" caption="Total Buses" numFmtId="0" hierarchy="52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/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 oneField="1">
      <fieldsUsage count="1">
        <fieldUsage x="3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616729050926" createdVersion="8" refreshedVersion="8" minRefreshableVersion="3" recordCount="0" supportSubquery="1" supportAdvancedDrill="1" xr:uid="{9D035034-52D6-4E00-B06A-676810D12DD3}">
  <cacheSource type="external" connectionId="8"/>
  <cacheFields count="4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09:40:00" maxDate="1899-12-30T11:41:00" count="2">
        <d v="1899-12-30T11:41:00"/>
        <d v="1899-12-30T09:4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  <x15:cachedUniqueName index="1" name="[Facttable_ridership].[Time].&amp;[1899-12-30T09:40:00]"/>
          </x15:cachedUniqueNames>
        </ext>
      </extLst>
    </cacheField>
    <cacheField name="[Facttable_ridership].[Operation Moments].[Operation Moments]" caption="Operation Moments" numFmtId="0" hierarchy="28" level="1">
      <sharedItems count="2">
        <s v="AM"/>
        <s v="PM"/>
      </sharedItems>
    </cacheField>
    <cacheField name="[Measures].[Total Riders(Passengers)]" caption="Total Riders(Passengers)" numFmtId="0" hierarchy="50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2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3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59895833" createdVersion="8" refreshedVersion="8" minRefreshableVersion="3" recordCount="0" supportSubquery="1" supportAdvancedDrill="1" xr:uid="{FDED8956-C877-4564-A879-40B6E91988AA}">
  <cacheSource type="external" connectionId="8"/>
  <cacheFields count="3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3">
        <s v="10:00 AM - 3:00 PM"/>
        <s v="12:00 AM - 5:00 AM"/>
        <s v="5:00 AM - 10:00 AM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00694446" createdVersion="8" refreshedVersion="8" minRefreshableVersion="3" recordCount="0" supportSubquery="1" supportAdvancedDrill="1" xr:uid="{CD67AD7F-0199-4F36-B852-D803068D87BC}">
  <cacheSource type="external" connectionId="8"/>
  <cacheFields count="2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02430555" createdVersion="8" refreshedVersion="8" minRefreshableVersion="3" recordCount="0" supportSubquery="1" supportAdvancedDrill="1" xr:uid="{8CF22887-39C2-4C08-97AF-E1DA52CA07DD}">
  <cacheSource type="external" connectionId="8"/>
  <cacheFields count="2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South Line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0428241" createdVersion="8" refreshedVersion="8" minRefreshableVersion="3" recordCount="0" supportSubquery="1" supportAdvancedDrill="1" xr:uid="{9337F3D2-EAA2-4DB1-9AAF-8D0CF7888B59}">
  <cacheSource type="external" connectionId="8"/>
  <cacheFields count="3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3">
        <s v="10:00 AM - 3:00 PM"/>
        <s v="12:00 AM - 5:00 AM"/>
        <s v="5:00 AM - 10:00 AM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06365742" createdVersion="8" refreshedVersion="8" minRefreshableVersion="3" recordCount="0" supportSubquery="1" supportAdvancedDrill="1" xr:uid="{DA983C40-9E53-45EE-A370-E1FF1D00CDCF}">
  <cacheSource type="external" connectionId="8"/>
  <cacheFields count="2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South Line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0821759" createdVersion="8" refreshedVersion="8" minRefreshableVersion="3" recordCount="0" supportSubquery="1" supportAdvancedDrill="1" xr:uid="{73539FB2-6926-4F72-9054-129B902AD070}">
  <cacheSource type="external" connectionId="8"/>
  <cacheFields count="2">
    <cacheField name="[Measures].[Total Riders(Passengers)]" caption="Total Riders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09953706" createdVersion="8" refreshedVersion="8" minRefreshableVersion="3" recordCount="0" supportSubquery="1" supportAdvancedDrill="1" xr:uid="{CAA0B112-2859-4E45-8EC8-B28EA212B789}">
  <cacheSource type="external" connectionId="8"/>
  <cacheFields count="2">
    <cacheField name="[Measures].[Total Riders(Passengers)]" caption="Total Riders(Passengers)" numFmtId="0" hierarchy="50" level="32767"/>
    <cacheField name="[Measures].[Avg Riders Per Trip]" caption="Avg Riders Per Trip" numFmtId="0" hierarchy="51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 oneField="1">
      <fieldsUsage count="1">
        <fieldUsage x="1"/>
      </fieldsUsage>
    </cacheHierarchy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a karanam" refreshedDate="45501.5726119213" createdVersion="8" refreshedVersion="8" minRefreshableVersion="3" recordCount="0" supportSubquery="1" supportAdvancedDrill="1" xr:uid="{29D3F57D-D05C-4312-B0D8-E0B7ECAA904F}">
  <cacheSource type="external" connectionId="8"/>
  <cacheFields count="5">
    <cacheField name="[Measures].[Count of Age]" caption="Count of Age" numFmtId="0" hierarchy="41" level="32767"/>
    <cacheField name="[Measures].[Count of BusID 2]" caption="Count of BusID 2" numFmtId="0" hierarchy="45" level="32767"/>
    <cacheField name="[Measures].[calculations]" caption="calculations" numFmtId="0" hierarchy="48" level="32767"/>
    <cacheField name="[Measures].[Average Age]" caption="Average Age" numFmtId="0" hierarchy="49" level="32767"/>
    <cacheField name="[Dim_buses].[BusNumber].[BusNumber]" caption="BusNumber" numFmtId="0" hierarchy="3" level="1">
      <sharedItems count="40">
        <s v="Bus 1"/>
        <s v="Bus 10"/>
        <s v="Bus 11"/>
        <s v="Bus 12"/>
        <s v="Bus 13"/>
        <s v="Bus 14"/>
        <s v="Bus 15"/>
        <s v="Bus 16"/>
        <s v="Bus 17"/>
        <s v="Bus 18"/>
        <s v="Bus 19"/>
        <s v="Bus 2"/>
        <s v="Bus 20"/>
        <s v="Bus 21"/>
        <s v="Bus 22"/>
        <s v="Bus 23"/>
        <s v="Bus 24"/>
        <s v="Bus 25"/>
        <s v="Bus 26"/>
        <s v="Bus 27"/>
        <s v="Bus 28"/>
        <s v="Bus 29"/>
        <s v="Bus 3"/>
        <s v="Bus 30"/>
        <s v="Bus 31"/>
        <s v="Bus 32"/>
        <s v="Bus 33"/>
        <s v="Bus 34"/>
        <s v="Bus 35"/>
        <s v="Bus 36"/>
        <s v="Bus 37"/>
        <s v="Bus 38"/>
        <s v="Bus 39"/>
        <s v="Bus 4"/>
        <s v="Bus 40"/>
        <s v="Bus 5"/>
        <s v="Bus 6"/>
        <s v="Bus 7"/>
        <s v="Bus 8"/>
        <s v="Bus 9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2" memberValueDatatype="130" unbalanced="0">
      <fieldsUsage count="2">
        <fieldUsage x="-1"/>
        <fieldUsage x="4"/>
      </fieldsUsage>
    </cacheHierarchy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]" caption="Day Number" attribute="1" defaultMemberUniqueName="[Dim_DateTable].[Day Number].[All]" allUniqueName="[Dim_DateTable].[Day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s]" caption="Operation Moments" attribute="1" defaultMemberUniqueName="[Facttable_ridership].[Operation Moments].[All]" allUniqueName="[Facttable_ridership].[Operation Moments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Last Characters]" caption="Last Characters" attribute="1" defaultMemberUniqueName="[Facttable_ridership].[Last Characters].[All]" allUniqueName="[Facttable_ridership].[Last Characters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sation Pct]" caption="Utilisation Pct" attribute="1" defaultMemberUniqueName="[Facttable_ridership].[Utilisation Pct].[All]" allUniqueName="[Facttable_ridership].[Utilisation Pct].[All]" dimensionUniqueName="[Facttable_ridership]" displayFolder="" count="0" memberValueDatatype="5" unbalanced="0"/>
    <cacheHierarchy uniqueName="[Facttable_ridership].[Bus Utilisation Category]" caption="Bus Utilisation Category" attribute="1" defaultMemberUniqueName="[Facttable_ridership].[Bus Utilisation Category].[All]" allUniqueName="[Facttable_ridership].[Bus Utilis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culation]" caption="Sum of Calculation" measure="1" displayFolder="" measureGroup="Calculation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alculations]" caption="calculations" measure="1" displayFolder="" measureGroup="Calculations" count="0" oneField="1">
      <fieldsUsage count="1">
        <fieldUsage x="2"/>
      </fieldsUsage>
    </cacheHierarchy>
    <cacheHierarchy uniqueName="[Measures].[Average Age]" caption="Average Age" measure="1" displayFolder="" measureGroup="Calculations" count="0" oneField="1">
      <fieldsUsage count="1">
        <fieldUsage x="3"/>
      </fieldsUsage>
    </cacheHierarchy>
    <cacheHierarchy uniqueName="[Measures].[Total Riders(Passengers)]" caption="Total Riders(Passengers)" measure="1" displayFolder="" measureGroup="Calculations" count="0"/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3DFF0-3E18-408A-BEBA-A30736298B1A}" name="PivotTable19" cacheId="321" applyNumberFormats="0" applyBorderFormats="0" applyFontFormats="0" applyPatternFormats="0" applyAlignmentFormats="0" applyWidthHeightFormats="1" dataCaption="Values" tag="e124eb9d-a9d7-4704-9572-d7250c5f50a6" updatedVersion="8" minRefreshableVersion="3" useAutoFormatting="1" subtotalHiddenItems="1" rowGrandTotals="0" colGrandTotals="0" itemPrintTitles="1" createdVersion="8" indent="0" compact="0" compactData="0" multipleFieldFilters="0" chartFormat="14">
  <location ref="BJ4:BK6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measureFilter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2"/>
  </rowFields>
  <rowItems count="2">
    <i>
      <x/>
    </i>
    <i>
      <x v="1"/>
    </i>
  </rowItems>
  <colItems count="1">
    <i/>
  </colItems>
  <dataFields count="1">
    <dataField fld="3" subtotal="count" showDataAs="percentOfTotal" baseField="0" baseItem="0" numFmtId="1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50">
      <autoFilter ref="A1">
        <filterColumn colId="0">
          <top10 val="1" filterVal="1"/>
        </filterColumn>
      </autoFilter>
    </filter>
    <filter fld="1" type="count" id="2" iMeasureHier="50">
      <autoFilter ref="A1">
        <filterColumn colId="0">
          <top10 val="1" filterVal="1"/>
        </filterColumn>
      </autoFilter>
    </filter>
  </filters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61FA7-D23F-49C6-AA86-E2A25B7A4873}" name="PivotTable2" cacheId="281" applyNumberFormats="0" applyBorderFormats="0" applyFontFormats="0" applyPatternFormats="0" applyAlignmentFormats="0" applyWidthHeightFormats="1" dataCaption="Values" missingCaption="0" tag="fc0dd8b1-ad6d-4595-982d-46a2d360750c" updatedVersion="8" minRefreshableVersion="3" useAutoFormatting="1" subtotalHiddenItems="1" rowGrandTotals="0" colGrandTotals="0" itemPrintTitles="1" createdVersion="8" indent="0" compact="0" compactData="0" multipleFieldFilters="0">
  <location ref="D7:H47" firstHeaderRow="0" firstDataRow="1" firstDataCol="1"/>
  <pivotFields count="5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</pivotFields>
  <rowFields count="1">
    <field x="4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ge" fld="0" subtotal="count" baseField="0" baseItem="0"/>
    <dataField fld="3" subtotal="count" baseField="0" baseItem="0"/>
    <dataField fld="2" subtotal="count" baseField="0" baseItem="0"/>
    <dataField name="Count of BusID" fld="1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 caption="Count of BusID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Dim_buses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F63EC-20E3-408B-A9FA-020830CD2C57}" name="PivotTable6" cacheId="272" applyNumberFormats="0" applyBorderFormats="0" applyFontFormats="0" applyPatternFormats="0" applyAlignmentFormats="0" applyWidthHeightFormats="1" dataCaption="Values" tag="50d83055-ac8a-4461-ab59-0c39fe6bb2cc" updatedVersion="8" minRefreshableVersion="3" useAutoFormatting="1" rowGrandTotals="0" colGrandTotals="0" itemPrintTitles="1" createdVersion="8" indent="0" compact="0" compactData="0" multipleFieldFilters="0">
  <location ref="O18:P19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50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D8AF5-6505-4D2E-8101-EB4AF17E0E5A}" name="PivotTable5" cacheId="275" applyNumberFormats="0" applyBorderFormats="0" applyFontFormats="0" applyPatternFormats="0" applyAlignmentFormats="0" applyWidthHeightFormats="1" dataCaption="Values" tag="9627bfe1-6769-4164-9b47-85a17b941ceb" updatedVersion="8" minRefreshableVersion="3" useAutoFormatting="1" rowGrandTotals="0" colGrandTotals="0" itemPrintTitles="1" createdVersion="8" indent="0" compact="0" compactData="0" multipleFieldFilters="0">
  <location ref="O13:P14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0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345A8-2856-4B6B-9914-E53E99EE1B32}" name="PivotTable4" cacheId="278" applyNumberFormats="0" applyBorderFormats="0" applyFontFormats="0" applyPatternFormats="0" applyAlignmentFormats="0" applyWidthHeightFormats="1" dataCaption="Values" tag="23cd19e5-7c4a-4626-be81-537e11c8c8ce" updatedVersion="8" minRefreshableVersion="3" useAutoFormatting="1" itemPrintTitles="1" createdVersion="8" indent="0" outline="1" outlineData="1" multipleFieldFilters="0">
  <location ref="O7:P8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Dim_DateTable]"/>
        <x15:activeTabTopLevelEntity name="[Facttable_ridership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AB16B-AAEB-419C-A0AB-1B6726351BE8}" name="PivotTable9" cacheId="263" applyNumberFormats="0" applyBorderFormats="0" applyFontFormats="0" applyPatternFormats="0" applyAlignmentFormats="0" applyWidthHeightFormats="1" dataCaption="Values" tag="9627bfe1-6769-4164-9b47-85a17b941ceb" updatedVersion="8" minRefreshableVersion="3" useAutoFormatting="1" rowGrandTotals="0" colGrandTotals="0" itemPrintTitles="1" createdVersion="8" indent="0" compact="0" compactData="0" multipleFieldFilters="0">
  <location ref="X6:Y7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0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4512E-3367-48DA-BA14-92FCF46261BA}" name="PivotTable8" cacheId="266" applyNumberFormats="0" applyBorderFormats="0" applyFontFormats="0" applyPatternFormats="0" applyAlignmentFormats="0" applyWidthHeightFormats="1" dataCaption="Values" tag="50d83055-ac8a-4461-ab59-0c39fe6bb2cc" updatedVersion="8" minRefreshableVersion="3" useAutoFormatting="1" rowGrandTotals="0" colGrandTotals="0" itemPrintTitles="1" createdVersion="8" indent="0" compact="0" compactData="0" multipleFieldFilters="0">
  <location ref="X11:Y1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50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AB254-5203-4E10-9C56-20781B9CBE41}" name="PivotTable3" cacheId="257" applyNumberFormats="0" applyBorderFormats="0" applyFontFormats="0" applyPatternFormats="0" applyAlignmentFormats="0" applyWidthHeightFormats="1" dataCaption="Values" tag="9af596c6-db00-4680-9fd8-21b467e0e830" updatedVersion="8" minRefreshableVersion="3" useAutoFormatting="1" itemPrintTitles="1" createdVersion="8" indent="0" outline="1" outlineData="1" multipleFieldFilters="0">
  <location ref="I7:K8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Occupation" fld="2" subtotal="count" baseField="0" baseItem="0"/>
    <dataField name="Count of Age" fld="1" subtotal="count" baseField="0" baseItem="0"/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Dim_DateTable]"/>
        <x15:activeTabTopLevelEntity name="[Facttable_ridership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D34D8-EF66-489E-A1E7-B1755CB23959}" name="PivotTable7" cacheId="269" applyNumberFormats="0" applyBorderFormats="0" applyFontFormats="0" applyPatternFormats="0" applyAlignmentFormats="0" applyWidthHeightFormats="1" dataCaption="Values" tag="c2d3fe7c-3634-429c-9f43-6eac94ea5458" updatedVersion="8" minRefreshableVersion="3" useAutoFormatting="1" rowGrandTotals="0" colGrandTotals="0" itemPrintTitles="1" createdVersion="8" indent="0" compact="0" compactData="0" multipleFieldFilters="0" chartFormat="5">
  <location ref="R7:S10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">
    <i>
      <x v="2"/>
    </i>
    <i>
      <x/>
    </i>
    <i>
      <x v="1"/>
    </i>
  </rowItems>
  <colItems count="1">
    <i/>
  </colItems>
  <dataFields count="1">
    <dataField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0">
      <autoFilter ref="A1">
        <filterColumn colId="0">
          <top10 val="1" filterVal="1"/>
        </filterColumn>
      </autoFilter>
    </filter>
  </filters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EC7E5-1075-4E1F-8B53-E580B4684D61}" name="PivotTable18" cacheId="302" applyNumberFormats="0" applyBorderFormats="0" applyFontFormats="0" applyPatternFormats="0" applyAlignmentFormats="0" applyWidthHeightFormats="1" dataCaption="Values" tag="d6951ec2-d7f5-4978-9429-76b70ecaa86b" updatedVersion="8" minRefreshableVersion="3" useAutoFormatting="1" rowGrandTotals="0" colGrandTotals="0" itemPrintTitles="1" createdVersion="8" indent="0" compact="0" compactData="0" multipleFieldFilters="0" chartFormat="14">
  <location ref="BD3:BE6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measureFilter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fld="3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50">
      <autoFilter ref="A1">
        <filterColumn colId="0">
          <top10 val="1" filterVal="1"/>
        </filterColumn>
      </autoFilter>
    </filter>
    <filter fld="1" type="count" id="2" iMeasureHier="50">
      <autoFilter ref="A1">
        <filterColumn colId="0">
          <top10 val="1" filterVal="1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28E07-4DE8-45EB-A62C-E5E124D3D771}" name="PivotTable17" cacheId="299" applyNumberFormats="0" applyBorderFormats="0" applyFontFormats="0" applyPatternFormats="0" applyAlignmentFormats="0" applyWidthHeightFormats="1" dataCaption="Values" tag="a6d58c73-d16b-4fce-994c-b9d950264bef" updatedVersion="8" minRefreshableVersion="3" useAutoFormatting="1" rowGrandTotals="0" colGrandTotals="0" itemPrintTitles="1" createdVersion="8" indent="0" compact="0" compactData="0" multipleFieldFilters="0" chartFormat="14">
  <location ref="AY2:AZ4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50">
      <autoFilter ref="A1">
        <filterColumn colId="0">
          <top10 val="1" filterVal="1"/>
        </filterColumn>
      </autoFilter>
    </filter>
    <filter fld="3" type="count" id="2" iMeasureHier="50">
      <autoFilter ref="A1">
        <filterColumn colId="0">
          <top10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45DB6-AF6D-4B09-8E39-8EBE89EEBA3F}" name="PivotTable14" cacheId="296" applyNumberFormats="0" applyBorderFormats="0" applyFontFormats="0" applyPatternFormats="0" applyAlignmentFormats="0" applyWidthHeightFormats="1" dataCaption="Values" tag="f4d3df4b-2daa-4a18-8a2e-5aee75a102dd" updatedVersion="8" minRefreshableVersion="3" useAutoFormatting="1" rowGrandTotals="0" colGrandTotals="0" itemPrintTitles="1" createdVersion="8" indent="0" compact="0" compactData="0" multipleFieldFilters="0" chartFormat="11">
  <location ref="AN2:AO9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0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50">
      <autoFilter ref="A1">
        <filterColumn colId="0">
          <top10 val="1" filterVal="1"/>
        </filterColumn>
      </autoFilter>
    </filter>
    <filter fld="3" type="count" id="2" iMeasureHier="50">
      <autoFilter ref="A1">
        <filterColumn colId="0">
          <top10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5215F-0A3B-49B3-BDE6-784081AC00EC}" name="PivotTable13" cacheId="293" applyNumberFormats="0" applyBorderFormats="0" applyFontFormats="0" applyPatternFormats="0" applyAlignmentFormats="0" applyWidthHeightFormats="1" dataCaption="Values" tag="313064a1-0ca1-478a-ac6e-084db4811825" updatedVersion="8" minRefreshableVersion="3" useAutoFormatting="1" rowGrandTotals="0" colGrandTotals="0" itemPrintTitles="1" createdVersion="8" indent="0" compact="0" compactData="0" multipleFieldFilters="0" chartFormat="5">
  <location ref="AJ7:AL9" firstHeaderRow="0" firstDataRow="1" firstDataCol="1"/>
  <pivotFields count="6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Total Riders(Passengers)2" fld="5" subtotal="count" showDataAs="percentDiff" baseField="4" baseItem="0" numFmtId="10">
      <extLst>
        <ext xmlns:x14="http://schemas.microsoft.com/office/spreadsheetml/2009/9/main" uri="{E15A36E0-9728-4e99-A89B-3F7291B0FE68}">
          <x14:dataField sourceField="0" uniqueName="[__Xl2].[Measures].[Total Riders(Passengers)]"/>
        </ext>
      </extLst>
    </dataField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2">
    <filter fld="1" type="count" id="1" iMeasureHier="50">
      <autoFilter ref="A1">
        <filterColumn colId="0">
          <top10 val="1" filterVal="1"/>
        </filterColumn>
      </autoFilter>
    </filter>
    <filter fld="3" type="count" id="2" iMeasureHier="50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4543E-6FB7-4900-B990-DF2318D92A4B}" name="PivotTable12" cacheId="290" applyNumberFormats="0" applyBorderFormats="0" applyFontFormats="0" applyPatternFormats="0" applyAlignmentFormats="0" applyWidthHeightFormats="1" dataCaption="Values" tag="bd72292c-bf4d-4ece-afd9-4f15a2414b3e" updatedVersion="8" minRefreshableVersion="3" useAutoFormatting="1" rowGrandTotals="0" colGrandTotals="0" itemPrintTitles="1" createdVersion="8" indent="0" compact="0" compactData="0" multipleFieldFilters="0" chartFormat="10">
  <location ref="AJ2:AK4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50">
      <autoFilter ref="A1">
        <filterColumn colId="0">
          <top10 val="1" filterVal="1"/>
        </filterColumn>
      </autoFilter>
    </filter>
    <filter fld="3" type="count" id="2" iMeasureHier="50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0A334-9011-45C6-8505-8D48F953C108}" name="PivotTable11" cacheId="287" applyNumberFormats="0" applyBorderFormats="0" applyFontFormats="0" applyPatternFormats="0" applyAlignmentFormats="0" applyWidthHeightFormats="1" dataCaption="Values" tag="b2ad6cef-b63f-46ce-b246-6a494c065947" updatedVersion="8" minRefreshableVersion="3" useAutoFormatting="1" rowGrandTotals="0" colGrandTotals="0" itemPrintTitles="1" createdVersion="8" indent="0" compact="0" compactData="0" multipleFieldFilters="0" chartFormat="5">
  <location ref="AG12:AH13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3" type="count" id="3" iMeasureHier="50">
      <autoFilter ref="A1">
        <filterColumn colId="0">
          <top10 top="0" val="1" filterVal="1"/>
        </filterColumn>
      </autoFilter>
    </filter>
    <filter fld="1" type="count" id="1" iMeasureHier="50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25178-F86C-4803-AF3D-6CB941E56AFF}" name="PivotTable10" cacheId="284" applyNumberFormats="0" applyBorderFormats="0" applyFontFormats="0" applyPatternFormats="0" applyAlignmentFormats="0" applyWidthHeightFormats="1" dataCaption="Values" tag="0fce4682-b429-4570-846f-f9e435fd1cd4" updatedVersion="8" minRefreshableVersion="3" useAutoFormatting="1" rowGrandTotals="0" colGrandTotals="0" itemPrintTitles="1" createdVersion="8" indent="0" compact="0" compactData="0" multipleFieldFilters="0" chartFormat="5">
  <location ref="AD12:AE13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50">
      <autoFilter ref="A1">
        <filterColumn colId="0">
          <top10 val="1" filterVal="1"/>
        </filterColumn>
      </autoFilter>
    </filter>
    <filter fld="3" type="count" id="2" iMeasureHier="50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9F6DA-8C72-48F3-BD46-4F470A783749}" name="PivotTable1" cacheId="260" applyNumberFormats="0" applyBorderFormats="0" applyFontFormats="0" applyPatternFormats="0" applyAlignmentFormats="0" applyWidthHeightFormats="1" dataCaption="Values" tag="6ac55d12-da67-46c1-ad55-a6a7d1a90f92" updatedVersion="8" minRefreshableVersion="3" useAutoFormatting="1" rowGrandTotals="0" colGrandTotals="0" itemPrintTitles="1" createdVersion="8" indent="0" compact="0" compactData="0" multipleFieldFilters="0" chartFormat="5">
  <location ref="AD4:AE7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">
    <i>
      <x v="2"/>
    </i>
    <i>
      <x/>
    </i>
    <i>
      <x v="1"/>
    </i>
  </rowItems>
  <colItems count="1">
    <i/>
  </colItems>
  <dataFields count="1">
    <dataField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0">
      <autoFilter ref="A1">
        <filterColumn colId="0">
          <top10 val="1" filterVal="1"/>
        </filterColumn>
      </autoFilter>
    </filter>
  </filters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Dim_DateTable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DE9240C-86DA-4A08-A4CE-061D88650864}" autoFormatId="16" applyNumberFormats="0" applyBorderFormats="0" applyFontFormats="0" applyPatternFormats="0" applyAlignmentFormats="0" applyWidthHeightFormats="0">
  <queryTableRefresh nextId="2">
    <queryTableFields count="1">
      <queryTableField id="1" name="Calculations[Calculation]" tableColumnId="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D8F9A-1822-46EF-A541-1D5DB9E68A99}" name="Table_ExternalData_1" displayName="Table_ExternalData_1" ref="A3:A4" tableType="queryTable" totalsRowShown="0">
  <autoFilter ref="A3:A4" xr:uid="{59CD8F9A-1822-46EF-A541-1D5DB9E68A99}"/>
  <tableColumns count="1">
    <tableColumn id="1" xr3:uid="{B685C621-D494-4393-9C41-8FCD723861B9}" uniqueName="1" name="Calculations[Calculation]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C263-4C99-47A1-965D-DF33F7E191A0}">
  <dimension ref="A1:A4"/>
  <sheetViews>
    <sheetView workbookViewId="0"/>
  </sheetViews>
  <sheetFormatPr defaultRowHeight="14.5" x14ac:dyDescent="0.35"/>
  <cols>
    <col min="1" max="1" width="25" bestFit="1" customWidth="1"/>
  </cols>
  <sheetData>
    <row r="1" spans="1:1" x14ac:dyDescent="0.35">
      <c r="A1" s="8" t="s">
        <v>93</v>
      </c>
    </row>
    <row r="3" spans="1:1" x14ac:dyDescent="0.35">
      <c r="A3" t="s">
        <v>92</v>
      </c>
    </row>
    <row r="4" spans="1:1" x14ac:dyDescent="0.35">
      <c r="A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E17F-B545-4FF7-A7C5-5D70D23942D5}">
  <dimension ref="D2:BL47"/>
  <sheetViews>
    <sheetView topLeftCell="BF1" zoomScale="54" zoomScaleNormal="54" workbookViewId="0">
      <selection activeCell="BK6" sqref="BK6"/>
    </sheetView>
  </sheetViews>
  <sheetFormatPr defaultRowHeight="14.5" x14ac:dyDescent="0.35"/>
  <cols>
    <col min="4" max="4" width="15.26953125" bestFit="1" customWidth="1"/>
    <col min="5" max="5" width="11.7265625" bestFit="1" customWidth="1"/>
    <col min="6" max="7" width="11.36328125" bestFit="1" customWidth="1"/>
    <col min="8" max="8" width="13.7265625" bestFit="1" customWidth="1"/>
    <col min="9" max="9" width="18.453125" bestFit="1" customWidth="1"/>
    <col min="10" max="10" width="11.7265625" bestFit="1" customWidth="1"/>
    <col min="11" max="11" width="11.36328125" bestFit="1" customWidth="1"/>
    <col min="13" max="13" width="1.6328125" style="3" customWidth="1"/>
    <col min="15" max="15" width="22.6328125" bestFit="1" customWidth="1"/>
    <col min="16" max="16" width="16.54296875" bestFit="1" customWidth="1"/>
    <col min="17" max="17" width="3.36328125" customWidth="1"/>
    <col min="18" max="18" width="16.453125" bestFit="1" customWidth="1"/>
    <col min="19" max="19" width="22.6328125" bestFit="1" customWidth="1"/>
    <col min="21" max="21" width="2.1796875" style="4" customWidth="1"/>
    <col min="22" max="22" width="2.1796875" style="5" customWidth="1"/>
    <col min="24" max="24" width="15.26953125" bestFit="1" customWidth="1"/>
    <col min="25" max="25" width="22.6328125" bestFit="1" customWidth="1"/>
    <col min="28" max="28" width="2.453125" style="3" customWidth="1"/>
    <col min="30" max="30" width="11" bestFit="1" customWidth="1"/>
    <col min="31" max="31" width="22.6328125" bestFit="1" customWidth="1"/>
    <col min="32" max="32" width="3.26953125" customWidth="1"/>
    <col min="33" max="33" width="11" bestFit="1" customWidth="1"/>
    <col min="34" max="34" width="22.6328125" bestFit="1" customWidth="1"/>
    <col min="35" max="35" width="2.1796875" style="3" customWidth="1"/>
    <col min="36" max="36" width="9" bestFit="1" customWidth="1"/>
    <col min="37" max="37" width="22.6328125" bestFit="1" customWidth="1"/>
    <col min="38" max="38" width="23.6328125" bestFit="1" customWidth="1"/>
    <col min="39" max="39" width="4" style="3" customWidth="1"/>
    <col min="40" max="40" width="13.90625" bestFit="1" customWidth="1"/>
    <col min="41" max="41" width="22.6328125" bestFit="1" customWidth="1"/>
    <col min="49" max="49" width="3.54296875" style="3" customWidth="1"/>
    <col min="51" max="51" width="15.90625" bestFit="1" customWidth="1"/>
    <col min="52" max="52" width="22.6328125" bestFit="1" customWidth="1"/>
    <col min="54" max="54" width="2.453125" style="3" customWidth="1"/>
    <col min="56" max="56" width="25.6328125" bestFit="1" customWidth="1"/>
    <col min="57" max="57" width="10.7265625" bestFit="1" customWidth="1"/>
    <col min="58" max="58" width="9.1796875" bestFit="1" customWidth="1"/>
    <col min="60" max="60" width="3" style="3" customWidth="1"/>
    <col min="62" max="62" width="22.1796875" bestFit="1" customWidth="1"/>
    <col min="63" max="63" width="22.6328125" bestFit="1" customWidth="1"/>
  </cols>
  <sheetData>
    <row r="2" spans="4:64" x14ac:dyDescent="0.35">
      <c r="AJ2" s="1" t="s">
        <v>60</v>
      </c>
      <c r="AK2" t="s">
        <v>46</v>
      </c>
      <c r="AN2" s="1" t="s">
        <v>67</v>
      </c>
      <c r="AO2" t="s">
        <v>46</v>
      </c>
      <c r="AQ2" s="8" t="str">
        <f>AN2</f>
        <v>Day Name</v>
      </c>
      <c r="AR2" s="8" t="str">
        <f>AO2</f>
        <v>Total Riders(Passengers)</v>
      </c>
      <c r="AS2" s="8"/>
      <c r="AT2" s="8" t="s">
        <v>75</v>
      </c>
      <c r="AU2" t="s">
        <v>76</v>
      </c>
      <c r="AY2" s="1" t="s">
        <v>79</v>
      </c>
      <c r="AZ2" t="s">
        <v>46</v>
      </c>
    </row>
    <row r="3" spans="4:64" x14ac:dyDescent="0.35">
      <c r="AJ3">
        <v>2023</v>
      </c>
      <c r="AK3" s="2">
        <v>5654</v>
      </c>
      <c r="AN3" t="s">
        <v>69</v>
      </c>
      <c r="AO3" s="2">
        <v>1085</v>
      </c>
      <c r="AQ3" t="str">
        <f t="shared" ref="AQ3:AQ9" si="0">AN3</f>
        <v>Mon</v>
      </c>
      <c r="AR3">
        <f t="shared" ref="AR3:AR9" si="1">AO3</f>
        <v>1085</v>
      </c>
      <c r="AT3">
        <f>AVERAGE($AR$3:$AR$9)</f>
        <v>941</v>
      </c>
      <c r="AU3">
        <f>IF(AR3&gt;AT3,AR3,"")</f>
        <v>1085</v>
      </c>
      <c r="AY3" t="s">
        <v>81</v>
      </c>
      <c r="AZ3" s="2">
        <v>933</v>
      </c>
      <c r="BD3" s="1" t="s">
        <v>82</v>
      </c>
      <c r="BE3" t="s">
        <v>86</v>
      </c>
    </row>
    <row r="4" spans="4:64" x14ac:dyDescent="0.35">
      <c r="AD4" s="1" t="s">
        <v>53</v>
      </c>
      <c r="AE4" t="s">
        <v>46</v>
      </c>
      <c r="AJ4">
        <v>2024</v>
      </c>
      <c r="AK4" s="2">
        <v>933</v>
      </c>
      <c r="AN4" t="s">
        <v>73</v>
      </c>
      <c r="AO4" s="2">
        <v>983</v>
      </c>
      <c r="AQ4" t="str">
        <f t="shared" si="0"/>
        <v>Tue</v>
      </c>
      <c r="AR4">
        <f t="shared" si="1"/>
        <v>983</v>
      </c>
      <c r="AT4">
        <f t="shared" ref="AT4:AT9" si="2">AVERAGE($AR$3:$AR$9)</f>
        <v>941</v>
      </c>
      <c r="AU4">
        <f t="shared" ref="AU4:AU9" si="3">IF(AR4&gt;AT4,AR4,"")</f>
        <v>983</v>
      </c>
      <c r="AY4" t="s">
        <v>80</v>
      </c>
      <c r="AZ4" s="2">
        <v>5654</v>
      </c>
      <c r="BD4" t="s">
        <v>83</v>
      </c>
      <c r="BE4" s="10">
        <v>20</v>
      </c>
      <c r="BF4" t="str">
        <f>BE4&amp;" Total Buses"</f>
        <v>20 Total Buses</v>
      </c>
      <c r="BJ4" s="1" t="s">
        <v>89</v>
      </c>
      <c r="BK4" t="s">
        <v>46</v>
      </c>
    </row>
    <row r="5" spans="4:64" x14ac:dyDescent="0.35">
      <c r="X5" t="s">
        <v>50</v>
      </c>
      <c r="AD5" t="s">
        <v>56</v>
      </c>
      <c r="AE5" s="2">
        <v>3021</v>
      </c>
      <c r="AN5" t="s">
        <v>74</v>
      </c>
      <c r="AO5" s="2">
        <v>887</v>
      </c>
      <c r="AQ5" t="str">
        <f t="shared" si="0"/>
        <v>Wed</v>
      </c>
      <c r="AR5">
        <f t="shared" si="1"/>
        <v>887</v>
      </c>
      <c r="AT5">
        <f t="shared" si="2"/>
        <v>941</v>
      </c>
      <c r="AU5" t="str">
        <f t="shared" si="3"/>
        <v/>
      </c>
      <c r="BD5" t="s">
        <v>84</v>
      </c>
      <c r="BE5" s="10">
        <v>19</v>
      </c>
      <c r="BF5" t="str">
        <f t="shared" ref="BF5:BF6" si="4">BE5&amp;" Total Buses"</f>
        <v>19 Total Buses</v>
      </c>
      <c r="BJ5" t="s">
        <v>90</v>
      </c>
      <c r="BK5" s="9">
        <v>0.35387885228480342</v>
      </c>
      <c r="BL5" s="9">
        <f>BK5/SUM($BK$5:$BK$6)</f>
        <v>0.35387885228480342</v>
      </c>
    </row>
    <row r="6" spans="4:64" x14ac:dyDescent="0.35">
      <c r="X6" s="1" t="s">
        <v>51</v>
      </c>
      <c r="Y6" t="s">
        <v>46</v>
      </c>
      <c r="AD6" t="s">
        <v>54</v>
      </c>
      <c r="AE6" s="2">
        <v>2119</v>
      </c>
      <c r="AN6" t="s">
        <v>72</v>
      </c>
      <c r="AO6" s="2">
        <v>889</v>
      </c>
      <c r="AQ6" t="str">
        <f t="shared" si="0"/>
        <v>Thu</v>
      </c>
      <c r="AR6">
        <f t="shared" si="1"/>
        <v>889</v>
      </c>
      <c r="AT6">
        <f t="shared" si="2"/>
        <v>941</v>
      </c>
      <c r="AU6" t="str">
        <f t="shared" si="3"/>
        <v/>
      </c>
      <c r="BD6" t="s">
        <v>85</v>
      </c>
      <c r="BE6" s="10">
        <v>38</v>
      </c>
      <c r="BF6" t="str">
        <f t="shared" si="4"/>
        <v>38 Total Buses</v>
      </c>
      <c r="BJ6" t="s">
        <v>91</v>
      </c>
      <c r="BK6" s="9">
        <v>0.64612114771519658</v>
      </c>
      <c r="BL6" s="9">
        <f>BK6/SUM($BK$5:$BK$6)</f>
        <v>0.64612114771519658</v>
      </c>
    </row>
    <row r="7" spans="4:64" x14ac:dyDescent="0.35">
      <c r="D7" s="1" t="s">
        <v>5</v>
      </c>
      <c r="E7" t="s">
        <v>0</v>
      </c>
      <c r="F7" t="s">
        <v>3</v>
      </c>
      <c r="G7" t="s">
        <v>2</v>
      </c>
      <c r="H7" t="s">
        <v>1</v>
      </c>
      <c r="I7" t="s">
        <v>4</v>
      </c>
      <c r="J7" t="s">
        <v>0</v>
      </c>
      <c r="K7" t="s">
        <v>3</v>
      </c>
      <c r="O7" t="s">
        <v>46</v>
      </c>
      <c r="P7" t="s">
        <v>47</v>
      </c>
      <c r="R7" s="1" t="s">
        <v>53</v>
      </c>
      <c r="S7" t="s">
        <v>46</v>
      </c>
      <c r="X7" t="s">
        <v>48</v>
      </c>
      <c r="Y7" s="2">
        <v>1322</v>
      </c>
      <c r="AD7" t="s">
        <v>55</v>
      </c>
      <c r="AE7" s="2">
        <v>1447</v>
      </c>
      <c r="AJ7" s="1" t="s">
        <v>60</v>
      </c>
      <c r="AK7" t="s">
        <v>46</v>
      </c>
      <c r="AL7" t="s">
        <v>61</v>
      </c>
      <c r="AN7" t="s">
        <v>68</v>
      </c>
      <c r="AO7" s="2">
        <v>762</v>
      </c>
      <c r="AQ7" t="str">
        <f t="shared" si="0"/>
        <v>Fri</v>
      </c>
      <c r="AR7">
        <f t="shared" si="1"/>
        <v>762</v>
      </c>
      <c r="AT7">
        <f t="shared" si="2"/>
        <v>941</v>
      </c>
      <c r="AU7" t="str">
        <f t="shared" si="3"/>
        <v/>
      </c>
    </row>
    <row r="8" spans="4:64" x14ac:dyDescent="0.35">
      <c r="D8" t="s">
        <v>6</v>
      </c>
      <c r="E8" s="7">
        <v>100</v>
      </c>
      <c r="F8" s="2">
        <v>42.69</v>
      </c>
      <c r="G8" s="2">
        <v>4</v>
      </c>
      <c r="H8" s="7">
        <v>4</v>
      </c>
      <c r="I8" s="7">
        <v>100</v>
      </c>
      <c r="J8" s="7">
        <v>100</v>
      </c>
      <c r="K8" s="2">
        <v>42.69</v>
      </c>
      <c r="O8" s="2">
        <v>6587</v>
      </c>
      <c r="P8" s="2">
        <v>32.935000000000002</v>
      </c>
      <c r="R8" t="s">
        <v>56</v>
      </c>
      <c r="S8" s="2">
        <v>3021</v>
      </c>
      <c r="AJ8">
        <v>2023</v>
      </c>
      <c r="AK8" s="2">
        <v>5654</v>
      </c>
      <c r="AL8" s="9"/>
      <c r="AN8" t="s">
        <v>70</v>
      </c>
      <c r="AO8" s="2">
        <v>796</v>
      </c>
      <c r="AQ8" t="str">
        <f t="shared" si="0"/>
        <v>Sat</v>
      </c>
      <c r="AR8">
        <f t="shared" si="1"/>
        <v>796</v>
      </c>
      <c r="AT8">
        <f t="shared" si="2"/>
        <v>941</v>
      </c>
      <c r="AU8" t="str">
        <f t="shared" si="3"/>
        <v/>
      </c>
      <c r="BD8" t="str">
        <f>BD3</f>
        <v>Bus Utilisation Category</v>
      </c>
      <c r="BE8" t="s">
        <v>87</v>
      </c>
      <c r="BF8" t="s">
        <v>88</v>
      </c>
    </row>
    <row r="9" spans="4:64" x14ac:dyDescent="0.35">
      <c r="D9" t="s">
        <v>7</v>
      </c>
      <c r="E9" s="7">
        <v>100</v>
      </c>
      <c r="F9" s="2">
        <v>42.69</v>
      </c>
      <c r="G9" s="2">
        <v>9</v>
      </c>
      <c r="H9" s="7">
        <v>9</v>
      </c>
      <c r="R9" t="s">
        <v>54</v>
      </c>
      <c r="S9" s="2">
        <v>2119</v>
      </c>
      <c r="AJ9">
        <v>2024</v>
      </c>
      <c r="AK9" s="2">
        <v>933</v>
      </c>
      <c r="AL9" s="9">
        <v>-0.83498408206579411</v>
      </c>
      <c r="AN9" t="s">
        <v>71</v>
      </c>
      <c r="AO9" s="2">
        <v>1185</v>
      </c>
      <c r="AQ9" t="str">
        <f t="shared" si="0"/>
        <v>Sun</v>
      </c>
      <c r="AR9">
        <f t="shared" si="1"/>
        <v>1185</v>
      </c>
      <c r="AT9">
        <f t="shared" si="2"/>
        <v>941</v>
      </c>
      <c r="AU9">
        <f t="shared" si="3"/>
        <v>1185</v>
      </c>
      <c r="BD9" t="str">
        <f t="shared" ref="BD9:BD12" si="5">BD4</f>
        <v>Over-Utilized</v>
      </c>
      <c r="BE9" s="11">
        <f>BE4/SUM($BE$4:$BE$6)</f>
        <v>0.25974025974025972</v>
      </c>
      <c r="BF9" s="11">
        <f>1-BE9</f>
        <v>0.74025974025974028</v>
      </c>
    </row>
    <row r="10" spans="4:64" x14ac:dyDescent="0.35">
      <c r="D10" t="s">
        <v>8</v>
      </c>
      <c r="E10" s="7">
        <v>100</v>
      </c>
      <c r="F10" s="2">
        <v>42.69</v>
      </c>
      <c r="G10" s="2">
        <v>4</v>
      </c>
      <c r="H10" s="7">
        <v>4</v>
      </c>
      <c r="R10" t="s">
        <v>55</v>
      </c>
      <c r="S10" s="2">
        <v>1447</v>
      </c>
      <c r="X10" t="s">
        <v>52</v>
      </c>
      <c r="BD10" t="str">
        <f t="shared" si="5"/>
        <v>Under-Utilized</v>
      </c>
      <c r="BE10" s="11">
        <f t="shared" ref="BE10:BE11" si="6">BE5/SUM($BE$4:$BE$6)</f>
        <v>0.24675324675324675</v>
      </c>
      <c r="BF10" s="11">
        <f t="shared" ref="BF10:BF11" si="7">1-BE10</f>
        <v>0.75324675324675328</v>
      </c>
    </row>
    <row r="11" spans="4:64" x14ac:dyDescent="0.35">
      <c r="D11" t="s">
        <v>9</v>
      </c>
      <c r="E11" s="7">
        <v>100</v>
      </c>
      <c r="F11" s="2">
        <v>42.69</v>
      </c>
      <c r="G11" s="2">
        <v>4</v>
      </c>
      <c r="H11" s="7">
        <v>4</v>
      </c>
      <c r="X11" s="1" t="s">
        <v>51</v>
      </c>
      <c r="Y11" t="s">
        <v>46</v>
      </c>
      <c r="AD11" t="s">
        <v>57</v>
      </c>
      <c r="AG11" t="s">
        <v>59</v>
      </c>
      <c r="AK11" s="9"/>
      <c r="BD11" t="str">
        <f t="shared" si="5"/>
        <v>Well-Utilized</v>
      </c>
      <c r="BE11" s="11">
        <f t="shared" si="6"/>
        <v>0.4935064935064935</v>
      </c>
      <c r="BF11" s="11">
        <f t="shared" si="7"/>
        <v>0.50649350649350655</v>
      </c>
    </row>
    <row r="12" spans="4:64" x14ac:dyDescent="0.35">
      <c r="D12" t="s">
        <v>10</v>
      </c>
      <c r="E12" s="7">
        <v>100</v>
      </c>
      <c r="F12" s="2">
        <v>42.69</v>
      </c>
      <c r="G12" s="2">
        <v>3</v>
      </c>
      <c r="H12" s="7">
        <v>3</v>
      </c>
      <c r="O12" t="s">
        <v>50</v>
      </c>
      <c r="X12" t="s">
        <v>49</v>
      </c>
      <c r="Y12" s="2">
        <v>185</v>
      </c>
      <c r="AD12" s="1" t="s">
        <v>58</v>
      </c>
      <c r="AE12" t="s">
        <v>46</v>
      </c>
      <c r="AG12" s="1" t="s">
        <v>58</v>
      </c>
      <c r="AH12" t="s">
        <v>46</v>
      </c>
      <c r="AK12" t="s">
        <v>62</v>
      </c>
      <c r="AL12" t="s">
        <v>63</v>
      </c>
      <c r="AQ12" t="s">
        <v>77</v>
      </c>
    </row>
    <row r="13" spans="4:64" x14ac:dyDescent="0.35">
      <c r="D13" t="s">
        <v>11</v>
      </c>
      <c r="E13" s="7">
        <v>100</v>
      </c>
      <c r="F13" s="2">
        <v>42.69</v>
      </c>
      <c r="G13" s="2">
        <v>3</v>
      </c>
      <c r="H13" s="7">
        <v>3</v>
      </c>
      <c r="O13" s="1" t="s">
        <v>51</v>
      </c>
      <c r="P13" t="s">
        <v>46</v>
      </c>
      <c r="AD13" s="6">
        <v>0.48680555555555555</v>
      </c>
      <c r="AE13" s="2">
        <v>108</v>
      </c>
      <c r="AG13" s="6">
        <v>0.52361111111111114</v>
      </c>
      <c r="AH13" s="2">
        <v>15</v>
      </c>
      <c r="AK13" s="9">
        <f>(AK4-AK3)/AK3</f>
        <v>-0.83498408206579411</v>
      </c>
      <c r="AL13" t="str">
        <f>IF(AK13&lt;0,AK16,AL17)</f>
        <v>▼</v>
      </c>
      <c r="AQ13" t="str">
        <f>"Focus on Highlited Weekdays: they exceeded the "&amp;AT3&amp;" passengers average and account for "&amp;TEXT(AQ16,"0.0%")&amp;" of the Total passengers"</f>
        <v>Focus on Highlited Weekdays: they exceeded the 941 passengers average and account for 49.4% of the Total passengers</v>
      </c>
      <c r="BE13" s="11">
        <f>SUM(BE9:BE11)</f>
        <v>1</v>
      </c>
    </row>
    <row r="14" spans="4:64" x14ac:dyDescent="0.35">
      <c r="D14" t="s">
        <v>12</v>
      </c>
      <c r="E14" s="7">
        <v>100</v>
      </c>
      <c r="F14" s="2">
        <v>42.69</v>
      </c>
      <c r="G14" s="2">
        <v>3</v>
      </c>
      <c r="H14" s="7">
        <v>3</v>
      </c>
      <c r="O14" t="s">
        <v>48</v>
      </c>
      <c r="P14" s="2">
        <v>1322</v>
      </c>
    </row>
    <row r="15" spans="4:64" x14ac:dyDescent="0.35">
      <c r="D15" t="s">
        <v>13</v>
      </c>
      <c r="E15" s="7">
        <v>100</v>
      </c>
      <c r="F15" s="2">
        <v>42.69</v>
      </c>
      <c r="G15" s="2">
        <v>4</v>
      </c>
      <c r="H15" s="7">
        <v>4</v>
      </c>
      <c r="AQ15" t="s">
        <v>78</v>
      </c>
    </row>
    <row r="16" spans="4:64" x14ac:dyDescent="0.35">
      <c r="D16" t="s">
        <v>14</v>
      </c>
      <c r="E16" s="7">
        <v>100</v>
      </c>
      <c r="F16" s="2">
        <v>42.69</v>
      </c>
      <c r="G16" s="2">
        <v>5</v>
      </c>
      <c r="H16" s="7">
        <v>5</v>
      </c>
      <c r="AK16" t="s">
        <v>64</v>
      </c>
      <c r="AQ16" s="9">
        <f>SUM(AU3:AU9)/SUM(AR3:AR9)</f>
        <v>0.4938515257325034</v>
      </c>
    </row>
    <row r="17" spans="4:44" x14ac:dyDescent="0.35">
      <c r="D17" t="s">
        <v>15</v>
      </c>
      <c r="E17" s="7">
        <v>100</v>
      </c>
      <c r="F17" s="2">
        <v>42.69</v>
      </c>
      <c r="G17" s="2">
        <v>7</v>
      </c>
      <c r="H17" s="7">
        <v>7</v>
      </c>
      <c r="O17" t="s">
        <v>52</v>
      </c>
      <c r="AK17" t="s">
        <v>65</v>
      </c>
      <c r="AR17" s="9"/>
    </row>
    <row r="18" spans="4:44" x14ac:dyDescent="0.35">
      <c r="D18" t="s">
        <v>16</v>
      </c>
      <c r="E18" s="7">
        <v>100</v>
      </c>
      <c r="F18" s="2">
        <v>42.69</v>
      </c>
      <c r="G18" s="2">
        <v>2</v>
      </c>
      <c r="H18" s="7">
        <v>2</v>
      </c>
      <c r="O18" s="1" t="s">
        <v>51</v>
      </c>
      <c r="P18" t="s">
        <v>46</v>
      </c>
      <c r="AK18" t="s">
        <v>66</v>
      </c>
    </row>
    <row r="19" spans="4:44" x14ac:dyDescent="0.35">
      <c r="D19" t="s">
        <v>17</v>
      </c>
      <c r="E19" s="7">
        <v>100</v>
      </c>
      <c r="F19" s="2">
        <v>42.69</v>
      </c>
      <c r="G19" s="2">
        <v>5</v>
      </c>
      <c r="H19" s="7">
        <v>5</v>
      </c>
      <c r="O19" t="s">
        <v>49</v>
      </c>
      <c r="P19" s="2">
        <v>185</v>
      </c>
      <c r="AK19" t="str">
        <f>IF(AK13&lt;0,"YoY Change suggests room for improvement","We are doing well on the current year")</f>
        <v>YoY Change suggests room for improvement</v>
      </c>
    </row>
    <row r="20" spans="4:44" x14ac:dyDescent="0.35">
      <c r="D20" t="s">
        <v>18</v>
      </c>
      <c r="E20" s="7">
        <v>100</v>
      </c>
      <c r="F20" s="2">
        <v>42.69</v>
      </c>
      <c r="G20" s="2">
        <v>6</v>
      </c>
      <c r="H20" s="7">
        <v>6</v>
      </c>
    </row>
    <row r="21" spans="4:44" x14ac:dyDescent="0.35">
      <c r="D21" t="s">
        <v>19</v>
      </c>
      <c r="E21" s="7">
        <v>100</v>
      </c>
      <c r="F21" s="2">
        <v>42.69</v>
      </c>
      <c r="G21" s="2">
        <v>7</v>
      </c>
      <c r="H21" s="7">
        <v>7</v>
      </c>
    </row>
    <row r="22" spans="4:44" x14ac:dyDescent="0.35">
      <c r="D22" t="s">
        <v>20</v>
      </c>
      <c r="E22" s="7">
        <v>100</v>
      </c>
      <c r="F22" s="2">
        <v>42.69</v>
      </c>
      <c r="G22" s="2">
        <v>5</v>
      </c>
      <c r="H22" s="7">
        <v>5</v>
      </c>
    </row>
    <row r="23" spans="4:44" x14ac:dyDescent="0.35">
      <c r="D23" t="s">
        <v>21</v>
      </c>
      <c r="E23" s="7">
        <v>100</v>
      </c>
      <c r="F23" s="2">
        <v>42.69</v>
      </c>
      <c r="G23" s="2">
        <v>4</v>
      </c>
      <c r="H23" s="7">
        <v>4</v>
      </c>
    </row>
    <row r="24" spans="4:44" x14ac:dyDescent="0.35">
      <c r="D24" t="s">
        <v>22</v>
      </c>
      <c r="E24" s="7">
        <v>100</v>
      </c>
      <c r="F24" s="2">
        <v>42.69</v>
      </c>
      <c r="G24" s="2">
        <v>3</v>
      </c>
      <c r="H24" s="7">
        <v>3</v>
      </c>
    </row>
    <row r="25" spans="4:44" x14ac:dyDescent="0.35">
      <c r="D25" t="s">
        <v>23</v>
      </c>
      <c r="E25" s="7">
        <v>100</v>
      </c>
      <c r="F25" s="2">
        <v>42.69</v>
      </c>
      <c r="G25" s="2">
        <v>7</v>
      </c>
      <c r="H25" s="7">
        <v>7</v>
      </c>
    </row>
    <row r="26" spans="4:44" x14ac:dyDescent="0.35">
      <c r="D26" t="s">
        <v>24</v>
      </c>
      <c r="E26" s="7">
        <v>100</v>
      </c>
      <c r="F26" s="2">
        <v>42.69</v>
      </c>
      <c r="G26" s="2">
        <v>2</v>
      </c>
      <c r="H26" s="7">
        <v>2</v>
      </c>
    </row>
    <row r="27" spans="4:44" x14ac:dyDescent="0.35">
      <c r="D27" t="s">
        <v>25</v>
      </c>
      <c r="E27" s="7">
        <v>100</v>
      </c>
      <c r="F27" s="2">
        <v>42.69</v>
      </c>
      <c r="G27" s="2">
        <v>8</v>
      </c>
      <c r="H27" s="7">
        <v>8</v>
      </c>
    </row>
    <row r="28" spans="4:44" x14ac:dyDescent="0.35">
      <c r="D28" t="s">
        <v>26</v>
      </c>
      <c r="E28" s="7">
        <v>100</v>
      </c>
      <c r="F28" s="2">
        <v>42.69</v>
      </c>
      <c r="G28" s="2">
        <v>9</v>
      </c>
      <c r="H28" s="7">
        <v>9</v>
      </c>
    </row>
    <row r="29" spans="4:44" x14ac:dyDescent="0.35">
      <c r="D29" t="s">
        <v>27</v>
      </c>
      <c r="E29" s="7">
        <v>100</v>
      </c>
      <c r="F29" s="2">
        <v>42.69</v>
      </c>
      <c r="G29" s="2">
        <v>4</v>
      </c>
      <c r="H29" s="7">
        <v>4</v>
      </c>
    </row>
    <row r="30" spans="4:44" x14ac:dyDescent="0.35">
      <c r="D30" t="s">
        <v>28</v>
      </c>
      <c r="E30" s="7">
        <v>100</v>
      </c>
      <c r="F30" s="2">
        <v>42.69</v>
      </c>
      <c r="G30" s="2">
        <v>6</v>
      </c>
      <c r="H30" s="7">
        <v>6</v>
      </c>
    </row>
    <row r="31" spans="4:44" x14ac:dyDescent="0.35">
      <c r="D31" t="s">
        <v>29</v>
      </c>
      <c r="E31" s="7">
        <v>100</v>
      </c>
      <c r="F31" s="2">
        <v>42.69</v>
      </c>
      <c r="G31" s="2">
        <v>6</v>
      </c>
      <c r="H31" s="7">
        <v>6</v>
      </c>
    </row>
    <row r="32" spans="4:44" x14ac:dyDescent="0.35">
      <c r="D32" t="s">
        <v>30</v>
      </c>
      <c r="E32" s="7">
        <v>100</v>
      </c>
      <c r="F32" s="2">
        <v>42.69</v>
      </c>
      <c r="G32" s="2">
        <v>5</v>
      </c>
      <c r="H32" s="7">
        <v>5</v>
      </c>
    </row>
    <row r="33" spans="4:8" x14ac:dyDescent="0.35">
      <c r="D33" t="s">
        <v>31</v>
      </c>
      <c r="E33" s="7">
        <v>100</v>
      </c>
      <c r="F33" s="2">
        <v>42.69</v>
      </c>
      <c r="G33" s="2">
        <v>3</v>
      </c>
      <c r="H33" s="7">
        <v>3</v>
      </c>
    </row>
    <row r="34" spans="4:8" x14ac:dyDescent="0.35">
      <c r="D34" t="s">
        <v>32</v>
      </c>
      <c r="E34" s="7">
        <v>100</v>
      </c>
      <c r="F34" s="2">
        <v>42.69</v>
      </c>
      <c r="G34" s="2">
        <v>7</v>
      </c>
      <c r="H34" s="7">
        <v>7</v>
      </c>
    </row>
    <row r="35" spans="4:8" x14ac:dyDescent="0.35">
      <c r="D35" t="s">
        <v>33</v>
      </c>
      <c r="E35" s="7">
        <v>100</v>
      </c>
      <c r="F35" s="2">
        <v>42.69</v>
      </c>
      <c r="G35" s="2">
        <v>3</v>
      </c>
      <c r="H35" s="7">
        <v>3</v>
      </c>
    </row>
    <row r="36" spans="4:8" x14ac:dyDescent="0.35">
      <c r="D36" t="s">
        <v>34</v>
      </c>
      <c r="E36" s="7">
        <v>100</v>
      </c>
      <c r="F36" s="2">
        <v>42.69</v>
      </c>
      <c r="G36" s="2">
        <v>4</v>
      </c>
      <c r="H36" s="7">
        <v>4</v>
      </c>
    </row>
    <row r="37" spans="4:8" x14ac:dyDescent="0.35">
      <c r="D37" t="s">
        <v>35</v>
      </c>
      <c r="E37" s="7">
        <v>100</v>
      </c>
      <c r="F37" s="2">
        <v>42.69</v>
      </c>
      <c r="G37" s="2">
        <v>3</v>
      </c>
      <c r="H37" s="7">
        <v>3</v>
      </c>
    </row>
    <row r="38" spans="4:8" x14ac:dyDescent="0.35">
      <c r="D38" t="s">
        <v>36</v>
      </c>
      <c r="E38" s="7">
        <v>100</v>
      </c>
      <c r="F38" s="2">
        <v>42.69</v>
      </c>
      <c r="G38" s="2">
        <v>8</v>
      </c>
      <c r="H38" s="7">
        <v>8</v>
      </c>
    </row>
    <row r="39" spans="4:8" x14ac:dyDescent="0.35">
      <c r="D39" t="s">
        <v>37</v>
      </c>
      <c r="E39" s="7">
        <v>100</v>
      </c>
      <c r="F39" s="2">
        <v>42.69</v>
      </c>
      <c r="G39" s="2">
        <v>8</v>
      </c>
      <c r="H39" s="7">
        <v>8</v>
      </c>
    </row>
    <row r="40" spans="4:8" x14ac:dyDescent="0.35">
      <c r="D40" t="s">
        <v>38</v>
      </c>
      <c r="E40" s="7">
        <v>100</v>
      </c>
      <c r="F40" s="2">
        <v>42.69</v>
      </c>
      <c r="G40" s="2">
        <v>2</v>
      </c>
      <c r="H40" s="7">
        <v>2</v>
      </c>
    </row>
    <row r="41" spans="4:8" x14ac:dyDescent="0.35">
      <c r="D41" t="s">
        <v>39</v>
      </c>
      <c r="E41" s="7">
        <v>100</v>
      </c>
      <c r="F41" s="2">
        <v>42.69</v>
      </c>
      <c r="G41" s="2">
        <v>11</v>
      </c>
      <c r="H41" s="7">
        <v>11</v>
      </c>
    </row>
    <row r="42" spans="4:8" x14ac:dyDescent="0.35">
      <c r="D42" t="s">
        <v>40</v>
      </c>
      <c r="E42" s="7">
        <v>100</v>
      </c>
      <c r="F42" s="2">
        <v>42.69</v>
      </c>
      <c r="G42" s="2">
        <v>3</v>
      </c>
      <c r="H42" s="7">
        <v>3</v>
      </c>
    </row>
    <row r="43" spans="4:8" x14ac:dyDescent="0.35">
      <c r="D43" t="s">
        <v>41</v>
      </c>
      <c r="E43" s="7">
        <v>100</v>
      </c>
      <c r="F43" s="2">
        <v>42.69</v>
      </c>
      <c r="G43" s="2">
        <v>3</v>
      </c>
      <c r="H43" s="7">
        <v>3</v>
      </c>
    </row>
    <row r="44" spans="4:8" x14ac:dyDescent="0.35">
      <c r="D44" t="s">
        <v>42</v>
      </c>
      <c r="E44" s="7">
        <v>100</v>
      </c>
      <c r="F44" s="2">
        <v>42.69</v>
      </c>
      <c r="G44" s="2">
        <v>4</v>
      </c>
      <c r="H44" s="7">
        <v>4</v>
      </c>
    </row>
    <row r="45" spans="4:8" x14ac:dyDescent="0.35">
      <c r="D45" t="s">
        <v>43</v>
      </c>
      <c r="E45" s="7">
        <v>100</v>
      </c>
      <c r="F45" s="2">
        <v>42.69</v>
      </c>
      <c r="G45" s="2">
        <v>6</v>
      </c>
      <c r="H45" s="7">
        <v>6</v>
      </c>
    </row>
    <row r="46" spans="4:8" x14ac:dyDescent="0.35">
      <c r="D46" t="s">
        <v>44</v>
      </c>
      <c r="E46" s="7">
        <v>100</v>
      </c>
      <c r="F46" s="2">
        <v>42.69</v>
      </c>
      <c r="G46" s="2">
        <v>4</v>
      </c>
      <c r="H46" s="7">
        <v>4</v>
      </c>
    </row>
    <row r="47" spans="4:8" x14ac:dyDescent="0.35">
      <c r="D47" t="s">
        <v>45</v>
      </c>
      <c r="E47" s="7">
        <v>100</v>
      </c>
      <c r="F47" s="2">
        <v>42.69</v>
      </c>
      <c r="G47" s="2">
        <v>6</v>
      </c>
      <c r="H47" s="7">
        <v>6</v>
      </c>
    </row>
  </sheetData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771-9F8C-4881-8E8B-CC86B31648B1}">
  <dimension ref="A1"/>
  <sheetViews>
    <sheetView showGridLines="0" showRowColHeaders="0" tabSelected="1" topLeftCell="A2" zoomScale="84" zoomScaleNormal="84" workbookViewId="0">
      <selection activeCell="W18" sqref="W18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_ d e m o g r a p h i c s _ 7 8 3 7 d 4 7 3 - 2 5 0 1 - 4 d 2 5 - b 3 1 7 - e 6 4 5 8 e 8 4 8 1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 1 2 1 < / i n t > < / v a l u e > < / i t e m > < i t e m > < k e y > < s t r i n g > A g e < / s t r i n g > < / k e y > < v a l u e > < i n t > 8 6 < / i n t > < / v a l u e > < / i t e m > < i t e m > < k e y > < s t r i n g > G e n d e r < / s t r i n g > < / k e y > < v a l u e > < i n t > 1 1 9 < / i n t > < / v a l u e > < / i t e m > < i t e m > < k e y > < s t r i n g > O c c u p a t i o n < / s t r i n g > < / k e y > < v a l u e > < i n t > 1 5 7 < / i n t > < / v a l u e > < / i t e m > < i t e m > < k e y > < s t r i n g > A g e   G r o u p < / s t r i n g > < / k e y > < v a l u e > < i n t > 1 5 2 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 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6 2 7 b f e 1 - 6 7 6 9 - 4 1 6 4 - 9 b 4 7 - 8 5 a 1 7 b 9 4 1 c e b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i m _ b u s e s _ 9 1 9 e e b f c - 9 b b 3 - 4 c e d - 8 7 c f - 8 1 3 1 2 9 8 8 0 a a 5 , D i m _ d e m o g r a p h i c s _ 7 8 3 7 d 4 7 3 - 2 5 0 1 - 4 d 2 5 - b 3 1 7 - e 6 4 5 8 e 8 4 8 1 b 2 , D i m _ r o u t e s _ c 9 7 f 9 0 8 5 - b 5 a a - 4 4 4 4 - a b 6 b - f b 8 c 4 0 2 4 e b c c , F a c t t a b l e _ r i d e r s h i p _ c a 1 5 e c 2 f - 0 a d 4 - 4 6 b 8 - 8 0 1 c - 5 b f b d 2 d 7 e 1 a f , D i m _ D a t e T a b l e _ e 8 6 f 7 6 1 6 - 4 c b 8 - 4 2 5 d - b 6 8 9 - 4 4 2 2 a a 9 5 5 b 5 9 , C a l c u l a t i o n s _ 8 5 b d 5 0 6 1 - a 9 4 1 - 4 f 9 e - b 8 b 6 - 8 2 b 2 1 c b 1 4 d d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t a b l e _ r i d e r s h i p _ c a 1 5 e c 2 f - 0 a d 4 - 4 6 b 8 - 8 0 1 c - 5 b f b d 2 d 7 e 1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 1 3 9 < / i n t > < / v a l u e > < / i t e m > < i t e m > < k e y > < s t r i n g > B u s I D < / s t r i n g > < / k e y > < v a l u e > < i n t > 1 0 7 < / i n t > < / v a l u e > < / i t e m > < i t e m > < k e y > < s t r i n g > D a t e < / s t r i n g > < / k e y > < v a l u e > < i n t > 9 3 < / i n t > < / v a l u e > < / i t e m > < i t e m > < k e y > < s t r i n g > T i m e < / s t r i n g > < / k e y > < v a l u e > < i n t > 9 5 < / i n t > < / v a l u e > < / i t e m > < i t e m > < k e y > < s t r i n g > O p e r a t i o n   M o m e n t s < / s t r i n g > < / k e y > < v a l u e > < i n t > 2 3 8 < / i n t > < / v a l u e > < / i t e m > < i t e m > < k e y > < s t r i n g > N u m b e r O f R i d e r s < / s t r i n g > < / k e y > < v a l u e > < i n t > 2 1 1 < / i n t > < / v a l u e > < / i t e m > < i t e m > < k e y > < s t r i n g > R i d e r I D < / s t r i n g > < / k e y > < v a l u e > < i n t > 1 2 1 < / i n t > < / v a l u e > < / i t e m > < i t e m > < k e y > < s t r i n g > L a s t   C h a r a c t e r s < / s t r i n g > < / k e y > < v a l u e > < i n t > 2 0 0 < / i n t > < / v a l u e > < / i t e m > < i t e m > < k e y > < s t r i n g > T i m e   G r o u p < / s t r i n g > < / k e y > < v a l u e > < i n t > 1 6 1 < / i n t > < / v a l u e > < / i t e m > < i t e m > < k e y > < s t r i n g > C a p a c i t y < / s t r i n g > < / k e y > < v a l u e > < i n t > 1 3 2 < / i n t > < / v a l u e > < / i t e m > < i t e m > < k e y > < s t r i n g > U t i l i s a t i o n   P c t < / s t r i n g > < / k e y > < v a l u e > < i n t > 1 8 0 < / i n t > < / v a l u e > < / i t e m > < i t e m > < k e y > < s t r i n g > B u s   U t i l i s a t i o n   C a t e g o r y < / s t r i n g > < / k e y > < v a l u e > < i n t > 2 8 0 < / i n t > < / v a l u e > < / i t e m > < i t e m > < k e y > < s t r i n g > T i m e   ( H o u r ) < / s t r i n g > < / k e y > < v a l u e > < i n t > 1 6 2 < / i n t > < / v a l u e > < / i t e m > < i t e m > < k e y > < s t r i n g > T i m e   ( M i n u t e ) < / s t r i n g > < / k e y > < v a l u e > < i n t > 1 8 0 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 O p e r a t i o n   M o m e n t s < / s t r i n g > < / k e y > < v a l u e > < i n t > 4 < / i n t > < / v a l u e > < / i t e m > < i t e m > < k e y > < s t r i n g > N u m b e r O f R i d e r s < / s t r i n g > < / k e y > < v a l u e > < i n t > 5 < / i n t > < / v a l u e > < / i t e m > < i t e m > < k e y > < s t r i n g > R i d e r I D < / s t r i n g > < / k e y > < v a l u e > < i n t > 6 < / i n t > < / v a l u e > < / i t e m > < i t e m > < k e y > < s t r i n g > L a s t   C h a r a c t e r s < / s t r i n g > < / k e y > < v a l u e > < i n t > 7 < / i n t > < / v a l u e > < / i t e m > < i t e m > < k e y > < s t r i n g > T i m e   G r o u p < / s t r i n g > < / k e y > < v a l u e > < i n t > 8 < / i n t > < / v a l u e > < / i t e m > < i t e m > < k e y > < s t r i n g > C a p a c i t y < / s t r i n g > < / k e y > < v a l u e > < i n t > 9 < / i n t > < / v a l u e > < / i t e m > < i t e m > < k e y > < s t r i n g > U t i l i s a t i o n   P c t < / s t r i n g > < / k e y > < v a l u e > < i n t > 1 0 < / i n t > < / v a l u e > < / i t e m > < i t e m > < k e y > < s t r i n g > B u s   U t i l i s a t i o n   C a t e g o r y < / s t r i n g > < / k e y > < v a l u e > < i n t > 1 1 < / i n t > < / v a l u e > < / i t e m > < i t e m > < k e y > < s t r i n g > T i m e   ( H o u r ) < / s t r i n g > < / k e y > < v a l u e > < i n t > 1 2 < / i n t > < / v a l u e > < / i t e m > < i t e m > < k e y > < s t r i n g > T i m e   ( M i n u t e ) 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D a t a M a s h u p   s q m i d = " 7 f 7 6 a 3 a 0 - 5 4 5 7 - 4 b 5 0 - 9 e 6 1 - c 9 e 7 f d 3 4 3 6 4 5 "   x m l n s = " h t t p : / / s c h e m a s . m i c r o s o f t . c o m / D a t a M a s h u p " > A A A A A D s J A A B Q S w M E F A A C A A g A k E X 8 W B q w Z y K m A A A A 9 w A A A B I A H A B D b 2 5 m a W c v U G F j a 2 F n Z S 5 4 b W w g o h g A K K A U A A A A A A A A A A A A A A A A A A A A A A A A A A A A h Y + x C s I w G I R 3 w X c o 2 Z u k K S K U v y n i a k E Q x T X U 0 A b b R J r U 9 N 0 c f C R f w R a t u j n e 3 Q d 3 9 7 j d I e u b O r j K 1 i q j U x R h i g L r h D 6 J 2 m i Z I m 1 Q x u c z 2 I r i L E o Z D L S 2 S W 9 P K a q c u y S E e O + x j 7 F p S 8 I o j c g x 3 + y K S j Y C f W D 1 H w 6 V H m s L i T g c X m s 4 w 1 F M 8 Y I t M Q U y m Z A r / Q X Y M H h M f 0 x Y d 7 X r W s m l D l d 7 I J M E 8 v 7 A n 1 B L A w Q U A A I A C A C Q R f x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E X 8 W I V n 8 o M 8 B g A A p C U A A B M A H A B G b 3 J t d W x h c y 9 T Z W N 0 a W 9 u M S 5 t I K I Y A C i g F A A A A A A A A A A A A A A A A A A A A A A A A A A A A O 1 a 3 W / b N h B / D 9 D / g V B f Z E D 2 L H 9 k b V c X S O 2 k 7 d b E a e y s G J y g Y C Q 6 1 i K L B k W 5 8 Y L 8 7 z t S X 5 R E x U n 3 l M 5 9 q c w 7 3 v 3 u i 3 e U E h K H e z R A k / h / + 7 e 9 v X C B G X H R y F t + u 4 p C E q I B 8 g l / s Y f g 3 4 R G z C G w M g z X r R F 1 o i U J u H n k + a Q 1 p A G H H 6 F p D N 9 c n I e E h R d / 4 w 2 + u R j R 7 4 F P s R t e j D D H I e H N w 1 u H + G j K c B C u K O N Y I h j h c H F F M X P R J x D E M O B Z k x / a k g J v O e H a a F i z E f G 9 p Q c M A 8 M y L D S k f r Q M w k H P Q o e B Q 1 0 v u B 7 Y n X 7 H Q l 8 i y s m E b 3 w y y B 9 b J z Q g l w 0 r d s B L 4 5 T R J d B c 9 J F g F 6 w 0 w B t T f A W M C S V Z N 2 N f W W i W r B / 4 / s T B P m b h g L N I F T l c 4 O A a J E 4 3 K 5 K L k 8 b O K V v G g A U x N D X 6 r b s 7 4 3 0 U f h q B b e C H / V 5 L s N 5 b 6 M 4 4 o x E n O g L w n 0 T L K 8 K A x G E R c X L L J W W I V 9 j x + K a 4 5 7 7 x Y s 8 L t H i L G e O S J b 1 m e L X w n G e Z O C r + / 1 H + n H n w q E u U g 2 t S X f x A A l e T O m P H i V b S w Q X S f Q 4 U 4 g 1 u B N 1 n 9 L t i + I T 4 c P y I N b N k j I U I d h Z I 2 J t L O X B d o E P a u J 5 Q h v 0 k J L l A 4 I i X z L J O C w m T 0 A d G o 1 U q 3 Z u j G S x e o r c D Z L 9 G f E E C Z L S b 9 m s D E T 8 k B X o n p X f a z Y 6 O o Z s y d N v N r o 6 h l z L 0 2 s 2 e j q G f M v T b z X 7 K Y B x c 0 T V B + 2 1 D H 3 Z 7 a 9 x r v S b i r / p E j V x d 1 d u l s m f i o H m W B R 8 j 3 1 L q v / 5 M p V 7 X E y T h B C 9 J p b A n H D P + m T r V 2 h b U w 8 C t p U 2 Z t z o i m i N k i m / I e D 6 f e o o 6 e I 7 P H M a 8 N f Y r t E c 1 o S O I L R d O + c b E m R Y u v N V z S 0 u N C V v y c / 9 n y k / i U O b W D C 2 6 Z f B w l i c u P M f 5 p U u s e O Q Z z 2 W 3 C z U V o O u C S v v 6 F E B W C L y f c c g R m C o i V v C b 2 n h K j c w o b 0 q 6 z x R q p Q U 1 Z M q H I 3 C J O R P o L 2 E L C Z o H 5 x B 3 1 G k o l Z U D m q x 8 j y d Z g K 4 2 K E s P p b c K l g T T g 8 G o N Q 4 8 U / K n 7 A 0 q v J Q s l c G m W K s w 6 P 0 m w 2 Q a y F A T s w U l 2 E h j 1 b K N R E y r Y 9 z / a I + r 9 4 d 1 p + g p Z k W i t G Z k O S M B H I l u W m o 5 h J i Q L J t l p J k + I d g Y r 6 C 4 Z c U f U 3 H g h M Z 9 1 X B D V Z t 0 6 y j k d K l P r z K w R E p x t I F z T w o U l D + x H 4 m T T 2 p V 8 q x h S Z a P U O M F F r F g Z h s b w O Q F k h O G l Z z 5 3 Q C 1 E Q 5 c Z e k t 6 i c T j N 1 5 0 2 6 j g 2 P U R P 3 4 y Z A S 0 p m n I K Z f E W O 3 0 0 k o E 2 O 3 t 8 q x q 3 j s D F A 7 k 9 Q V T 6 c P C q o i 6 q S I k t 0 g 5 1 V F j v E q I 6 Y O q J n a O o + d 2 u I 8 S J N K O 6 p l C o 4 J E / K / R I R 5 R E n Y E x J C e f 9 O v f L h J F I 0 P V 0 h L 7 P 7 c 2 H V y J a B W w j 5 w w v c 1 m c y 5 2 M Y G 1 i u / v B 2 B V 5 T X y D k E G K a f M 7 y u A S 3 p E m 5 k B a v p z W 1 Y u u L R Q M K F J 1 z z / f C u D B P H Z 4 W z a z Y J y 5 / m a V a a x p d 9 0 l h j A + H q u 5 T A j 0 2 4 P i a V B q P u r 2 z v d t 0 h X F p z u R 3 n J J K u G y g d i u t j H N x p W t K l n + I q 1 x L K r v e I T v Z M 1 5 X t x h f i e / n i 7 U H q V 1 / k h a t F c 7 K b C m 4 b Q j N / p q y j f H A e d 2 p V 1 M B V A 5 L J h / 0 Q h 2 g r b r V G P S 2 5 k Q F a f I i R 6 / n c f e y X u l e J m Y j C W I 3 A + 9 m 4 N 0 M v J u B d z P w b g b e z c C 7 G X g 3 A + 9 m 4 G c + A y v m L u k a h I w h I q z a p O K v S / o m 1 Q O F 8 f C k k T e K o J U 6 Q F S E j b y Q e 4 H D z T q 1 m k n p L 4 J Z X f + q a A I / S / 4 k Z w W 2 l l g w Z + I R i k + Z y z S 6 j m G A X y D 5 F l + r s Q g K l C k b V J V y W a z m e j W z 1 + E t l x O S i 4 4 8 V j M O l i J f G L M K y i H y V T B y I J T f H 8 x v F u o 2 a l K g K L H u / K s F m / q h 6 o K H 3 V 5 K 3 2 5 9 o Z U A W q m x S g j i 7 / F a q 0 Z 4 8 0 B M K y h E / 0 h 3 q B b B 4 n j + l Z C b / x D Y + g G 0 Y K a i / + 6 u g u a p U R X 7 6 R w J 6 E + N r Z 1 6 I 9 2 v d c j D Y X 7 a B 2 c t a k s 0 B X J T + K o t O o v C c 4 k G 2 d A o f p N A b U E l x n 0 t o / z p 4 k 1 9 y + l t b T n 6 D 8 Q l W 2 R A s 4 R V 3 0 Z U 9 O U v J I b Y d y J f n u n 6 T 8 V 2 3 k V o s I 6 d y G k M V + B + K d 8 I m L b I q X j T j 9 1 S q s J l g 5 U M M l 8 U p L X N 7 a m 9 L d a h C H 7 0 H 9 j 8 C 1 B L A Q I t A B Q A A g A I A J B F / F g a s G c i p g A A A P c A A A A S A A A A A A A A A A A A A A A A A A A A A A B D b 2 5 m a W c v U G F j a 2 F n Z S 5 4 b W x Q S w E C L Q A U A A I A C A C Q R f x Y U 3 I 4 L J s A A A D h A A A A E w A A A A A A A A A A A A A A A A D y A A A A W 0 N v b n R l b n R f V H l w Z X N d L n h t b F B L A Q I t A B Q A A g A I A J B F / F i F Z / K D P A Y A A K Q l A A A T A A A A A A A A A A A A A A A A A N o B A A B G b 3 J t d W x h c y 9 T Z W N 0 a W 9 u M S 5 t U E s F B g A A A A A D A A M A w g A A A G M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F c A A A A A A A A X 1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p b V 9 i d X N l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I x O j M 2 O j U 4 L j g 2 M T g 1 M j F a I i A v P j x F b n R y e S B U e X B l P S J G a W x s Q 2 9 s d W 1 u V H l w Z X M i I F Z h b H V l P S J z Q X d N R 0 F 3 P T 0 i I C 8 + P E V u d H J 5 I F R 5 c G U 9 I k Z p b G x D b 2 x 1 b W 5 O Y W 1 l c y I g V m F s d W U 9 I n N b J n F 1 b 3 Q 7 Q n V z S U Q m c X V v d D s s J n F 1 b 3 Q 7 U m 9 1 d G V J R C Z x d W 9 0 O y w m c X V v d D t C d X N O d W 1 i Z X I m c X V v d D s s J n F 1 b 3 Q 7 Q 2 F w Y W N p d H k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z F k O D N m N W Y t N j c 0 N C 0 0 Y 2 Q 3 L T g 5 Z m Y t Z W J i N z k z M T Y 2 Z W I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Y n V z Z X M v Q 2 h h b m d l Z C B U e X B l L n t C d X N J R C w w f S Z x d W 9 0 O y w m c X V v d D t T Z W N 0 a W 9 u M S 9 E a W 1 f Y n V z Z X M v Q 2 h h b m d l Z C B U e X B l L n t S b 3 V 0 Z U l E L D F 9 J n F 1 b 3 Q 7 L C Z x d W 9 0 O 1 N l Y 3 R p b 2 4 x L 0 R p b V 9 i d X N l c y 9 D a G F u Z 2 V k I F R 5 c G U u e 0 J 1 c 0 5 1 b W J l c i w y f S Z x d W 9 0 O y w m c X V v d D t T Z W N 0 a W 9 u M S 9 E a W 1 f Y n V z Z X M v Q 2 h h b m d l Z C B U e X B l L n t D Y X B h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a W 1 f Y n V z Z X M v Q 2 h h b m d l Z C B U e X B l L n t C d X N J R C w w f S Z x d W 9 0 O y w m c X V v d D t T Z W N 0 a W 9 u M S 9 E a W 1 f Y n V z Z X M v Q 2 h h b m d l Z C B U e X B l L n t S b 3 V 0 Z U l E L D F 9 J n F 1 b 3 Q 7 L C Z x d W 9 0 O 1 N l Y 3 R p b 2 4 x L 0 R p b V 9 i d X N l c y 9 D a G F u Z 2 V k I F R 5 c G U u e 0 J 1 c 0 5 1 b W J l c i w y f S Z x d W 9 0 O y w m c X V v d D t T Z W N 0 a W 9 u M S 9 E a W 1 f Y n V z Z X M v Q 2 h h b m d l Z C B U e X B l L n t D Y X B h Y 2 l 0 e S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W 5 h b H l z a X M t M S F Q a X Z v d F R h Y m x l N i I g L z 4 8 L 1 N 0 Y W J s Z U V u d H J p Z X M + P C 9 J d G V t P j x J d G V t P j x J d G V t T G 9 j Y X R p b 2 4 + P E l 0 Z W 1 U e X B l P k Z v c m 1 1 b G E 8 L 0 l 0 Z W 1 U e X B l P j x J d G V t U G F 0 a D 5 T Z W N 0 a W 9 u M S 9 E a W 1 f Z G V t b 2 d y Y X B o a W N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y V D A 5 O j U 2 O j A 2 L j M 3 O T U 0 M j d a I i A v P j x F b n R y e S B U e X B l P S J G a W x s Q 2 9 s d W 1 u V H l w Z X M i I F Z h b H V l P S J z Q X d N R 0 J n W T 0 i I C 8 + P E V u d H J 5 I F R 5 c G U 9 I k Z p b G x D b 2 x 1 b W 5 O Y W 1 l c y I g V m F s d W U 9 I n N b J n F 1 b 3 Q 7 U m l k Z X J J R C Z x d W 9 0 O y w m c X V v d D t B Z 2 U m c X V v d D s s J n F 1 b 3 Q 7 R 2 V u Z G V y J n F 1 b 3 Q 7 L C Z x d W 9 0 O 0 9 j Y 3 V w Y X R p b 2 4 m c X V v d D s s J n F 1 b 3 Q 7 Q W d l I E d y b 3 V w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Y x O T g w M j I w L T A 5 Z W M t N D A x Z S 0 5 M z M z L T U 0 Z D J i M T E z M 2 Y z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E a W 1 f Z G V t b 2 d y Y X B o a W N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Z G V t b 2 d y Y X B o a W N z L 0 N o Y W 5 n Z W Q g V H l w Z S 5 7 U m l k Z X J J R C w w f S Z x d W 9 0 O y w m c X V v d D t T Z W N 0 a W 9 u M S 9 E a W 1 f Z G V t b 2 d y Y X B o a W N z L 0 N o Y W 5 n Z W Q g V H l w Z S 5 7 Q W d l L D F 9 J n F 1 b 3 Q 7 L C Z x d W 9 0 O 1 N l Y 3 R p b 2 4 x L 0 R p b V 9 k Z W 1 v Z 3 J h c G h p Y 3 M v Q 2 h h b m d l Z C B U e X B l L n t H Z W 5 k Z X I s M n 0 m c X V v d D s s J n F 1 b 3 Q 7 U 2 V j d G l v b j E v R G l t X 2 R l b W 9 n c m F w a G l j c y 9 D a G F u Z 2 V k I F R 5 c G U u e 0 9 j Y 3 V w Y X R p b 2 4 s M 3 0 m c X V v d D s s J n F 1 b 3 Q 7 U 2 V j d G l v b j E v R G l t X 2 R l b W 9 n c m F w a G l j c y 9 D a G F u Z 2 V k I F R 5 c G U x L n t B Z 2 U g R 3 J v d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l t X 2 R l b W 9 n c m F w a G l j c y 9 D a G F u Z 2 V k I F R 5 c G U u e 1 J p Z G V y S U Q s M H 0 m c X V v d D s s J n F 1 b 3 Q 7 U 2 V j d G l v b j E v R G l t X 2 R l b W 9 n c m F w a G l j c y 9 D a G F u Z 2 V k I F R 5 c G U u e 0 F n Z S w x f S Z x d W 9 0 O y w m c X V v d D t T Z W N 0 a W 9 u M S 9 E a W 1 f Z G V t b 2 d y Y X B o a W N z L 0 N o Y W 5 n Z W Q g V H l w Z S 5 7 R 2 V u Z G V y L D J 9 J n F 1 b 3 Q 7 L C Z x d W 9 0 O 1 N l Y 3 R p b 2 4 x L 0 R p b V 9 k Z W 1 v Z 3 J h c G h p Y 3 M v Q 2 h h b m d l Z C B U e X B l L n t P Y 2 N 1 c G F 0 a W 9 u L D N 9 J n F 1 b 3 Q 7 L C Z x d W 9 0 O 1 N l Y 3 R p b 2 4 x L 0 R p b V 9 k Z W 1 v Z 3 J h c G h p Y 3 M v Q 2 h h b m d l Z C B U e X B l M S 5 7 Q W d l I E d y b 3 V w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B b m F s e X N p c y 0 x I V B p d m 9 0 V G F i b G U z I i A v P j w v U 3 R h Y m x l R W 5 0 c m l l c z 4 8 L 0 l 0 Z W 0 + P E l 0 Z W 0 + P E l 0 Z W 1 M b 2 N h d G l v b j 4 8 S X R l b V R 5 c G U + R m 9 y b X V s Y T w v S X R l b V R 5 c G U + P E l 0 Z W 1 Q Y X R o P l N l Y 3 R p b 2 4 x L 0 R p b V 9 y b 3 V 0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y M T o 0 N D o 1 N i 4 0 N D c 4 M z E 1 W i I g L z 4 8 R W 5 0 c n k g V H l w Z T 0 i R m l s b E N v b H V t b l R 5 c G V z I i B W Y W x 1 Z T 0 i c 0 F 3 W U d C Z 0 1 L Q 2 c 9 P S I g L z 4 8 R W 5 0 c n k g V H l w Z T 0 i R m l s b E N v b H V t b k 5 h b W V z I i B W Y W x 1 Z T 0 i c 1 s m c X V v d D t S b 3 V 0 Z U l E J n F 1 b 3 Q 7 L C Z x d W 9 0 O 1 J v d X R l T m F t Z S Z x d W 9 0 O y w m c X V v d D t T d G F y d E x v Y 2 F 0 a W 9 u J n F 1 b 3 Q 7 L C Z x d W 9 0 O 0 V u Z E x v Y 2 F 0 a W 9 u J n F 1 b 3 Q 7 L C Z x d W 9 0 O 1 R y a X B G Z W U m c X V v d D s s J n F 1 b 3 Q 7 V G F r Z U 9 m Z l R p b W U m c X V v d D s s J n F 1 b 3 Q 7 Q X J y a X Z h b F R p b W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G V h O D A 2 Z G E t O T B l N y 0 0 M m I 0 L W E 5 O D Y t N G Q 2 Y m U 0 M z N m O G V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c m 9 1 d G V z L 0 N o Y W 5 n Z W Q g V H l w Z S 5 7 U m 9 1 d G V J R C w w f S Z x d W 9 0 O y w m c X V v d D t T Z W N 0 a W 9 u M S 9 E a W 1 f c m 9 1 d G V z L 0 N o Y W 5 n Z W Q g V H l w Z S 5 7 U m 9 1 d G V O Y W 1 l L D F 9 J n F 1 b 3 Q 7 L C Z x d W 9 0 O 1 N l Y 3 R p b 2 4 x L 0 R p b V 9 y b 3 V 0 Z X M v Q 2 h h b m d l Z C B U e X B l L n t T d G F y d E x v Y 2 F 0 a W 9 u L D J 9 J n F 1 b 3 Q 7 L C Z x d W 9 0 O 1 N l Y 3 R p b 2 4 x L 0 R p b V 9 y b 3 V 0 Z X M v Q 2 h h b m d l Z C B U e X B l L n t F b m R M b 2 N h d G l v b i w z f S Z x d W 9 0 O y w m c X V v d D t T Z W N 0 a W 9 u M S 9 E a W 1 f c m 9 1 d G V z L 0 N o Y W 5 n Z W Q g V H l w Z S 5 7 V H J p c E Z l Z S w 0 f S Z x d W 9 0 O y w m c X V v d D t T Z W N 0 a W 9 u M S 9 E a W 1 f c m 9 1 d G V z L 0 N o Y W 5 n Z W Q g V H l w Z S 5 7 V G F r Z U 9 m Z l R p b W U s N X 0 m c X V v d D s s J n F 1 b 3 Q 7 U 2 V j d G l v b j E v R G l t X 3 J v d X R l c y 9 D a G F u Z 2 V k I F R 5 c G U u e 0 F y c m l 2 Y W x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p b V 9 y b 3 V 0 Z X M v Q 2 h h b m d l Z C B U e X B l L n t S b 3 V 0 Z U l E L D B 9 J n F 1 b 3 Q 7 L C Z x d W 9 0 O 1 N l Y 3 R p b 2 4 x L 0 R p b V 9 y b 3 V 0 Z X M v Q 2 h h b m d l Z C B U e X B l L n t S b 3 V 0 Z U 5 h b W U s M X 0 m c X V v d D s s J n F 1 b 3 Q 7 U 2 V j d G l v b j E v R G l t X 3 J v d X R l c y 9 D a G F u Z 2 V k I F R 5 c G U u e 1 N 0 Y X J 0 T G 9 j Y X R p b 2 4 s M n 0 m c X V v d D s s J n F 1 b 3 Q 7 U 2 V j d G l v b j E v R G l t X 3 J v d X R l c y 9 D a G F u Z 2 V k I F R 5 c G U u e 0 V u Z E x v Y 2 F 0 a W 9 u L D N 9 J n F 1 b 3 Q 7 L C Z x d W 9 0 O 1 N l Y 3 R p b 2 4 x L 0 R p b V 9 y b 3 V 0 Z X M v Q 2 h h b m d l Z C B U e X B l L n t U c m l w R m V l L D R 9 J n F 1 b 3 Q 7 L C Z x d W 9 0 O 1 N l Y 3 R p b 2 4 x L 0 R p b V 9 y b 3 V 0 Z X M v Q 2 h h b m d l Z C B U e X B l L n t U Y W t l T 2 Z m V G l t Z S w 1 f S Z x d W 9 0 O y w m c X V v d D t T Z W N 0 a W 9 u M S 9 E a W 1 f c m 9 1 d G V z L 0 N o Y W 5 n Z W Q g V H l w Z S 5 7 Q X J y a X Z h b F R p b W U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W 5 h b H l z a X M t M S F Q a X Z v d F R h Y m x l N i I g L z 4 8 L 1 N 0 Y W J s Z U V u d H J p Z X M + P C 9 J d G V t P j x J d G V t P j x J d G V t T G 9 j Y X R p b 2 4 + P E l 0 Z W 1 U e X B l P k Z v c m 1 1 b G E 8 L 0 l 0 Z W 1 U e X B l P j x J d G V t U G F 0 a D 5 T Z W N 0 a W 9 u M S 9 G Y W N 0 d G F i b G V f c m l k Z X J z a G l w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j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y V D A 5 O j U 2 O j A 5 L j Y y M T g 5 O D l a I i A v P j x F b n R y e S B U e X B l P S J G a W x s Q 2 9 s d W 1 u V H l w Z X M i I F Z h b H V l P S J z Q X d N S k N n W U R B d 1 l H Q X d R R y I g L z 4 8 R W 5 0 c n k g V H l w Z T 0 i R m l s b E N v b H V t b k 5 h b W V z I i B W Y W x 1 Z T 0 i c 1 s m c X V v d D t S Z W N v c m R J R C Z x d W 9 0 O y w m c X V v d D t C d X N J R C Z x d W 9 0 O y w m c X V v d D t E Y X R l J n F 1 b 3 Q 7 L C Z x d W 9 0 O 1 R p b W U m c X V v d D s s J n F 1 b 3 Q 7 T 3 B l c m F 0 a W 9 u I E 1 v b W V u d H M m c X V v d D s s J n F 1 b 3 Q 7 T n V t Y m V y T 2 Z S a W R l c n M m c X V v d D s s J n F 1 b 3 Q 7 U m l k Z X J J R C Z x d W 9 0 O y w m c X V v d D t M Y X N 0 I E N o Y X J h Y 3 R l c n M m c X V v d D s s J n F 1 b 3 Q 7 V G l t Z S B H c m 9 1 c C Z x d W 9 0 O y w m c X V v d D t D Y X B h Y 2 l 0 e S Z x d W 9 0 O y w m c X V v d D t V d G l s a X N h d G l v b i B Q Y 3 Q m c X V v d D s s J n F 1 b 3 Q 7 Q n V z I F V 0 a W x p c 2 F 0 a W 9 u I E N h d G V n b 3 J 5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l i M z F j O T F k L W R l Z T E t N G Y 5 M i 1 h Y T B l L T Z l N T g 2 Y 2 U 3 M j B h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0 Y W J s Z V 9 y a W R l c n N o a X A v Q 2 h h b m d l Z C B U e X B l L n t S Z W N v c m R J R C w w f S Z x d W 9 0 O y w m c X V v d D t T Z W N 0 a W 9 u M S 9 G Y W N 0 d G F i b G V f c m l k Z X J z a G l w L 0 N o Y W 5 n Z W Q g V H l w Z S 5 7 Q n V z S U Q s M X 0 m c X V v d D s s J n F 1 b 3 Q 7 U 2 V j d G l v b j E v R m F j d H R h Y m x l X 3 J p Z G V y c 2 h p c C 9 D a G F u Z 2 V k I F R 5 c G U u e 0 R h d G U s M n 0 m c X V v d D s s J n F 1 b 3 Q 7 U 2 V j d G l v b j E v R m F j d H R h Y m x l X 3 J p Z G V y c 2 h p c C 9 D a G F u Z 2 V k I F R 5 c G U x L n t U a W 1 l L j E s M 3 0 m c X V v d D s s J n F 1 b 3 Q 7 U 2 V j d G l v b j E v R m F j d H R h Y m x l X 3 J p Z G V y c 2 h p c C 9 D a G F u Z 2 V k I F R 5 c G U x L n t U a W 1 l L j I s N H 0 m c X V v d D s s J n F 1 b 3 Q 7 U 2 V j d G l v b j E v R m F j d H R h Y m x l X 3 J p Z G V y c 2 h p c C 9 D a G F u Z 2 V k I F R 5 c G U u e 0 5 1 b W J l c k 9 m U m l k Z X J z L D R 9 J n F 1 b 3 Q 7 L C Z x d W 9 0 O 1 N l Y 3 R p b 2 4 x L 0 Z h Y 3 R 0 Y W J s Z V 9 y a W R l c n N o a X A v Q 2 h h b m d l Z C B U e X B l L n t S a W R l c k l E L D V 9 J n F 1 b 3 Q 7 L C Z x d W 9 0 O 1 N l Y 3 R p b 2 4 x L 0 Z h Y 3 R 0 Y W J s Z V 9 y a W R l c n N o a X A v S W 5 z Z X J 0 Z W Q g T G F z d C B D a G F y Y W N 0 Z X J z L n t M Y X N 0 I E N o Y X J h Y 3 R l c n M s N n 0 m c X V v d D s s J n F 1 b 3 Q 7 U 2 V j d G l v b j E v R m F j d H R h Y m x l X 3 J p Z G V y c 2 h p c C 9 D a G F u Z 2 V k I F R 5 c G U y L n t U a W 1 l I E d y b 3 V w L D h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M y 5 7 V X R p b G l z Y X R p b 2 4 g U G N 0 L D E w f S Z x d W 9 0 O y w m c X V v d D t T Z W N 0 a W 9 u M S 9 G Y W N 0 d G F i b G V f c m l k Z X J z a G l w L 0 N o Y W 5 n Z W Q g V H l w Z T Q u e 0 J 1 c y B V d G l s a X N h d G l v b i B D Y X R l Z 2 9 y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Z h Y 3 R 0 Y W J s Z V 9 y a W R l c n N o a X A v Q 2 h h b m d l Z C B U e X B l L n t S Z W N v c m R J R C w w f S Z x d W 9 0 O y w m c X V v d D t T Z W N 0 a W 9 u M S 9 G Y W N 0 d G F i b G V f c m l k Z X J z a G l w L 0 N o Y W 5 n Z W Q g V H l w Z S 5 7 Q n V z S U Q s M X 0 m c X V v d D s s J n F 1 b 3 Q 7 U 2 V j d G l v b j E v R m F j d H R h Y m x l X 3 J p Z G V y c 2 h p c C 9 D a G F u Z 2 V k I F R 5 c G U u e 0 R h d G U s M n 0 m c X V v d D s s J n F 1 b 3 Q 7 U 2 V j d G l v b j E v R m F j d H R h Y m x l X 3 J p Z G V y c 2 h p c C 9 D a G F u Z 2 V k I F R 5 c G U x L n t U a W 1 l L j E s M 3 0 m c X V v d D s s J n F 1 b 3 Q 7 U 2 V j d G l v b j E v R m F j d H R h Y m x l X 3 J p Z G V y c 2 h p c C 9 D a G F u Z 2 V k I F R 5 c G U x L n t U a W 1 l L j I s N H 0 m c X V v d D s s J n F 1 b 3 Q 7 U 2 V j d G l v b j E v R m F j d H R h Y m x l X 3 J p Z G V y c 2 h p c C 9 D a G F u Z 2 V k I F R 5 c G U u e 0 5 1 b W J l c k 9 m U m l k Z X J z L D R 9 J n F 1 b 3 Q 7 L C Z x d W 9 0 O 1 N l Y 3 R p b 2 4 x L 0 Z h Y 3 R 0 Y W J s Z V 9 y a W R l c n N o a X A v Q 2 h h b m d l Z C B U e X B l L n t S a W R l c k l E L D V 9 J n F 1 b 3 Q 7 L C Z x d W 9 0 O 1 N l Y 3 R p b 2 4 x L 0 Z h Y 3 R 0 Y W J s Z V 9 y a W R l c n N o a X A v S W 5 z Z X J 0 Z W Q g T G F z d C B D a G F y Y W N 0 Z X J z L n t M Y X N 0 I E N o Y X J h Y 3 R l c n M s N n 0 m c X V v d D s s J n F 1 b 3 Q 7 U 2 V j d G l v b j E v R m F j d H R h Y m x l X 3 J p Z G V y c 2 h p c C 9 D a G F u Z 2 V k I F R 5 c G U y L n t U a W 1 l I E d y b 3 V w L D h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M y 5 7 V X R p b G l z Y X R p b 2 4 g U G N 0 L D E w f S Z x d W 9 0 O y w m c X V v d D t T Z W N 0 a W 9 u M S 9 G Y W N 0 d G F i b G V f c m l k Z X J z a G l w L 0 N o Y W 5 n Z W Q g V H l w Z T Q u e 0 J 1 c y B V d G l s a X N h d G l v b i B D Y X R l Z 2 9 y e S w x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F u Y W x 5 c 2 l z L T E h U G l 2 b 3 R U Y W J s Z T U i I C 8 + P C 9 T d G F i b G V F b n R y a W V z P j w v S X R l b T 4 8 S X R l b T 4 8 S X R l b U x v Y 2 F 0 a W 9 u P j x J d G V t V H l w Z T 5 G b 3 J t d W x h P C 9 J d G V t V H l w Z T 4 8 S X R l b V B h d G g + U 2 V j d G l v b j E v R G l t X 0 R h d G V U Y W J s Z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R G F 0 Z S Z x d W 9 0 O y w m c X V v d D t Z Z W F y J n F 1 b 3 Q 7 L C Z x d W 9 0 O 0 1 v b n R o I E 5 h b W U m c X V v d D s s J n F 1 b 3 Q 7 T W 9 u d G g g T n V t Y m V y J n F 1 b 3 Q 7 L C Z x d W 9 0 O 0 R h e S B O Y W 1 l J n F 1 b 3 Q 7 L C Z x d W 9 0 O 0 R h e S B O d W 1 i Z X I m c X V v d D s s J n F 1 b 3 Q 7 V 2 V l a y B U e X B l J n F 1 b 3 Q 7 X S I g L z 4 8 R W 5 0 c n k g V H l w Z T 0 i R m l s b E V u Y W J s Z W Q i I F Z h b H V l P S J s M C I g L z 4 8 R W 5 0 c n k g V H l w Z T 0 i R m l s b E N v b H V t b l R 5 c G V z I i B W Y W x 1 Z T 0 i c 0 N R T U d B d 1 l E Q U E 9 P S I g L z 4 8 R W 5 0 c n k g V H l w Z T 0 i R m l s b E x h c 3 R V c G R h d G V k I i B W Y W x 1 Z T 0 i Z D I w M j Q t M D c t M j h U M D A 6 N D Q 6 M j c u M T g w N z Y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T Z i Y j c 0 Z m M t M T J j M S 0 0 N T U 1 L W E z O T c t N m F l Z j B j N G M 2 N D g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W 5 h b H l z a X M t M S F Q a X Z v d F R h Y m x l M T M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R G l t X 0 R h d G V U Y W J s Z S 9 D a G F u Z 2 V k I F R 5 c G U u e 0 R h d G U s M n 0 m c X V v d D s s J n F 1 b 3 Q 7 U 2 V j d G l v b j E v R G l t X 0 R h d G V U Y W J s Z S 9 J b n N l c n R l Z C B Z Z W F y L n t Z Z W F y L D F 9 J n F 1 b 3 Q 7 L C Z x d W 9 0 O 1 N l Y 3 R p b 2 4 x L 0 R p b V 9 E Y X R l V G F i b G U v R X h 0 c m F j d G V k I E Z p c n N 0 I E N o Y X J h Y 3 R l c n M u e 0 1 v b n R o I E 5 h b W U s M n 0 m c X V v d D s s J n F 1 b 3 Q 7 U 2 V j d G l v b j E v R G l t X 0 R h d G V U Y W J s Z S 9 J b n N l c n R l Z C B N b 2 5 0 a C 5 7 T W 9 u d G g s M 3 0 m c X V v d D s s J n F 1 b 3 Q 7 U 2 V j d G l v b j E v R G l t X 0 R h d G V U Y W J s Z S 9 F e H R y Y W N 0 Z W Q g R m l y c 3 Q g Q 2 h h c m F j d G V y c z E u e 0 R h e S B O Y W 1 l L D R 9 J n F 1 b 3 Q 7 L C Z x d W 9 0 O 1 N l Y 3 R p b 2 4 x L 0 R p b V 9 E Y X R l V G F i b G U v S W 5 z Z X J 0 Z W Q g R G F 5 I G 9 m I F d l Z W s u e 0 R h e S B v Z i B X Z W V r L D V 9 J n F 1 b 3 Q 7 L C Z x d W 9 0 O 1 N l Y 3 R p b 2 4 x L 0 R p b V 9 E Y X R l V G F i b G U v Q W R k Z W Q g Q 2 9 u Z G l 0 a W 9 u Y W w g Q 2 9 s d W 1 u L n t X Z W V r I F R 5 c G U s N n 0 m c X V v d D t d L C Z x d W 9 0 O 0 N v b H V t b k N v d W 5 0 J n F 1 b 3 Q 7 O j c s J n F 1 b 3 Q 7 S 2 V 5 Q 2 9 s d W 1 u T m F t Z X M m c X V v d D s 6 W y Z x d W 9 0 O 0 R h d G U m c X V v d D t d L C Z x d W 9 0 O 0 N v b H V t b k l k Z W 5 0 a X R p Z X M m c X V v d D s 6 W y Z x d W 9 0 O 1 N l Y 3 R p b 2 4 x L 0 R p b V 9 E Y X R l V G F i b G U v Q 2 h h b m d l Z C B U e X B l L n t E Y X R l L D J 9 J n F 1 b 3 Q 7 L C Z x d W 9 0 O 1 N l Y 3 R p b 2 4 x L 0 R p b V 9 E Y X R l V G F i b G U v S W 5 z Z X J 0 Z W Q g W W V h c i 5 7 W W V h c i w x f S Z x d W 9 0 O y w m c X V v d D t T Z W N 0 a W 9 u M S 9 E a W 1 f R G F 0 Z V R h Y m x l L 0 V 4 d H J h Y 3 R l Z C B G a X J z d C B D a G F y Y W N 0 Z X J z L n t N b 2 5 0 a C B O Y W 1 l L D J 9 J n F 1 b 3 Q 7 L C Z x d W 9 0 O 1 N l Y 3 R p b 2 4 x L 0 R p b V 9 E Y X R l V G F i b G U v S W 5 z Z X J 0 Z W Q g T W 9 u d G g u e 0 1 v b n R o L D N 9 J n F 1 b 3 Q 7 L C Z x d W 9 0 O 1 N l Y 3 R p b 2 4 x L 0 R p b V 9 E Y X R l V G F i b G U v R X h 0 c m F j d G V k I E Z p c n N 0 I E N o Y X J h Y 3 R l c n M x L n t E Y X k g T m F t Z S w 0 f S Z x d W 9 0 O y w m c X V v d D t T Z W N 0 a W 9 u M S 9 E a W 1 f R G F 0 Z V R h Y m x l L 0 l u c 2 V y d G V k I E R h e S B v Z i B X Z W V r L n t E Y X k g b 2 Y g V 2 V l a y w 1 f S Z x d W 9 0 O y w m c X V v d D t T Z W N 0 a W 9 u M S 9 E a W 1 f R G F 0 Z V R h Y m x l L 0 F k Z G V k I E N v b m R p d G l v b m F s I E N v b H V t b i 5 7 V 2 V l a y B U e X B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j d W x h d G l v b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y V D E w O j A x O j I x L j U 2 N T c 5 O T h a I i A v P j x F b n R y e S B U e X B l P S J G a W x s Q 2 9 s d W 1 u V H l w Z X M i I F Z h b H V l P S J z Q X c 9 P S I g L z 4 8 R W 5 0 c n k g V H l w Z T 0 i R m l s b E N v b H V t b k 5 h b W V z I i B W Y W x 1 Z T 0 i c 1 s m c X V v d D t D Y W x j d W x h d G l v b i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3 Y W N i O D Z i M C 0 0 N j M y L T R k M T c t O T Q w O C 0 z O W E 2 Y z U 0 N 2 M y M D Y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a W 9 u c y 9 D a G F u Z 2 V k I F R 5 c G U u e 0 N h b G N 1 b G F 0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N 1 b G F 0 a W 9 u c y 9 D a G F u Z 2 V k I F R 5 c G U u e 0 N h b G N 1 b G F 0 a W 9 u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B b m F s e X N p c y 0 x I V B p d m 9 0 V G F i b G U 0 I i A v P j w v U 3 R h Y m x l R W 5 0 c m l l c z 4 8 L 0 l 0 Z W 0 + P E l 0 Z W 0 + P E l 0 Z W 1 M b 2 N h d G l v b j 4 8 S X R l b V R 5 c G U + R m 9 y b X V s Y T w v S X R l b V R 5 c G U + P E l 0 Z W 1 Q Y X R o P l N l Y 3 R p b 2 4 x L 0 R p b V 9 i d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J 1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3 J v d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F e H R y Y W N 0 Z W Q l M j B G a X J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J b n N l c n R l Z C U y M E R h e S U y M G 9 m J T I w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5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F W K w B 8 / v R q s T d L 4 m 6 y i r A A A A A A I A A A A A A B B m A A A A A Q A A I A A A A I l 8 o 8 u n K F v c m U d 3 t d i U k S Y 8 T c y S c z 4 g V R d 8 + U J a / / W J A A A A A A 6 A A A A A A g A A I A A A A O 4 Y E p t A s J / + M r A + A p C C X r w M p + U m C h Q M B y p Z O A + 7 N V S S U A A A A M l l H Q U I i 3 c r y q b n f d E + I o b N L q A a Y I v h 1 k z h J T f F r 8 a i 9 O 4 M t B K 3 Q z j 1 D f 7 V T a v L B n v w 6 D 6 4 W h / i z 4 P 6 v z L e k 9 k s E N m E v 4 9 U h z P a s l 0 7 O + A 0 Q A A A A E j N J B K p P Z T w E G w h Y F I Y B g h z A A e P w 9 + y 3 G b U e t a P P 2 k v N Y s 8 T b B 2 m q L w x 5 j l + Z g 8 L 3 k x t V f Y U Y W W R e c K 6 c d l o 0 c = < / D a t a M a s h u p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T a b l e _ e 8 6 f 7 6 1 6 - 4 c b 8 - 4 2 5 d - b 6 8 9 - 4 4 2 2 a a 9 5 5 b 5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 F a c t t a b l e _ r i d e r s h i p 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 F a c t t a b l e _ r i d e r s h i p 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 M o m e n t s 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 C h a r a c t e r s 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 C o l u m n s \ U t i l i s a t i o n  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  U t i l i s a t i o n 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 D i m _ r o u t e s 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 D i m _ r o u t e s 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 C o l u m n s \ T a k e O f f T i m e 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 D i m _ r o u t e s 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 D i m _ r o u t e s 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 C o l u m n s \ R o u t e N a m e < / K e y > < / D i a g r a m O b j e c t K e y > < D i a g r a m O b j e c t K e y > < K e y > C o l u m n s \ S t a r t L o c a t i o n < / K e y > < / D i a g r a m O b j e c t K e y > < D i a g r a m O b j e c t K e y > < K e y > C o l u m n s \ E n d L o c a t i o n < / K e y > < / D i a g r a m O b j e c t K e y > < D i a g r a m O b j e c t K e y > < K e y > C o l u m n s \ T r i p F e e < / K e y > < / D i a g r a m O b j e c t K e y > < D i a g r a m O b j e c t K e y > < K e y > C o l u m n s \ T a k e O f f T i m e < / K e y > < / D i a g r a m O b j e c t K e y > < D i a g r a m O b j e c t K e y > < K e y > C o l u m n s \ A r r i v a l T i m e 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 C o l u m n s \ T r i p F e e 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 C o l u m n s \ T a k e O f f T i m e 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 C o l u m n s \ R i d e r I D 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 C o l u m n s \ O c c u p a t i o n < / K e y > < / D i a g r a m O b j e c t K e y > < D i a g r a m O b j e c t K e y > < K e y > C o l u m n s \ A g e 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 C o l u m n s \ C a l c u l a t i o n 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 T a g s \ T a b l e s \ & l t ; T a b l e s \ D i m _ D a t e T a b l e & g t ; 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 T a b l e s \ D i m _ b u s e s \ M e a s u r e s \ S u m   o f   B u s I D < / K e y > < / D i a g r a m O b j e c t K e y > < D i a g r a m O b j e c t K e y > < K e y > T a b l e s \ D i m _ b u s e s \ S u m   o f   B u s I D \ A d d i t i o n a l   I n f o \ I m p l i c i t   M e a s u r e < / K e y > < / D i a g r a m O b j e c t K e y > < D i a g r a m O b j e c t K e y > < K e y > T a b l e s \ D i m _ b u s e s \ M e a s u r e s \ C o u n t   o f   B u s I D < / K e y > < / D i a g r a m O b j e c t K e y > < D i a g r a m O b j e c t K e y > < K e y > T a b l e s \ D i m _ b u s e s \ C o u n t   o f   B u s I D \ A d d i t i o n a l   I n f o \ I m p l i c i t   M e a s u r e 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  G r o u p < / K e y > < / D i a g r a m O b j e c t K e y > < D i a g r a m O b j e c t K e y > < K e y > T a b l e s \ D i m _ d e m o g r a p h i c s \ M e a s u r e s \ S u m   o f   A g e < / K e y > < / D i a g r a m O b j e c t K e y > < D i a g r a m O b j e c t K e y > < K e y > T a b l e s \ D i m _ d e m o g r a p h i c s \ S u m   o f   A g e \ A d d i t i o n a l   I n f o \ I m p l i c i t   M e a s u r e < / K e y > < / D i a g r a m O b j e c t K e y > < D i a g r a m O b j e c t K e y > < K e y > T a b l e s \ D i m _ d e m o g r a p h i c s \ M e a s u r e s \ C o u n t   o f   A g e < / K e y > < / D i a g r a m O b j e c t K e y > < D i a g r a m O b j e c t K e y > < K e y > T a b l e s \ D i m _ d e m o g r a p h i c s \ C o u n t   o f   A g e \ A d d i t i o n a l   I n f o \ I m p l i c i t   M e a s u r e < / K e y > < / D i a g r a m O b j e c t K e y > < D i a g r a m O b j e c t K e y > < K e y > T a b l e s \ D i m _ d e m o g r a p h i c s \ M e a s u r e s \ C o u n t   o f   O c c u p a t i o n < / K e y > < / D i a g r a m O b j e c t K e y > < D i a g r a m O b j e c t K e y > < K e y > T a b l e s \ D i m _ d e m o g r a p h i c s \ C o u n t   o f   O c c u p a t i o n \ A d d i t i o n a l   I n f o \ I m p l i c i t   M e a s u r e 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 T a b l e s \ F a c t t a b l e _ r i d e r s h i p \ C o l u m n s \ O p e r a t i o n   M o m e n t s 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 T a b l e s \ F a c t t a b l e _ r i d e r s h i p \ C o l u m n s \ L a s t   C h a r a c t e r s < / K e y > < / D i a g r a m O b j e c t K e y > < D i a g r a m O b j e c t K e y > < K e y > T a b l e s \ F a c t t a b l e _ r i d e r s h i p \ C o l u m n s \ T i m e   G r o u p < / K e y > < / D i a g r a m O b j e c t K e y > < D i a g r a m O b j e c t K e y > < K e y > T a b l e s \ F a c t t a b l e _ r i d e r s h i p \ C o l u m n s \ C a p a c i t y < / K e y > < / D i a g r a m O b j e c t K e y > < D i a g r a m O b j e c t K e y > < K e y > T a b l e s \ F a c t t a b l e _ r i d e r s h i p \ C o l u m n s \ U t i l i s a t i o n   P c t < / K e y > < / D i a g r a m O b j e c t K e y > < D i a g r a m O b j e c t K e y > < K e y > T a b l e s \ F a c t t a b l e _ r i d e r s h i p \ C o l u m n s \ B u s   U t i l i s a t i o n   C a t e g o r y < / K e y > < / D i a g r a m O b j e c t K e y > < D i a g r a m O b j e c t K e y > < K e y > T a b l e s \ F a c t t a b l e _ r i d e r s h i p \ M e a s u r e s \ C o u n t   o f   D a t e   2 < / K e y > < / D i a g r a m O b j e c t K e y > < D i a g r a m O b j e c t K e y > < K e y > T a b l e s \ F a c t t a b l e _ r i d e r s h i p \ C o u n t   o f   D a t e   2 \ A d d i t i o n a l   I n f o \ I m p l i c i t   M e a s u r e < / K e y > < / D i a g r a m O b j e c t K e y > < D i a g r a m O b j e c t K e y > < K e y > T a b l e s \ F a c t t a b l e _ r i d e r s h i p \ M e a s u r e s \ S u m   o f   B u s I D   2 < / K e y > < / D i a g r a m O b j e c t K e y > < D i a g r a m O b j e c t K e y > < K e y > T a b l e s \ F a c t t a b l e _ r i d e r s h i p \ S u m   o f   B u s I D   2 \ A d d i t i o n a l   I n f o \ I m p l i c i t   M e a s u r e < / K e y > < / D i a g r a m O b j e c t K e y > < D i a g r a m O b j e c t K e y > < K e y > T a b l e s \ F a c t t a b l e _ r i d e r s h i p \ M e a s u r e s \ C o u n t   o f   B u s I D   2 < / K e y > < / D i a g r a m O b j e c t K e y > < D i a g r a m O b j e c t K e y > < K e y > T a b l e s \ F a c t t a b l e _ r i d e r s h i p \ C o u n t   o f   B u s I D   2 \ A d d i t i o n a l   I n f o \ I m p l i c i t   M e a s u r e < / K e y > < / D i a g r a m O b j e c t K e y > < D i a g r a m O b j e c t K e y > < K e y > T a b l e s \ D i m _ D a t e T a b l e < / K e y > < / D i a g r a m O b j e c t K e y > < D i a g r a m O b j e c t K e y > < K e y > T a b l e s \ D i m _ D a t e T a b l e \ C o l u m n s \ D a t e < / K e y > < / D i a g r a m O b j e c t K e y > < D i a g r a m O b j e c t K e y > < K e y > T a b l e s \ D i m _ D a t e T a b l e \ C o l u m n s \ Y e a r < / K e y > < / D i a g r a m O b j e c t K e y > < D i a g r a m O b j e c t K e y > < K e y > T a b l e s \ D i m _ D a t e T a b l e \ C o l u m n s \ M o n t h   N a m e < / K e y > < / D i a g r a m O b j e c t K e y > < D i a g r a m O b j e c t K e y > < K e y > T a b l e s \ D i m _ D a t e T a b l e \ C o l u m n s \ M o n t h   N u m b e r < / K e y > < / D i a g r a m O b j e c t K e y > < D i a g r a m O b j e c t K e y > < K e y > T a b l e s \ D i m _ D a t e T a b l e \ C o l u m n s \ D a y   N a m e < / K e y > < / D i a g r a m O b j e c t K e y > < D i a g r a m O b j e c t K e y > < K e y > T a b l e s \ D i m _ D a t e T a b l e \ C o l u m n s \ D a y   N u m b e r < / K e y > < / D i a g r a m O b j e c t K e y > < D i a g r a m O b j e c t K e y > < K e y > T a b l e s \ D i m _ D a t e T a b l e \ C o l u m n s \ W e e k   T y p e < / K e y > < / D i a g r a m O b j e c t K e y > < D i a g r a m O b j e c t K e y > < K e y > T a b l e s \ D i m _ D a t e T a b l e \ M e a s u r e s \ C o u n t   o f   D a t e < / K e y > < / D i a g r a m O b j e c t K e y > < D i a g r a m O b j e c t K e y > < K e y > T a b l e s \ D i m _ D a t e T a b l e \ C o u n t   o f   D a t e \ A d d i t i o n a l   I n f o \ I m p l i c i t   M e a s u r e 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 T a b l e s \ C a l c u l a t i o n s \ C o l u m n s \ C a l c u l a t i o n < / K e y > < / D i a g r a m O b j e c t K e y > < D i a g r a m O b j e c t K e y > < K e y > T a b l e s \ C a l c u l a t i o n s \ M e a s u r e s \ c a l c u l a t i o n s < / K e y > < / D i a g r a m O b j e c t K e y > < D i a g r a m O b j e c t K e y > < K e y > T a b l e s \ C a l c u l a t i o n s \ M e a s u r e s \ A v e r a g e   A g e < / K e y > < / D i a g r a m O b j e c t K e y > < D i a g r a m O b j e c t K e y > < K e y > T a b l e s \ C a l c u l a t i o n s \ M e a s u r e s \ S u m   o f   C a l c u l a t i o n < / K e y > < / D i a g r a m O b j e c t K e y > < D i a g r a m O b j e c t K e y > < K e y > T a b l e s \ C a l c u l a t i o n s \ S u m   o f   C a l c u l a t i o n \ A d d i t i o n a l   I n f o \ I m p l i c i t   M e a s u r e < / K e y > < / D i a g r a m O b j e c t K e y > < D i a g r a m O b j e c t K e y > < K e y > T a b l e s \ C a l c u l a t i o n s \ M e a s u r e s \ T o t a l   R i d e r s ( P a s s e n g e r s ) < / K e y > < / D i a g r a m O b j e c t K e y > < D i a g r a m O b j e c t K e y > < K e y > T a b l e s \ C a l c u l a t i o n s \ M e a s u r e s \ A v g   R i d e r s   P e r   T r i p 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 R e l a t i o n s h i p s \ & l t ; T a b l e s \ D i m _ b u s e s \ C o l u m n s \ R o u t e I D & g t ; - & l t ; T a b l e s \ D i m _ r o u t e s \ C o l u m n s \ R o u t e I D & g t ; \ F K 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 R e l a t i o n s h i p s \ & l t ; T a b l e s \ D i m _ b u s e s \ C o l u m n s \ R o u t e I D & g t ; - & l t ; T a b l e s \ D i m _ r o u t e s \ C o l u m n s \ R o u t e I D & g t ; \ P K 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 R e l a t i o n s h i p s \ & l t ; T a b l e s \ D i m _ b u s e s \ C o l u m n s \ R o u t e I D & g t ; - & l t ; T a b l e s \ D i m _ r o u t e s \ C o l u m n s \ R o u t e I D & g t ; \ C r o s s F i l t e r 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 R e l a t i o n s h i p s \ & l t ; T a b l e s \ F a c t t a b l e _ r i d e r s h i p \ C o l u m n s \ B u s I D & g t ; - & l t ; T a b l e s \ D i m _ b u s e s \ C o l u m n s \ B u s I D & g t ; \ F K 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 R e l a t i o n s h i p s \ & l t ; T a b l e s \ F a c t t a b l e _ r i d e r s h i p \ C o l u m n s \ B u s I D & g t ; - & l t ; T a b l e s \ D i m _ b u s e s \ C o l u m n s \ B u s I D & g t ; \ P K 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 R e l a t i o n s h i p s \ & l t ; T a b l e s \ F a c t t a b l e _ r i d e r s h i p \ C o l u m n s \ B u s I D & g t ; - & l t ; T a b l e s \ D i m _ b u s e s \ C o l u m n s \ B u s I D & g t ; \ C r o s s F i l t e r 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 R e l a t i o n s h i p s \ & l t ; T a b l e s \ F a c t t a b l e _ r i d e r s h i p \ C o l u m n s \ D a t e & g t ; - & l t ; T a b l e s \ D i m _ D a t e T a b l e \ C o l u m n s \ D a t e & g t ; \ F K 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 R e l a t i o n s h i p s \ & l t ; T a b l e s \ F a c t t a b l e _ r i d e r s h i p \ C o l u m n s \ D a t e & g t ; - & l t ; T a b l e s \ D i m _ D a t e T a b l e \ C o l u m n s \ D a t e & g t ; \ P K 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 R e l a t i o n s h i p s \ & l t ; T a b l e s \ F a c t t a b l e _ r i d e r s h i p \ C o l u m n s \ D a t e & g t ; - & l t ; T a b l e s \ D i m _ D a t e T a b l e \ C o l u m n s \ D a t e & g t ; \ C r o s s F i l t e r 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 R e l a t i o n s h i p s \ & l t ; T a b l e s \ F a c t t a b l e _ r i d e r s h i p \ C o l u m n s \ R i d e r I D & g t ; - & l t ; T a b l e s \ D i m _ d e m o g r a p h i c s \ C o l u m n s \ R i d e r I D & g t ; \ F K 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 R e l a t i o n s h i p s \ & l t ; T a b l e s \ F a c t t a b l e _ r i d e r s h i p \ C o l u m n s \ R i d e r I D & g t ; - & l t ; T a b l e s \ D i m _ d e m o g r a p h i c s \ C o l u m n s \ R i d e r I D & g t ; \ P K 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D i a g r a m O b j e c t K e y > < / A l l K e y s > < S e l e c t e d K e y s > < D i a g r a m O b j e c t K e y > < K e y > T a b l e s \ C a l c u l a t i o n s 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 2 7 6 . 5 5 0 8 0 3 5 0 6 5 8 8 0 7 < / S c r o l l H o r i z o n t a l O f f s e t > < S c r o l l V e r t i c a l O f f s e t > 9 . 3 3 3 3 3 3 3 3 3 3 3 3 3 7 1 2 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 7 4 7 . 9 9 9 9 9 9 9 9 9 9 9 9 8 9 < / L e f t > < T a b I n d e x > 5 < / T a b I n d e x > < T o p > 3 2 8 . 6 6 6 6 6 6 6 6 6 6 6 6 6 3 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 T a b l e s \ D i m _ b u s e s \ M e a s u r e s \ S u m 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 T a b l e s \ D i m _ b u s e s \ S u m 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 T a b l e s \ D i m _ b u s e s \ M e a s u r e s \ C o u n t 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 T a b l e s \ D i m _ b u s e s \ C o u n t 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 1 7 4 < / H e i g h t > < I s E x p a n d e d > t r u e < / I s E x p a n d e d > < L a y e d O u t > t r u e < / L a y e d O u t > < L e f t > 1 9 0 . 5 7 0 4 7 7 2 3 4 3 3 2 4 9 < / L e f t > < T o p > 6 2 . 8 9 3 2 2 3 0 4 3 3 9 8 4 5 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 O c c u p a t i o n \ A d d i t i o n a l 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 1 9 9 . 3 3 3 3 3 3 3 3 3 3 3 3 3 1 < / H e i g h t > < I s E x p a n d e d > t r u e < / I s E x p a n d e d > < L a y e d O u t > t r u e < / L a y e d O u t > < L e f t > 6 6 8 . 4 7 4 2 8 7 8 0 1 9 9 8 1 2 < / L e f t > < T a b I n d e x > 1 < / T a b I n d e x > < W i d t h > 1 9 1 . 3 3 3 3 3 3 3 3 3 3 3 3 3 7 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 3 3 8 . 6 6 6 6 6 6 6 6 6 6 6 6 6 9 < / H e i g h t > < I s E x p a n d e d > t r u e < / I s E x p a n d e d > < L a y e d O u t > t r u e < / L a y e d O u t > < L e f t > 4 9 7 . 7 1 1 4 3 1 7 0 2 9 9 7 4 < / L e f t > < T a b I n d e x > 2 < / T a b I n d e x > < T o p > 2 0 4 . 6 6 6 6 6 6 6 6 6 6 6 6 6 < / T o p > < W i d t h > 1 7 7 . 3 3 3 3 3 3 3 3 3 3 3 3 3 7 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 T a b l e s \ F a c t t a b l e _ r i d e r s h i p \ C o l u m n s \ O p e r a t i o n   M o m e n t s 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 T a b l e s \ F a c t t a b l e _ r i d e r s h i p \ C o l u m n s \ L a s t   C h a r a c t e r s 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 T a b l e s \ F a c t t a b l e _ r i d e r s h i p \ C o l u m n s \ U t i l i s a t i o n  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  U t i l i s a t i o n 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 D a t e 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 D a t e 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 B u s I D 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 B u s I D 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 B u s I D 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 B u s I D 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 2 5 2 . 9 4 8 5 7 5 6 0 3 9 9 6 5 7 < / L e f t > < T a b I n d e x > 4 < / T a b I n d e x > < T o p > 3 4 4 . 6 6 6 6 6 6 6 6 6 6 6 6 6 3 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 T a b l e s \ D i m _ D a t e T a b l e \ C o l u m n s \ D a y 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 T a b l e s \ D i m _ D a t e T a b l e \ C o l u m n s \ W e e k 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 9 8 6 . 1 8 5 7 1 9 5 0 4 9 9 5 8 6 < / L e f t > < T a b I n d e x > 3 < / T a b I n d e x > < T o p > 2 8 6 . 6 6 6 6 6 6 6 6 6 6 6 6 6 3 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 T a b l e s \ C a l c u l a t i o n s \ C o l u m n s \ C a l c u l a t i o n 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 T a b l e s \ C a l c u l a t i o n s \ M e a s u r e s \ c a l c u l a t i o n s 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 T a b l e s \ C a l c u l a t i o n s \ M e a s u r e s \ S u m   o f   C a l c u l a t i o n 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 T a b l e s \ C a l c u l a t i o n s \ S u m   o f   C a l c u l a t i o n \ A d d i t i o n a l 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 T a b l e s \ C a l c u l a t i o n s \ M e a s u r e s \ T o t a l   R i d e r s ( P a s s e n g e r s ) 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 T a b l e s \ C a l c u l a t i o n s \ M e a s u r e s \ A v g   R i d e r s   P e r   T r i p 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< / K e y > < / a : K e y > < a : V a l u e   i : t y p e = " D i a g r a m D i s p l a y L i n k V i e w S t a t e " > < A u t o m a t i o n P r o p e r t y H e l p e r T e x t > E n d   p o i n t   1 :   ( 8 4 8 , 3 1 2 . 6 6 6 6 6 6 6 6 6 6 6 7 ) .   E n d   p o i n t   2 :   ( 7 6 4 . 1 4 0 9 5 4 , 2 1 5 . 3 3 3 3 3 3 3 3 3 3 3 3 ) 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< / b : _ x > < b : _ y > 3 1 2 . 6 6 6 6 6 6 6 6 6 6 6 6 6 3 < / b : _ y > < / b : P o i n t > < b : P o i n t > < b : _ x > 8 4 8 < / b : _ x > < b : _ y > 2 6 6 < / b : _ y > < / b : P o i n t > < b : P o i n t > < b : _ x > 8 4 6 < / b : _ x > < b : _ y > 2 6 4 < / b : _ y > < / b : P o i n t > < b : P o i n t > < b : _ x > 7 6 6 . 1 4 0 9 5 4 < / b : _ x > < b : _ y > 2 6 4 < / b : _ y > < / b : P o i n t > < b : P o i n t > < b : _ x > 7 6 4 . 1 4 0 9 5 4 < / b : _ x > < b : _ y > 2 6 2 < / b : _ y > < / b : P o i n t > < b : P o i n t > < b : _ x > 7 6 4 . 1 4 0 9 5 4 < / b : _ x > < b : _ y > 2 1 5 . 3 3 3 3 3 3 3 3 3 3 3 3 3 7 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 8 4 0 < / b : _ x > < b : _ y > 3 1 2 . 6 6 6 6 6 6 6 6 6 6 6 6 6 3 < / b : _ y > < / L a b e l L o c a t i o n > < L o c a t i o n   x m l n s : b = " h t t p : / / s c h e m a s . d a t a c o n t r a c t . o r g / 2 0 0 4 / 0 7 / S y s t e m . W i n d o w s " > < b : _ x > 8 4 8 < / b : _ x > < b : _ y > 3 2 8 . 6 6 6 6 6 6 6 6 6 6 6 6 6 3 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 7 5 6 . 1 4 0 9 5 4 < / b : _ x > < b : _ y > 1 9 9 . 3 3 3 3 3 3 3 3 3 3 3 3 3 7 < / b : _ y > < / L a b e l L o c a t i o n > < L o c a t i o n   x m l n s : b = " h t t p : / / s c h e m a s . d a t a c o n t r a c t . o r g / 2 0 0 4 / 0 7 / S y s t e m . W i n d o w s " > < b : _ x > 7 6 4 . 1 4 0 9 5 4 < / b : _ x > < b : _ y > 1 9 9 . 3 3 3 3 3 3 3 3 3 3 3 3 3 7 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< / b : _ x > < b : _ y > 3 1 2 . 6 6 6 6 6 6 6 6 6 6 6 6 6 3 < / b : _ y > < / b : P o i n t > < b : P o i n t > < b : _ x > 8 4 8 < / b : _ x > < b : _ y > 2 6 6 < / b : _ y > < / b : P o i n t > < b : P o i n t > < b : _ x > 8 4 6 < / b : _ x > < b : _ y > 2 6 4 < / b : _ y > < / b : P o i n t > < b : P o i n t > < b : _ x > 7 6 6 . 1 4 0 9 5 4 < / b : _ x > < b : _ y > 2 6 4 < / b : _ y > < / b : P o i n t > < b : P o i n t > < b : _ x > 7 6 4 . 1 4 0 9 5 4 < / b : _ x > < b : _ y > 2 6 2 < / b : _ y > < / b : P o i n t > < b : P o i n t > < b : _ x > 7 6 4 . 1 4 0 9 5 4 < / b : _ x > < b : _ y > 2 1 5 . 3 3 3 3 3 3 3 3 3 3 3 3 3 7 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< / K e y > < / a : K e y > < a : V a l u e   i : t y p e = " D i a g r a m D i s p l a y L i n k V i e w S t a t e " > < A u t o m a t i o n P r o p e r t y H e l p e r T e x t > E n d   p o i n t   1 :   ( 6 9 1 . 0 4 4 7 6 5 0 3 6 3 3 1 , 3 7 4 ) .   E n d   p o i n t   2 :   ( 7 3 2 , 4 0 3 . 6 6 6 6 6 7 ) 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 6 9 1 . 0 4 4 7 6 5 0 3 6 3 3 0 7 7 < / b : _ x > < b : _ y > 3 7 4 < / b : _ y > < / b : P o i n t > < b : P o i n t > < b : _ x > 7 0 9 . 5 2 2 3 8 2 5 < / b : _ x > < b : _ y > 3 7 4 < / b : _ y > < / b : P o i n t > < b : P o i n t > < b : _ x > 7 1 1 . 5 2 2 3 8 2 5 < / b : _ x > < b : _ y > 3 7 6 < / b : _ y > < / b : P o i n t > < b : P o i n t > < b : _ x > 7 1 1 . 5 2 2 3 8 2 5 < / b : _ x > < b : _ y > 4 0 1 . 6 6 6 6 6 7 < / b : _ y > < / b : P o i n t > < b : P o i n t > < b : _ x > 7 1 3 . 5 2 2 3 8 2 5 < / b : _ x > < b : _ y > 4 0 3 . 6 6 6 6 6 7 < / b : _ y > < / b : P o i n t > < b : P o i n t > < b : _ x > 7 3 1 . 9 9 9 9 9 9 9 9 9 9 9 9 8 9 < / b : _ x > < b : _ y > 4 0 3 . 6 6 6 6 6 7 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 6 7 5 . 0 4 4 7 6 5 0 3 6 3 3 0 7 7 < / b : _ x > < b : _ y > 3 6 6 < / b : _ y > < / L a b e l L o c a t i o n > < L o c a t i o n   x m l n s : b = " h t t p : / / s c h e m a s . d a t a c o n t r a c t . o r g / 2 0 0 4 / 0 7 / S y s t e m . W i n d o w s " > < b : _ x > 6 7 5 . 0 4 4 7 6 5 0 3 6 3 3 0 7 7 < / b : _ x > < b : _ y > 3 7 4 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 7 3 1 . 9 9 9 9 9 9 9 9 9 9 9 9 8 9 < / b : _ x > < b : _ y > 3 9 5 . 6 6 6 6 6 7 < / b : _ y > < / L a b e l L o c a t i o n > < L o c a t i o n   x m l n s : b = " h t t p : / / s c h e m a s . d a t a c o n t r a c t . o r g / 2 0 0 4 / 0 7 / S y s t e m . W i n d o w s " > < b : _ x > 7 4 7 . 9 9 9 9 9 9 9 9 9 9 9 9 8 9 < / b : _ x > < b : _ y > 4 0 3 . 6 6 6 6 6 7 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 6 9 1 . 0 4 4 7 6 5 0 3 6 3 3 0 7 7 < / b : _ x > < b : _ y > 3 7 4 < / b : _ y > < / b : P o i n t > < b : P o i n t > < b : _ x > 7 0 9 . 5 2 2 3 8 2 5 < / b : _ x > < b : _ y > 3 7 4 < / b : _ y > < / b : P o i n t > < b : P o i n t > < b : _ x > 7 1 1 . 5 2 2 3 8 2 5 < / b : _ x > < b : _ y > 3 7 6 < / b : _ y > < / b : P o i n t > < b : P o i n t > < b : _ x > 7 1 1 . 5 2 2 3 8 2 5 < / b : _ x > < b : _ y > 4 0 1 . 6 6 6 6 6 7 < / b : _ y > < / b : P o i n t > < b : P o i n t > < b : _ x > 7 1 3 . 5 2 2 3 8 2 5 < / b : _ x > < b : _ y > 4 0 3 . 6 6 6 6 6 7 < / b : _ y > < / b : P o i n t > < b : P o i n t > < b : _ x > 7 3 1 . 9 9 9 9 9 9 9 9 9 9 9 9 8 9 < / b : _ x > < b : _ y > 4 0 3 . 6 6 6 6 6 7 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< / K e y > < / a : K e y > < a : V a l u e   i : t y p e = " D i a g r a m D i s p l a y L i n k V i e w S t a t e " > < A u t o m a t i o n P r o p e r t y H e l p e r T e x t > E n d   p o i n t   1 :   ( 4 8 1 . 7 1 1 4 3 1 7 0 2 9 9 7 , 3 7 4 ) .   E n d   p o i n t   2 :   ( 4 6 8 . 9 4 8 5 7 5 6 0 3 9 9 7 , 4 1 9 . 6 6 6 6 6 7 ) 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 4 8 1 . 7 1 1 4 3 1 7 0 2 9 9 7 4 < / b : _ x > < b : _ y > 3 7 4 < / b : _ y > < / b : P o i n t > < b : P o i n t > < b : _ x > 4 7 7 . 3 3 0 0 0 4 0 0 0 0 0 0 0 3 < / b : _ x > < b : _ y > 3 7 4 < / b : _ y > < / b : P o i n t > < b : P o i n t > < b : _ x > 4 7 5 . 3 3 0 0 0 4 0 0 0 0 0 0 0 3 < / b : _ x > < b : _ y > 3 7 6 < / b : _ y > < / b : P o i n t > < b : P o i n t > < b : _ x > 4 7 5 . 3 3 0 0 0 4 0 0 0 0 0 0 0 3 < / b : _ x > < b : _ y > 4 1 7 . 6 6 6 6 6 7 < / b : _ y > < / b : P o i n t > < b : P o i n t > < b : _ x > 4 7 3 . 3 3 0 0 0 4 0 0 0 0 0 0 0 3 < / b : _ x > < b : _ y > 4 1 9 . 6 6 6 6 6 7 < / b : _ y > < / b : P o i n t > < b : P o i n t > < b : _ x > 4 6 8 . 9 4 8 5 7 5 6 0 3 9 9 6 5 7 < / b : _ x > < b : _ y > 4 1 9 . 6 6 6 6 6 7 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 4 8 1 . 7 1 1 4 3 1 7 0 2 9 9 7 4 < / b : _ x > < b : _ y > 3 6 6 < / b : _ y > < / L a b e l L o c a t i o n > < L o c a t i o n   x m l n s : b = " h t t p : / / s c h e m a s . d a t a c o n t r a c t . o r g / 2 0 0 4 / 0 7 / S y s t e m . W i n d o w s " > < b : _ x > 4 9 7 . 7 1 1 4 3 1 7 0 2 9 9 7 4 < / b : _ x > < b : _ y > 3 7 4 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 4 5 2 . 9 4 8 5 7 5 6 0 3 9 9 6 5 7 < / b : _ x > < b : _ y > 4 1 1 . 6 6 6 6 6 7 < / b : _ y > < / L a b e l L o c a t i o n > < L o c a t i o n   x m l n s : b = " h t t p : / / s c h e m a s . d a t a c o n t r a c t . o r g / 2 0 0 4 / 0 7 / S y s t e m . W i n d o w s " > < b : _ x > 4 5 2 . 9 4 8 5 7 5 6 0 3 9 9 6 5 7 < / b : _ x > < b : _ y > 4 1 9 . 6 6 6 6 6 7 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 4 8 1 . 7 1 1 4 3 1 7 0 2 9 9 7 4 < / b : _ x > < b : _ y > 3 7 4 < / b : _ y > < / b : P o i n t > < b : P o i n t > < b : _ x > 4 7 7 . 3 3 0 0 0 4 0 0 0 0 0 0 0 3 < / b : _ x > < b : _ y > 3 7 4 < / b : _ y > < / b : P o i n t > < b : P o i n t > < b : _ x > 4 7 5 . 3 3 0 0 0 4 0 0 0 0 0 0 0 3 < / b : _ x > < b : _ y > 3 7 6 < / b : _ y > < / b : P o i n t > < b : P o i n t > < b : _ x > 4 7 5 . 3 3 0 0 0 4 0 0 0 0 0 0 0 3 < / b : _ x > < b : _ y > 4 1 7 . 6 6 6 6 6 7 < / b : _ y > < / b : P o i n t > < b : P o i n t > < b : _ x > 4 7 3 . 3 3 0 0 0 4 0 0 0 0 0 0 0 3 < / b : _ x > < b : _ y > 4 1 9 . 6 6 6 6 6 7 < / b : _ y > < / b : P o i n t > < b : P o i n t > < b : _ x > 4 6 8 . 9 4 8 5 7 5 6 0 3 9 9 6 5 7 < / b : _ x > < b : _ y > 4 1 9 . 6 6 6 6 6 7 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< / K e y > < / a : K e y > < a : V a l u e   i : t y p e = " D i a g r a m D i s p l a y L i n k V i e w S t a t e " > < A u t o m a t i o n P r o p e r t y H e l p e r T e x t > E n d   p o i n t   1 :   ( 5 8 6 . 3 7 8 0 9 8 , 1 8 8 . 6 6 6 6 6 6 6 6 6 6 6 7 ) .   E n d   p o i n t   2 :   ( 4 0 6 . 5 7 0 4 7 7 2 3 4 3 3 2 , 1 4 9 . 8 9 3 2 2 3 ) 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 5 8 6 . 3 7 8 0 9 8 0 0 0 0 0 0 1 4 < / b : _ x > < b : _ y > 1 8 8 . 6 6 6 6 6 6 6 6 6 6 6 6 6 < / b : _ y > < / b : P o i n t > < b : P o i n t > < b : _ x > 5 8 6 . 3 7 8 0 9 8 < / b : _ x > < b : _ y > 1 5 1 . 8 9 3 2 2 3 < / b : _ y > < / b : P o i n t > < b : P o i n t > < b : _ x > 5 8 4 . 3 7 8 0 9 8 < / b : _ x > < b : _ y > 1 4 9 . 8 9 3 2 2 3 < / b : _ y > < / b : P o i n t > < b : P o i n t > < b : _ x > 4 0 6 . 5 7 0 4 7 7 2 3 4 3 3 2 4 3 < / b : _ x > < b : _ y > 1 4 9 . 8 9 3 2 2 3 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 5 7 8 . 3 7 8 0 9 8 0 0 0 0 0 0 1 4 < / b : _ x > < b : _ y > 1 8 8 . 6 6 6 6 6 6 6 6 6 6 6 6 6 < / b : _ y > < / L a b e l L o c a t i o n > < L o c a t i o n   x m l n s : b = " h t t p : / / s c h e m a s . d a t a c o n t r a c t . o r g / 2 0 0 4 / 0 7 / S y s t e m . W i n d o w s " > < b : _ x > 5 8 6 . 3 7 8 0 9 8 < / b : _ x > < b : _ y > 2 0 4 . 6 6 6 6 6 6 6 6 6 6 6 6 6 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 3 9 0 . 5 7 0 4 7 7 2 3 4 3 3 2 4 3 < / b : _ x > < b : _ y > 1 4 1 . 8 9 3 2 2 3 < / b : _ y > < / L a b e l L o c a t i o n > < L o c a t i o n   x m l n s : b = " h t t p : / / s c h e m a s . d a t a c o n t r a c t . o r g / 2 0 0 4 / 0 7 / S y s t e m . W i n d o w s " > < b : _ x > 3 9 0 . 5 7 0 4 7 7 2 3 4 3 3 2 4 3 < / b : _ x > < b : _ y > 1 4 9 . 8 9 3 2 2 3 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 5 8 6 . 3 7 8 0 9 8 0 0 0 0 0 0 1 4 < / b : _ x > < b : _ y > 1 8 8 . 6 6 6 6 6 6 6 6 6 6 6 6 6 < / b : _ y > < / b : P o i n t > < b : P o i n t > < b : _ x > 5 8 6 . 3 7 8 0 9 8 < / b : _ x > < b : _ y > 1 5 1 . 8 9 3 2 2 3 < / b : _ y > < / b : P o i n t > < b : P o i n t > < b : _ x > 5 8 4 . 3 7 8 0 9 8 < / b : _ x > < b : _ y > 1 4 9 . 8 9 3 2 2 3 < / b : _ y > < / b : P o i n t > < b : P o i n t > < b : _ x > 4 0 6 . 5 7 0 4 7 7 2 3 4 3 3 2 4 3 < / b : _ x > < b : _ y > 1 4 9 . 8 9 3 2 2 3 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 F a c t t a b l e _ r i d e r s h i p 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 F a c t t a b l e _ r i d e r s h i p 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  2 < / K e y > < / D i a g r a m O b j e c t K e y > < D i a g r a m O b j e c t K e y > < K e y > M e a s u r e s \ C o u n t   o f   D a t e   2 \ T a g I n f o \ F o r m u l a < / K e y > < / D i a g r a m O b j e c t K e y > < D i a g r a m O b j e c t K e y > < K e y > M e a s u r e s \ C o u n t   o f   D a t e   2 \ T a g I n f o \ V a l u e < / K e y > < / D i a g r a m O b j e c t K e y > < D i a g r a m O b j e c t K e y > < K e y > M e a s u r e s \ S u m   o f   B u s I D   2 < / K e y > < / D i a g r a m O b j e c t K e y > < D i a g r a m O b j e c t K e y > < K e y > M e a s u r e s \ S u m   o f   B u s I D   2 \ T a g I n f o \ F o r m u l a < / K e y > < / D i a g r a m O b j e c t K e y > < D i a g r a m O b j e c t K e y > < K e y > M e a s u r e s \ S u m   o f   B u s I D   2 \ T a g I n f o \ V a l u e < / K e y > < / D i a g r a m O b j e c t K e y > < D i a g r a m O b j e c t K e y > < K e y > M e a s u r e s \ C o u n t   o f   B u s I D   2 < / K e y > < / D i a g r a m O b j e c t K e y > < D i a g r a m O b j e c t K e y > < K e y > M e a s u r e s \ C o u n t   o f   B u s I D   2 \ T a g I n f o \ F o r m u l a < / K e y > < / D i a g r a m O b j e c t K e y > < D i a g r a m O b j e c t K e y > < K e y > M e a s u r e s \ C o u n t   o f   B u s I D   2 \ T a g I n f o \ V a l u e < / K e y > < / D i a g r a m O b j e c t K e y > < D i a g r a m O b j e c t K e y > < K e y > C o l u m n s \ R e c o r d I D < / K e y > < / D i a g r a m O b j e c t K e y > < D i a g r a m O b j e c t K e y > < K e y > C o l u m n s \ B u s I D 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 C o l u m n s \ O p e r a t i o n   M o m e n t s < / K e y > < / D i a g r a m O b j e c t K e y > < D i a g r a m O b j e c t K e y > < K e y > C o l u m n s \ N u m b e r O f R i d e r s < / K e y > < / D i a g r a m O b j e c t K e y > < D i a g r a m O b j e c t K e y > < K e y > C o l u m n s \ R i d e r I D < / K e y > < / D i a g r a m O b j e c t K e y > < D i a g r a m O b j e c t K e y > < K e y > C o l u m n s \ L a s t   C h a r a c t e r s < / K e y > < / D i a g r a m O b j e c t K e y > < D i a g r a m O b j e c t K e y > < K e y > C o l u m n s \ T i m e   G r o u p < / K e y > < / D i a g r a m O b j e c t K e y > < D i a g r a m O b j e c t K e y > < K e y > C o l u m n s \ C a p a c i t y < / K e y > < / D i a g r a m O b j e c t K e y > < D i a g r a m O b j e c t K e y > < K e y > C o l u m n s \ U t i l i s a t i o n   P c t < / K e y > < / D i a g r a m O b j e c t K e y > < D i a g r a m O b j e c t K e y > < K e y > C o l u m n s \ B u s   U t i l i s a t i o n   C a t e g o r y < / K e y > < / D i a g r a m O b j e c t K e y > < D i a g r a m O b j e c t K e y > < K e y > C o l u m n s \ T i m e   ( H o u r ) < / K e y > < / D i a g r a m O b j e c t K e y > < D i a g r a m O b j e c t K e y > < K e y > C o l u m n s \ T i m e   ( M i n u t e ) < / K e y > < / D i a g r a m O b j e c t K e y > < D i a g r a m O b j e c t K e y > < K e y > L i n k s \ & l t ; C o l u m n s \ C o u n t   o f   D a t e   2 & g t ; - & l t ; M e a s u r e s \ D a t e & g t ; < / K e y > < / D i a g r a m O b j e c t K e y > < D i a g r a m O b j e c t K e y > < K e y > L i n k s \ & l t ; C o l u m n s \ C o u n t   o f   D a t e   2 & g t ; - & l t ; M e a s u r e s \ D a t e & g t ; \ C O L U M N < / K e y > < / D i a g r a m O b j e c t K e y > < D i a g r a m O b j e c t K e y > < K e y > L i n k s \ & l t ; C o l u m n s \ C o u n t   o f   D a t e   2 & g t ; - & l t ; M e a s u r e s \ D a t e & g t ; \ M E A S U R E < / K e y > < / D i a g r a m O b j e c t K e y > < D i a g r a m O b j e c t K e y > < K e y > L i n k s \ & l t ; C o l u m n s \ S u m   o f   B u s I D   2 & g t ; - & l t ; M e a s u r e s \ B u s I D & g t ; < / K e y > < / D i a g r a m O b j e c t K e y > < D i a g r a m O b j e c t K e y > < K e y > L i n k s \ & l t ; C o l u m n s \ S u m   o f   B u s I D   2 & g t ; - & l t ; M e a s u r e s \ B u s I D & g t ; \ C O L U M N < / K e y > < / D i a g r a m O b j e c t K e y > < D i a g r a m O b j e c t K e y > < K e y > L i n k s \ & l t ; C o l u m n s \ S u m   o f   B u s I D   2 & g t ; - & l t ; M e a s u r e s \ B u s I D & g t ; \ M E A S U R E < / K e y > < / D i a g r a m O b j e c t K e y > < D i a g r a m O b j e c t K e y > < K e y > L i n k s \ & l t ; C o l u m n s \ C o u n t   o f   B u s I D   2 & g t ; - & l t ; M e a s u r e s \ B u s I D & g t ; < / K e y > < / D i a g r a m O b j e c t K e y > < D i a g r a m O b j e c t K e y > < K e y > L i n k s \ & l t ; C o l u m n s \ C o u n t   o f   B u s I D   2 & g t ; - & l t ; M e a s u r e s \ B u s I D & g t ; \ C O L U M N < / K e y > < / D i a g r a m O b j e c t K e y > < D i a g r a m O b j e c t K e y > < K e y > L i n k s \ & l t ; C o l u m n s \ C o u n t   o f   B u s I D   2 & g t ; - & l t ; M e a s u r e s \ B u s I D & g t ; \ M E A S U R E 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 M o m e n t s 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 C h a r a c t e r s 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 C o l u m n s \ U t i l i s a t i o n   P c t 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  U t i l i s a t i o n  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 B u s I D < / K e y > < / D i a g r a m O b j e c t K e y > < D i a g r a m O b j e c t K e y > < K e y > M e a s u r e s \ S u m   o f   B u s I D \ T a g I n f o \ F o r m u l a < / K e y > < / D i a g r a m O b j e c t K e y > < D i a g r a m O b j e c t K e y > < K e y > M e a s u r e s \ S u m   o f   B u s I D \ T a g I n f o \ V a l u e < / K e y > < / D i a g r a m O b j e c t K e y > < D i a g r a m O b j e c t K e y > < K e y > M e a s u r e s \ C o u n t   o f   B u s I D < / K e y > < / D i a g r a m O b j e c t K e y > < D i a g r a m O b j e c t K e y > < K e y > M e a s u r e s \ C o u n t   o f   B u s I D \ T a g I n f o \ F o r m u l a < / K e y > < / D i a g r a m O b j e c t K e y > < D i a g r a m O b j e c t K e y > < K e y > M e a s u r e s \ C o u n t   o f   B u s I D \ T a g I n f o \ V a l u e 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D i a g r a m O b j e c t K e y > < K e y > L i n k s \ & l t ; C o l u m n s \ S u m   o f   B u s I D & g t ; - & l t ; M e a s u r e s \ B u s I D & g t ; < / K e y > < / D i a g r a m O b j e c t K e y > < D i a g r a m O b j e c t K e y > < K e y > L i n k s \ & l t ; C o l u m n s \ S u m   o f   B u s I D & g t ; - & l t ; M e a s u r e s \ B u s I D & g t ; \ C O L U M N < / K e y > < / D i a g r a m O b j e c t K e y > < D i a g r a m O b j e c t K e y > < K e y > L i n k s \ & l t ; C o l u m n s \ S u m   o f   B u s I D & g t ; - & l t ; M e a s u r e s \ B u s I D & g t ; \ M E A S U R E < / K e y > < / D i a g r a m O b j e c t K e y > < D i a g r a m O b j e c t K e y > < K e y > L i n k s \ & l t ; C o l u m n s \ C o u n t   o f   B u s I D & g t ; - & l t ; M e a s u r e s \ B u s I D & g t ; < / K e y > < / D i a g r a m O b j e c t K e y > < D i a g r a m O b j e c t K e y > < K e y > L i n k s \ & l t ; C o l u m n s \ C o u n t   o f   B u s I D & g t ; - & l t ; M e a s u r e s \ B u s I D & g t ; \ C O L U M N < / K e y > < / D i a g r a m O b j e c t K e y > < D i a g r a m O b j e c t K e y > < K e y > L i n k s \ & l t ; C o l u m n s \ C o u n t   o f   B u s I D & g t ; - & l t ; M e a s u r e s \ B u s I D & g t ; \ M E A S U R E 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 B u s I D 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 M e a s u r e s \ C o u n t   o f   D a t e \ T a g I n f o \ V a l u e 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  N u m b e r < / K e y > < / D i a g r a m O b j e c t K e y > < D i a g r a m O b j e c t K e y > < K e y > C o l u m n s \ D a y   N a m e < / K e y > < / D i a g r a m O b j e c t K e y > < D i a g r a m O b j e c t K e y > < K e y > C o l u m n s \ D a y   N u m b e r < / K e y > < / D i a g r a m O b j e c t K e y > < D i a g r a m O b j e c t K e y > < K e y > C o l u m n s \ W e e k   T y p e 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0 d 8 3 0 5 5 - a c 8 a - 4 4 6 1 - a b 5 9 - 0 c 3 9 f e 6 b b 2 c c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 D i m _ b u s e s _ 9 1 9 e e b f c - 9 b b 3 - 4 c e d - 8 7 c f - 8 1 3 1 2 9 8 8 0 a a 5 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 D i m _ D a t e T a b l e _ e 8 6 f 7 6 1 6 - 4 c b 8 - 4 2 5 d - b 6 8 9 - 4 4 2 2 a a 9 5 5 b 5 9 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 F a c t t a b l e _ r i d e r s h i p _ c a 1 5 e c 2 f - 0 a d 4 - 4 6 b 8 - 8 0 1 c - 5 b f b d 2 d 7 e 1 a f 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 D i m _ r o u t e s _ c 9 7 f 9 0 8 5 - b 5 a a - 4 4 4 4 - a b 6 b - f b 8 c 4 0 2 4 e b c c 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 D i m _ d e m o g r a p h i c s _ 7 8 3 7 d 4 7 3 - 2 5 0 1 - 4 d 2 5 - b 3 1 7 - e 6 4 5 8 e 8 4 8 1 b 2 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 C a l c u l a t i o n s _ 8 5 b d 5 0 6 1 - a 9 4 1 - 4 f 9 e - b 8 b 6 - 8 2 b 2 1 c b 1 4 d d a 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2 d 3 f e 7 c - 3 6 3 4 - 4 2 9 c - 9 f 4 3 - 6 e a c 9 4 e a 5 4 5 8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1 3 0 6 4 a 1 - 0 c a 1 - 4 7 8 a - a c 6 e - 0 8 4 d b 4 8 1 1 8 2 5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4 d 3 d f 4 b - 2 d a a - 4 a 1 8 - 8 a 2 e - 5 a e e 7 5 a 1 0 2 d d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b d 7 2 2 9 2 c - b f 4 d - 4 e c e - a f d 9 - 4 f 1 5 a 2 4 1 4 b 3 e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b 2 a d 6 c e f - b 6 3 f - 4 6 c e - b 2 4 6 - 6 a 4 9 4 c 0 6 5 9 4 7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0 f c e 4 6 8 2 - b 4 2 9 - 4 5 7 0 - 8 4 6 f - f 9 e 4 3 5 f d 1 c d 4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6 a c 5 5 d 1 2 - d a 6 7 - 4 6 c 1 - a d 5 5 - a 6 a 7 d 1 a 9 0 f 9 2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a 6 d 5 8 c 7 3 - d 1 6 b - 4 f c e - 9 9 4 c - b 9 d 9 5 0 2 6 4 b e f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6 9 5 1 e c 2 - d 7 f 5 - 4 9 7 8 - 9 4 2 9 - 7 6 b 7 0 e c a a 8 6 b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r o u t e s _ c 9 7 f 9 0 8 5 - b 5 a a - 4 4 4 4 - a b 6 b - f b 8 c 4 0 2 4 e b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 1 2 7 < / i n t > < / v a l u e > < / i t e m > < i t e m > < k e y > < s t r i n g > R o u t e N a m e < / s t r i n g > < / k e y > < v a l u e > < i n t > 1 6 4 < / i n t > < / v a l u e > < / i t e m > < i t e m > < k e y > < s t r i n g > S t a r t L o c a t i o n < / s t r i n g > < / k e y > < v a l u e > < i n t > 1 7 5 < / i n t > < / v a l u e > < / i t e m > < i t e m > < k e y > < s t r i n g > E n d L o c a t i o n < / s t r i n g > < / k e y > < v a l u e > < i n t > 1 6 8 < / i n t > < / v a l u e > < / i t e m > < i t e m > < k e y > < s t r i n g > T r i p F e e < / s t r i n g > < / k e y > < v a l u e > < i n t > 1 2 0 < / i n t > < / v a l u e > < / i t e m > < i t e m > < k e y > < s t r i n g > T a k e O f f T i m e < / s t r i n g > < / k e y > < v a l u e > < i n t > 1 7 1 < / i n t > < / v a l u e > < / i t e m > < i t e m > < k e y > < s t r i n g > A r r i v a l T i m e < / s t r i n g > < / k e y > < v a l u e > < i n t > 1 5 7 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 R o u t e N a m e < / s t r i n g > < / k e y > < v a l u e > < i n t > 1 < / i n t > < / v a l u e > < / i t e m > < i t e m > < k e y > < s t r i n g > S t a r t L o c a t i o n < / s t r i n g > < / k e y > < v a l u e > < i n t > 2 < / i n t > < / v a l u e > < / i t e m > < i t e m > < k e y > < s t r i n g > E n d L o c a t i o n < / s t r i n g > < / k e y > < v a l u e > < i n t > 3 < / i n t > < / v a l u e > < / i t e m > < i t e m > < k e y > < s t r i n g > T r i p F e e < / s t r i n g > < / k e y > < v a l u e > < i n t > 4 < / i n t > < / v a l u e > < / i t e m > < i t e m > < k e y > < s t r i n g > T a k e O f f T i m e < / s t r i n g > < / k e y > < v a l u e > < i n t > 5 < / i n t > < / v a l u e > < / i t e m > < i t e m > < k e y > < s t r i n g > A r r i v a l T i m e 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1 2 4 e b 9 d - a 9 d 7 - 4 7 0 4 - 9 5 7 2 - d 7 2 5 0 c 5 f 5 0 a 6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 2 0 2 4 - 0 7 - 2 8 T 1 5 : 1 0 : 5 8 . 9 2 6 0 0 6 6 + 0 8 : 0 0 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_ D a t e T a b l e _ e 8 6 f 7 6 1 6 - 4 c b 8 - 4 2 5 d - b 6 8 9 - 4 4 2 2 a a 9 5 5 b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 Y e a r < / s t r i n g > < / k e y > < v a l u e > < i n t > 9 4 < / i n t > < / v a l u e > < / i t e m > < i t e m > < k e y > < s t r i n g > M o n t h   N a m e < / s t r i n g > < / k e y > < v a l u e > < i n t > 1 7 2 < / i n t > < / v a l u e > < / i t e m > < i t e m > < k e y > < s t r i n g > M o n t h   N u m b e r < / s t r i n g > < / k e y > < v a l u e > < i n t > 1 9 1 < / i n t > < / v a l u e > < / i t e m > < i t e m > < k e y > < s t r i n g > D a y   N a m e < / s t r i n g > < / k e y > < v a l u e > < i n t > 1 5 1 < / i n t > < / v a l u e > < / i t e m > < i t e m > < k e y > < s t r i n g > D a y   N u m b e r < / s t r i n g > < / k e y > < v a l u e > < i n t > 1 7 0 < / i n t > < / v a l u e > < / i t e m > < i t e m > < k e y > < s t r i n g > W e e k   T y p e < / s t r i n g > < / k e y > < v a l u e > < i n t > 1 5 6 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  N u m b e r 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 D a y   N u m b e r < / s t r i n g > < / k e y > < v a l u e > < i n t > 5 < / i n t > < / v a l u e > < / i t e m > < i t e m > < k e y > < s t r i n g > W e e k  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2 3 c d 1 9 e 5 - 7 c 4 a - 4 6 2 6 - b e 8 1 - 5 3 7 e 1 1 c 8 c 8 c e " > < C u s t o m C o n t e n t > < ! [ C D A T A [ < ? x m l   v e r s i o n = " 1 . 0 "   e n c o d i n g = " u t f - 1 6 " ? > < S e t t i n g s > < C a l c u l a t e d F i e l d s > < i t e m > < M e a s u r e N a m e > c a l c u l a t i o n s < / M e a s u r e N a m e > < D i s p l a y N a m e > c a l c u l a t i o n s 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c u l a t i o n s _ 8 5 b d 5 0 6 1 - a 9 4 1 - 4 f 9 e - b 8 b 6 - 8 2 b 2 1 c b 1 4 d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 C a l c u l a t i o n < / s t r i n g > < / k e y > < v a l u e > < i n t > 1 5 5 < / i n t > < / v a l u e > < / i t e m > < / C o l u m n W i d t h s > < C o l u m n D i s p l a y I n d e x > < i t e m > < k e y > < s t r i n g > C a l c u l a t i o n 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b u s e s _ 9 1 9 e e b f c - 9 b b 3 - 4 c e d - 8 7 c f - 8 1 3 1 2 9 8 8 0 a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 1 0 7 < / i n t > < / v a l u e > < / i t e m > < i t e m > < k e y > < s t r i n g > R o u t e I D < / s t r i n g > < / k e y > < v a l u e > < i n t > 1 2 7 < / i n t > < / v a l u e > < / i t e m > < i t e m > < k e y > < s t r i n g > B u s N u m b e r < / s t r i n g > < / k e y > < v a l u e > < i n t > 1 6 3 < / i n t > < / v a l u e > < / i t e m > < i t e m > < k e y > < s t r i n g > C a p a c i t y < / s t r i n g > < / k e y > < v a l u e > < i n t > 1 3 2 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FF08A8E-FB6A-471B-B188-B7EC84FE5DED}">
  <ds:schemaRefs/>
</ds:datastoreItem>
</file>

<file path=customXml/itemProps10.xml><?xml version="1.0" encoding="utf-8"?>
<ds:datastoreItem xmlns:ds="http://schemas.openxmlformats.org/officeDocument/2006/customXml" ds:itemID="{7A2B6C77-7EE6-4454-BEEE-7F8676AB54E0}">
  <ds:schemaRefs/>
</ds:datastoreItem>
</file>

<file path=customXml/itemProps11.xml><?xml version="1.0" encoding="utf-8"?>
<ds:datastoreItem xmlns:ds="http://schemas.openxmlformats.org/officeDocument/2006/customXml" ds:itemID="{B7BE3F67-C127-42C4-8078-AED2DD9E4213}">
  <ds:schemaRefs/>
</ds:datastoreItem>
</file>

<file path=customXml/itemProps12.xml><?xml version="1.0" encoding="utf-8"?>
<ds:datastoreItem xmlns:ds="http://schemas.openxmlformats.org/officeDocument/2006/customXml" ds:itemID="{A5903384-141E-4418-B341-621EBD90F4D4}">
  <ds:schemaRefs/>
</ds:datastoreItem>
</file>

<file path=customXml/itemProps13.xml><?xml version="1.0" encoding="utf-8"?>
<ds:datastoreItem xmlns:ds="http://schemas.openxmlformats.org/officeDocument/2006/customXml" ds:itemID="{A47A3E8C-C011-4828-B278-D1BAD88F312D}">
  <ds:schemaRefs/>
</ds:datastoreItem>
</file>

<file path=customXml/itemProps14.xml><?xml version="1.0" encoding="utf-8"?>
<ds:datastoreItem xmlns:ds="http://schemas.openxmlformats.org/officeDocument/2006/customXml" ds:itemID="{15D1018B-2AD5-4150-8C31-3D564B87B8FB}">
  <ds:schemaRefs/>
</ds:datastoreItem>
</file>

<file path=customXml/itemProps15.xml><?xml version="1.0" encoding="utf-8"?>
<ds:datastoreItem xmlns:ds="http://schemas.openxmlformats.org/officeDocument/2006/customXml" ds:itemID="{6C5B831A-33DD-4F8F-BC50-723949E714B0}">
  <ds:schemaRefs/>
</ds:datastoreItem>
</file>

<file path=customXml/itemProps16.xml><?xml version="1.0" encoding="utf-8"?>
<ds:datastoreItem xmlns:ds="http://schemas.openxmlformats.org/officeDocument/2006/customXml" ds:itemID="{0B40F2EC-4FE1-4CAC-BD77-BDA5FD50BB8B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33C6B8D9-473F-456B-948B-527CEDB7576F}">
  <ds:schemaRefs/>
</ds:datastoreItem>
</file>

<file path=customXml/itemProps18.xml><?xml version="1.0" encoding="utf-8"?>
<ds:datastoreItem xmlns:ds="http://schemas.openxmlformats.org/officeDocument/2006/customXml" ds:itemID="{8F0701ED-9CA7-4756-A66D-B836CD6189E7}">
  <ds:schemaRefs/>
</ds:datastoreItem>
</file>

<file path=customXml/itemProps19.xml><?xml version="1.0" encoding="utf-8"?>
<ds:datastoreItem xmlns:ds="http://schemas.openxmlformats.org/officeDocument/2006/customXml" ds:itemID="{4C6A5EBC-5414-4CFD-955C-F72337CAE88F}">
  <ds:schemaRefs/>
</ds:datastoreItem>
</file>

<file path=customXml/itemProps2.xml><?xml version="1.0" encoding="utf-8"?>
<ds:datastoreItem xmlns:ds="http://schemas.openxmlformats.org/officeDocument/2006/customXml" ds:itemID="{18608A19-CEA4-43F3-A9D9-3BDFBEE27DF8}">
  <ds:schemaRefs/>
</ds:datastoreItem>
</file>

<file path=customXml/itemProps20.xml><?xml version="1.0" encoding="utf-8"?>
<ds:datastoreItem xmlns:ds="http://schemas.openxmlformats.org/officeDocument/2006/customXml" ds:itemID="{8DD20E75-F3E3-4402-8F63-8EC11B5D437B}">
  <ds:schemaRefs/>
</ds:datastoreItem>
</file>

<file path=customXml/itemProps21.xml><?xml version="1.0" encoding="utf-8"?>
<ds:datastoreItem xmlns:ds="http://schemas.openxmlformats.org/officeDocument/2006/customXml" ds:itemID="{9E0B3FDB-579A-404F-8CD9-BCFEC7E61FEE}">
  <ds:schemaRefs/>
</ds:datastoreItem>
</file>

<file path=customXml/itemProps22.xml><?xml version="1.0" encoding="utf-8"?>
<ds:datastoreItem xmlns:ds="http://schemas.openxmlformats.org/officeDocument/2006/customXml" ds:itemID="{E94B77C2-2314-48CF-A890-6CFC8563BFE4}">
  <ds:schemaRefs/>
</ds:datastoreItem>
</file>

<file path=customXml/itemProps23.xml><?xml version="1.0" encoding="utf-8"?>
<ds:datastoreItem xmlns:ds="http://schemas.openxmlformats.org/officeDocument/2006/customXml" ds:itemID="{0983F61B-67A2-4CC4-B75E-FCD1A71BF97C}">
  <ds:schemaRefs/>
</ds:datastoreItem>
</file>

<file path=customXml/itemProps24.xml><?xml version="1.0" encoding="utf-8"?>
<ds:datastoreItem xmlns:ds="http://schemas.openxmlformats.org/officeDocument/2006/customXml" ds:itemID="{5CCD00A3-C27C-47BC-A941-4DF48AB26733}">
  <ds:schemaRefs/>
</ds:datastoreItem>
</file>

<file path=customXml/itemProps25.xml><?xml version="1.0" encoding="utf-8"?>
<ds:datastoreItem xmlns:ds="http://schemas.openxmlformats.org/officeDocument/2006/customXml" ds:itemID="{D13AD532-09A7-4715-8BD2-D7336E595D52}">
  <ds:schemaRefs/>
</ds:datastoreItem>
</file>

<file path=customXml/itemProps26.xml><?xml version="1.0" encoding="utf-8"?>
<ds:datastoreItem xmlns:ds="http://schemas.openxmlformats.org/officeDocument/2006/customXml" ds:itemID="{A4F47255-B160-42FD-BE6B-1C0400CB062C}">
  <ds:schemaRefs/>
</ds:datastoreItem>
</file>

<file path=customXml/itemProps27.xml><?xml version="1.0" encoding="utf-8"?>
<ds:datastoreItem xmlns:ds="http://schemas.openxmlformats.org/officeDocument/2006/customXml" ds:itemID="{FB36465F-2C1E-4E1D-8390-893E0C72E1BA}">
  <ds:schemaRefs/>
</ds:datastoreItem>
</file>

<file path=customXml/itemProps28.xml><?xml version="1.0" encoding="utf-8"?>
<ds:datastoreItem xmlns:ds="http://schemas.openxmlformats.org/officeDocument/2006/customXml" ds:itemID="{2BDAD05C-BA49-424F-AC10-748C666F2E0C}">
  <ds:schemaRefs/>
</ds:datastoreItem>
</file>

<file path=customXml/itemProps29.xml><?xml version="1.0" encoding="utf-8"?>
<ds:datastoreItem xmlns:ds="http://schemas.openxmlformats.org/officeDocument/2006/customXml" ds:itemID="{79F438FD-2237-4C2D-9FB6-B52A6848E5F5}">
  <ds:schemaRefs/>
</ds:datastoreItem>
</file>

<file path=customXml/itemProps3.xml><?xml version="1.0" encoding="utf-8"?>
<ds:datastoreItem xmlns:ds="http://schemas.openxmlformats.org/officeDocument/2006/customXml" ds:itemID="{904243C6-3FB9-4887-99C1-34915B9F1A64}">
  <ds:schemaRefs/>
</ds:datastoreItem>
</file>

<file path=customXml/itemProps30.xml><?xml version="1.0" encoding="utf-8"?>
<ds:datastoreItem xmlns:ds="http://schemas.openxmlformats.org/officeDocument/2006/customXml" ds:itemID="{793975DE-4E84-4C4D-94EC-8D331CE924BE}">
  <ds:schemaRefs/>
</ds:datastoreItem>
</file>

<file path=customXml/itemProps31.xml><?xml version="1.0" encoding="utf-8"?>
<ds:datastoreItem xmlns:ds="http://schemas.openxmlformats.org/officeDocument/2006/customXml" ds:itemID="{781839DD-53FF-457C-AF27-4A00EC7AAC9F}">
  <ds:schemaRefs/>
</ds:datastoreItem>
</file>

<file path=customXml/itemProps32.xml><?xml version="1.0" encoding="utf-8"?>
<ds:datastoreItem xmlns:ds="http://schemas.openxmlformats.org/officeDocument/2006/customXml" ds:itemID="{779FFC33-401E-4F59-B5F2-88A8ED075DC7}">
  <ds:schemaRefs/>
</ds:datastoreItem>
</file>

<file path=customXml/itemProps33.xml><?xml version="1.0" encoding="utf-8"?>
<ds:datastoreItem xmlns:ds="http://schemas.openxmlformats.org/officeDocument/2006/customXml" ds:itemID="{1CFF772E-DFA0-418B-A10C-4FB5E79E19EA}">
  <ds:schemaRefs/>
</ds:datastoreItem>
</file>

<file path=customXml/itemProps34.xml><?xml version="1.0" encoding="utf-8"?>
<ds:datastoreItem xmlns:ds="http://schemas.openxmlformats.org/officeDocument/2006/customXml" ds:itemID="{2AE17460-00D8-4731-9644-5C5F79C23668}">
  <ds:schemaRefs/>
</ds:datastoreItem>
</file>

<file path=customXml/itemProps35.xml><?xml version="1.0" encoding="utf-8"?>
<ds:datastoreItem xmlns:ds="http://schemas.openxmlformats.org/officeDocument/2006/customXml" ds:itemID="{331FDCE4-3F81-474F-82D3-D49F053A0603}">
  <ds:schemaRefs/>
</ds:datastoreItem>
</file>

<file path=customXml/itemProps4.xml><?xml version="1.0" encoding="utf-8"?>
<ds:datastoreItem xmlns:ds="http://schemas.openxmlformats.org/officeDocument/2006/customXml" ds:itemID="{7C207F2F-FC44-4540-B3C6-74978C6FAB48}">
  <ds:schemaRefs/>
</ds:datastoreItem>
</file>

<file path=customXml/itemProps5.xml><?xml version="1.0" encoding="utf-8"?>
<ds:datastoreItem xmlns:ds="http://schemas.openxmlformats.org/officeDocument/2006/customXml" ds:itemID="{7F3B2233-CDBE-4309-9E68-D9027165A864}">
  <ds:schemaRefs/>
</ds:datastoreItem>
</file>

<file path=customXml/itemProps6.xml><?xml version="1.0" encoding="utf-8"?>
<ds:datastoreItem xmlns:ds="http://schemas.openxmlformats.org/officeDocument/2006/customXml" ds:itemID="{2D2CB50E-34EE-45CA-8803-C33F55D3F5D5}">
  <ds:schemaRefs/>
</ds:datastoreItem>
</file>

<file path=customXml/itemProps7.xml><?xml version="1.0" encoding="utf-8"?>
<ds:datastoreItem xmlns:ds="http://schemas.openxmlformats.org/officeDocument/2006/customXml" ds:itemID="{813E2E21-C7C9-48A1-92B6-5EB6E1E4CC23}">
  <ds:schemaRefs/>
</ds:datastoreItem>
</file>

<file path=customXml/itemProps8.xml><?xml version="1.0" encoding="utf-8"?>
<ds:datastoreItem xmlns:ds="http://schemas.openxmlformats.org/officeDocument/2006/customXml" ds:itemID="{AA8F4787-D086-4FB9-BE78-60B8641663A3}">
  <ds:schemaRefs/>
</ds:datastoreItem>
</file>

<file path=customXml/itemProps9.xml><?xml version="1.0" encoding="utf-8"?>
<ds:datastoreItem xmlns:ds="http://schemas.openxmlformats.org/officeDocument/2006/customXml" ds:itemID="{DD4364DE-8D01-4296-AD30-37A4C72B34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Analysis-1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karanam</dc:creator>
  <cp:lastModifiedBy>jaya karanam</cp:lastModifiedBy>
  <dcterms:created xsi:type="dcterms:W3CDTF">2024-07-18T21:30:54Z</dcterms:created>
  <dcterms:modified xsi:type="dcterms:W3CDTF">2024-07-28T07:10:59Z</dcterms:modified>
</cp:coreProperties>
</file>