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Data_Mining_Assignment\Data Analytics\Assignment 3\Final_Files\"/>
    </mc:Choice>
  </mc:AlternateContent>
  <bookViews>
    <workbookView xWindow="0" yWindow="0" windowWidth="28800" windowHeight="12315" firstSheet="1" activeTab="1"/>
  </bookViews>
  <sheets>
    <sheet name="CB_DATA_" sheetId="2" state="veryHidden" r:id="rId1"/>
    <sheet name="Portfolio_Coice_Simulation" sheetId="1" r:id="rId2"/>
    <sheet name="Report" sheetId="3" r:id="rId3"/>
  </sheets>
  <definedNames>
    <definedName name="CB_2e9ea5e11ed247a6b381a20599422618" localSheetId="1" hidden="1">Portfolio_Coice_Simulation!$L$7</definedName>
    <definedName name="CB_3a08d5c364794b7e9a9737b81c0d4030" localSheetId="0" hidden="1">#N/A</definedName>
    <definedName name="CB_3ccebb864f6e43188c0bd47fb896569f" localSheetId="0" hidden="1">#N/A</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"'638507142754096104"</definedName>
    <definedName name="CB_Block_00000000000000000000000000000001" localSheetId="1" hidden="1">"'638507134712602307"</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WorkbookPriority" localSheetId="0" hidden="1">-897523656</definedName>
    <definedName name="CBx_30d6136866ef4d4181202fc71628d273" localSheetId="0" hidden="1">"'CB_DATA_'!$A$1"</definedName>
    <definedName name="CBx_45eed65532fb4e84b46384f2fecdb278" localSheetId="0" hidden="1">"'Portfolio_Coice_Simulation'!$A$1"</definedName>
    <definedName name="CBx_ad7abe9f6f754077853bf13747edb478" localSheetId="0" hidden="1">"'Sheet1'!$A$1"</definedName>
    <definedName name="CBx_Sheet_Guid" localSheetId="0" hidden="1">"'30d61368-66ef-4d41-8120-2fc71628d273"</definedName>
    <definedName name="CBx_Sheet_Guid" localSheetId="1" hidden="1">"'45eed655-32fb-4e84-b463-84f2fecdb278"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 r="D14" i="1"/>
  <c r="D16" i="1" s="1"/>
  <c r="F9" i="1"/>
  <c r="J9" i="1" s="1"/>
  <c r="K9" i="1" s="1"/>
  <c r="F7" i="1"/>
  <c r="J7" i="1" s="1"/>
  <c r="K7" i="1" s="1"/>
  <c r="P2" i="2"/>
  <c r="F11" i="1"/>
  <c r="F10" i="1"/>
  <c r="F12" i="1"/>
  <c r="F13" i="1"/>
  <c r="F8" i="1"/>
  <c r="F6" i="1"/>
  <c r="J11" i="1"/>
  <c r="J6" i="1"/>
  <c r="J8" i="1"/>
  <c r="J13" i="1"/>
  <c r="J10" i="1"/>
  <c r="J12" i="1"/>
  <c r="K11" i="1" l="1"/>
  <c r="K12" i="1"/>
  <c r="K10" i="1"/>
  <c r="K13" i="1"/>
  <c r="K8" i="1"/>
  <c r="K6" i="1"/>
  <c r="K14" i="1" l="1"/>
  <c r="K15" i="1" s="1"/>
</calcChain>
</file>

<file path=xl/comments1.xml><?xml version="1.0" encoding="utf-8"?>
<comments xmlns="http://schemas.openxmlformats.org/spreadsheetml/2006/main">
  <authors>
    <author>JayJay</author>
  </authors>
  <commentList>
    <comment ref="L7" authorId="0" shapeId="0">
      <text>
        <r>
          <rPr>
            <b/>
            <sz val="9"/>
            <color indexed="81"/>
            <rFont val="Tahoma"/>
            <family val="2"/>
          </rPr>
          <t>Assumption</t>
        </r>
        <r>
          <rPr>
            <sz val="9"/>
            <color indexed="81"/>
            <rFont val="Tahoma"/>
            <family val="2"/>
          </rPr>
          <t>: L6
  Normal distribution
  Mean = 3.00
  Std. Dev. = 0.30</t>
        </r>
      </text>
    </comment>
  </commentList>
</comments>
</file>

<file path=xl/sharedStrings.xml><?xml version="1.0" encoding="utf-8"?>
<sst xmlns="http://schemas.openxmlformats.org/spreadsheetml/2006/main" count="44" uniqueCount="42">
  <si>
    <t>Select?</t>
  </si>
  <si>
    <t>Initial</t>
  </si>
  <si>
    <t>Prob. of</t>
  </si>
  <si>
    <t>Success?</t>
  </si>
  <si>
    <t>Most</t>
  </si>
  <si>
    <t>Project</t>
  </si>
  <si>
    <t>(1=yes, 0=no)</t>
  </si>
  <si>
    <t>Investment</t>
  </si>
  <si>
    <t>Success</t>
  </si>
  <si>
    <t>Min</t>
  </si>
  <si>
    <t>Likely</t>
  </si>
  <si>
    <t>Max</t>
  </si>
  <si>
    <t>Revenue</t>
  </si>
  <si>
    <t>Profit</t>
  </si>
  <si>
    <t>Used</t>
  </si>
  <si>
    <t>Total Profit</t>
  </si>
  <si>
    <t>Available</t>
  </si>
  <si>
    <t>Loss?</t>
  </si>
  <si>
    <t>Surplus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</si>
  <si>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</si>
  <si>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</si>
  <si>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</si>
  <si>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</si>
  <si>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</si>
  <si>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</si>
  <si>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</si>
  <si>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</si>
  <si>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</si>
  <si>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</si>
  <si>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</si>
  <si>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</si>
  <si>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30d61368-66ef-4d41-8120-2fc71628d273</t>
  </si>
  <si>
    <t>CB_Block_0</t>
  </si>
  <si>
    <t>㜸〱敤㕣㕢㙣ㅣ㔷ㄹ摥㌳摥㕤敦慣敤搸㡤搳㑢㑡㘹㕤㑡㕢㠸挳㌶㑥ㄳ㑡㠱㄰㝣㘹㉥挵㠹摤搸㐹㐱㔰㙤挶扢㘷攲㘹㜶㘶摣㤹㔹㈷㉥㤵㕡㐱戹㠹㤶㑡攵㈲ち攵愲ち㠱㜸攱昲㔲慥㉦㐸㐸㈰㔴㈴㠴攰〱㠹㠷㠲㄰㍣㠰㔰㈴㕥㜸㐰㠲敦㍢㌳戳㍢戳昶㡥摤㙤ぢ㉥昲㐹昶捦㤹㜳㥢㜳捥㝦㍤晦㝦㈶㌹㤱换攵晥㡤挴㝦㤹昲捣摣戰戰收〷搲慥㑣扢㡤㠶慣〵㤶敢昸㤵㐹捦㌳搶㘶㉤㍦攸㐳㠳㘲搵㐲扤㕦愸晡搶挳戲㔴㕤㤵㥥㡦㐶㠵㕣慥㔴搲㌵搴㜳㄰晥㐶攲〷㥤扤〶昳〰㡢搳㔳㜳㑢て㘲搴㠵挰昵攴晥戱㜳㘱摦㈳ㄳㄳ㤵㠹捡㥤㠷㈶敥慥ㅣ搸㍦㌶摤㙣〴㑤㑦ㅥ㜱㘴㌳昰㡣挶晥戱昹收㔲挳慡扤㐷慥㉤扡ㄷ愵㜳㐴㉥ㅤ戸㜳挹㌸昴戶㠹㐳㠷て㥢㜷摦晤戶㐱扣㍡㜷㝡㝡㙡摥㤳愶晦ち㡤㔹攰㤴て捤挸㥡挵戵㐹改㔹捥㠵捡昴ㄴ晥㈶收㡦愷扢㉡ぢ换㔲〶㝣戵昴愴㔳㤳扥㡥㡥〳昶愴敦㌷敤ㄵ㙥㥥㙥ㅦ挳㔲㙢㠶ㅦㄴ散㘹搹㘸攸㜶㍣㙡挹㥥挳摥㌵㡣戵㐱㝢㐱㍡扥ㄵ㔸慢㔶戰㔶戴ㄷ㌱㔰㝤挸㍥敢换㌳㠶㜳㐱㥥㌶㙣㔹戰㡦㌷慤㝡㍥㑣戹扥摢攳㈱㤲ㄳ㔳换慦㑣晡昶昴戲攱愹ㄹ昹摣㤸㡣戶挷扣㕡扡敤㉤摤挷攵搴搵ㅢ㌸收慤摤摢愱收㥣攱戵㕡㡥㜷㙦ㄹ㉤㍥㍤㠳㍢扡户㑦散㔱扡捦㥢扢昷㔱㕢㤹㙥㉤〶㈲晡㔶㍢㡡挵攸㐵㠲㝥㠲ㄲ〱ㄱ愸㤷〹〶〸〶〱㐴晥ㅦ攰㤲㘴㐷㔶㘹㔵㐳慢㉥㘹搵㥡㔶慤㙢㔵愹㔵㑤慤㝡㐱慢㉥㙢㔵㑢慢㍥愸㔵㉦愲㑤㥣㑡晤晤㕡㤴㑥ㅤ昹挶慦敦ㄸ晦攱昱㈷㉡㑦ㅣ摡昷挰㡢昷つ敥㐲愳晢愲㐹捤㜸挶㈵㤰㕡㥢㡡て㔶づ昰捦收㕣〱愶㌰て㥢㜷㤹ㄳㄳ昵挳〷㡣㍢㡤〲㤷㤵㠱晣ㄴ愱㡣愰敤愰㜹扦攵搴摤㑢ち㜷㌷㑣ㄹ扥㙣㙦摣㜸㔴㌷攵㌶㥤扡晦扡㡤㉢ㄷ〲㈳㤰搷㜷搶戵〷㔹搷㙤〱㙣㈵㝤昵扥ㅢ㍢扢㥤㌳ㅡ㑤㌹㜹搹ち慢㕦摦㔱㙤捦㝢敥㔲昷摡㘳㥥㝣愸㔵扢㙥㐶㤳㄰㙡慢㙡散㜵慢っ慢挲㜹㡤㑤㉦扢扥㜴搴昴挶敤㜹慢㜶㔱㝡ぢ㤲㈲㔱搶搵㔲慦㘶㔵挴昵攳㜳づㄶち㙥慤扦㈱㔹㙡摥㜳㌹〰㌳换㍡收扢㈲扤㘰㙤搱㔸㙡挸㙢㔲㑤挲㜷愲㘲㙦慡昸㤸㕢㙢晡搳慥ㄳ㜸㙥㈳㕤㌳㔹㕦㌵㈰㘹敡愷摣扡捣攷㜳㑡㈸㐰攰昶昵〹㤱摢搷㥤ㄷㄴ㈲ㄲ㈸㈶㈳㕦㤷㈶扢捡ㄹ慣づ慢㘸㐸搲愴昶挶㑤〶攳㝣㤵㡣挹攰挰挴㥡愸㍦昸搲㌷㙤㌲㙣ぢ㜳慦㙥㘳㑤ㅢ㡤㔶㝦捦慡㜴㠲ㄳ㠶㔳㙦㐸㉦㔳晢〹捥㐸ㅦ〶㈸㕣㠱㐰攸扡㝢㔴㜵攲戲㔸㉢㕣戲敡挱㜲㜱㔹㕡ㄷ㤶〳㤴㐱㐳㤶㑡摣摡㜵㐹扦ち㐵晡㙥㠲㔱㠰㜲㌹㔷摣挳㐶挵㌲㔲慥㐰改㤴挱换㈹㐱捥㝥㈹㕥ㅥ㌴㡦㔹㡤㐰㠶㐲㜹搸〴㐶㐲慤愶搰㌷㐴ㄲ昵㡣㕡愸㌰昶㤸搳愰㔲挳㜲㠲戵㌶摦慥攳㤲㤰㠸㜶㘴挱戶㤳〵ㄴ〵㘹㜹㤰挱㙢㈰㥡づ㘹㤰摤㌸㐱㐴㘴㠳っ捤㡥㤱搳㐴挶昶ㄹ㌲〲敤㤳㐴挸搶〷扡换〸ㄲ晢㝡㈲㘵愷慥晣戸㈳捤㌶戲攵㐳㘹㜶㌵㌶㑥扦㠶攰㕡㠲敢〸昶〲㠸㍦㐳挲㔱捡㈱㥦㑥晡敢昰慣摦㐰昰㝡〰挸㈷㥤㌲㈷ㄲ㔵戴愱戶㘲㐷戲摤㄰散㘴㘵ㄴ㠷愲㠸㤶㜱换捥ㅣ戲ㄵ愲㈳慢㜳㝢攸摡扣搲戱户㜵愷捤攴㜲㐸㤱ㄹ㑤㤳㙢摤愴㘹㜲㈳搸戴㐷扤㜵ㄳ扡敡㘳〴㌷〳㤴昵㌷㄰㐲戹搰攰摤㥡㐵㑦㤳昲㌵㘱ㄶ㠵挶㔰㡦ち㍥㈲㘴ㅥ〱㌲㠴摣扡攳换㡥つ㑤㜳㜰摣㝣捤摢搰晢扢昳㜷㠴昴づ扤戹愳㜷攸㉦㝡㠹㔶昴㉤㘰㉦昱晢慥㍡收㔶㔴敢户ㄱ摣づ搰愱㘳㜸晡㝥愹㥥〲㘵ㄶ摢〹捣敤愶搷㐵㔹戹㡢㙢㉢㔲㘹愰㐱㜳搱昰㉥挸〰ㅥ㡣㤳㌳戰㠵㕤捦㤳つㅣ㙡敢慡㠰攷㤷㙢搳㠵晥㌱捦戵㔹扥㘳㈳晢慦〹挵㤰捦㙢㝤戹づㅢ㌹挳搶㑣昸㥣ㄲ㤴㐳ㅤ㝣㘷㜷㈱㤱攸㤴㈶㉦昶换㍥㕦敥㐸㤲ㅥ㈴挹㥢戱慤晡㍥〰㐸〹昱摢慥ㄲ㘵㍦㥢扤㐵㌵㑢㕢慣昴昰㘵㥣㑥㍡㝣㠸敢攴挸㐰攸戰㥤㠲晦挰ㅦ戲ㄷ㉣扢㈵㉣〶散㜹改搵攰㕢戰ㅡ戲ㅣ扡㘵㈹㙡㜶㘴挵㙢㐴㔶昴昵慤㍢㑦㘷昸搷ㄴ㥤㜴㐸㠹㑣㙥捦慣捣㌸㡢户㠹㡡㙥㐸ち㤵っ搷㔰㑢〲㤱昲搸㜶㐷挴昴㈰㘲敥挰挶改〷〸㈶〸づ〲ㄴ㝥〹㐹戳搵㡤㘷㌸慣㝦㤵㉥敤㙡㌵㔷㈲ㅡ㤴㡢昰㠵慥挲敡㌰㕦昳㔶㠲扢〰㍡捣ㅦ㍡㈰㌳〸㔱愱㍣㐱㠸㉡㡣㘱㥥戳攴㈵搲挰㉥ㄳ㠱愵改愶ㅦ戸㌶㈳㑢㐳收㡣㝢摡つ㘶㉣㝦〵㤱愸㔱㌳捡摣扦㉣ㅤ㔰㤷〷摢愷愳捣㕤㔹㤱㜵摤㕣㜰㥢㄰㙤㈷㘷戶挳挱ㅣ摢〱㕢㔲㥤捤㌵㠱搴摢昹ㄸ㐳〸散戴昲户搲ㅢ扢㈵敦㌷て㝤挳敤ㅤ㕤戴㠲㠶ㅣ㌰㐳愶㘳扥㘴㘲ㄷㄱ㌹愸昷㥢㡢换㥥㤴㌳㐳收㜱捦慡㌷㉣㐷ㄲㄹ戰㌱ㄹ慣㥢㤵ㄷ㄰㈵㤸㜷ㄹ〳㜴㥤㈱㜳搱㌳ㅣ㝦挵㘰㐰㜱㙤㜷敡㐹㠵㐵ち收㤴攵昸㜸㡤挲㈲昳挳收挲戲㝢〹ㄱ摢愶敤ㅣ㌷㔶晣㙤㠱ㄵㄲ㝤㤸ㄴ㙡㠴㈶㌴㑤㤴戴㔲慦昸攱㠱㍣㤷㈳敦攵〹ㄴ慥㜲〵晡捣㌳戴㌷敤晡㈸㐶㐳㍢㥤㜳ㅡ㐴昴愸㔵搸㤷㈹㠵挹愹晡摤散昳㜶㠰㝢㡦㥦㍤搹㡥捣扤慣㤸㜵㠱㕥晥っㄹ慦挸愲ㄵ〸愱㡦㙥㔷㐸㉡㉣㈳攵㠰〳㠱㜱㍥㜵㤲㕦搹㔴㙤㐸㝤扢摡搹㘳㠸㈴つ㥡戳挶㤲㙣㈰ㅥ㙤ㅢ挱慥昰㠱㘶慣㙤㌴晣愸㙥摡戵㙤㠳愴㐵戲㕣愸ㄹ愴攰挹㘶攰㥥戲ㅣ摤〴㔰昴ㄷㄵㄹ㤷㔱㘴㕣㔶㐵㠳收ㄹ㠶〶㔵㥥㘳戹ㄷっ捦ち㤶㙤慢㔶攲〳挳㜷摢㠲㈶挱攴㤴扣㜱㡡㘵挶㔸㠷㌵㝦ㄶ㈶㥢㕦〱扡㉢㤰愳摣㍡愲ㅦ㤴慢㠹㈲晥㠸ㅥㅤ㑢㄰㌰捡㔳慡扦ㄳ愳ㄵ搴敤〸㠸ㅣ㤵慥挴㜷㌰慥㍣㡡㤲㔰〸ㄱ敢ㄹ㈴〲慦㘰㐲挸搳挵㕤㌴捦㍡㔶〰散ㄱ㘳挷慣㘰挶〷捡〱㤰㔵挷摢敢ㄵ㔶ㄳ㥤挶㕢㕡攱愶昵㔵㈹㌵㜱攳晡晡愴摥㜸攳〶搵愱㐶㐹㈸㤲捤ㅡ㈹捤戲挱ㅣ户㤳慡ㄱ㑡㜱挷摡㐶㘴戹㑤摢晢㑥㈹昲㌲ㄴ㤳愲㤹㥣晥㉥㐵㈸〸昴㐶㍡㡡㍥晢㙣昲㐸㐴㙣㘸〳㤴愹愷挲戲愱㈸㈴㜸ㄲ搷㑥敡戲ㅣ㍤㠱扦㜷㐵搹戹㘶㤰慡㌱㉥㡦㐶㌵㤳㡤挶㥣〳㉢愱㘶㜸昵㙤挲搲㔸㕢愸㘱ㄴ㜷昶慡晤挳敤㑤㌰㘲挴㠶っ㡢㘴昸㠱挱㠶㘰慥㐴㐴㤵搶搹㄰户扡㔵㕣攲搳㈹㘹㌸ち〳ぢ㐱㝤㐶慥㉡㌳慣㙤挹㡦慡づ慤搳愲㤲愳扡㌹戹攴㐳愵〷㤴攳㔱㑥㌱戸㙥㥥愱㕢ち㤷ㄸ㈰㜶愳摣㝣㉤㐰㘸户㌵〰㑦〶摢〷㍢搸㤱㌰㜴㐲敢㡣ㄲ戴㤸㐱戸改㐵㤰㜷㝡挴㈸〴愹愹搲摦㡦㡡㉦㍣挳昴捤愳戹㌸ㄳ㌱ㄱ挳㕤ㄹ搶〳㤰㥢㡣㑣㤲㡢㐶攳㠰㜹㈸搹㤴搰ㅡ㡣换㘸㘲っ搱攴昳〲摣攲㘱㉣㙢㤸㙣搳挰㍤户挰㠲㌶㙤慣敤㌲㑦㍡戵㐶戳㉥㤵㉡㡥㘵戵搲挸摢〲㕦敡ち㘰挸㑤ㄹ晢ㄲ㙤捡㐹ㅣ愵戸㘴㈲愹㜷扢㕢㍦㡡敥㑡挸㘱㡣㔰昵㌱〰㤹攱㤶㔳〱戱㜵昷ㄴ㘸ㅦ敥㙥㕦㘰㔰㤷攷㈰搲搶ㄵ㔱㤶捤攲㍥㕥㉢㡡慣戸㉤搱㙣搶㥤㜵㘹戳㈷㡡㑥㔸㘱搱戶挰ㄱ搶ㄹち扣㘲ㄱ挶㐸㡦摣挱㐱㜲㔷愲攸敥㤵㐷搵㘳敥ち㔰愱㌰㈰ㄸ攳攵㈹㈸㠷㕤〵㈳搱攰搶摡㔶户㘰昴㤷㤶户㍥〹㈰ㄸ〶愶㐱㡢㤶愱㠱㌳㡤晣收〶捥㑤㘸㤵ㄱ㈱㑤〶㔳ㄹ愳ㅣ㠵挳ㅥ㐸〳㌷昱㈰扤攸㐲〹〵㝢搴挵戰昸㙥攲戸㡤㈳㤰敢㕤搳㔱㌸㙦〴戸晥攲散敤㈸㥥慣搷㘹敥挲㍦户㉤戰㡡慢ㅢ愱㌹扡愷攳㔲㤶㕡ㄳ敤扢㕢㍡㉡愲换㠲〷㘷㉡㈷㡣愰戶扣㄰慣㠵ㄷ户㝡㈵㠹挲㡦攱㡦搸昰敤戴㤹昳づ㉦愲慥㜲敦换ㄷㅤ昷㤲愳收㔵昰㜹敢てㄴ㠲㉢㤴晤㥣㘴㌹昷㙦晣㔱㐹换ㄵ㝥㠴ㄱ户㌲㙤づ搰㜶㤰㜰ㅣ㜵敦㌲㤴〶㘳㜸捣愰ㄳ搸敥慤㕢〳愴㤳㍤ㅤ㜴愲〴挱づ愱㌸ㄷ㕥㌱㐲ㄱ㍦〴㕡㐹㉣攱㤱ㅣ㝢晥㜵戰扥昸〱㑡㠸㜰㕥敤㠸〴昹捤搹愸㔳㠲㍣扡攲挱㕥晦㍦㔸㡡戹㜹㐳㜶晡㉦㌰戳昸㝥㈷㡡㙥㈴㡡扥ㄷ愱㠸ㄷち㐳ㄴ〹㕥〳㔱晣㝢㉦㌲㜱㉡㌰㍣晢㤲〲攱㕣搳捥〱昴㔵扦昰晢㍦㍣㠰捥㐶挴愱攸〶愱戶㕢昱摣㌲ㄱ晡搶㤹〸っ摥㉢ㄳ攱ㄴ㌲㠲㔱晣搰㐴㠸㝣㈰㜳㈸搸摣㐴㘰㙣㉦挳㄰㑣㠴㕡ㄳ㙥つ㥥挰慥戱改ㅦ㍢㠱㡢户搲㐷㍣ㅦ㑡换㥦㠶㐷敡摡昵挵昳㠶㘷搸㝢㔵昹㜱㑦㐲㤹㜹㡢戸挹慤扡戰挷昵ㅢ搶愸㑥ㅢ昸㉡㘲㉦晢㡥㍦㘵㙢昷搷㠱愹㌰㠵敥㝢㔱ㄲ挵㤷攱㈹ㄱ㍣㌷攴㍥戸攷㕢挷晦昰昰攳㐷㜹㕢㉤愲搵挲㍥攴㝢〹搹搳㥥㐰㔰㌷㜱㔱攴㙡㝥㤸㜳ち㥦㈸㔹㉢つ㌹㘵㜸捡ち昲㜵㍢捥㠶㠴㤷㈰捣㤰昸戶㠳㠹㠹㝢て愱㠹㔹改㜰㜷慡て㥢㤴㡢戰㤲㤸戸昲改挵㘱㐳搱㔵㤱昵㘸㙤ㄶ扥〳㔵昴ㄲ㈷㤲戶ㄲ㜹敡㘴ㄲ攲摢㥤扡敥㌰㜵㕤㜸㤰㘱搸㍦㤶㔲㠸㍦㤰㐲㤲〷ㄹ㕥〸㔰㔲敡っ㌲㠵㍢〰㌲㈲㙢㥤㈱㕥晡〳㜶㠴㠰㙣㕤晡敢昱㈳ㄶ散㈲戰ㄸ晢攲㝢㍤搱搲ㄶ㡤㔵ㄳ㐳戵捡愶㔹㐰㐶ㅤ㕥㔸㌰ㄱ㤷愶㉣㥤㠳㈸摤戲㍢㡡㉦ㄹ戲挳挰㕢挸搸〵㥢扥戶戲㝤㡦搳挴捤て攸㤹愲㔲ㄸ捥㙥ㄶ攳㐰慡㘲㜴㘱搳㜲㔸㐴㌸ㅣ㘶㕢㥤〶愲㉡攸㉣㘷㉦㑥愵〸晥昱㑢㈱搶㡦户㠷扥扡戳㠶㍡捥改挷〲昹㠳晤㜵㘳〶㘳攳慤攴ㄸ㐸搸㉤戵㉡㠵搷挳捦愲ぢㄷ㥤ㄳ㝡㍢慢㥥挵㘱晣ㄳ㜳㔶㥦戶㑥晦㌳㝡慤㌸敢ㅣ㝢㌳㡣㥤搲晦敦㐵挱愶晡㕦㌰昶愶㄰昹扥㈸挳㠷〲攳㈷㥢㠶㙣戸㈳昰㙣㈳㜸愳づ挶扡捡㌲攴ㅤ收ㄶ昰昱㙡㔸慤㈴㌸晣㕥昹捥慢ㄱ慤扥戴㙤〷扡ち㐰挶㠶ち㕦㠷〸敡摡㍦㉤户㌸ㅡ㔳昱晤〰㝢㑥㔹㌵捦昵㕤㌳ㄸ㕢㐰搰㜷㡣摦㥥㤹戰㜹㈶挵搷㍡㠵摡㉤搸㠹挱〷搰攷昴ㅣ〴昶㘹ㄹ扣㔲戱㐸㐶ㄶ戶ㄶ挹攰戱㘱㈴ㄱ㕥愲㜶昰慦㌲敦㙢ㅡつ㝣扡㍡〷㕦㘷挰愲㙤愱散㐲㡦㜳攷つつ㙥ㅤ敥㘸扤〷晥㈰搹愸㈰㌸愶㤶昰晥〷戸慦㥤㝢㤰㙥ㅢ慤捤㘷换摥㝣㙥攵挲㜳挰改搶摥㤲㈶ㄹ扥㤳㕦㈴㤷昵㉡㈱㉥敤挳㔱㤷攵戸敥㜰搰㜲戴㔱搰㜹昴㐱㌷ㅤ㘱攳つ戸捦戶㄰晤㍥㡦慥㘲㤲〰㍦摤㠸㌲㝣㄰昴昲㤱ㄵ挵㤷戱㉣㌲〰昲戹㘲つ愰㍢㔵㍦扢ㄱ㔵㡦挴〲㔹昰㡣㐱㜲㉣㡢㉦愲㈱户㉢㕣㌶㔸㠲换ㄶ敡㉣㠱扣ㅥ昷㐰㍥㈷㜸㤶㔰ㄳ昹㍣㍡戴㈶㘲愱戴晢㐴㍥户搱㐴〴慤〰戵搰攴昸㈳戱ㄶ搱ㅢ愸搶㙤〲㠷挰〵ㄸ愶㔸愴慣㈹㠶愱㠵ㅦ㄰㌳㐸扦㡡晥㝤昱攸㉦㕦㘰晡摢㔱愱〴㈱慡搲㤳愷㈰㔴㤳㝦㉡㌹㜹て愵摤㈷晦攴㐶㤳ㅦ愱㡣攴㑣昴〰㘰愸㑦㔴昱㡦㕡㑣ㄳㄹ敥㈳㝦攲㍣〱㝥愹㔹㡣ㄸ㈸㔱㝤㉦㈱㠳扥摣㜰搵敡㌲㌲㜱摦〲搷㥦昱㜱㡦戲㡦㜸ㄱ㤲扥㥣㘲攸㡣㉤㠶㕡戱㘴㐷㕥搸㙤㈱ㅢ戰㈴㝥㉤摢㔵愴ㄷ㝢㡣昰㡢㡦挵㠸㌹㜱㈲晥㜲㑡㡢㘲㑥㈰㡣搰㈲㈵晤㜰㈳挵㐷攳挶摦㝤扥敤㌲㐵〵ㄲ愸㈷㙣㑣㍡㔳㡤㍦ㄲ㌷㍥㠸慦戲㔴㥢ㅣ㙦㄰㌰扤ㄸ㌷㈶㍤慡挶㡦挷㡤晦㝡㜰㙦慢㜱㑣㠷攱挸〵ㄲ㐹㠶慤慢慣晦挴ㄷ摡挳㘸㕥㌰愹㍦〷捣戰㤸㤲㔳㠵㡥ㅢ㑡㠳づ攲㌲㠸㠷㙦愴㘷㜱户〹㔷㐰㈰㘴挳晦㉡攱㈴敥㍣捤ㄸ㠱㠱㑦愰㔷ㄱ㙣昶㜴昵挴捥㐵㜳捥㐳㐱扦㜹搲挷㤹慡扥慤㐸〴收㐰㍥摣摦㑤㥣昲ㄹ愶㘳㝢㍦攲㈰㤹挶㍢㈴扤㈹てㄵ㔸挹㡢て挵㤸捤㍤搶愶ㄹ晤㔱㈰〷搲ㄱ㤰ㄹ晤㌱挰㌰㄰挳摢捡戹ㄱ昲扦㘲敥て戱攲挳〴㡦〳㤴〵㤹㥤㜴㔰晣〸挰㜰晣ㅦ㔵㡣慤㉡㝦㠹㈶ㅥ㡥㕦㤶㈴㈳晤㘳散昰㜱㠰㍥戸㙦㐵㐴㠴㘵晤ㄳ㈸㐹扥㤴㠲㐳扤昴㤳慣㜸㠲攰㐹㠰㜲㠱㤳摤昲慥㜱㑤㍤㙡慥㑦愱慢㜸㡣〰㍦晤愹㈸挳㠷〲昷攱ㅤ摤㙤㘵ㅥ㠵攳て晢愱㐹㔳㕦昰摦㠳㉦昲搷戸攸㍥晣㠷㈴〵㘵搸攷戵户昷㌶ㄶ㤹㠰㌶戹晡慤㘰戳㕦挶㌸㕣㔷㍢㠲挲ㄱ愹㔴㑡㕡㔱㄰摦㕣戰㜰昱〶扥攵㠸慡㄰㠲㌴愰㉡㥣愸攲㈸ち昴㑦戳㈹㜱㑣㍣改㥦攱ㄳ㔱慢㌶昱戳㔱㠶て㠲㜸㔵摤ㅦ㡣扡挷㉦㈴慥㔵㠵搵昱㐲攲㕦㔵㉣㈷㕦昸っ〷㔳挸㐲㈶慤㤵㠸㌴㐵㐳㕦㐴㘶愸㙦㤸㜳扢ㅦ㍦敤戲愸㥤慦㥦㍦晦捦攱晣搸昵昹昷扥㝢昰㤹ㄷ㝦昱挷愷㝦昳㠱㈳㝦昹搷戳捦晥收㑦㑦扦昰慦ㅦ㉦ㅤ昹搹㜳捦晤昴摥慦扣昰挷摤收㔷戵攷晦㌹晢搵㐷㈶㉥㍥昲㤰㜹㜶摦昱㐷摥昷攰㝤ㄳ昳㔷㡤昷昵昵昷摦㍥晡昳敢摥㌴昲搸㐳摦ㄷ㍦昹摤戵㡥㔰换挵ぢ搲搳攰戲搵㌴扥㠴っ愶挱ㄹ扦慡搳攰㜲搵㐶㉤㐵ㅢ㌵㠵㠲ㄲ㝣ㅡ㥣㠰慡㌰搲ㄵ〳晦〱搹㡤戱昵</t>
  </si>
  <si>
    <t>Decisioneering:7.0.0.0</t>
  </si>
  <si>
    <t>CB_Block_7.0.0.0:1</t>
  </si>
  <si>
    <t>JELLY PRODUCTION PORTFOLIO CHOICE OPTIMIZATION</t>
  </si>
  <si>
    <t>Conclusion</t>
  </si>
  <si>
    <t>45eed655-32fb-4e84-b463-84f2fecdb278</t>
  </si>
  <si>
    <t>From our analysis in the first sheet, we can see that two of our projects will fail when we invest money in it.  We can also see that Six of our projects are going to succeed and can yield us profit.</t>
  </si>
  <si>
    <t>This analysis can therefore help the project team to decide on which project to invest more into to yield more revenue and profits.</t>
  </si>
  <si>
    <t>㜸〱敤㔹㕢㙣ㅣ㐹ㄵ敤敥㤹ㅥ㑦捦㈳ㄹ昲㑥㌶㈴愳㑤〴换㍡捣摡㜹㈸㡦摤㈸戱挷昱㘳㌷㡥扤ㄹ㈷㠱て㌴㙡捦㔴摢扤改㠷改敥㜱㍣㡢挴ち〹昱挵㉦愰つ㉢昱收ㄳ〹㠴搰〲㕦㍣㈴㈴〴〸愱㠵敦㐵散て㘲㈵挲〷㥦㈸㥣㔳㍤㌳㥥ㄹ㡦㥤挴〹㈸ㅦ愹㘴捡㔵㜵慢㙥㔵㔷摤㝢敥扤㔵㡡慡㈸捡㝤㈴晥㘵㑡戲㜰戸搲っ㈳攱㤶捡扥攳㠸㕡㘴晢㕥㔸ㅡぢ〲戳㜹搵づ愳〴㍡愴慡㌶攸愱㕥つ敤㌷㐵扡扡㉡㠲㄰㥤㜴㐵㐹愷つつ昴昶慦搰㉥ㄸㅣ㘵㈴㤱攵搰㑢㔹㈸㡦捦㉤扥〱搶㤵挸て挴㠹攲捤㤸挱挵搱搱搲㘸改搴改搱昳愵㤱ㄳ挵㜲挳㠹ㅡ㠱戸攸㠹㐶ㄴ㤸捥㠹攲㝣㘳搱戱㙢慦㠹收㠲㝦㕢㜸ㄷ挵攲挸愹㐵昳昴戹搱搳㘷捥㔸攷捦㥦换愵挰㜹扥㍣㍥㉤㥣ㄵ昰㝢㔲㕣㠷挰昵㕡㜹㝣㍥㄰搶㤳攲愹㜳㌷㠶㈷㐴捤收戶〹ㄱ搸摥㔲愹㍣㡥晦㕤扢㠲摡搹搲㕣㘵㈱㄰㕥㥤㝢㘶戸㜳戵挵㥢愶搳㄰㈹㔷㉥㈶敤摥㌴㠳㙢愶㉢昲敥㡤㔰㕣㌷扤㈵挱㥡敥㑥㌵散㝡ㄲ〷㤹昸挴愰㈹㕡摢㔳㥡㉢㡦㤷㤷捤㈰㡡㔹㘲㠲㠱扤攵㑣㈵戹〸搹㕢搶戹㈵㙡戶㈵㈴㥣㑤慥㉦捤㐵ㅡ挸㔲ㄹ㘴㜹㌹愶㈸〷ㄵ㐷搵攴扦㈱㘴摤㐳戲攸愳㔵㑤慤扡愸㔵㙢㕡戵慥㔵㠵㔶戵戴敡㤲㔶㕤搶慡戶㔶㝤㐳慢摥㐶㥦㜶㑡てつ㘹慤昴愵㥦晦攱ㄵ㙦敥㐰昹换搹昷摥㝡昷慢㌷扦愱㔳慥㐶〷㝤敢挶敤慣〸㉦戴㈳㝢搵㡥㥡晦㤷㑤㝤㘹搰戲攲㑤敤㕡捡㠳戶㌶㠷て㌴昲挸㔲㍢㤰敤敥ㅡ搹搹㘰昵㕦搸㘰㙥昲慦晥㥣扥搰慣㝦晥戵扢㕦㍢晢敥攱晣攵㤱㕣〱㐳慥攱戴㑢搷㐴昴㠴㤴㐲攷㔹て㤴㤷㠱搲挵攵敢㙥㉣㥣ㄳ㈲慣ㄹ㤴摣ㄹ慦㉥搶㔲㈸㐱愲㜳㙥搹昷㈲戱ㄶ㑤㤸㤱㌹攴捥㥢㄰晡挸㐰愷㘱㌹㉡㉥㜱㘴㕥戶戵㐷㘷㕡㌵㜰㈸挸㘲ㄷ㤷慣㙣㠸㌹愹〰戵㐴㌲捥搳愹㐱攸㌶㙤㠶换㤱戹攸㠸攳㝤攷挵㝤㠳摥摤㠸㙣㈷㉣㠱攵㔴攰㌷㔶戸愳㑦㡡て㐱换愰挲愴㜶㈱㤳㔸捣扦㡡㔲戸㙣散挶㥦㡣㈴ㅡ㈴攲㜰敦㤳戲㑥换敤㐷攵昵㤶㈲㑥〴收ㅤ〰挹晡ㄱ㥦㉣㡤昰摦㠳㤱ㄴ㐰㙡㥤戱捥㕡愳愳昵㌳㈳收㈹㔳愷ㄶて㍣摥㠱㜰戰〷扤㜳敥㉤摢慢晢㜷㘴㠷慣㉢㤵㝦摣昴敡㘱摥慤搸昲戸㈷㘸㍣戲敥扣〸㙡㌸㕣摢ㄱㄹ㔷㡡晤㐲㜳㐵ㅣㅥ㌷㐳戱慥〴挳㔶捣㙣摣㙦㠰挳㜳㠳㠹㤵挸㡣挴愱㝥摡㍡㤳つ挳㉡挰㔹ㄱ捡〵ㅥ改ㅦ㈶愵㜰㙣捤㡥挹ㅦ敤㈳〳㙦晤挵捤愹㤳㠱昸㙣㠷扡㘱㐵㘳㌰愰慢㠲昴つ㕦ㄹ㤳攲㜵㐱㤱晤㔰㜸㜲㜹挳敥扣㕤扢㉤㠲㡡愰昹ㄵ㜵昹愹㝢㐹ㄲ㔰㡣㥡〸㠷攷㍣㝣㈸〰扦晥㝣㜷慢㜵㘵㉤㠲戵㄰㜵慣ㄷ㈶㌰㙡㉥㔰愴昷昵㜴㠹攷〴攱㘰㑦昳愴㕦㙢㠴㔴㥦挰㜷㝡㈹㘳昵㔵ㄳ㜳搶㘷晤扡㐸㈶ㄲ挹㘴㔲挱て㌹っ㑣〲㍡昵㘲㥦挶㐸㍢㐶摥㘱㙣㌶扡攴㠲㜶㘳㤰昶㜵㝣㡢㉤㠹㉦㙣㍥搱扡㔰㜱慢㌸捤挷㌷敦摣㤱㍡㑡ㅥ晢ㅥ攸㔵愰搲㜵㙣㍡㌶搷ㄱ搴㉥慤ㅦㄱ扡扥㙦㕤搸挸㘶ぢ㠵改摡㙡㙡〱㝢㙦昱㌵㤲㙤㐷愰晥户㥤㌵㙤㜷敢敢慦慣㐲㉤愷愱戲㡥〸戶㍣〷㤵㉢㌲づ㌰㍢挸散㄰戳攷㤰改ㅦ〰愰ㅥ㜶攳改㘷づ慤ㄲ晣慢㔵㈵㑤㤶戴攲晡摦挰㘲搳昳㘰て㜵㑤㙤敡㜷散㝡戴㥣㕡ㄶ昶搲㜲㠴㌶戸㥤改㌴て敢㉢攰㥡挳敦搷昰㍢㍦攰っ挶ㄱ㘶㐷㤹ㄵ㤱㘵㌲㡡㐴搲㔴挶㜸ㅥ搵搴㌱㘶戱㠰㘶㔴㤵㘶㑡㍡㌱㌴戲㝤㠸㥢扥㙣㝣っ慤ㄹ㘳ぢ㥡㑥ぢ晤愸〶㝦〳㜸敥㜲㘱摥㍢㌲㉡ㄵ㈹㘷㉤㤸挱㤲㠰慢ㄶ捣㑣散戱捡㝥㄰〸〷攸㔷㤷つ㤴愸晤扤㡤攱㘴攰扢㙣摦〰㌹捦㠰昵改〴搶愴㤶㠰〲昴〰敢挸收㄰搶攵〰昶挱敢愹㠷ㅡ搴㉢㕥㔴扥慤㌵㝥㔳㡤㝣㠶㤰㠳㐲攴ㄸ㈱㕦㈴㡡っㄳ㌴㌲㡡晡ㅥ㜰㡤搸㜶つ㜵晥㝥ぢ㜴晡扢㐴愸㑦戲㕢㐹㜶㕢㐷愷ㄱ㔹㔷㤲昴〰〷ㅤ㑤挷㕦攵搹㘵慥晡㘶㝤搲慣㈱㤶ㅥ㙡㐵搲改戲敦慥挰㡢づち散㔹㠶改㠶㑢戰㙡搷㐵㤰㘶㐳〵㘱㝢ㄲ㠱㜴㤸㤲㡥㑦〸昷㌸愱攸㝡㌶㍤㘸慥㤹㌶慦攳㉤㑢搱㝤㉤㌰戳㠱晦㠷慦㥦扢挴戰㍦㤳㤱㌱晦㈸㡡挶㐹㘴㍡㉤挶㈳㌸ぢっ㄰て㐹㐱敤ㄲ昱㘱敢愶㉤敥搰㜰ㅦ摤㐸㐲ㄴ㕣㙥㠴㤱㉦㘳㠶㈳ㅢ改ㄳ晥㌵㍦㥡戰挳ㄵ挷㙣ㅥㅦ㐰㡥㈹户㤶㠵〷㉦㈲〰扣㍥愸㤳扦戲㈲敡〳搶㔸昱ㅢ㜰㜲㘷㈶㥥〶㤷つ扢〸愳㈹㍤㌵㑤㐵摡㥥戹㘷㠰愲㘶㤸ㄴ㤵㐶㕦㑡敥㈹ㄴ㘸㤲愵㔹愶ㄷ㈰㕢㑦愳搰㑥㍡摤㠲㉤㍣㥤㕥扦㑤㕥ㅢ戸昱ㄱ挶㜲愹扢昴攷㌲敥ㄵ慦ㄱ〷㡡㈹户戲散摦昱㜶戱㜹戸愷㙢㈶㙥㘲扥㌳㉥㜶〶㘵㕢㈴㡥㍣ㄸぢ㌳晤㘲搲㠷搷㔹敦敤愷挸㤹㠶昰㜱晣挱㑦㌸戲〵戴戶扣捥戴晡㜰扤搲㌱㐲㥣〱㕢㝥戴愲ㅡ敢㐵㔹搷改户㍣㤴攷挹㔸㜴愷搵ㄱ晤〵㍢㜲㐴搶㤲搲㉤换㘹ぢ㕦て㥢㔷ㅦ戲ㄶ㤶〳㈱㈶昲搶㔴㘰搷ㅤ摢ㄳ㔴㈳㜸ㄳ扣〴扡㉡㤶㄰㌸捣晢扣ㅢ昱扤扣戵㄰㤸㕥㐸〰昱㙡捤㕤㍤㌵㜹㌰扡㌵㙥㝢㈱愶㤱敡挶昲㑥㡢摢〵㘴㘸戸摥㤴戹ㄲ㍥ㄵ愲㑦㜹㡣㤳㤴㝦㔵㔳㌵㑤㑤㙢改㙤㉡㐱ㅣ愷〳㉢㌵㠵㠰愶㌱〳捣㐱㈷㜴㝡㤸て敦晦㜳㕤㌹㜹㠹搷㡡攷ㄲ㠳㜰户ㄳㄵ㐹㝦晢㉣挷㥣㐳昶敡搴㡤㤹昵ㄸ晦戱㙥㑣昵㈲昸㙤愱㥥㔲㌴㍡㠱挸㕥㜴摥ㄱ㡢ぢ摢㈸㍤㠶㍣㜵搶晡㐵㌰㘳挹㍥㤴挶ㅤ敢挵㐹〴㤸㌹敢慡戹㈸㥣㐹㍦㜰捤㘸㐷㕣愱㘶戹愶ㄳ戶㘸搰㐴搷愴㜸㔱㌴㉢㌵搳ㄱ㘹㙢慣ㄱ昹戳戶㘷㔸挸愴っ戶㥡捣㌵㌴㤹㙢戲㈹㘷㕤攷㡤㐱㡣ㅤ攰攵㉦㤹㠱ㅤ㉤扢㜶㉤捤ち愳晡愷㐲㉥愱昰ㄲ㔲戰愱㑣㙤㜰㉥昶〱㑣㝣改㠴攳㉥挱〲㜲敢㜸晣㤰㕥㑤㑤攱㥦扡捤挸㑤㔱㔵ㄹ摢ㄸㄷ挰㑤愷愵㠶㔵㐰㡥㜴慦晤っ㜰敦㉤戴挴㘸捦㌸㠹㘴攳攵㔶㠱ㄵ㤵戱㄰㝤㤳㍥㘳晦ち㥡㡣㡢挸㜴㍡㍦㡦散挰敥挴愰㝤ㄲ攱愷ㄱ搹㠹㌰扥㥢づ换㌸挴晤ㅢ㥢㜱户㘷扡〷㘵晢㔴㈰㄰づ〵ぢ戸ㄳ㤱㠷捦ㄱ㠷〶㔲攴愰〱㈶晢㤹㕢搱扡㔹戲ㅥ敥㈶〸㈷ㄵ愷搸戵㔰㘱昹ㅥ挳扤㤰㍥㠵昲戹㍤㍦㤸晡敢㥢㕦扣挴㉢搱㤶戳愱搳㝦摥㑥㑣挳ㅢ㑣㕣㍤㜶㐵搲㝢昹㑡㌲㡢㌷㈵㝢挵ㄱ攳㘶〰㕢攵〷愱攱戶㡢戱攰㜵㐵㔶㌱㡣㍣つ㠰㠱挰㌰〶㠹㔲ㅦ㐲㜴摤㐵㜵㉤㍣㌶晥慤换㉤㜵㑦摦敤㤶晣㙥挶㙤摢戴㠲晡㉦ㄱ挶㍣攲㐲㠸ㄹ扤㤷㍤㘸㔰㔴晤ㄷ㘰㌵㜰㝤㠴挷愴挷搷慣㔵㕥ㄱ㘵㙥㝢昰摤攴捡昵㄰扥㤶㤰㠸㌴㌴挴捦㤰づㄴ搹㥤〱㑥㐹戱㔱㔴挶㔴昴愰㤴搴㘵㘴昹慥扤戹㔰〴㠴㙡㔲摥扡散户捡昸㑢摥ㄲ㡤愱愰㌲晡㤲㌳㡣户ち慣ㄴㄸ挹㄰㉥㔳㘵㘴ㅦ㈹㡦㔷攳搷愵㤹㍡慦戳愳㘶㙡〲捤㍢搰摣㜵搹㔷㤰㝥〲摡㡤㉢捣㈸㤴㠵戶搷㙣㑣戱㘹㥡搹っ戳㔷㐹㙣㍢捦㍢改て㜲ㄳ㔲㜷摦㘶晡改㈵㤴㤱晥搸晡晢晥愵摦晦㡥改挳㑢㉡ㅤ〳戹搸昶㔸昶搳〹敥て戴㈷㥣㈰〳㠵昷昰づ摢㜴㘰捤㔹攴㌳㑤㕣㘲㤴ㄸ㤳攵捥攳㐵㌱搹㝦ㄱ搰ㄹ换㤳挸づ㍣㑡㔲㘸戸昴ㅦ攳戰㌷ㅤ捦㉦㔸㤷㄰㡥㘱㑡捤㈲摢㌳㙢搷〲㍦昴慤愸㔸㠱㔷㕡攴㝤戹〵敢㌲愶晥〸ㅣ㈹㐲ㅤㄱ㌸㠶㥤㈸搰㔰昱换㡣㌹㘴昹㐴㠱㐶㠹攷㘶昰摣っ㥥㔲㠱㈶㑡㌶㕤㘷ㄳ慦敤搴㌱㘶慣㉤㈰㙢愷〲〵㐰昲扡㠱㐲㍥㤱扢㠹㍦㜸ㄲ㥡昰㕤搳昶㥥㤴ㄷ㐶搹ㄸ昸ㅡㅣ㑦搳㜹ㄶ㙥㑢ㅡㅦ㉥㜳㝣つ挶㉢㡢㝣昲㑤换ちㄴ㍥敦摥昲㠳摢㡢扥㝦㥢愷戸㐳搶挲㘵㈱㈲㍥搲㘶摤㔸㘰㔹㠶挹㑦㈴㝡㥥㘳㕢㈸㐱㈲㍦㌲㜵ぢ㔹㝥捣㜱㡡㙤㡥㘱敡㔳㙣敡㝤㌶晥㌴㥡㡡昳㝥㄰㔹扥㘳晢㔵扣㘱搸㌵㔱挵㡢㑦〳昷㤳㠸㈴㑡㙢㑥戸愶㝥ㅦ㘷挴愷挹攵摤㝦ㄹ昹愷㌵㌶晢㠵攲㑢扦搹昷挲㥦㐲昵㝢㉤挲㠶ㄷ㕤敡挶戱捤挱慥昳扣挴敢摡ㄴㅥて〱攵慤愷挴㌴㕥て㈳昸〲摥搳〱摣㌱㙥㙦慡ㄸ愹㙤㍡㜱敡㜷戱㜳㔲昴愷愷摢㡦㠲㥡搲挱㡡搸㜵㈳戶㜰㈳搵敦戴㍢晦昰㈷捡㝤㌴㈰㔱晡㤹〰㈸㜱㘷㘲㤰散晣敤㜶攷㤳昷敦昵㜵㝥扦摤㤹㔸㈵㍢㝦慢摤昹ㅦ㈷て㜶㍡户愱愹ㄵㅢ㔱つ㕦摥晣㉣扢攰㜲戸晦晤敡ち摥愳㥡㕣㙡〲㤷㔵扡㌴挸㐹敤挲昶㜸戵㕦㝢㠶挰㑥晦㈶搶晤ㄸ㝣㝡搱㡡ㅣ㡦攲㘷㤸挸㔴㐲㡡㐴㝢㙡㤰㈱㌳㙡㠹晡づ愶ㅣ愸〴㕦㙦ㄱ晡ㅦ敥ぢ㙤㈴㔲〹㍥摣㐵昵㉥扡㜲改㜲戶㈵戴攸㥣戲㕦扡㠸摢㤳摣戵扥㜷㤲㙣㤶戸㕡㜹晢㘷㤷晦㜳敡㌳㘳㉡挷㜳㜸扢㈱晢㕦㕣㤳㌱ㅢ</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</si>
</sst>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
    <numFmt numFmtId="165" formatCode="&quot;$&quot;#,##0"/>
    <numFmt numFmtId="166" formatCode="0.00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0"/>
      <color indexed="50"/>
      <name val="Arial"/>
      <family val="2"/>
    </font>
    <font>
      <b/>
      <sz val="10"/>
      <color indexed="10"/>
      <name val="Arial"/>
      <family val="2"/>
    </font>
    <font>
      <b/>
      <sz val="10"/>
      <color indexed="12"/>
      <name val="Arial"/>
      <family val="2"/>
    </font>
    <font>
      <sz val="9"/>
      <color indexed="81"/>
      <name val="Tahoma"/>
      <family val="2"/>
    </font>
    <font>
      <b/>
      <sz val="9"/>
      <color indexed="81"/>
      <name val="Tahoma"/>
      <family val="2"/>
    </font>
    <font>
      <b/>
      <sz val="11"/>
      <color theme="0"/>
      <name val="Calibri"/>
      <family val="2"/>
      <scheme val="minor"/>
    </font>
    <font>
      <sz val="11"/>
      <color theme="0"/>
      <name val="Calibri"/>
      <family val="2"/>
      <scheme val="minor"/>
    </font>
    <font>
      <b/>
      <sz val="18"/>
      <color theme="1"/>
      <name val="Calibri"/>
      <family val="2"/>
      <scheme val="minor"/>
    </font>
  </fonts>
  <fills count="5">
    <fill>
      <patternFill patternType="none"/>
    </fill>
    <fill>
      <patternFill patternType="gray125"/>
    </fill>
    <fill>
      <patternFill patternType="mediumGray">
        <bgColor rgb="FF00FF00"/>
      </patternFill>
    </fill>
    <fill>
      <patternFill patternType="solid">
        <fgColor theme="0"/>
        <bgColor indexed="64"/>
      </patternFill>
    </fill>
    <fill>
      <patternFill patternType="solid">
        <fgColor theme="8" tint="0.39997558519241921"/>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3" fillId="0" borderId="0" xfId="0" applyFont="1"/>
    <xf numFmtId="0" fontId="3" fillId="0" borderId="0" xfId="0" applyFont="1" applyAlignment="1">
      <alignment horizontal="center"/>
    </xf>
    <xf numFmtId="0" fontId="3" fillId="0" borderId="0" xfId="0" applyFont="1" applyBorder="1"/>
    <xf numFmtId="0" fontId="3" fillId="0" borderId="0" xfId="0" applyFont="1" applyBorder="1" applyAlignment="1">
      <alignment horizontal="center"/>
    </xf>
    <xf numFmtId="0" fontId="4" fillId="0" borderId="0" xfId="0" applyFont="1" applyFill="1" applyBorder="1" applyAlignment="1">
      <alignment horizontal="left"/>
    </xf>
    <xf numFmtId="0" fontId="4" fillId="0" borderId="0" xfId="0" applyFont="1" applyBorder="1" applyAlignment="1">
      <alignment horizontal="center"/>
    </xf>
    <xf numFmtId="0" fontId="4" fillId="0" borderId="0" xfId="0" applyFont="1" applyFill="1" applyBorder="1" applyAlignment="1">
      <alignment horizontal="center"/>
    </xf>
    <xf numFmtId="0" fontId="4" fillId="0" borderId="1" xfId="0" applyFont="1" applyFill="1" applyBorder="1" applyAlignment="1">
      <alignment horizontal="left"/>
    </xf>
    <xf numFmtId="0" fontId="4" fillId="0" borderId="1" xfId="0" applyFont="1" applyBorder="1" applyAlignment="1">
      <alignment horizontal="center"/>
    </xf>
    <xf numFmtId="0" fontId="4" fillId="0" borderId="1" xfId="0" applyFont="1" applyFill="1" applyBorder="1" applyAlignment="1">
      <alignment horizontal="center"/>
    </xf>
    <xf numFmtId="0" fontId="3" fillId="0" borderId="0" xfId="0" applyFont="1" applyFill="1" applyBorder="1" applyAlignment="1">
      <alignment horizontal="center"/>
    </xf>
    <xf numFmtId="0" fontId="5" fillId="0" borderId="0" xfId="0" applyFont="1" applyFill="1" applyBorder="1" applyAlignment="1">
      <alignment horizontal="center"/>
    </xf>
    <xf numFmtId="164" fontId="3" fillId="0" borderId="0" xfId="1" applyNumberFormat="1" applyFont="1" applyFill="1" applyBorder="1" applyAlignment="1">
      <alignment horizontal="center"/>
    </xf>
    <xf numFmtId="9" fontId="3" fillId="0" borderId="0" xfId="0" applyNumberFormat="1" applyFont="1" applyFill="1" applyBorder="1" applyAlignment="1">
      <alignment horizontal="center"/>
    </xf>
    <xf numFmtId="0" fontId="6" fillId="0" borderId="0" xfId="0" applyNumberFormat="1" applyFont="1" applyFill="1" applyBorder="1" applyAlignment="1">
      <alignment horizontal="center"/>
    </xf>
    <xf numFmtId="165" fontId="3" fillId="0" borderId="0" xfId="1" applyNumberFormat="1" applyFont="1" applyFill="1" applyBorder="1" applyAlignment="1">
      <alignment horizontal="center"/>
    </xf>
    <xf numFmtId="165" fontId="6" fillId="0" borderId="0" xfId="1" applyNumberFormat="1" applyFont="1" applyFill="1" applyBorder="1" applyAlignment="1">
      <alignment horizontal="center"/>
    </xf>
    <xf numFmtId="165" fontId="3" fillId="0" borderId="0" xfId="0" applyNumberFormat="1" applyFont="1" applyFill="1" applyBorder="1" applyAlignment="1">
      <alignment horizontal="center"/>
    </xf>
    <xf numFmtId="0" fontId="3" fillId="0" borderId="2" xfId="0" applyFont="1" applyBorder="1"/>
    <xf numFmtId="0" fontId="4" fillId="0" borderId="2" xfId="0" applyFont="1" applyBorder="1" applyAlignment="1">
      <alignment horizontal="center"/>
    </xf>
    <xf numFmtId="165" fontId="3" fillId="0" borderId="2" xfId="1" applyNumberFormat="1" applyFont="1" applyFill="1" applyBorder="1" applyAlignment="1">
      <alignment horizontal="center"/>
    </xf>
    <xf numFmtId="166" fontId="3" fillId="0" borderId="2" xfId="0" applyNumberFormat="1" applyFont="1" applyBorder="1" applyAlignment="1">
      <alignment horizontal="center"/>
    </xf>
    <xf numFmtId="0" fontId="3" fillId="0" borderId="2" xfId="0" applyFont="1" applyBorder="1" applyAlignment="1">
      <alignment horizontal="center"/>
    </xf>
    <xf numFmtId="0" fontId="4" fillId="0" borderId="2" xfId="0" applyFont="1" applyBorder="1"/>
    <xf numFmtId="165" fontId="7" fillId="0" borderId="2" xfId="0" applyNumberFormat="1" applyFont="1" applyFill="1" applyBorder="1" applyAlignment="1">
      <alignment horizontal="center"/>
    </xf>
    <xf numFmtId="0" fontId="4" fillId="0" borderId="0" xfId="0" applyFont="1" applyAlignment="1">
      <alignment horizontal="center"/>
    </xf>
    <xf numFmtId="165" fontId="3" fillId="0" borderId="0" xfId="1" applyNumberFormat="1" applyFont="1" applyAlignment="1">
      <alignment horizontal="center"/>
    </xf>
    <xf numFmtId="0" fontId="4" fillId="0" borderId="0" xfId="0" applyFont="1"/>
    <xf numFmtId="0" fontId="7" fillId="0" borderId="0" xfId="2" applyNumberFormat="1" applyFont="1" applyFill="1" applyBorder="1" applyAlignment="1">
      <alignment horizontal="center"/>
    </xf>
    <xf numFmtId="165" fontId="7" fillId="0" borderId="0" xfId="0" applyNumberFormat="1" applyFont="1" applyFill="1" applyAlignment="1">
      <alignment horizontal="center"/>
    </xf>
    <xf numFmtId="165" fontId="3" fillId="0" borderId="0" xfId="0" applyNumberFormat="1" applyFont="1" applyAlignment="1">
      <alignment horizontal="center"/>
    </xf>
    <xf numFmtId="0" fontId="2" fillId="0" borderId="0" xfId="0" applyFont="1"/>
    <xf numFmtId="0" fontId="0" fillId="0" borderId="0" xfId="0" quotePrefix="1"/>
    <xf numFmtId="0" fontId="0" fillId="2" borderId="0" xfId="0" applyFill="1"/>
    <xf numFmtId="0" fontId="0" fillId="3" borderId="0" xfId="0" applyFill="1"/>
    <xf numFmtId="0" fontId="12" fillId="3" borderId="0" xfId="0" applyFont="1" applyFill="1"/>
    <xf numFmtId="0" fontId="11" fillId="4" borderId="0" xfId="0" applyFont="1" applyFill="1"/>
    <xf numFmtId="0" fontId="10" fillId="4" borderId="0" xfId="0" applyFont="1"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32" t="s">
        <v>19</v>
      </c>
    </row>
    <row r="2" spans="1:16" x14ac:dyDescent="0.25">
      <c r="P2">
        <f ca="1">_xll.CB.RecalcCounterFN()</f>
        <v>100001</v>
      </c>
    </row>
    <row r="3" spans="1:16" x14ac:dyDescent="0.25">
      <c r="A3" t="s">
        <v>20</v>
      </c>
      <c r="B3" t="s">
        <v>21</v>
      </c>
      <c r="C3">
        <v>0</v>
      </c>
    </row>
    <row r="4" spans="1:16" x14ac:dyDescent="0.25">
      <c r="A4" t="s">
        <v>22</v>
      </c>
    </row>
    <row r="5" spans="1:16" x14ac:dyDescent="0.25">
      <c r="A5" t="s">
        <v>23</v>
      </c>
    </row>
    <row r="7" spans="1:16" x14ac:dyDescent="0.25">
      <c r="A7" s="32" t="s">
        <v>24</v>
      </c>
      <c r="B7" t="s">
        <v>25</v>
      </c>
    </row>
    <row r="8" spans="1:16" x14ac:dyDescent="0.25">
      <c r="B8">
        <v>2</v>
      </c>
    </row>
    <row r="10" spans="1:16" x14ac:dyDescent="0.25">
      <c r="A10" t="s">
        <v>26</v>
      </c>
    </row>
    <row r="11" spans="1:16" x14ac:dyDescent="0.25">
      <c r="A11" t="e">
        <f>CB_DATA_!#REF!</f>
        <v>#REF!</v>
      </c>
      <c r="B11" t="e">
        <f>Portfolio_Coice_Simulation!#REF!</f>
        <v>#REF!</v>
      </c>
    </row>
    <row r="13" spans="1:16" x14ac:dyDescent="0.25">
      <c r="A13" t="s">
        <v>27</v>
      </c>
    </row>
    <row r="14" spans="1:16" x14ac:dyDescent="0.25">
      <c r="A14" t="s">
        <v>31</v>
      </c>
      <c r="B14" t="s">
        <v>38</v>
      </c>
    </row>
    <row r="16" spans="1:16" x14ac:dyDescent="0.25">
      <c r="A16" t="s">
        <v>28</v>
      </c>
    </row>
    <row r="19" spans="1:2" x14ac:dyDescent="0.25">
      <c r="A19" t="s">
        <v>29</v>
      </c>
    </row>
    <row r="20" spans="1:2" x14ac:dyDescent="0.25">
      <c r="A20">
        <v>31</v>
      </c>
      <c r="B20">
        <v>26</v>
      </c>
    </row>
    <row r="25" spans="1:2" x14ac:dyDescent="0.25">
      <c r="A25" s="32" t="s">
        <v>30</v>
      </c>
    </row>
    <row r="26" spans="1:2" x14ac:dyDescent="0.25">
      <c r="A26" s="33" t="s">
        <v>32</v>
      </c>
    </row>
    <row r="27" spans="1:2" x14ac:dyDescent="0.25">
      <c r="A27" t="s">
        <v>33</v>
      </c>
    </row>
    <row r="28" spans="1:2" x14ac:dyDescent="0.25">
      <c r="A28" s="33" t="s">
        <v>34</v>
      </c>
    </row>
    <row r="29" spans="1:2" x14ac:dyDescent="0.25">
      <c r="A29" s="33" t="s">
        <v>35</v>
      </c>
    </row>
    <row r="30" spans="1:2" x14ac:dyDescent="0.25">
      <c r="A30" t="s">
        <v>41</v>
      </c>
    </row>
    <row r="31" spans="1:2" x14ac:dyDescent="0.25">
      <c r="A31" s="33"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
  <sheetViews>
    <sheetView tabSelected="1" zoomScale="170" zoomScaleNormal="170" workbookViewId="0">
      <selection activeCell="I2" sqref="I2"/>
    </sheetView>
  </sheetViews>
  <sheetFormatPr defaultRowHeight="15" x14ac:dyDescent="0.25"/>
  <cols>
    <col min="3" max="3" width="15.5703125" customWidth="1"/>
    <col min="4" max="4" width="16.85546875" customWidth="1"/>
    <col min="5" max="5" width="15.140625" customWidth="1"/>
    <col min="6" max="6" width="15.7109375" customWidth="1"/>
    <col min="7" max="7" width="14.28515625" customWidth="1"/>
    <col min="8" max="8" width="11" customWidth="1"/>
    <col min="10" max="10" width="13.7109375" customWidth="1"/>
    <col min="11" max="11" width="14" customWidth="1"/>
  </cols>
  <sheetData>
    <row r="1" spans="1:12" x14ac:dyDescent="0.25">
      <c r="C1" s="37"/>
      <c r="D1" s="38" t="s">
        <v>36</v>
      </c>
      <c r="E1" s="37"/>
      <c r="F1" s="37"/>
      <c r="G1" s="37"/>
    </row>
    <row r="3" spans="1:12" x14ac:dyDescent="0.25">
      <c r="A3" s="1"/>
      <c r="B3" s="3"/>
      <c r="C3" s="3"/>
      <c r="D3" s="4"/>
      <c r="E3" s="4"/>
      <c r="F3" s="4"/>
      <c r="G3" s="4"/>
      <c r="H3" s="4"/>
      <c r="I3" s="4"/>
      <c r="J3" s="3"/>
      <c r="K3" s="4"/>
    </row>
    <row r="4" spans="1:12" x14ac:dyDescent="0.25">
      <c r="A4" s="1"/>
      <c r="B4" s="5"/>
      <c r="C4" s="6" t="s">
        <v>0</v>
      </c>
      <c r="D4" s="7" t="s">
        <v>1</v>
      </c>
      <c r="E4" s="7" t="s">
        <v>2</v>
      </c>
      <c r="F4" s="7" t="s">
        <v>3</v>
      </c>
      <c r="G4" s="7"/>
      <c r="H4" s="7" t="s">
        <v>4</v>
      </c>
      <c r="I4" s="7"/>
      <c r="J4" s="7"/>
      <c r="K4" s="7"/>
    </row>
    <row r="5" spans="1:12" ht="15.75" thickBot="1" x14ac:dyDescent="0.3">
      <c r="A5" s="1"/>
      <c r="B5" s="8" t="s">
        <v>5</v>
      </c>
      <c r="C5" s="9" t="s">
        <v>6</v>
      </c>
      <c r="D5" s="10" t="s">
        <v>7</v>
      </c>
      <c r="E5" s="10" t="s">
        <v>8</v>
      </c>
      <c r="F5" s="10" t="s">
        <v>6</v>
      </c>
      <c r="G5" s="10" t="s">
        <v>9</v>
      </c>
      <c r="H5" s="10" t="s">
        <v>10</v>
      </c>
      <c r="I5" s="10" t="s">
        <v>11</v>
      </c>
      <c r="J5" s="10" t="s">
        <v>12</v>
      </c>
      <c r="K5" s="10" t="s">
        <v>13</v>
      </c>
    </row>
    <row r="6" spans="1:12" x14ac:dyDescent="0.25">
      <c r="A6" s="1"/>
      <c r="B6" s="11">
        <v>1</v>
      </c>
      <c r="C6" s="12">
        <v>1</v>
      </c>
      <c r="D6" s="13">
        <v>10000</v>
      </c>
      <c r="E6" s="14">
        <v>0.9</v>
      </c>
      <c r="F6" s="15">
        <f ca="1">IF(C6=1,_xll.CB.Binomial(E6,1),0)</f>
        <v>1</v>
      </c>
      <c r="G6" s="16">
        <v>14000</v>
      </c>
      <c r="H6" s="16">
        <v>15000</v>
      </c>
      <c r="I6" s="16">
        <v>20000</v>
      </c>
      <c r="J6" s="17">
        <f ca="1">IF(F6=1,_xll.CB.Triangular(G6,H6,I6),0)</f>
        <v>14299.168108230229</v>
      </c>
      <c r="K6" s="18">
        <f t="shared" ref="K6:K13" ca="1" si="0">J6-C6*D6</f>
        <v>4299.1681082302293</v>
      </c>
    </row>
    <row r="7" spans="1:12" x14ac:dyDescent="0.25">
      <c r="A7" s="1"/>
      <c r="B7" s="11">
        <v>2</v>
      </c>
      <c r="C7" s="12">
        <v>0</v>
      </c>
      <c r="D7" s="13">
        <v>18000</v>
      </c>
      <c r="E7" s="14">
        <v>0.7</v>
      </c>
      <c r="F7" s="15">
        <f>IF(C7=1,_xll.CB.Binomial(E7,1),0)</f>
        <v>0</v>
      </c>
      <c r="G7" s="16">
        <v>19000</v>
      </c>
      <c r="H7" s="16">
        <v>22000</v>
      </c>
      <c r="I7" s="16">
        <v>24000</v>
      </c>
      <c r="J7" s="17">
        <f>IF(F7=1,_xll.CB.Triangular(G7,H7,I7),0)</f>
        <v>0</v>
      </c>
      <c r="K7" s="18">
        <f t="shared" si="0"/>
        <v>0</v>
      </c>
      <c r="L7" s="34">
        <v>3</v>
      </c>
    </row>
    <row r="8" spans="1:12" x14ac:dyDescent="0.25">
      <c r="A8" s="1"/>
      <c r="B8" s="11">
        <v>3</v>
      </c>
      <c r="C8" s="12">
        <v>1</v>
      </c>
      <c r="D8" s="13">
        <v>15000</v>
      </c>
      <c r="E8" s="14">
        <v>0.6</v>
      </c>
      <c r="F8" s="15">
        <f ca="1">IF(C8=1,_xll.CB.Binomial(E8,1),0)</f>
        <v>1</v>
      </c>
      <c r="G8" s="16">
        <v>16000</v>
      </c>
      <c r="H8" s="16">
        <v>17000</v>
      </c>
      <c r="I8" s="16">
        <v>20000</v>
      </c>
      <c r="J8" s="17">
        <f ca="1">IF(F8=1,_xll.CB.Triangular(G8,H8,I8),0)</f>
        <v>17858.681327751026</v>
      </c>
      <c r="K8" s="18">
        <f t="shared" ca="1" si="0"/>
        <v>2858.6813277510264</v>
      </c>
    </row>
    <row r="9" spans="1:12" x14ac:dyDescent="0.25">
      <c r="A9" s="1"/>
      <c r="B9" s="11">
        <v>4</v>
      </c>
      <c r="C9" s="12">
        <v>0</v>
      </c>
      <c r="D9" s="13">
        <v>22000</v>
      </c>
      <c r="E9" s="14">
        <v>0.4</v>
      </c>
      <c r="F9" s="15">
        <f>IF(C9=1,_xll.CB.Binomial(E9,1),0)</f>
        <v>0</v>
      </c>
      <c r="G9" s="16">
        <v>31000</v>
      </c>
      <c r="H9" s="16">
        <v>33000</v>
      </c>
      <c r="I9" s="16">
        <v>35000</v>
      </c>
      <c r="J9" s="17">
        <f>IF(F9=1,_xll.CB.Triangular(G9,H9,I9),0)</f>
        <v>0</v>
      </c>
      <c r="K9" s="18">
        <f t="shared" si="0"/>
        <v>0</v>
      </c>
    </row>
    <row r="10" spans="1:12" x14ac:dyDescent="0.25">
      <c r="A10" s="1"/>
      <c r="B10" s="11">
        <v>5</v>
      </c>
      <c r="C10" s="12">
        <v>1</v>
      </c>
      <c r="D10" s="13">
        <v>17000</v>
      </c>
      <c r="E10" s="14">
        <v>0.8</v>
      </c>
      <c r="F10" s="15">
        <f ca="1">IF(C10=1,_xll.CB.Binomial(E10,1),0)</f>
        <v>0</v>
      </c>
      <c r="G10" s="16">
        <v>18000</v>
      </c>
      <c r="H10" s="16">
        <v>20000</v>
      </c>
      <c r="I10" s="16">
        <v>24000</v>
      </c>
      <c r="J10" s="17">
        <f ca="1">IF(F10=1,_xll.CB.Triangular(G10,H10,I10),0)</f>
        <v>0</v>
      </c>
      <c r="K10" s="18">
        <f t="shared" ca="1" si="0"/>
        <v>-17000</v>
      </c>
    </row>
    <row r="11" spans="1:12" x14ac:dyDescent="0.25">
      <c r="A11" s="1"/>
      <c r="B11" s="11">
        <v>6</v>
      </c>
      <c r="C11" s="12">
        <v>1</v>
      </c>
      <c r="D11" s="13">
        <v>25000</v>
      </c>
      <c r="E11" s="14">
        <v>0.6</v>
      </c>
      <c r="F11" s="15">
        <f ca="1">IF(C11=1,_xll.CB.Binomial(E11,1),0)</f>
        <v>1</v>
      </c>
      <c r="G11" s="16">
        <v>27000</v>
      </c>
      <c r="H11" s="16">
        <v>28000</v>
      </c>
      <c r="I11" s="16">
        <v>31000</v>
      </c>
      <c r="J11" s="17">
        <f ca="1">IF(F11=1,_xll.CB.Triangular(G11,H11,I11),0)</f>
        <v>30856.012335546922</v>
      </c>
      <c r="K11" s="18">
        <f t="shared" ca="1" si="0"/>
        <v>5856.0123355469223</v>
      </c>
    </row>
    <row r="12" spans="1:12" x14ac:dyDescent="0.25">
      <c r="A12" s="1"/>
      <c r="B12" s="11">
        <v>7</v>
      </c>
      <c r="C12" s="12">
        <v>1</v>
      </c>
      <c r="D12" s="13">
        <v>35000</v>
      </c>
      <c r="E12" s="14">
        <v>0.7</v>
      </c>
      <c r="F12" s="15">
        <f ca="1">IF(C12=1,_xll.CB.Binomial(E12,1),0)</f>
        <v>1</v>
      </c>
      <c r="G12" s="16">
        <v>51000</v>
      </c>
      <c r="H12" s="16">
        <v>52000</v>
      </c>
      <c r="I12" s="16">
        <v>53000</v>
      </c>
      <c r="J12" s="17">
        <f ca="1">IF(F12=1,_xll.CB.Triangular(G12,H12,I12),0)</f>
        <v>51629.203235505898</v>
      </c>
      <c r="K12" s="18">
        <f t="shared" ca="1" si="0"/>
        <v>16629.203235505898</v>
      </c>
    </row>
    <row r="13" spans="1:12" ht="15.75" thickBot="1" x14ac:dyDescent="0.3">
      <c r="A13" s="1"/>
      <c r="B13" s="11">
        <v>8</v>
      </c>
      <c r="C13" s="12">
        <v>1</v>
      </c>
      <c r="D13" s="13">
        <v>22000</v>
      </c>
      <c r="E13" s="14">
        <v>0.9</v>
      </c>
      <c r="F13" s="15">
        <f ca="1">IF(C13=1,_xll.CB.Binomial(E13,1),0)</f>
        <v>1</v>
      </c>
      <c r="G13" s="16">
        <v>44000</v>
      </c>
      <c r="H13" s="16">
        <v>46000</v>
      </c>
      <c r="I13" s="16">
        <v>47000</v>
      </c>
      <c r="J13" s="17">
        <f ca="1">IF(F13=1,_xll.CB.Triangular(G13,H13,I13),0)</f>
        <v>46178.148746222905</v>
      </c>
      <c r="K13" s="18">
        <f t="shared" ca="1" si="0"/>
        <v>24178.148746222905</v>
      </c>
    </row>
    <row r="14" spans="1:12" x14ac:dyDescent="0.25">
      <c r="A14" s="1"/>
      <c r="B14" s="19"/>
      <c r="C14" s="20" t="s">
        <v>14</v>
      </c>
      <c r="D14" s="21">
        <f>SUMPRODUCT(D6:D13,C6:C13)</f>
        <v>124000</v>
      </c>
      <c r="E14" s="22"/>
      <c r="F14" s="23"/>
      <c r="G14" s="21"/>
      <c r="H14" s="21"/>
      <c r="I14" s="21"/>
      <c r="J14" s="24" t="s">
        <v>15</v>
      </c>
      <c r="K14" s="25">
        <f ca="1">SUM(K6:K13)</f>
        <v>36821.213753256983</v>
      </c>
    </row>
    <row r="15" spans="1:12" x14ac:dyDescent="0.25">
      <c r="A15" s="1"/>
      <c r="B15" s="1"/>
      <c r="C15" s="26" t="s">
        <v>16</v>
      </c>
      <c r="D15" s="27">
        <v>150000</v>
      </c>
      <c r="E15" s="2"/>
      <c r="F15" s="2"/>
      <c r="G15" s="27"/>
      <c r="H15" s="27"/>
      <c r="I15" s="27"/>
      <c r="J15" s="28" t="s">
        <v>17</v>
      </c>
      <c r="K15" s="29">
        <f ca="1">IF(K14&lt;0,1,0)</f>
        <v>0</v>
      </c>
    </row>
    <row r="16" spans="1:12" x14ac:dyDescent="0.25">
      <c r="A16" s="1"/>
      <c r="B16" s="1"/>
      <c r="C16" s="26" t="s">
        <v>18</v>
      </c>
      <c r="D16" s="30">
        <f>D15-D14</f>
        <v>26000</v>
      </c>
      <c r="E16" s="2"/>
      <c r="F16" s="2"/>
      <c r="G16" s="31"/>
      <c r="H16" s="31"/>
      <c r="I16" s="31"/>
      <c r="J16" s="1"/>
      <c r="K16"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6"/>
  <sheetViews>
    <sheetView workbookViewId="0">
      <selection activeCell="B6" sqref="B6"/>
    </sheetView>
  </sheetViews>
  <sheetFormatPr defaultRowHeight="15" x14ac:dyDescent="0.25"/>
  <cols>
    <col min="1" max="16384" width="9.140625" style="35"/>
  </cols>
  <sheetData>
    <row r="3" spans="2:2" ht="23.25" x14ac:dyDescent="0.35">
      <c r="B3" s="36" t="s">
        <v>37</v>
      </c>
    </row>
    <row r="5" spans="2:2" x14ac:dyDescent="0.25">
      <c r="B5" s="35" t="s">
        <v>39</v>
      </c>
    </row>
    <row r="6" spans="2:2" x14ac:dyDescent="0.25">
      <c r="B6" s="35" t="s">
        <v>40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Portfolio_Coice_Simulation</vt:lpstr>
      <vt:lpstr>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JayJay</dc:creator>
  <cp:lastModifiedBy>JayJay</cp:lastModifiedBy>
  <dcterms:created xsi:type="dcterms:W3CDTF">2024-04-30T20:34:06Z</dcterms:created>
  <dcterms:modified xsi:type="dcterms:W3CDTF">2024-05-07T13:31:15Z</dcterms:modified>
</cp:coreProperties>
</file>