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2"/>
  <c r="V3" i="1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2"/>
  <c r="U3" i="1"/>
  <c r="S3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2"/>
  <c r="F2"/>
  <c r="F3"/>
  <c r="F4"/>
  <c r="F5"/>
  <c r="F6"/>
  <c r="F7"/>
  <c r="F8"/>
  <c r="F9"/>
  <c r="F10"/>
  <c r="F11"/>
  <c r="F12"/>
  <c r="F13"/>
  <c r="F14"/>
  <c r="F15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D3"/>
  <c r="D4"/>
  <c r="D5"/>
  <c r="D6"/>
  <c r="D7"/>
  <c r="D8"/>
  <c r="D9"/>
  <c r="D10"/>
  <c r="D11"/>
  <c r="D12"/>
  <c r="D13"/>
  <c r="D14"/>
  <c r="D15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E2"/>
  <c r="D2"/>
  <c r="C2"/>
  <c r="A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B1"/>
  <c r="W6" i="1"/>
  <c r="X5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X4"/>
  <c r="X3"/>
  <c r="W4"/>
  <c r="W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S4"/>
  <c r="S5"/>
  <c r="S6"/>
  <c r="S7"/>
  <c r="S8"/>
  <c r="S9"/>
  <c r="S10"/>
  <c r="S11"/>
  <c r="S12"/>
  <c r="S13"/>
  <c r="S14"/>
  <c r="S15"/>
  <c r="S16"/>
  <c r="S19"/>
  <c r="S20"/>
  <c r="S21"/>
  <c r="S22"/>
  <c r="S23"/>
  <c r="S24"/>
  <c r="S25"/>
  <c r="S26"/>
  <c r="S27"/>
  <c r="S28"/>
  <c r="S29"/>
  <c r="S30"/>
  <c r="S31"/>
  <c r="S32"/>
  <c r="O4"/>
  <c r="O5"/>
  <c r="O6"/>
  <c r="O7"/>
  <c r="O8"/>
  <c r="O9"/>
  <c r="O10"/>
  <c r="O11"/>
  <c r="O12"/>
  <c r="O13"/>
  <c r="O14"/>
  <c r="O15"/>
  <c r="O16"/>
  <c r="O19"/>
  <c r="O20"/>
  <c r="O21"/>
  <c r="O22"/>
  <c r="O23"/>
  <c r="O24"/>
  <c r="O25"/>
  <c r="O26"/>
  <c r="O27"/>
  <c r="O28"/>
  <c r="O29"/>
  <c r="O30"/>
  <c r="O31"/>
  <c r="O3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I4"/>
  <c r="I5"/>
  <c r="I6"/>
  <c r="I7"/>
  <c r="I8"/>
  <c r="I9"/>
  <c r="I10"/>
  <c r="I11"/>
  <c r="I12"/>
  <c r="I13"/>
  <c r="I14"/>
  <c r="I15"/>
  <c r="I16"/>
  <c r="I17"/>
  <c r="O17" s="1"/>
  <c r="I18"/>
  <c r="I19"/>
  <c r="I20"/>
  <c r="I21"/>
  <c r="I22"/>
  <c r="I23"/>
  <c r="I24"/>
  <c r="I25"/>
  <c r="I26"/>
  <c r="I27"/>
  <c r="I28"/>
  <c r="I29"/>
  <c r="I30"/>
  <c r="I31"/>
  <c r="I32"/>
  <c r="O3"/>
  <c r="K3"/>
  <c r="I3"/>
  <c r="J4"/>
  <c r="J5"/>
  <c r="J6"/>
  <c r="J7"/>
  <c r="J8"/>
  <c r="J9"/>
  <c r="J10"/>
  <c r="J11"/>
  <c r="J12"/>
  <c r="J13"/>
  <c r="J14"/>
  <c r="J15"/>
  <c r="J16"/>
  <c r="J17"/>
  <c r="F16" i="2" s="1"/>
  <c r="J18" i="1"/>
  <c r="J19"/>
  <c r="J20"/>
  <c r="J21"/>
  <c r="J22"/>
  <c r="J23"/>
  <c r="J24"/>
  <c r="J25"/>
  <c r="J26"/>
  <c r="J27"/>
  <c r="J28"/>
  <c r="J29"/>
  <c r="J30"/>
  <c r="J31"/>
  <c r="J32"/>
  <c r="J3"/>
  <c r="H9"/>
  <c r="T9" s="1"/>
  <c r="H10"/>
  <c r="T10" s="1"/>
  <c r="H11"/>
  <c r="T11" s="1"/>
  <c r="H12"/>
  <c r="T12" s="1"/>
  <c r="H13"/>
  <c r="T13" s="1"/>
  <c r="H14"/>
  <c r="T14" s="1"/>
  <c r="H15"/>
  <c r="T15" s="1"/>
  <c r="H16"/>
  <c r="T16" s="1"/>
  <c r="H17"/>
  <c r="T17" s="1"/>
  <c r="H18"/>
  <c r="T18" s="1"/>
  <c r="H19"/>
  <c r="T19" s="1"/>
  <c r="H20"/>
  <c r="T20" s="1"/>
  <c r="H21"/>
  <c r="T21" s="1"/>
  <c r="H22"/>
  <c r="T22" s="1"/>
  <c r="H23"/>
  <c r="T23" s="1"/>
  <c r="H24"/>
  <c r="T24" s="1"/>
  <c r="H25"/>
  <c r="T25" s="1"/>
  <c r="H26"/>
  <c r="T26" s="1"/>
  <c r="H27"/>
  <c r="T27" s="1"/>
  <c r="H28"/>
  <c r="T28" s="1"/>
  <c r="H29"/>
  <c r="T29" s="1"/>
  <c r="H30"/>
  <c r="T30" s="1"/>
  <c r="H31"/>
  <c r="T31" s="1"/>
  <c r="H32"/>
  <c r="T32" s="1"/>
  <c r="H8"/>
  <c r="T8" s="1"/>
  <c r="H7"/>
  <c r="T7" s="1"/>
  <c r="H6"/>
  <c r="T6" s="1"/>
  <c r="H5"/>
  <c r="T5" s="1"/>
  <c r="H4"/>
  <c r="T4" s="1"/>
  <c r="H3"/>
  <c r="T3" s="1"/>
  <c r="S17" l="1"/>
  <c r="D16" i="2"/>
  <c r="D17"/>
  <c r="O18" i="1"/>
  <c r="F17" i="2"/>
  <c r="S18" i="1"/>
  <c r="R30"/>
  <c r="R22"/>
  <c r="R14"/>
  <c r="L32"/>
  <c r="P30"/>
  <c r="N28"/>
  <c r="P26"/>
  <c r="P24"/>
  <c r="L22"/>
  <c r="P20"/>
  <c r="P18"/>
  <c r="N16"/>
  <c r="P14"/>
  <c r="P12"/>
  <c r="N10"/>
  <c r="R26"/>
  <c r="R18"/>
  <c r="R10"/>
  <c r="P8"/>
  <c r="N6"/>
  <c r="N4"/>
  <c r="P3"/>
  <c r="P31"/>
  <c r="P29"/>
  <c r="P27"/>
  <c r="P25"/>
  <c r="P23"/>
  <c r="P21"/>
  <c r="P19"/>
  <c r="P17"/>
  <c r="P15"/>
  <c r="P13"/>
  <c r="P11"/>
  <c r="P9"/>
  <c r="P7"/>
  <c r="P5"/>
  <c r="R32"/>
  <c r="R28"/>
  <c r="R24"/>
  <c r="R20"/>
  <c r="R16"/>
  <c r="R12"/>
  <c r="L28"/>
  <c r="L24"/>
  <c r="L18"/>
  <c r="L14"/>
  <c r="L10"/>
  <c r="L6"/>
  <c r="N32"/>
  <c r="N26"/>
  <c r="N22"/>
  <c r="N18"/>
  <c r="N12"/>
  <c r="N8"/>
  <c r="P32"/>
  <c r="P28"/>
  <c r="P22"/>
  <c r="P16"/>
  <c r="P10"/>
  <c r="P6"/>
  <c r="P4"/>
  <c r="R8"/>
  <c r="R6"/>
  <c r="R4"/>
  <c r="L30"/>
  <c r="L26"/>
  <c r="L20"/>
  <c r="L16"/>
  <c r="L12"/>
  <c r="L8"/>
  <c r="L4"/>
  <c r="N30"/>
  <c r="N24"/>
  <c r="N20"/>
  <c r="N14"/>
  <c r="L3"/>
  <c r="L31"/>
  <c r="L29"/>
  <c r="L27"/>
  <c r="L25"/>
  <c r="L23"/>
  <c r="L21"/>
  <c r="L19"/>
  <c r="L17"/>
  <c r="L15"/>
  <c r="L13"/>
  <c r="L11"/>
  <c r="L9"/>
  <c r="L7"/>
  <c r="L5"/>
  <c r="N3"/>
  <c r="N31"/>
  <c r="N29"/>
  <c r="N27"/>
  <c r="N25"/>
  <c r="N23"/>
  <c r="N21"/>
  <c r="N19"/>
  <c r="N17"/>
  <c r="N15"/>
  <c r="N13"/>
  <c r="N11"/>
  <c r="N9"/>
  <c r="N7"/>
  <c r="N5"/>
  <c r="R3"/>
  <c r="R31"/>
  <c r="R29"/>
  <c r="R27"/>
  <c r="R25"/>
  <c r="R23"/>
  <c r="R21"/>
  <c r="R19"/>
  <c r="R17"/>
  <c r="R15"/>
  <c r="R13"/>
  <c r="R11"/>
  <c r="R9"/>
  <c r="R7"/>
  <c r="R5"/>
</calcChain>
</file>

<file path=xl/sharedStrings.xml><?xml version="1.0" encoding="utf-8"?>
<sst xmlns="http://schemas.openxmlformats.org/spreadsheetml/2006/main" count="60" uniqueCount="52">
  <si>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</si>
  <si>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</si>
  <si>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</si>
  <si>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</si>
  <si>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</si>
  <si>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</si>
  <si>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</si>
  <si>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</si>
  <si>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</si>
  <si>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</si>
  <si>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</si>
  <si>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</si>
  <si>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</si>
  <si>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</si>
  <si>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</si>
  <si>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</si>
  <si>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</si>
  <si>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</si>
  <si>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</si>
  <si>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</si>
  <si>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</si>
  <si>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</si>
  <si>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</si>
  <si>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</si>
  <si>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</si>
  <si>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</si>
  <si>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</si>
  <si>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</si>
  <si>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</si>
  <si>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</si>
  <si>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</si>
  <si>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</si>
  <si>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</si>
  <si>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</si>
  <si>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</si>
  <si>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addition</t>
  </si>
  <si>
    <t>multiplication</t>
  </si>
  <si>
    <t>subtraction</t>
  </si>
  <si>
    <t>modulas</t>
  </si>
  <si>
    <t>power</t>
  </si>
  <si>
    <t>average</t>
  </si>
  <si>
    <t>division</t>
  </si>
  <si>
    <t>F Add</t>
  </si>
  <si>
    <t>F mul</t>
  </si>
  <si>
    <t>F sub</t>
  </si>
  <si>
    <t>F div</t>
  </si>
  <si>
    <t>F power</t>
  </si>
  <si>
    <t>F ave</t>
  </si>
  <si>
    <t>count</t>
  </si>
  <si>
    <t>sub total</t>
  </si>
  <si>
    <t>modulus</t>
  </si>
  <si>
    <t>subtotal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</si>
</sst>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8" tint="0.79998168889431442"/>
      <name val="Calibri"/>
      <family val="2"/>
    </font>
    <font>
      <sz val="11"/>
      <color theme="7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6" fillId="2" borderId="2" xfId="1" applyFont="1" applyFill="1" applyBorder="1" applyAlignment="1" applyProtection="1">
      <alignment horizontal="center" wrapText="1"/>
    </xf>
    <xf numFmtId="0" fontId="2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0624B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2"/>
  <sheetViews>
    <sheetView topLeftCell="D1" workbookViewId="0">
      <pane ySplit="1" topLeftCell="A2" activePane="bottomLeft" state="frozen"/>
      <selection activeCell="D1" sqref="D1"/>
      <selection pane="bottomLeft" activeCell="O3" sqref="O3"/>
    </sheetView>
  </sheetViews>
  <sheetFormatPr defaultRowHeight="15"/>
  <cols>
    <col min="1" max="1" width="5.140625" style="9" bestFit="1" customWidth="1"/>
    <col min="2" max="2" width="20.85546875" style="9" bestFit="1" customWidth="1"/>
    <col min="3" max="3" width="4" style="9" bestFit="1" customWidth="1"/>
    <col min="4" max="5" width="3.42578125" style="9" customWidth="1"/>
    <col min="6" max="6" width="4" style="9" bestFit="1" customWidth="1"/>
    <col min="7" max="7" width="3.42578125" style="9" customWidth="1"/>
    <col min="8" max="8" width="8.42578125" style="9" bestFit="1" customWidth="1"/>
    <col min="9" max="9" width="8.42578125" style="9" customWidth="1"/>
    <col min="10" max="11" width="13.5703125" style="9" customWidth="1"/>
    <col min="12" max="13" width="10" style="9" customWidth="1"/>
    <col min="14" max="15" width="8" style="9" customWidth="1"/>
    <col min="16" max="17" width="8.5703125" style="9" customWidth="1"/>
    <col min="18" max="18" width="6.7109375" style="9" customWidth="1"/>
    <col min="19" max="19" width="15.85546875" style="9" customWidth="1"/>
    <col min="20" max="20" width="8" style="9" customWidth="1"/>
    <col min="21" max="23" width="9.140625" style="9"/>
    <col min="24" max="24" width="16.85546875" style="9" customWidth="1"/>
    <col min="25" max="16384" width="9.140625" style="9"/>
  </cols>
  <sheetData>
    <row r="1" spans="1:24" ht="15.75" thickBot="1"/>
    <row r="2" spans="1:24" ht="30.75" thickBot="1">
      <c r="A2" s="7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8" t="s">
        <v>35</v>
      </c>
      <c r="I2" s="10" t="s">
        <v>42</v>
      </c>
      <c r="J2" s="12" t="s">
        <v>36</v>
      </c>
      <c r="K2" s="12" t="s">
        <v>43</v>
      </c>
      <c r="L2" s="12" t="s">
        <v>37</v>
      </c>
      <c r="M2" s="12" t="s">
        <v>44</v>
      </c>
      <c r="N2" s="12" t="s">
        <v>41</v>
      </c>
      <c r="O2" s="12" t="s">
        <v>45</v>
      </c>
      <c r="P2" s="12" t="s">
        <v>38</v>
      </c>
      <c r="Q2" s="12"/>
      <c r="R2" s="12" t="s">
        <v>39</v>
      </c>
      <c r="S2" s="12" t="s">
        <v>46</v>
      </c>
      <c r="T2" s="12" t="s">
        <v>40</v>
      </c>
      <c r="U2" s="11" t="s">
        <v>47</v>
      </c>
      <c r="V2" s="11" t="s">
        <v>48</v>
      </c>
      <c r="W2" s="11" t="s">
        <v>49</v>
      </c>
    </row>
    <row r="3" spans="1:24" ht="15.75" thickBot="1">
      <c r="A3" s="3">
        <v>1</v>
      </c>
      <c r="B3" s="5" t="s">
        <v>5</v>
      </c>
      <c r="C3" s="4">
        <v>80</v>
      </c>
      <c r="D3" s="4">
        <v>18</v>
      </c>
      <c r="E3" s="4">
        <v>15</v>
      </c>
      <c r="F3" s="4">
        <v>89</v>
      </c>
      <c r="G3" s="4">
        <v>17</v>
      </c>
      <c r="H3" s="9">
        <f t="shared" ref="H3:H8" si="0">C3+D3+E3+F3+G3</f>
        <v>219</v>
      </c>
      <c r="I3" s="9">
        <f>SUM(C3:G3)</f>
        <v>219</v>
      </c>
      <c r="J3" s="9">
        <f>C3*D3*E3*F3*G3</f>
        <v>32680800</v>
      </c>
      <c r="K3" s="9">
        <f>PRODUCT(C3:G3)</f>
        <v>32680800</v>
      </c>
      <c r="L3" s="9">
        <f t="shared" ref="L3:L32" si="1">J3-H3</f>
        <v>32680581</v>
      </c>
      <c r="N3" s="9">
        <f t="shared" ref="N3:N32" si="2">J3/H3</f>
        <v>149227.39726027398</v>
      </c>
      <c r="O3" s="9">
        <f>QUOTIENT(I3,H3)</f>
        <v>1</v>
      </c>
      <c r="P3" s="9">
        <f t="shared" ref="P3:P32" si="3">MOD(J3,H3)</f>
        <v>87</v>
      </c>
      <c r="R3" s="9">
        <f>H3*H3</f>
        <v>47961</v>
      </c>
      <c r="S3" s="9">
        <f>POWER(H3,3)</f>
        <v>10503459</v>
      </c>
      <c r="T3" s="9">
        <f>(H3/5)</f>
        <v>43.8</v>
      </c>
      <c r="U3" s="9">
        <f>AVERAGE(C3:G3)</f>
        <v>43.8</v>
      </c>
      <c r="V3" s="9">
        <f>COUNT(C3:G3)</f>
        <v>5</v>
      </c>
      <c r="W3" s="9">
        <f>SUBTOTAL(2,C3:G3)</f>
        <v>5</v>
      </c>
      <c r="X3" s="9">
        <f>SUM(R3)</f>
        <v>47961</v>
      </c>
    </row>
    <row r="4" spans="1:24" ht="27" customHeight="1" thickBot="1">
      <c r="A4" s="3">
        <v>2</v>
      </c>
      <c r="B4" s="3" t="s">
        <v>6</v>
      </c>
      <c r="C4" s="4">
        <v>93</v>
      </c>
      <c r="D4" s="4">
        <v>14</v>
      </c>
      <c r="E4" s="4">
        <v>13</v>
      </c>
      <c r="F4" s="4">
        <v>83</v>
      </c>
      <c r="G4" s="4">
        <v>17</v>
      </c>
      <c r="H4" s="9">
        <f t="shared" si="0"/>
        <v>220</v>
      </c>
      <c r="I4" s="9">
        <f t="shared" ref="I4:I32" si="4">SUM(C4:G4)</f>
        <v>220</v>
      </c>
      <c r="J4" s="9">
        <f t="shared" ref="J4:J32" si="5">C4*D4*E4*F4*G4</f>
        <v>23882586</v>
      </c>
      <c r="K4" s="9">
        <f t="shared" ref="K4:K32" si="6">PRODUCT(C4:G4)</f>
        <v>23882586</v>
      </c>
      <c r="L4" s="9">
        <f t="shared" si="1"/>
        <v>23882366</v>
      </c>
      <c r="N4" s="9">
        <f t="shared" si="2"/>
        <v>108557.20909090909</v>
      </c>
      <c r="O4" s="9">
        <f t="shared" ref="O4:O32" si="7">QUOTIENT(I4,H4)</f>
        <v>1</v>
      </c>
      <c r="P4" s="9">
        <f t="shared" si="3"/>
        <v>46</v>
      </c>
      <c r="R4" s="9">
        <f t="shared" ref="R4:R32" si="8">H4*H4</f>
        <v>48400</v>
      </c>
      <c r="S4" s="9">
        <f t="shared" ref="S4:S32" si="9">POWER(H4,3)</f>
        <v>10648000</v>
      </c>
      <c r="T4" s="9">
        <f t="shared" ref="T4:T32" si="10">(H4/5)</f>
        <v>44</v>
      </c>
      <c r="U4" s="9">
        <f t="shared" ref="U4:U32" si="11">AVERAGE(C4:G4)</f>
        <v>44</v>
      </c>
      <c r="V4" s="9">
        <f t="shared" ref="V4:V32" si="12">COUNT(C4:G4)</f>
        <v>5</v>
      </c>
      <c r="W4" s="9">
        <f>SUBTOTAL(9,C3:G3)</f>
        <v>219</v>
      </c>
      <c r="X4" s="9">
        <f>SUM(N4:W4)</f>
        <v>10805316.209090909</v>
      </c>
    </row>
    <row r="5" spans="1:24" ht="27" customHeight="1" thickBot="1">
      <c r="A5" s="3">
        <v>3</v>
      </c>
      <c r="B5" s="3" t="s">
        <v>7</v>
      </c>
      <c r="C5" s="4">
        <v>74</v>
      </c>
      <c r="D5" s="4">
        <v>21</v>
      </c>
      <c r="E5" s="4">
        <v>16</v>
      </c>
      <c r="F5" s="4">
        <v>84</v>
      </c>
      <c r="G5" s="4">
        <v>17</v>
      </c>
      <c r="H5" s="9">
        <f t="shared" si="0"/>
        <v>212</v>
      </c>
      <c r="I5" s="9">
        <f t="shared" si="4"/>
        <v>212</v>
      </c>
      <c r="J5" s="9">
        <f t="shared" si="5"/>
        <v>35505792</v>
      </c>
      <c r="K5" s="9">
        <f t="shared" si="6"/>
        <v>35505792</v>
      </c>
      <c r="L5" s="9">
        <f t="shared" si="1"/>
        <v>35505580</v>
      </c>
      <c r="N5" s="9">
        <f t="shared" si="2"/>
        <v>167480.15094339623</v>
      </c>
      <c r="O5" s="9">
        <f t="shared" si="7"/>
        <v>1</v>
      </c>
      <c r="P5" s="9">
        <f t="shared" si="3"/>
        <v>32</v>
      </c>
      <c r="R5" s="9">
        <f t="shared" si="8"/>
        <v>44944</v>
      </c>
      <c r="S5" s="9">
        <f t="shared" si="9"/>
        <v>9528128</v>
      </c>
      <c r="T5" s="9">
        <f t="shared" si="10"/>
        <v>42.4</v>
      </c>
      <c r="U5" s="9">
        <f t="shared" si="11"/>
        <v>42.4</v>
      </c>
      <c r="V5" s="9">
        <f t="shared" si="12"/>
        <v>5</v>
      </c>
      <c r="X5" s="9">
        <f>SUM(K5:W5)</f>
        <v>80752046.95094341</v>
      </c>
    </row>
    <row r="6" spans="1:24" ht="27" customHeight="1" thickBot="1">
      <c r="A6" s="3">
        <v>4</v>
      </c>
      <c r="B6" s="3" t="s">
        <v>8</v>
      </c>
      <c r="C6" s="4">
        <v>96</v>
      </c>
      <c r="D6" s="4">
        <v>18</v>
      </c>
      <c r="E6" s="4">
        <v>17</v>
      </c>
      <c r="F6" s="4">
        <v>96</v>
      </c>
      <c r="G6" s="4">
        <v>17</v>
      </c>
      <c r="H6" s="9">
        <f t="shared" si="0"/>
        <v>244</v>
      </c>
      <c r="I6" s="9">
        <f t="shared" si="4"/>
        <v>244</v>
      </c>
      <c r="J6" s="9">
        <f t="shared" si="5"/>
        <v>47941632</v>
      </c>
      <c r="K6" s="9">
        <f t="shared" si="6"/>
        <v>47941632</v>
      </c>
      <c r="L6" s="9">
        <f t="shared" si="1"/>
        <v>47941388</v>
      </c>
      <c r="N6" s="9">
        <f t="shared" si="2"/>
        <v>196482.09836065574</v>
      </c>
      <c r="O6" s="9">
        <f t="shared" si="7"/>
        <v>1</v>
      </c>
      <c r="P6" s="9">
        <f t="shared" si="3"/>
        <v>24</v>
      </c>
      <c r="R6" s="9">
        <f t="shared" si="8"/>
        <v>59536</v>
      </c>
      <c r="S6" s="9">
        <f t="shared" si="9"/>
        <v>14526784</v>
      </c>
      <c r="T6" s="9">
        <f t="shared" si="10"/>
        <v>48.8</v>
      </c>
      <c r="U6" s="9">
        <f t="shared" si="11"/>
        <v>48.8</v>
      </c>
      <c r="V6" s="9">
        <f t="shared" si="12"/>
        <v>5</v>
      </c>
      <c r="W6" s="9">
        <f>SUBTOTAL(6,C6:G6)</f>
        <v>47941632</v>
      </c>
    </row>
    <row r="7" spans="1:24" ht="15.75" thickBot="1">
      <c r="A7" s="3">
        <v>5</v>
      </c>
      <c r="B7" s="3" t="s">
        <v>9</v>
      </c>
      <c r="C7" s="4"/>
      <c r="D7" s="4"/>
      <c r="E7" s="4"/>
      <c r="F7" s="4">
        <v>93</v>
      </c>
      <c r="G7" s="4">
        <v>21</v>
      </c>
      <c r="H7" s="9">
        <f t="shared" si="0"/>
        <v>114</v>
      </c>
      <c r="I7" s="9">
        <f t="shared" si="4"/>
        <v>114</v>
      </c>
      <c r="J7" s="9">
        <f t="shared" si="5"/>
        <v>0</v>
      </c>
      <c r="K7" s="9">
        <f t="shared" si="6"/>
        <v>1953</v>
      </c>
      <c r="L7" s="9">
        <f t="shared" si="1"/>
        <v>-114</v>
      </c>
      <c r="N7" s="9">
        <f t="shared" si="2"/>
        <v>0</v>
      </c>
      <c r="O7" s="9">
        <f t="shared" si="7"/>
        <v>1</v>
      </c>
      <c r="P7" s="9">
        <f t="shared" si="3"/>
        <v>0</v>
      </c>
      <c r="R7" s="9">
        <f t="shared" si="8"/>
        <v>12996</v>
      </c>
      <c r="S7" s="9">
        <f t="shared" si="9"/>
        <v>1481544</v>
      </c>
      <c r="T7" s="9">
        <f t="shared" si="10"/>
        <v>22.8</v>
      </c>
      <c r="U7" s="9">
        <f t="shared" si="11"/>
        <v>57</v>
      </c>
      <c r="V7" s="9">
        <f t="shared" si="12"/>
        <v>2</v>
      </c>
      <c r="W7" s="9">
        <f t="shared" ref="W7:W32" si="13">SUBTOTAL(1,C5:G5)</f>
        <v>42.4</v>
      </c>
    </row>
    <row r="8" spans="1:24" ht="15.75" thickBot="1">
      <c r="A8" s="3">
        <v>6</v>
      </c>
      <c r="B8" s="3" t="s">
        <v>10</v>
      </c>
      <c r="C8" s="4">
        <v>78</v>
      </c>
      <c r="D8" s="4">
        <v>13</v>
      </c>
      <c r="E8" s="4">
        <v>10</v>
      </c>
      <c r="F8" s="4">
        <v>88</v>
      </c>
      <c r="G8" s="4">
        <v>12</v>
      </c>
      <c r="H8" s="9">
        <f t="shared" si="0"/>
        <v>201</v>
      </c>
      <c r="I8" s="9">
        <f t="shared" si="4"/>
        <v>201</v>
      </c>
      <c r="J8" s="9">
        <f t="shared" si="5"/>
        <v>10707840</v>
      </c>
      <c r="K8" s="9">
        <f t="shared" si="6"/>
        <v>10707840</v>
      </c>
      <c r="L8" s="9">
        <f t="shared" si="1"/>
        <v>10707639</v>
      </c>
      <c r="N8" s="9">
        <f t="shared" si="2"/>
        <v>53272.835820895525</v>
      </c>
      <c r="O8" s="9">
        <f t="shared" si="7"/>
        <v>1</v>
      </c>
      <c r="P8" s="9">
        <f t="shared" si="3"/>
        <v>168</v>
      </c>
      <c r="R8" s="9">
        <f t="shared" si="8"/>
        <v>40401</v>
      </c>
      <c r="S8" s="9">
        <f t="shared" si="9"/>
        <v>8120601</v>
      </c>
      <c r="T8" s="9">
        <f t="shared" si="10"/>
        <v>40.200000000000003</v>
      </c>
      <c r="U8" s="9">
        <f t="shared" si="11"/>
        <v>40.200000000000003</v>
      </c>
      <c r="V8" s="9">
        <f t="shared" si="12"/>
        <v>5</v>
      </c>
      <c r="W8" s="9">
        <f t="shared" si="13"/>
        <v>48.8</v>
      </c>
    </row>
    <row r="9" spans="1:24" ht="15.75" thickBot="1">
      <c r="A9" s="3">
        <v>7</v>
      </c>
      <c r="B9" s="3" t="s">
        <v>11</v>
      </c>
      <c r="C9" s="4">
        <v>82</v>
      </c>
      <c r="D9" s="4">
        <v>23</v>
      </c>
      <c r="E9" s="4">
        <v>19</v>
      </c>
      <c r="F9" s="4">
        <v>91</v>
      </c>
      <c r="G9" s="4">
        <v>23</v>
      </c>
      <c r="H9" s="9">
        <f t="shared" ref="H9:H32" si="14">C9+D9+E9+F9+G9</f>
        <v>238</v>
      </c>
      <c r="I9" s="9">
        <f t="shared" si="4"/>
        <v>238</v>
      </c>
      <c r="J9" s="9">
        <f t="shared" si="5"/>
        <v>75000562</v>
      </c>
      <c r="K9" s="9">
        <f t="shared" si="6"/>
        <v>75000562</v>
      </c>
      <c r="L9" s="9">
        <f t="shared" si="1"/>
        <v>75000324</v>
      </c>
      <c r="N9" s="9">
        <f t="shared" si="2"/>
        <v>315128.4117647059</v>
      </c>
      <c r="O9" s="9">
        <f t="shared" si="7"/>
        <v>1</v>
      </c>
      <c r="P9" s="9">
        <f t="shared" si="3"/>
        <v>98</v>
      </c>
      <c r="R9" s="9">
        <f t="shared" si="8"/>
        <v>56644</v>
      </c>
      <c r="S9" s="9">
        <f t="shared" si="9"/>
        <v>13481272</v>
      </c>
      <c r="T9" s="9">
        <f t="shared" si="10"/>
        <v>47.6</v>
      </c>
      <c r="U9" s="9">
        <f t="shared" si="11"/>
        <v>47.6</v>
      </c>
      <c r="V9" s="9">
        <f t="shared" si="12"/>
        <v>5</v>
      </c>
      <c r="W9" s="9">
        <f t="shared" si="13"/>
        <v>57</v>
      </c>
    </row>
    <row r="10" spans="1:24" ht="39.75" customHeight="1" thickBot="1">
      <c r="A10" s="3">
        <v>8</v>
      </c>
      <c r="B10" s="3" t="s">
        <v>12</v>
      </c>
      <c r="C10" s="4">
        <v>86</v>
      </c>
      <c r="D10" s="4">
        <v>26</v>
      </c>
      <c r="E10" s="4">
        <v>22</v>
      </c>
      <c r="F10" s="4">
        <v>92</v>
      </c>
      <c r="G10" s="4">
        <v>26</v>
      </c>
      <c r="H10" s="9">
        <f t="shared" si="14"/>
        <v>252</v>
      </c>
      <c r="I10" s="9">
        <f t="shared" si="4"/>
        <v>252</v>
      </c>
      <c r="J10" s="9">
        <f t="shared" si="5"/>
        <v>117667264</v>
      </c>
      <c r="K10" s="9">
        <f t="shared" si="6"/>
        <v>117667264</v>
      </c>
      <c r="L10" s="9">
        <f t="shared" si="1"/>
        <v>117667012</v>
      </c>
      <c r="N10" s="9">
        <f t="shared" si="2"/>
        <v>466933.58730158728</v>
      </c>
      <c r="O10" s="9">
        <f t="shared" si="7"/>
        <v>1</v>
      </c>
      <c r="P10" s="9">
        <f t="shared" si="3"/>
        <v>148</v>
      </c>
      <c r="R10" s="9">
        <f t="shared" si="8"/>
        <v>63504</v>
      </c>
      <c r="S10" s="9">
        <f t="shared" si="9"/>
        <v>16003008</v>
      </c>
      <c r="T10" s="9">
        <f t="shared" si="10"/>
        <v>50.4</v>
      </c>
      <c r="U10" s="9">
        <f t="shared" si="11"/>
        <v>50.4</v>
      </c>
      <c r="V10" s="9">
        <f t="shared" si="12"/>
        <v>5</v>
      </c>
      <c r="W10" s="9">
        <f t="shared" si="13"/>
        <v>40.200000000000003</v>
      </c>
    </row>
    <row r="11" spans="1:24" ht="27" customHeight="1" thickBot="1">
      <c r="A11" s="3">
        <v>9</v>
      </c>
      <c r="B11" s="3" t="s">
        <v>13</v>
      </c>
      <c r="C11" s="4">
        <v>100</v>
      </c>
      <c r="D11" s="4">
        <v>36</v>
      </c>
      <c r="E11" s="4">
        <v>35</v>
      </c>
      <c r="F11" s="4">
        <v>95</v>
      </c>
      <c r="G11" s="4">
        <v>30</v>
      </c>
      <c r="H11" s="9">
        <f t="shared" si="14"/>
        <v>296</v>
      </c>
      <c r="I11" s="9">
        <f t="shared" si="4"/>
        <v>296</v>
      </c>
      <c r="J11" s="9">
        <f t="shared" si="5"/>
        <v>359100000</v>
      </c>
      <c r="K11" s="9">
        <f t="shared" si="6"/>
        <v>359100000</v>
      </c>
      <c r="L11" s="9">
        <f t="shared" si="1"/>
        <v>359099704</v>
      </c>
      <c r="N11" s="9">
        <f t="shared" si="2"/>
        <v>1213175.6756756757</v>
      </c>
      <c r="O11" s="9">
        <f t="shared" si="7"/>
        <v>1</v>
      </c>
      <c r="P11" s="9">
        <f t="shared" si="3"/>
        <v>200</v>
      </c>
      <c r="R11" s="9">
        <f t="shared" si="8"/>
        <v>87616</v>
      </c>
      <c r="S11" s="9">
        <f t="shared" si="9"/>
        <v>25934336</v>
      </c>
      <c r="T11" s="9">
        <f t="shared" si="10"/>
        <v>59.2</v>
      </c>
      <c r="U11" s="9">
        <f t="shared" si="11"/>
        <v>59.2</v>
      </c>
      <c r="V11" s="9">
        <f t="shared" si="12"/>
        <v>5</v>
      </c>
      <c r="W11" s="9">
        <f t="shared" si="13"/>
        <v>47.6</v>
      </c>
    </row>
    <row r="12" spans="1:24" ht="27" customHeight="1" thickBot="1">
      <c r="A12" s="3">
        <v>10</v>
      </c>
      <c r="B12" s="3" t="s">
        <v>14</v>
      </c>
      <c r="C12" s="4">
        <v>82</v>
      </c>
      <c r="D12" s="4">
        <v>20</v>
      </c>
      <c r="E12" s="4">
        <v>36</v>
      </c>
      <c r="F12" s="4">
        <v>80</v>
      </c>
      <c r="G12" s="4">
        <v>22</v>
      </c>
      <c r="H12" s="9">
        <f t="shared" si="14"/>
        <v>240</v>
      </c>
      <c r="I12" s="9">
        <f t="shared" si="4"/>
        <v>240</v>
      </c>
      <c r="J12" s="9">
        <f t="shared" si="5"/>
        <v>103910400</v>
      </c>
      <c r="K12" s="9">
        <f t="shared" si="6"/>
        <v>103910400</v>
      </c>
      <c r="L12" s="9">
        <f t="shared" si="1"/>
        <v>103910160</v>
      </c>
      <c r="N12" s="9">
        <f t="shared" si="2"/>
        <v>432960</v>
      </c>
      <c r="O12" s="9">
        <f t="shared" si="7"/>
        <v>1</v>
      </c>
      <c r="P12" s="9">
        <f t="shared" si="3"/>
        <v>0</v>
      </c>
      <c r="R12" s="9">
        <f t="shared" si="8"/>
        <v>57600</v>
      </c>
      <c r="S12" s="9">
        <f t="shared" si="9"/>
        <v>13824000</v>
      </c>
      <c r="T12" s="9">
        <f t="shared" si="10"/>
        <v>48</v>
      </c>
      <c r="U12" s="9">
        <f t="shared" si="11"/>
        <v>48</v>
      </c>
      <c r="V12" s="9">
        <f t="shared" si="12"/>
        <v>5</v>
      </c>
      <c r="W12" s="9">
        <f t="shared" si="13"/>
        <v>50.4</v>
      </c>
    </row>
    <row r="13" spans="1:24" ht="15.75" thickBot="1">
      <c r="A13" s="3">
        <v>11</v>
      </c>
      <c r="B13" s="3" t="s">
        <v>15</v>
      </c>
      <c r="C13" s="4">
        <v>94</v>
      </c>
      <c r="D13" s="4">
        <v>24</v>
      </c>
      <c r="E13" s="4">
        <v>22</v>
      </c>
      <c r="F13" s="4">
        <v>87</v>
      </c>
      <c r="G13" s="4">
        <v>24</v>
      </c>
      <c r="H13" s="9">
        <f t="shared" si="14"/>
        <v>251</v>
      </c>
      <c r="I13" s="9">
        <f t="shared" si="4"/>
        <v>251</v>
      </c>
      <c r="J13" s="9">
        <f t="shared" si="5"/>
        <v>103631616</v>
      </c>
      <c r="K13" s="9">
        <f t="shared" si="6"/>
        <v>103631616</v>
      </c>
      <c r="L13" s="9">
        <f t="shared" si="1"/>
        <v>103631365</v>
      </c>
      <c r="N13" s="9">
        <f t="shared" si="2"/>
        <v>412874.96414342627</v>
      </c>
      <c r="O13" s="9">
        <f t="shared" si="7"/>
        <v>1</v>
      </c>
      <c r="P13" s="9">
        <f t="shared" si="3"/>
        <v>242</v>
      </c>
      <c r="R13" s="9">
        <f t="shared" si="8"/>
        <v>63001</v>
      </c>
      <c r="S13" s="9">
        <f t="shared" si="9"/>
        <v>15813251</v>
      </c>
      <c r="T13" s="9">
        <f t="shared" si="10"/>
        <v>50.2</v>
      </c>
      <c r="U13" s="9">
        <f t="shared" si="11"/>
        <v>50.2</v>
      </c>
      <c r="V13" s="9">
        <f t="shared" si="12"/>
        <v>5</v>
      </c>
      <c r="W13" s="9">
        <f t="shared" si="13"/>
        <v>59.2</v>
      </c>
    </row>
    <row r="14" spans="1:24" ht="39.75" customHeight="1" thickBot="1">
      <c r="A14" s="3">
        <v>12</v>
      </c>
      <c r="B14" s="3" t="s">
        <v>16</v>
      </c>
      <c r="C14" s="4">
        <v>81</v>
      </c>
      <c r="D14" s="4">
        <v>19</v>
      </c>
      <c r="E14" s="4">
        <v>15</v>
      </c>
      <c r="F14" s="4">
        <v>68</v>
      </c>
      <c r="G14" s="4">
        <v>19</v>
      </c>
      <c r="H14" s="9">
        <f t="shared" si="14"/>
        <v>202</v>
      </c>
      <c r="I14" s="9">
        <f t="shared" si="4"/>
        <v>202</v>
      </c>
      <c r="J14" s="9">
        <f t="shared" si="5"/>
        <v>29825820</v>
      </c>
      <c r="K14" s="9">
        <f t="shared" si="6"/>
        <v>29825820</v>
      </c>
      <c r="L14" s="9">
        <f t="shared" si="1"/>
        <v>29825618</v>
      </c>
      <c r="N14" s="9">
        <f t="shared" si="2"/>
        <v>147652.57425742573</v>
      </c>
      <c r="O14" s="9">
        <f t="shared" si="7"/>
        <v>1</v>
      </c>
      <c r="P14" s="9">
        <f t="shared" si="3"/>
        <v>116</v>
      </c>
      <c r="R14" s="9">
        <f t="shared" si="8"/>
        <v>40804</v>
      </c>
      <c r="S14" s="9">
        <f t="shared" si="9"/>
        <v>8242408</v>
      </c>
      <c r="T14" s="9">
        <f t="shared" si="10"/>
        <v>40.4</v>
      </c>
      <c r="U14" s="9">
        <f t="shared" si="11"/>
        <v>40.4</v>
      </c>
      <c r="V14" s="9">
        <f t="shared" si="12"/>
        <v>5</v>
      </c>
      <c r="W14" s="9">
        <f t="shared" si="13"/>
        <v>48</v>
      </c>
    </row>
    <row r="15" spans="1:24" ht="15.75" thickBot="1">
      <c r="A15" s="3">
        <v>13</v>
      </c>
      <c r="B15" s="3" t="s">
        <v>17</v>
      </c>
      <c r="C15" s="4">
        <v>92</v>
      </c>
      <c r="D15" s="4">
        <v>12</v>
      </c>
      <c r="E15" s="4">
        <v>11</v>
      </c>
      <c r="F15" s="4">
        <v>94</v>
      </c>
      <c r="G15" s="4">
        <v>12</v>
      </c>
      <c r="H15" s="9">
        <f t="shared" si="14"/>
        <v>221</v>
      </c>
      <c r="I15" s="9">
        <f t="shared" si="4"/>
        <v>221</v>
      </c>
      <c r="J15" s="9">
        <f t="shared" si="5"/>
        <v>13698432</v>
      </c>
      <c r="K15" s="9">
        <f t="shared" si="6"/>
        <v>13698432</v>
      </c>
      <c r="L15" s="9">
        <f t="shared" si="1"/>
        <v>13698211</v>
      </c>
      <c r="N15" s="9">
        <f t="shared" si="2"/>
        <v>61983.855203619911</v>
      </c>
      <c r="O15" s="9">
        <f t="shared" si="7"/>
        <v>1</v>
      </c>
      <c r="P15" s="9">
        <f t="shared" si="3"/>
        <v>189</v>
      </c>
      <c r="R15" s="9">
        <f t="shared" si="8"/>
        <v>48841</v>
      </c>
      <c r="S15" s="9">
        <f t="shared" si="9"/>
        <v>10793861</v>
      </c>
      <c r="T15" s="9">
        <f t="shared" si="10"/>
        <v>44.2</v>
      </c>
      <c r="U15" s="9">
        <f t="shared" si="11"/>
        <v>44.2</v>
      </c>
      <c r="V15" s="9">
        <f t="shared" si="12"/>
        <v>5</v>
      </c>
      <c r="W15" s="9">
        <f t="shared" si="13"/>
        <v>50.2</v>
      </c>
    </row>
    <row r="16" spans="1:24" ht="27" customHeight="1" thickBot="1">
      <c r="A16" s="3">
        <v>14</v>
      </c>
      <c r="B16" s="3" t="s">
        <v>18</v>
      </c>
      <c r="C16" s="4">
        <v>97</v>
      </c>
      <c r="D16" s="4">
        <v>23</v>
      </c>
      <c r="E16" s="4">
        <v>22</v>
      </c>
      <c r="F16" s="4">
        <v>90</v>
      </c>
      <c r="G16" s="4">
        <v>25</v>
      </c>
      <c r="H16" s="9">
        <f t="shared" si="14"/>
        <v>257</v>
      </c>
      <c r="I16" s="9">
        <f t="shared" si="4"/>
        <v>257</v>
      </c>
      <c r="J16" s="9">
        <f t="shared" si="5"/>
        <v>110434500</v>
      </c>
      <c r="K16" s="9">
        <f t="shared" si="6"/>
        <v>110434500</v>
      </c>
      <c r="L16" s="9">
        <f t="shared" si="1"/>
        <v>110434243</v>
      </c>
      <c r="N16" s="9">
        <f t="shared" si="2"/>
        <v>429706.22568093386</v>
      </c>
      <c r="O16" s="9">
        <f t="shared" si="7"/>
        <v>1</v>
      </c>
      <c r="P16" s="9">
        <f t="shared" si="3"/>
        <v>58</v>
      </c>
      <c r="R16" s="9">
        <f t="shared" si="8"/>
        <v>66049</v>
      </c>
      <c r="S16" s="9">
        <f t="shared" si="9"/>
        <v>16974593</v>
      </c>
      <c r="T16" s="9">
        <f t="shared" si="10"/>
        <v>51.4</v>
      </c>
      <c r="U16" s="9">
        <f t="shared" si="11"/>
        <v>51.4</v>
      </c>
      <c r="V16" s="9">
        <f t="shared" si="12"/>
        <v>5</v>
      </c>
      <c r="W16" s="9">
        <f t="shared" si="13"/>
        <v>40.4</v>
      </c>
    </row>
    <row r="17" spans="1:23" ht="27" customHeight="1" thickBot="1">
      <c r="A17" s="3">
        <v>15</v>
      </c>
      <c r="B17" s="3" t="s">
        <v>19</v>
      </c>
      <c r="C17" s="4">
        <v>93</v>
      </c>
      <c r="D17" s="4">
        <v>16</v>
      </c>
      <c r="E17" s="4">
        <v>15</v>
      </c>
      <c r="F17" s="4">
        <v>86</v>
      </c>
      <c r="G17" s="4">
        <v>30</v>
      </c>
      <c r="H17" s="9">
        <f t="shared" si="14"/>
        <v>240</v>
      </c>
      <c r="I17" s="9">
        <f t="shared" si="4"/>
        <v>240</v>
      </c>
      <c r="J17" s="9">
        <f t="shared" si="5"/>
        <v>57585600</v>
      </c>
      <c r="K17" s="9">
        <f t="shared" si="6"/>
        <v>57585600</v>
      </c>
      <c r="L17" s="9">
        <f t="shared" si="1"/>
        <v>57585360</v>
      </c>
      <c r="N17" s="9">
        <f t="shared" si="2"/>
        <v>239940</v>
      </c>
      <c r="O17" s="9">
        <f t="shared" si="7"/>
        <v>1</v>
      </c>
      <c r="P17" s="9">
        <f t="shared" si="3"/>
        <v>0</v>
      </c>
      <c r="R17" s="9">
        <f t="shared" si="8"/>
        <v>57600</v>
      </c>
      <c r="S17" s="9">
        <f t="shared" si="9"/>
        <v>13824000</v>
      </c>
      <c r="T17" s="9">
        <f t="shared" si="10"/>
        <v>48</v>
      </c>
      <c r="U17" s="9">
        <f t="shared" si="11"/>
        <v>48</v>
      </c>
      <c r="V17" s="9">
        <f t="shared" si="12"/>
        <v>5</v>
      </c>
      <c r="W17" s="9">
        <f t="shared" si="13"/>
        <v>44.2</v>
      </c>
    </row>
    <row r="18" spans="1:23" ht="27" customHeight="1" thickBot="1">
      <c r="A18" s="3">
        <v>16</v>
      </c>
      <c r="B18" s="3" t="s">
        <v>20</v>
      </c>
      <c r="C18" s="4">
        <v>85</v>
      </c>
      <c r="D18" s="4">
        <v>17</v>
      </c>
      <c r="E18" s="4">
        <v>15</v>
      </c>
      <c r="F18" s="4">
        <v>80</v>
      </c>
      <c r="G18" s="4">
        <v>30</v>
      </c>
      <c r="H18" s="9">
        <f t="shared" si="14"/>
        <v>227</v>
      </c>
      <c r="I18" s="9">
        <f t="shared" si="4"/>
        <v>227</v>
      </c>
      <c r="J18" s="9">
        <f t="shared" si="5"/>
        <v>52020000</v>
      </c>
      <c r="K18" s="9">
        <f t="shared" si="6"/>
        <v>52020000</v>
      </c>
      <c r="L18" s="9">
        <f t="shared" si="1"/>
        <v>52019773</v>
      </c>
      <c r="N18" s="9">
        <f t="shared" si="2"/>
        <v>229162.99559471366</v>
      </c>
      <c r="O18" s="9">
        <f t="shared" si="7"/>
        <v>1</v>
      </c>
      <c r="P18" s="9">
        <f t="shared" si="3"/>
        <v>226</v>
      </c>
      <c r="R18" s="9">
        <f t="shared" si="8"/>
        <v>51529</v>
      </c>
      <c r="S18" s="9">
        <f t="shared" si="9"/>
        <v>11697083</v>
      </c>
      <c r="T18" s="9">
        <f t="shared" si="10"/>
        <v>45.4</v>
      </c>
      <c r="U18" s="9">
        <f t="shared" si="11"/>
        <v>45.4</v>
      </c>
      <c r="V18" s="9">
        <f t="shared" si="12"/>
        <v>5</v>
      </c>
      <c r="W18" s="9">
        <f t="shared" si="13"/>
        <v>51.4</v>
      </c>
    </row>
    <row r="19" spans="1:23" ht="27" customHeight="1" thickBot="1">
      <c r="A19" s="3">
        <v>17</v>
      </c>
      <c r="B19" s="3" t="s">
        <v>21</v>
      </c>
      <c r="C19" s="4">
        <v>81</v>
      </c>
      <c r="D19" s="4">
        <v>12</v>
      </c>
      <c r="E19" s="4">
        <v>10</v>
      </c>
      <c r="F19" s="4">
        <v>83</v>
      </c>
      <c r="G19" s="4">
        <v>10</v>
      </c>
      <c r="H19" s="9">
        <f t="shared" si="14"/>
        <v>196</v>
      </c>
      <c r="I19" s="9">
        <f t="shared" si="4"/>
        <v>196</v>
      </c>
      <c r="J19" s="9">
        <f t="shared" si="5"/>
        <v>8067600</v>
      </c>
      <c r="K19" s="9">
        <f t="shared" si="6"/>
        <v>8067600</v>
      </c>
      <c r="L19" s="9">
        <f t="shared" si="1"/>
        <v>8067404</v>
      </c>
      <c r="N19" s="9">
        <f t="shared" si="2"/>
        <v>41161.224489795917</v>
      </c>
      <c r="O19" s="9">
        <f t="shared" si="7"/>
        <v>1</v>
      </c>
      <c r="P19" s="9">
        <f t="shared" si="3"/>
        <v>44</v>
      </c>
      <c r="R19" s="9">
        <f t="shared" si="8"/>
        <v>38416</v>
      </c>
      <c r="S19" s="9">
        <f t="shared" si="9"/>
        <v>7529536</v>
      </c>
      <c r="T19" s="9">
        <f t="shared" si="10"/>
        <v>39.200000000000003</v>
      </c>
      <c r="U19" s="9">
        <f t="shared" si="11"/>
        <v>39.200000000000003</v>
      </c>
      <c r="V19" s="9">
        <f t="shared" si="12"/>
        <v>5</v>
      </c>
      <c r="W19" s="9">
        <f t="shared" si="13"/>
        <v>48</v>
      </c>
    </row>
    <row r="20" spans="1:23" ht="15.75" thickBot="1">
      <c r="A20" s="3">
        <v>18</v>
      </c>
      <c r="B20" s="3" t="s">
        <v>22</v>
      </c>
      <c r="C20" s="4">
        <v>90</v>
      </c>
      <c r="D20" s="4">
        <v>30</v>
      </c>
      <c r="E20" s="4">
        <v>27</v>
      </c>
      <c r="F20" s="4">
        <v>96</v>
      </c>
      <c r="G20" s="4">
        <v>31</v>
      </c>
      <c r="H20" s="9">
        <f t="shared" si="14"/>
        <v>274</v>
      </c>
      <c r="I20" s="9">
        <f t="shared" si="4"/>
        <v>274</v>
      </c>
      <c r="J20" s="9">
        <f t="shared" si="5"/>
        <v>216950400</v>
      </c>
      <c r="K20" s="9">
        <f t="shared" si="6"/>
        <v>216950400</v>
      </c>
      <c r="L20" s="9">
        <f t="shared" si="1"/>
        <v>216950126</v>
      </c>
      <c r="N20" s="9">
        <f t="shared" si="2"/>
        <v>791789.7810218978</v>
      </c>
      <c r="O20" s="9">
        <f t="shared" si="7"/>
        <v>1</v>
      </c>
      <c r="P20" s="9">
        <f t="shared" si="3"/>
        <v>214</v>
      </c>
      <c r="R20" s="9">
        <f t="shared" si="8"/>
        <v>75076</v>
      </c>
      <c r="S20" s="9">
        <f t="shared" si="9"/>
        <v>20570824</v>
      </c>
      <c r="T20" s="9">
        <f t="shared" si="10"/>
        <v>54.8</v>
      </c>
      <c r="U20" s="9">
        <f t="shared" si="11"/>
        <v>54.8</v>
      </c>
      <c r="V20" s="9">
        <f t="shared" si="12"/>
        <v>5</v>
      </c>
      <c r="W20" s="9">
        <f t="shared" si="13"/>
        <v>45.4</v>
      </c>
    </row>
    <row r="21" spans="1:23" ht="27" customHeight="1" thickBot="1">
      <c r="A21" s="3">
        <v>19</v>
      </c>
      <c r="B21" s="3" t="s">
        <v>23</v>
      </c>
      <c r="C21" s="4">
        <v>81</v>
      </c>
      <c r="D21" s="4">
        <v>10</v>
      </c>
      <c r="E21" s="4">
        <v>8</v>
      </c>
      <c r="F21" s="4">
        <v>73</v>
      </c>
      <c r="G21" s="4">
        <v>11</v>
      </c>
      <c r="H21" s="9">
        <f t="shared" si="14"/>
        <v>183</v>
      </c>
      <c r="I21" s="9">
        <f t="shared" si="4"/>
        <v>183</v>
      </c>
      <c r="J21" s="9">
        <f t="shared" si="5"/>
        <v>5203440</v>
      </c>
      <c r="K21" s="9">
        <f t="shared" si="6"/>
        <v>5203440</v>
      </c>
      <c r="L21" s="9">
        <f t="shared" si="1"/>
        <v>5203257</v>
      </c>
      <c r="N21" s="9">
        <f t="shared" si="2"/>
        <v>28434.098360655738</v>
      </c>
      <c r="O21" s="9">
        <f t="shared" si="7"/>
        <v>1</v>
      </c>
      <c r="P21" s="9">
        <f t="shared" si="3"/>
        <v>18</v>
      </c>
      <c r="R21" s="9">
        <f t="shared" si="8"/>
        <v>33489</v>
      </c>
      <c r="S21" s="9">
        <f t="shared" si="9"/>
        <v>6128487</v>
      </c>
      <c r="T21" s="9">
        <f t="shared" si="10"/>
        <v>36.6</v>
      </c>
      <c r="U21" s="9">
        <f t="shared" si="11"/>
        <v>36.6</v>
      </c>
      <c r="V21" s="9">
        <f t="shared" si="12"/>
        <v>5</v>
      </c>
      <c r="W21" s="9">
        <f t="shared" si="13"/>
        <v>39.200000000000003</v>
      </c>
    </row>
    <row r="22" spans="1:23" ht="27" customHeight="1" thickBot="1">
      <c r="A22" s="3">
        <v>20</v>
      </c>
      <c r="B22" s="3" t="s">
        <v>24</v>
      </c>
      <c r="C22" s="4">
        <v>98</v>
      </c>
      <c r="D22" s="4">
        <v>28</v>
      </c>
      <c r="E22" s="4">
        <v>27</v>
      </c>
      <c r="F22" s="4">
        <v>98</v>
      </c>
      <c r="G22" s="4">
        <v>33</v>
      </c>
      <c r="H22" s="9">
        <f t="shared" si="14"/>
        <v>284</v>
      </c>
      <c r="I22" s="9">
        <f t="shared" si="4"/>
        <v>284</v>
      </c>
      <c r="J22" s="9">
        <f t="shared" si="5"/>
        <v>239600592</v>
      </c>
      <c r="K22" s="9">
        <f t="shared" si="6"/>
        <v>239600592</v>
      </c>
      <c r="L22" s="9">
        <f t="shared" si="1"/>
        <v>239600308</v>
      </c>
      <c r="N22" s="9">
        <f t="shared" si="2"/>
        <v>843664.05633802817</v>
      </c>
      <c r="O22" s="9">
        <f t="shared" si="7"/>
        <v>1</v>
      </c>
      <c r="P22" s="9">
        <f t="shared" si="3"/>
        <v>16</v>
      </c>
      <c r="R22" s="9">
        <f t="shared" si="8"/>
        <v>80656</v>
      </c>
      <c r="S22" s="9">
        <f t="shared" si="9"/>
        <v>22906304</v>
      </c>
      <c r="T22" s="9">
        <f t="shared" si="10"/>
        <v>56.8</v>
      </c>
      <c r="U22" s="9">
        <f t="shared" si="11"/>
        <v>56.8</v>
      </c>
      <c r="V22" s="9">
        <f t="shared" si="12"/>
        <v>5</v>
      </c>
      <c r="W22" s="9">
        <f t="shared" si="13"/>
        <v>54.8</v>
      </c>
    </row>
    <row r="23" spans="1:23" ht="27" customHeight="1" thickBot="1">
      <c r="A23" s="3">
        <v>21</v>
      </c>
      <c r="B23" s="3" t="s">
        <v>25</v>
      </c>
      <c r="C23" s="4">
        <v>87</v>
      </c>
      <c r="D23" s="4">
        <v>20</v>
      </c>
      <c r="E23" s="4">
        <v>18</v>
      </c>
      <c r="F23" s="4">
        <v>80</v>
      </c>
      <c r="G23" s="4">
        <v>20</v>
      </c>
      <c r="H23" s="9">
        <f t="shared" si="14"/>
        <v>225</v>
      </c>
      <c r="I23" s="9">
        <f t="shared" si="4"/>
        <v>225</v>
      </c>
      <c r="J23" s="9">
        <f t="shared" si="5"/>
        <v>50112000</v>
      </c>
      <c r="K23" s="9">
        <f t="shared" si="6"/>
        <v>50112000</v>
      </c>
      <c r="L23" s="9">
        <f t="shared" si="1"/>
        <v>50111775</v>
      </c>
      <c r="N23" s="9">
        <f t="shared" si="2"/>
        <v>222720</v>
      </c>
      <c r="O23" s="9">
        <f t="shared" si="7"/>
        <v>1</v>
      </c>
      <c r="P23" s="9">
        <f t="shared" si="3"/>
        <v>0</v>
      </c>
      <c r="R23" s="9">
        <f t="shared" si="8"/>
        <v>50625</v>
      </c>
      <c r="S23" s="9">
        <f t="shared" si="9"/>
        <v>11390625</v>
      </c>
      <c r="T23" s="9">
        <f t="shared" si="10"/>
        <v>45</v>
      </c>
      <c r="U23" s="9">
        <f t="shared" si="11"/>
        <v>45</v>
      </c>
      <c r="V23" s="9">
        <f t="shared" si="12"/>
        <v>5</v>
      </c>
      <c r="W23" s="9">
        <f t="shared" si="13"/>
        <v>36.6</v>
      </c>
    </row>
    <row r="24" spans="1:23" ht="15.75" thickBot="1">
      <c r="A24" s="3">
        <v>22</v>
      </c>
      <c r="B24" s="3" t="s">
        <v>26</v>
      </c>
      <c r="C24" s="4">
        <v>89</v>
      </c>
      <c r="D24" s="4">
        <v>50</v>
      </c>
      <c r="E24" s="4">
        <v>45</v>
      </c>
      <c r="F24" s="4">
        <v>88</v>
      </c>
      <c r="G24" s="4">
        <v>50</v>
      </c>
      <c r="H24" s="9">
        <f t="shared" si="14"/>
        <v>322</v>
      </c>
      <c r="I24" s="9">
        <f t="shared" si="4"/>
        <v>322</v>
      </c>
      <c r="J24" s="9">
        <f t="shared" si="5"/>
        <v>881100000</v>
      </c>
      <c r="K24" s="9">
        <f t="shared" si="6"/>
        <v>881100000</v>
      </c>
      <c r="L24" s="9">
        <f t="shared" si="1"/>
        <v>881099678</v>
      </c>
      <c r="N24" s="9">
        <f t="shared" si="2"/>
        <v>2736335.4037267081</v>
      </c>
      <c r="O24" s="9">
        <f t="shared" si="7"/>
        <v>1</v>
      </c>
      <c r="P24" s="9">
        <f t="shared" si="3"/>
        <v>130</v>
      </c>
      <c r="R24" s="9">
        <f t="shared" si="8"/>
        <v>103684</v>
      </c>
      <c r="S24" s="9">
        <f t="shared" si="9"/>
        <v>33386248</v>
      </c>
      <c r="T24" s="9">
        <f t="shared" si="10"/>
        <v>64.400000000000006</v>
      </c>
      <c r="U24" s="9">
        <f t="shared" si="11"/>
        <v>64.400000000000006</v>
      </c>
      <c r="V24" s="9">
        <f t="shared" si="12"/>
        <v>5</v>
      </c>
      <c r="W24" s="9">
        <f t="shared" si="13"/>
        <v>56.8</v>
      </c>
    </row>
    <row r="25" spans="1:23" ht="39.75" customHeight="1" thickBot="1">
      <c r="A25" s="3">
        <v>23</v>
      </c>
      <c r="B25" s="3" t="s">
        <v>27</v>
      </c>
      <c r="C25" s="4">
        <v>96</v>
      </c>
      <c r="D25" s="4">
        <v>25</v>
      </c>
      <c r="E25" s="4">
        <v>24</v>
      </c>
      <c r="F25" s="4">
        <v>96</v>
      </c>
      <c r="G25" s="4">
        <v>25</v>
      </c>
      <c r="H25" s="9">
        <f t="shared" si="14"/>
        <v>266</v>
      </c>
      <c r="I25" s="9">
        <f t="shared" si="4"/>
        <v>266</v>
      </c>
      <c r="J25" s="9">
        <f t="shared" si="5"/>
        <v>138240000</v>
      </c>
      <c r="K25" s="9">
        <f t="shared" si="6"/>
        <v>138240000</v>
      </c>
      <c r="L25" s="9">
        <f t="shared" si="1"/>
        <v>138239734</v>
      </c>
      <c r="N25" s="9">
        <f t="shared" si="2"/>
        <v>519699.24812030076</v>
      </c>
      <c r="O25" s="9">
        <f t="shared" si="7"/>
        <v>1</v>
      </c>
      <c r="P25" s="9">
        <f t="shared" si="3"/>
        <v>66</v>
      </c>
      <c r="R25" s="9">
        <f t="shared" si="8"/>
        <v>70756</v>
      </c>
      <c r="S25" s="9">
        <f t="shared" si="9"/>
        <v>18821096</v>
      </c>
      <c r="T25" s="9">
        <f t="shared" si="10"/>
        <v>53.2</v>
      </c>
      <c r="U25" s="9">
        <f t="shared" si="11"/>
        <v>53.2</v>
      </c>
      <c r="V25" s="9">
        <f t="shared" si="12"/>
        <v>5</v>
      </c>
      <c r="W25" s="9">
        <f t="shared" si="13"/>
        <v>45</v>
      </c>
    </row>
    <row r="26" spans="1:23" ht="27" customHeight="1" thickBot="1">
      <c r="A26" s="3">
        <v>24</v>
      </c>
      <c r="B26" s="3" t="s">
        <v>28</v>
      </c>
      <c r="C26" s="4">
        <v>87</v>
      </c>
      <c r="D26" s="4">
        <v>40</v>
      </c>
      <c r="E26" s="4">
        <v>35</v>
      </c>
      <c r="F26" s="4">
        <v>92</v>
      </c>
      <c r="G26" s="4">
        <v>42</v>
      </c>
      <c r="H26" s="9">
        <f t="shared" si="14"/>
        <v>296</v>
      </c>
      <c r="I26" s="9">
        <f t="shared" si="4"/>
        <v>296</v>
      </c>
      <c r="J26" s="9">
        <f t="shared" si="5"/>
        <v>470635200</v>
      </c>
      <c r="K26" s="9">
        <f t="shared" si="6"/>
        <v>470635200</v>
      </c>
      <c r="L26" s="9">
        <f t="shared" si="1"/>
        <v>470634904</v>
      </c>
      <c r="N26" s="9">
        <f t="shared" si="2"/>
        <v>1589983.7837837837</v>
      </c>
      <c r="O26" s="9">
        <f t="shared" si="7"/>
        <v>1</v>
      </c>
      <c r="P26" s="9">
        <f t="shared" si="3"/>
        <v>232</v>
      </c>
      <c r="R26" s="9">
        <f t="shared" si="8"/>
        <v>87616</v>
      </c>
      <c r="S26" s="9">
        <f t="shared" si="9"/>
        <v>25934336</v>
      </c>
      <c r="T26" s="9">
        <f t="shared" si="10"/>
        <v>59.2</v>
      </c>
      <c r="U26" s="9">
        <f t="shared" si="11"/>
        <v>59.2</v>
      </c>
      <c r="V26" s="9">
        <f t="shared" si="12"/>
        <v>5</v>
      </c>
      <c r="W26" s="9">
        <f t="shared" si="13"/>
        <v>64.400000000000006</v>
      </c>
    </row>
    <row r="27" spans="1:23" ht="39.75" customHeight="1" thickBot="1">
      <c r="A27" s="3">
        <v>25</v>
      </c>
      <c r="B27" s="3" t="s">
        <v>29</v>
      </c>
      <c r="C27" s="4">
        <v>89</v>
      </c>
      <c r="D27" s="4">
        <v>16</v>
      </c>
      <c r="E27" s="4"/>
      <c r="F27" s="4">
        <v>93</v>
      </c>
      <c r="G27" s="4">
        <v>15</v>
      </c>
      <c r="H27" s="9">
        <f t="shared" si="14"/>
        <v>213</v>
      </c>
      <c r="I27" s="9">
        <f t="shared" si="4"/>
        <v>213</v>
      </c>
      <c r="J27" s="9">
        <f t="shared" si="5"/>
        <v>0</v>
      </c>
      <c r="K27" s="9">
        <f t="shared" si="6"/>
        <v>1986480</v>
      </c>
      <c r="L27" s="9">
        <f t="shared" si="1"/>
        <v>-213</v>
      </c>
      <c r="N27" s="9">
        <f t="shared" si="2"/>
        <v>0</v>
      </c>
      <c r="O27" s="9">
        <f t="shared" si="7"/>
        <v>1</v>
      </c>
      <c r="P27" s="9">
        <f t="shared" si="3"/>
        <v>0</v>
      </c>
      <c r="R27" s="9">
        <f t="shared" si="8"/>
        <v>45369</v>
      </c>
      <c r="S27" s="9">
        <f t="shared" si="9"/>
        <v>9663597</v>
      </c>
      <c r="T27" s="9">
        <f t="shared" si="10"/>
        <v>42.6</v>
      </c>
      <c r="U27" s="9">
        <f t="shared" si="11"/>
        <v>53.25</v>
      </c>
      <c r="V27" s="9">
        <f t="shared" si="12"/>
        <v>4</v>
      </c>
      <c r="W27" s="9">
        <f t="shared" si="13"/>
        <v>53.2</v>
      </c>
    </row>
    <row r="28" spans="1:23" ht="27" customHeight="1" thickBot="1">
      <c r="A28" s="3">
        <v>26</v>
      </c>
      <c r="B28" s="3" t="s">
        <v>30</v>
      </c>
      <c r="C28" s="4">
        <v>93</v>
      </c>
      <c r="D28" s="4">
        <v>40</v>
      </c>
      <c r="E28" s="4">
        <v>37</v>
      </c>
      <c r="F28" s="4">
        <v>100</v>
      </c>
      <c r="G28" s="4">
        <v>40</v>
      </c>
      <c r="H28" s="9">
        <f t="shared" si="14"/>
        <v>310</v>
      </c>
      <c r="I28" s="9">
        <f t="shared" si="4"/>
        <v>310</v>
      </c>
      <c r="J28" s="9">
        <f t="shared" si="5"/>
        <v>550560000</v>
      </c>
      <c r="K28" s="9">
        <f t="shared" si="6"/>
        <v>550560000</v>
      </c>
      <c r="L28" s="9">
        <f t="shared" si="1"/>
        <v>550559690</v>
      </c>
      <c r="N28" s="9">
        <f t="shared" si="2"/>
        <v>1776000</v>
      </c>
      <c r="O28" s="9">
        <f t="shared" si="7"/>
        <v>1</v>
      </c>
      <c r="P28" s="9">
        <f t="shared" si="3"/>
        <v>0</v>
      </c>
      <c r="R28" s="9">
        <f t="shared" si="8"/>
        <v>96100</v>
      </c>
      <c r="S28" s="9">
        <f t="shared" si="9"/>
        <v>29791000</v>
      </c>
      <c r="T28" s="9">
        <f t="shared" si="10"/>
        <v>62</v>
      </c>
      <c r="U28" s="9">
        <f t="shared" si="11"/>
        <v>62</v>
      </c>
      <c r="V28" s="9">
        <f t="shared" si="12"/>
        <v>5</v>
      </c>
      <c r="W28" s="9">
        <f t="shared" si="13"/>
        <v>59.2</v>
      </c>
    </row>
    <row r="29" spans="1:23" ht="15.75" thickBot="1">
      <c r="A29" s="3">
        <v>27</v>
      </c>
      <c r="B29" s="3" t="s">
        <v>31</v>
      </c>
      <c r="C29" s="4">
        <v>83</v>
      </c>
      <c r="D29" s="4">
        <v>20</v>
      </c>
      <c r="E29" s="4">
        <v>16</v>
      </c>
      <c r="F29" s="4">
        <v>88</v>
      </c>
      <c r="G29" s="4">
        <v>21</v>
      </c>
      <c r="H29" s="9">
        <f t="shared" si="14"/>
        <v>228</v>
      </c>
      <c r="I29" s="9">
        <f t="shared" si="4"/>
        <v>228</v>
      </c>
      <c r="J29" s="9">
        <f t="shared" si="5"/>
        <v>49082880</v>
      </c>
      <c r="K29" s="9">
        <f t="shared" si="6"/>
        <v>49082880</v>
      </c>
      <c r="L29" s="9">
        <f t="shared" si="1"/>
        <v>49082652</v>
      </c>
      <c r="N29" s="9">
        <f t="shared" si="2"/>
        <v>215275.78947368421</v>
      </c>
      <c r="O29" s="9">
        <f t="shared" si="7"/>
        <v>1</v>
      </c>
      <c r="P29" s="9">
        <f t="shared" si="3"/>
        <v>180</v>
      </c>
      <c r="R29" s="9">
        <f t="shared" si="8"/>
        <v>51984</v>
      </c>
      <c r="S29" s="9">
        <f t="shared" si="9"/>
        <v>11852352</v>
      </c>
      <c r="T29" s="9">
        <f t="shared" si="10"/>
        <v>45.6</v>
      </c>
      <c r="U29" s="9">
        <f t="shared" si="11"/>
        <v>45.6</v>
      </c>
      <c r="V29" s="9">
        <f t="shared" si="12"/>
        <v>5</v>
      </c>
      <c r="W29" s="9">
        <f t="shared" si="13"/>
        <v>53.25</v>
      </c>
    </row>
    <row r="30" spans="1:23" ht="27" customHeight="1" thickBot="1">
      <c r="A30" s="3">
        <v>28</v>
      </c>
      <c r="B30" s="3" t="s">
        <v>32</v>
      </c>
      <c r="C30" s="4">
        <v>80</v>
      </c>
      <c r="D30" s="4">
        <v>13</v>
      </c>
      <c r="E30" s="4">
        <v>11</v>
      </c>
      <c r="F30" s="4">
        <v>80</v>
      </c>
      <c r="G30" s="4">
        <v>15</v>
      </c>
      <c r="H30" s="9">
        <f t="shared" si="14"/>
        <v>199</v>
      </c>
      <c r="I30" s="9">
        <f t="shared" si="4"/>
        <v>199</v>
      </c>
      <c r="J30" s="9">
        <f t="shared" si="5"/>
        <v>13728000</v>
      </c>
      <c r="K30" s="9">
        <f t="shared" si="6"/>
        <v>13728000</v>
      </c>
      <c r="L30" s="9">
        <f t="shared" si="1"/>
        <v>13727801</v>
      </c>
      <c r="N30" s="9">
        <f t="shared" si="2"/>
        <v>68984.924623115585</v>
      </c>
      <c r="O30" s="9">
        <f t="shared" si="7"/>
        <v>1</v>
      </c>
      <c r="P30" s="9">
        <f t="shared" si="3"/>
        <v>184</v>
      </c>
      <c r="R30" s="9">
        <f t="shared" si="8"/>
        <v>39601</v>
      </c>
      <c r="S30" s="9">
        <f t="shared" si="9"/>
        <v>7880599</v>
      </c>
      <c r="T30" s="9">
        <f t="shared" si="10"/>
        <v>39.799999999999997</v>
      </c>
      <c r="U30" s="9">
        <f t="shared" si="11"/>
        <v>39.799999999999997</v>
      </c>
      <c r="V30" s="9">
        <f t="shared" si="12"/>
        <v>5</v>
      </c>
      <c r="W30" s="9">
        <f t="shared" si="13"/>
        <v>62</v>
      </c>
    </row>
    <row r="31" spans="1:23" ht="15.75" thickBot="1">
      <c r="A31" s="3">
        <v>29</v>
      </c>
      <c r="B31" s="6" t="s">
        <v>33</v>
      </c>
      <c r="C31" s="4">
        <v>79</v>
      </c>
      <c r="D31" s="4">
        <v>20</v>
      </c>
      <c r="E31" s="4">
        <v>15</v>
      </c>
      <c r="F31" s="4">
        <v>56</v>
      </c>
      <c r="G31" s="4">
        <v>8</v>
      </c>
      <c r="H31" s="9">
        <f t="shared" si="14"/>
        <v>178</v>
      </c>
      <c r="I31" s="9">
        <f t="shared" si="4"/>
        <v>178</v>
      </c>
      <c r="J31" s="9">
        <f t="shared" si="5"/>
        <v>10617600</v>
      </c>
      <c r="K31" s="9">
        <f t="shared" si="6"/>
        <v>10617600</v>
      </c>
      <c r="L31" s="9">
        <f t="shared" si="1"/>
        <v>10617422</v>
      </c>
      <c r="N31" s="9">
        <f t="shared" si="2"/>
        <v>59649.438202247191</v>
      </c>
      <c r="O31" s="9">
        <f t="shared" si="7"/>
        <v>1</v>
      </c>
      <c r="P31" s="9">
        <f t="shared" si="3"/>
        <v>78</v>
      </c>
      <c r="R31" s="9">
        <f t="shared" si="8"/>
        <v>31684</v>
      </c>
      <c r="S31" s="9">
        <f t="shared" si="9"/>
        <v>5639752</v>
      </c>
      <c r="T31" s="9">
        <f t="shared" si="10"/>
        <v>35.6</v>
      </c>
      <c r="U31" s="9">
        <f t="shared" si="11"/>
        <v>35.6</v>
      </c>
      <c r="V31" s="9">
        <f t="shared" si="12"/>
        <v>5</v>
      </c>
      <c r="W31" s="9">
        <f t="shared" si="13"/>
        <v>45.6</v>
      </c>
    </row>
    <row r="32" spans="1:23" ht="27" customHeight="1" thickBot="1">
      <c r="A32" s="3">
        <v>30</v>
      </c>
      <c r="B32" s="3" t="s">
        <v>34</v>
      </c>
      <c r="C32" s="4">
        <v>97</v>
      </c>
      <c r="D32" s="4">
        <v>17</v>
      </c>
      <c r="E32" s="4">
        <v>17</v>
      </c>
      <c r="F32" s="4">
        <v>94</v>
      </c>
      <c r="G32" s="4">
        <v>19</v>
      </c>
      <c r="H32" s="9">
        <f t="shared" si="14"/>
        <v>244</v>
      </c>
      <c r="I32" s="9">
        <f t="shared" si="4"/>
        <v>244</v>
      </c>
      <c r="J32" s="9">
        <f t="shared" si="5"/>
        <v>50066938</v>
      </c>
      <c r="K32" s="9">
        <f t="shared" si="6"/>
        <v>50066938</v>
      </c>
      <c r="L32" s="9">
        <f t="shared" si="1"/>
        <v>50066694</v>
      </c>
      <c r="N32" s="9">
        <f t="shared" si="2"/>
        <v>205192.36885245901</v>
      </c>
      <c r="O32" s="9">
        <f t="shared" si="7"/>
        <v>1</v>
      </c>
      <c r="P32" s="9">
        <f t="shared" si="3"/>
        <v>90</v>
      </c>
      <c r="R32" s="9">
        <f t="shared" si="8"/>
        <v>59536</v>
      </c>
      <c r="S32" s="9">
        <f t="shared" si="9"/>
        <v>14526784</v>
      </c>
      <c r="T32" s="9">
        <f t="shared" si="10"/>
        <v>48.8</v>
      </c>
      <c r="U32" s="9">
        <f t="shared" si="11"/>
        <v>48.8</v>
      </c>
      <c r="V32" s="9">
        <f t="shared" si="12"/>
        <v>5</v>
      </c>
      <c r="W32" s="9">
        <f t="shared" si="13"/>
        <v>39.799999999999997</v>
      </c>
    </row>
  </sheetData>
  <hyperlinks>
    <hyperlink ref="A2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8"/>
  <sheetViews>
    <sheetView tabSelected="1" workbookViewId="0">
      <selection activeCell="J2" sqref="J2"/>
    </sheetView>
  </sheetViews>
  <sheetFormatPr defaultRowHeight="15"/>
  <cols>
    <col min="2" max="2" width="19" customWidth="1"/>
    <col min="4" max="4" width="17.7109375" customWidth="1"/>
    <col min="5" max="5" width="16.5703125" customWidth="1"/>
  </cols>
  <sheetData>
    <row r="1" spans="1:10">
      <c r="A1" t="str">
        <f>sheet1!A2</f>
        <v>S.No</v>
      </c>
      <c r="B1" t="str">
        <f>sheet1!B2</f>
        <v>Candidates Name</v>
      </c>
      <c r="C1" t="s">
        <v>35</v>
      </c>
      <c r="D1" t="s">
        <v>37</v>
      </c>
      <c r="E1" t="s">
        <v>36</v>
      </c>
      <c r="F1" t="s">
        <v>41</v>
      </c>
      <c r="G1" t="s">
        <v>50</v>
      </c>
      <c r="H1" t="s">
        <v>39</v>
      </c>
      <c r="I1" t="s">
        <v>48</v>
      </c>
      <c r="J1" t="s">
        <v>51</v>
      </c>
    </row>
    <row r="2" spans="1:10">
      <c r="A2">
        <f>sheet1!A3</f>
        <v>1</v>
      </c>
      <c r="B2" t="str">
        <f>sheet1!B3</f>
        <v>Abdul Rahman B</v>
      </c>
      <c r="C2">
        <f>SUM(sheet1!C3:'sheet1'!G3)</f>
        <v>219</v>
      </c>
      <c r="D2">
        <f>sheet1!J3-sheet1!H3</f>
        <v>32680581</v>
      </c>
      <c r="E2">
        <f>PRODUCT(sheet1!C3:'sheet1'!G3)</f>
        <v>32680800</v>
      </c>
      <c r="F2">
        <f>QUOTIENT(sheet1!J3,sheet1!H3)</f>
        <v>149227</v>
      </c>
      <c r="G2">
        <f>MOD(sheet1!J3,sheet1!I3)</f>
        <v>87</v>
      </c>
      <c r="H2">
        <f>POWER(sheet1!H3,2)</f>
        <v>47961</v>
      </c>
      <c r="I2">
        <f>COUNT(sheet1!C3:'sheet1'!G3)</f>
        <v>5</v>
      </c>
      <c r="J2">
        <f>SUBTOTAL(1,sheet1!C3:'sheet1'!G3)</f>
        <v>43.8</v>
      </c>
    </row>
    <row r="3" spans="1:10">
      <c r="A3">
        <f>sheet1!A4</f>
        <v>2</v>
      </c>
      <c r="B3" t="str">
        <f>sheet1!B4</f>
        <v>Arun T</v>
      </c>
      <c r="C3">
        <f>SUM(sheet1!C4:'sheet1'!G4)</f>
        <v>220</v>
      </c>
      <c r="D3">
        <f>sheet1!J4-sheet1!H4</f>
        <v>23882366</v>
      </c>
      <c r="E3">
        <f>PRODUCT(sheet1!C4:'sheet1'!G4)</f>
        <v>23882586</v>
      </c>
      <c r="F3">
        <f>QUOTIENT(sheet1!J4,sheet1!H4)</f>
        <v>108557</v>
      </c>
      <c r="G3">
        <f>MOD(sheet1!J4,sheet1!I4)</f>
        <v>46</v>
      </c>
      <c r="H3">
        <f>POWER(sheet1!H4,2)</f>
        <v>48400</v>
      </c>
      <c r="I3">
        <f>COUNT(sheet1!C4:'sheet1'!G4)</f>
        <v>5</v>
      </c>
      <c r="J3">
        <f>SUBTOTAL(1,sheet1!C4:'sheet1'!G4)</f>
        <v>44</v>
      </c>
    </row>
    <row r="4" spans="1:10">
      <c r="A4">
        <f>sheet1!A5</f>
        <v>3</v>
      </c>
      <c r="B4" t="str">
        <f>sheet1!B5</f>
        <v>Aysha sithika L</v>
      </c>
      <c r="C4">
        <f>SUM(sheet1!C5:'sheet1'!G5)</f>
        <v>212</v>
      </c>
      <c r="D4">
        <f>sheet1!J5-sheet1!H5</f>
        <v>35505580</v>
      </c>
      <c r="E4">
        <f>PRODUCT(sheet1!C5:'sheet1'!G5)</f>
        <v>35505792</v>
      </c>
      <c r="F4">
        <f>QUOTIENT(sheet1!J5,sheet1!H5)</f>
        <v>167480</v>
      </c>
      <c r="G4">
        <f>MOD(sheet1!J5,sheet1!I5)</f>
        <v>32</v>
      </c>
      <c r="H4">
        <f>POWER(sheet1!H5,2)</f>
        <v>44944</v>
      </c>
      <c r="I4">
        <f>COUNT(sheet1!C5:'sheet1'!G5)</f>
        <v>5</v>
      </c>
      <c r="J4">
        <f>SUBTOTAL(1,sheet1!C5:'sheet1'!G5)</f>
        <v>42.4</v>
      </c>
    </row>
    <row r="5" spans="1:10">
      <c r="A5">
        <f>sheet1!A6</f>
        <v>4</v>
      </c>
      <c r="B5" t="str">
        <f>sheet1!B6</f>
        <v>Bhavani R</v>
      </c>
      <c r="C5">
        <f>SUM(sheet1!C6:'sheet1'!G6)</f>
        <v>244</v>
      </c>
      <c r="D5">
        <f>sheet1!J6-sheet1!H6</f>
        <v>47941388</v>
      </c>
      <c r="E5">
        <f>PRODUCT(sheet1!C6:'sheet1'!G6)</f>
        <v>47941632</v>
      </c>
      <c r="F5">
        <f>QUOTIENT(sheet1!J6,sheet1!H6)</f>
        <v>196482</v>
      </c>
      <c r="G5">
        <f>MOD(sheet1!J6,sheet1!I6)</f>
        <v>24</v>
      </c>
      <c r="H5">
        <f>POWER(sheet1!H6,2)</f>
        <v>59536</v>
      </c>
      <c r="I5">
        <f>COUNT(sheet1!C6:'sheet1'!G6)</f>
        <v>5</v>
      </c>
      <c r="J5">
        <f>SUBTOTAL(1,sheet1!C6:'sheet1'!G6)</f>
        <v>48.8</v>
      </c>
    </row>
    <row r="6" spans="1:10">
      <c r="A6">
        <f>sheet1!A7</f>
        <v>5</v>
      </c>
      <c r="B6" t="str">
        <f>sheet1!B7</f>
        <v>Fathima M</v>
      </c>
      <c r="C6">
        <f>SUM(sheet1!C7:'sheet1'!G7)</f>
        <v>114</v>
      </c>
      <c r="D6">
        <f>sheet1!J7-sheet1!H7</f>
        <v>-114</v>
      </c>
      <c r="E6">
        <f>PRODUCT(sheet1!C7:'sheet1'!G7)</f>
        <v>1953</v>
      </c>
      <c r="F6">
        <f>QUOTIENT(sheet1!J7,sheet1!H7)</f>
        <v>0</v>
      </c>
      <c r="G6">
        <f>MOD(sheet1!J7,sheet1!I7)</f>
        <v>0</v>
      </c>
      <c r="H6">
        <f>POWER(sheet1!H7,2)</f>
        <v>12996</v>
      </c>
      <c r="I6">
        <f>COUNT(sheet1!C7:'sheet1'!G7)</f>
        <v>2</v>
      </c>
      <c r="J6">
        <f>SUBTOTAL(1,sheet1!C7:'sheet1'!G7)</f>
        <v>57</v>
      </c>
    </row>
    <row r="7" spans="1:10">
      <c r="A7">
        <f>sheet1!A8</f>
        <v>6</v>
      </c>
      <c r="B7" t="str">
        <f>sheet1!B8</f>
        <v>Ghouse bi S</v>
      </c>
      <c r="C7">
        <f>SUM(sheet1!C8:'sheet1'!G8)</f>
        <v>201</v>
      </c>
      <c r="D7">
        <f>sheet1!J8-sheet1!H8</f>
        <v>10707639</v>
      </c>
      <c r="E7">
        <f>PRODUCT(sheet1!C8:'sheet1'!G8)</f>
        <v>10707840</v>
      </c>
      <c r="F7">
        <f>QUOTIENT(sheet1!J8,sheet1!H8)</f>
        <v>53272</v>
      </c>
      <c r="G7">
        <f>MOD(sheet1!J8,sheet1!I8)</f>
        <v>168</v>
      </c>
      <c r="H7">
        <f>POWER(sheet1!H8,2)</f>
        <v>40401</v>
      </c>
      <c r="I7">
        <f>COUNT(sheet1!C8:'sheet1'!G8)</f>
        <v>5</v>
      </c>
      <c r="J7">
        <f>SUBTOTAL(1,sheet1!C8:'sheet1'!G8)</f>
        <v>40.200000000000003</v>
      </c>
    </row>
    <row r="8" spans="1:10">
      <c r="A8">
        <f>sheet1!A9</f>
        <v>7</v>
      </c>
      <c r="B8" t="str">
        <f>sheet1!B9</f>
        <v>Gnanagowsalya K</v>
      </c>
      <c r="C8">
        <f>SUM(sheet1!C9:'sheet1'!G9)</f>
        <v>238</v>
      </c>
      <c r="D8">
        <f>sheet1!J9-sheet1!H9</f>
        <v>75000324</v>
      </c>
      <c r="E8">
        <f>PRODUCT(sheet1!C9:'sheet1'!G9)</f>
        <v>75000562</v>
      </c>
      <c r="F8">
        <f>QUOTIENT(sheet1!J9,sheet1!H9)</f>
        <v>315128</v>
      </c>
      <c r="G8">
        <f>MOD(sheet1!J9,sheet1!I9)</f>
        <v>98</v>
      </c>
      <c r="H8">
        <f>POWER(sheet1!H9,2)</f>
        <v>56644</v>
      </c>
      <c r="I8">
        <f>COUNT(sheet1!C9:'sheet1'!G9)</f>
        <v>5</v>
      </c>
      <c r="J8">
        <f>SUBTOTAL(1,sheet1!C9:'sheet1'!G9)</f>
        <v>47.6</v>
      </c>
    </row>
    <row r="9" spans="1:10">
      <c r="A9">
        <f>sheet1!A10</f>
        <v>8</v>
      </c>
      <c r="B9" t="str">
        <f>sheet1!B10</f>
        <v>Hajeera Sithika L</v>
      </c>
      <c r="C9">
        <f>SUM(sheet1!C10:'sheet1'!G10)</f>
        <v>252</v>
      </c>
      <c r="D9">
        <f>sheet1!J10-sheet1!H10</f>
        <v>117667012</v>
      </c>
      <c r="E9">
        <f>PRODUCT(sheet1!C10:'sheet1'!G10)</f>
        <v>117667264</v>
      </c>
      <c r="F9">
        <f>QUOTIENT(sheet1!J10,sheet1!H10)</f>
        <v>466933</v>
      </c>
      <c r="G9">
        <f>MOD(sheet1!J10,sheet1!I10)</f>
        <v>148</v>
      </c>
      <c r="H9">
        <f>POWER(sheet1!H10,2)</f>
        <v>63504</v>
      </c>
      <c r="I9">
        <f>COUNT(sheet1!C10:'sheet1'!G10)</f>
        <v>5</v>
      </c>
      <c r="J9">
        <f>SUBTOTAL(1,sheet1!C10:'sheet1'!G10)</f>
        <v>50.4</v>
      </c>
    </row>
    <row r="10" spans="1:10">
      <c r="A10">
        <f>sheet1!A11</f>
        <v>9</v>
      </c>
      <c r="B10" t="str">
        <f>sheet1!B11</f>
        <v>HARIHARAN A</v>
      </c>
      <c r="C10">
        <f>SUM(sheet1!C11:'sheet1'!G11)</f>
        <v>296</v>
      </c>
      <c r="D10">
        <f>sheet1!J11-sheet1!H11</f>
        <v>359099704</v>
      </c>
      <c r="E10">
        <f>PRODUCT(sheet1!C11:'sheet1'!G11)</f>
        <v>359100000</v>
      </c>
      <c r="F10">
        <f>QUOTIENT(sheet1!J11,sheet1!H11)</f>
        <v>1213175</v>
      </c>
      <c r="G10">
        <f>MOD(sheet1!J11,sheet1!I11)</f>
        <v>200</v>
      </c>
      <c r="H10">
        <f>POWER(sheet1!H11,2)</f>
        <v>87616</v>
      </c>
      <c r="I10">
        <f>COUNT(sheet1!C11:'sheet1'!G11)</f>
        <v>5</v>
      </c>
      <c r="J10">
        <f>SUBTOTAL(1,sheet1!C11:'sheet1'!G11)</f>
        <v>59.2</v>
      </c>
    </row>
    <row r="11" spans="1:10">
      <c r="A11">
        <f>sheet1!A12</f>
        <v>10</v>
      </c>
      <c r="B11" t="str">
        <f>sheet1!B12</f>
        <v>Jayalakshmi R</v>
      </c>
      <c r="C11">
        <f>SUM(sheet1!C12:'sheet1'!G12)</f>
        <v>240</v>
      </c>
      <c r="D11">
        <f>sheet1!J12-sheet1!H12</f>
        <v>103910160</v>
      </c>
      <c r="E11">
        <f>PRODUCT(sheet1!C12:'sheet1'!G12)</f>
        <v>103910400</v>
      </c>
      <c r="F11">
        <f>QUOTIENT(sheet1!J12,sheet1!H12)</f>
        <v>432960</v>
      </c>
      <c r="G11">
        <f>MOD(sheet1!J12,sheet1!I12)</f>
        <v>0</v>
      </c>
      <c r="H11">
        <f>POWER(sheet1!H12,2)</f>
        <v>57600</v>
      </c>
      <c r="I11">
        <f>COUNT(sheet1!C12:'sheet1'!G12)</f>
        <v>5</v>
      </c>
      <c r="J11">
        <f>SUBTOTAL(1,sheet1!C12:'sheet1'!G12)</f>
        <v>48</v>
      </c>
    </row>
    <row r="12" spans="1:10">
      <c r="A12">
        <f>sheet1!A13</f>
        <v>11</v>
      </c>
      <c r="B12" t="str">
        <f>sheet1!B13</f>
        <v>Jothika J</v>
      </c>
      <c r="C12">
        <f>SUM(sheet1!C13:'sheet1'!G13)</f>
        <v>251</v>
      </c>
      <c r="D12">
        <f>sheet1!J13-sheet1!H13</f>
        <v>103631365</v>
      </c>
      <c r="E12">
        <f>PRODUCT(sheet1!C13:'sheet1'!G13)</f>
        <v>103631616</v>
      </c>
      <c r="F12">
        <f>QUOTIENT(sheet1!J13,sheet1!H13)</f>
        <v>412874</v>
      </c>
      <c r="G12">
        <f>MOD(sheet1!J13,sheet1!I13)</f>
        <v>242</v>
      </c>
      <c r="H12">
        <f>POWER(sheet1!H13,2)</f>
        <v>63001</v>
      </c>
      <c r="I12">
        <f>COUNT(sheet1!C13:'sheet1'!G13)</f>
        <v>5</v>
      </c>
      <c r="J12">
        <f>SUBTOTAL(1,sheet1!C13:'sheet1'!G13)</f>
        <v>50.2</v>
      </c>
    </row>
    <row r="13" spans="1:10">
      <c r="A13">
        <f>sheet1!A14</f>
        <v>12</v>
      </c>
      <c r="B13" t="str">
        <f>sheet1!B14</f>
        <v>Kalaiarasan A</v>
      </c>
      <c r="C13">
        <f>SUM(sheet1!C14:'sheet1'!G14)</f>
        <v>202</v>
      </c>
      <c r="D13">
        <f>sheet1!J14-sheet1!H14</f>
        <v>29825618</v>
      </c>
      <c r="E13">
        <f>PRODUCT(sheet1!C14:'sheet1'!G14)</f>
        <v>29825820</v>
      </c>
      <c r="F13">
        <f>QUOTIENT(sheet1!J14,sheet1!H14)</f>
        <v>147652</v>
      </c>
      <c r="G13">
        <f>MOD(sheet1!J14,sheet1!I14)</f>
        <v>116</v>
      </c>
      <c r="H13">
        <f>POWER(sheet1!H14,2)</f>
        <v>40804</v>
      </c>
      <c r="I13">
        <f>COUNT(sheet1!C14:'sheet1'!G14)</f>
        <v>5</v>
      </c>
      <c r="J13">
        <f>SUBTOTAL(1,sheet1!C14:'sheet1'!G14)</f>
        <v>40.4</v>
      </c>
    </row>
    <row r="14" spans="1:10">
      <c r="A14">
        <f>sheet1!A15</f>
        <v>13</v>
      </c>
      <c r="B14" t="str">
        <f>sheet1!B15</f>
        <v>Kayalvizhi M</v>
      </c>
      <c r="C14">
        <f>SUM(sheet1!C15:'sheet1'!G15)</f>
        <v>221</v>
      </c>
      <c r="D14">
        <f>sheet1!J15-sheet1!H15</f>
        <v>13698211</v>
      </c>
      <c r="E14">
        <f>PRODUCT(sheet1!C15:'sheet1'!G15)</f>
        <v>13698432</v>
      </c>
      <c r="F14">
        <f>QUOTIENT(sheet1!J15,sheet1!H15)</f>
        <v>61983</v>
      </c>
      <c r="G14">
        <f>MOD(sheet1!J15,sheet1!I15)</f>
        <v>189</v>
      </c>
      <c r="H14">
        <f>POWER(sheet1!H15,2)</f>
        <v>48841</v>
      </c>
      <c r="I14">
        <f>COUNT(sheet1!C15:'sheet1'!G15)</f>
        <v>5</v>
      </c>
      <c r="J14">
        <f>SUBTOTAL(1,sheet1!C15:'sheet1'!G15)</f>
        <v>44.2</v>
      </c>
    </row>
    <row r="15" spans="1:10">
      <c r="A15">
        <f>sheet1!A16</f>
        <v>14</v>
      </c>
      <c r="B15" t="str">
        <f>sheet1!B16</f>
        <v>Komaladevi. S</v>
      </c>
      <c r="C15">
        <f>SUM(sheet1!C16:'sheet1'!G16)</f>
        <v>257</v>
      </c>
      <c r="D15">
        <f>sheet1!J16-sheet1!H16</f>
        <v>110434243</v>
      </c>
      <c r="E15">
        <f>PRODUCT(sheet1!C16:'sheet1'!G16)</f>
        <v>110434500</v>
      </c>
      <c r="F15">
        <f>QUOTIENT(sheet1!J16,sheet1!H16)</f>
        <v>429706</v>
      </c>
      <c r="G15">
        <f>MOD(sheet1!J16,sheet1!I16)</f>
        <v>58</v>
      </c>
      <c r="H15">
        <f>POWER(sheet1!H16,2)</f>
        <v>66049</v>
      </c>
      <c r="I15">
        <f>COUNT(sheet1!C16:'sheet1'!G16)</f>
        <v>5</v>
      </c>
      <c r="J15">
        <f>SUBTOTAL(1,sheet1!C16:'sheet1'!G16)</f>
        <v>51.4</v>
      </c>
    </row>
    <row r="16" spans="1:10">
      <c r="A16">
        <f>sheet1!A17</f>
        <v>15</v>
      </c>
      <c r="B16" t="str">
        <f>sheet1!B17</f>
        <v>LAVANYA M</v>
      </c>
      <c r="C16">
        <f>SUM(sheet1!C17:'sheet1'!G17)</f>
        <v>240</v>
      </c>
      <c r="D16">
        <f>sheet1!J17-sheet1!H17</f>
        <v>57585360</v>
      </c>
      <c r="E16">
        <f>PRODUCT(sheet1!C17:'sheet1'!G17)</f>
        <v>57585600</v>
      </c>
      <c r="F16">
        <f>QUOTIENT(sheet1!J17,sheet1!H17)</f>
        <v>239940</v>
      </c>
      <c r="G16">
        <f>MOD(sheet1!J17,sheet1!I17)</f>
        <v>0</v>
      </c>
      <c r="H16">
        <f>POWER(sheet1!H17,2)</f>
        <v>57600</v>
      </c>
      <c r="I16">
        <f>COUNT(sheet1!C17:'sheet1'!G17)</f>
        <v>5</v>
      </c>
      <c r="J16">
        <f>SUBTOTAL(1,sheet1!C17:'sheet1'!G17)</f>
        <v>48</v>
      </c>
    </row>
    <row r="17" spans="1:10">
      <c r="A17">
        <f>sheet1!A18</f>
        <v>16</v>
      </c>
      <c r="B17" t="str">
        <f>sheet1!B18</f>
        <v>Narayanan S</v>
      </c>
      <c r="C17">
        <f>SUM(sheet1!C18:'sheet1'!G18)</f>
        <v>227</v>
      </c>
      <c r="D17">
        <f>sheet1!J18-sheet1!H18</f>
        <v>52019773</v>
      </c>
      <c r="E17">
        <f>PRODUCT(sheet1!C18:'sheet1'!G18)</f>
        <v>52020000</v>
      </c>
      <c r="F17">
        <f>QUOTIENT(sheet1!J18,sheet1!H18)</f>
        <v>229162</v>
      </c>
      <c r="G17">
        <f>MOD(sheet1!J18,sheet1!I18)</f>
        <v>226</v>
      </c>
      <c r="H17">
        <f>POWER(sheet1!H18,2)</f>
        <v>51529</v>
      </c>
      <c r="I17">
        <f>COUNT(sheet1!C18:'sheet1'!G18)</f>
        <v>5</v>
      </c>
      <c r="J17">
        <f>SUBTOTAL(1,sheet1!C18:'sheet1'!G18)</f>
        <v>45.4</v>
      </c>
    </row>
    <row r="18" spans="1:10">
      <c r="A18">
        <f>sheet1!A19</f>
        <v>17</v>
      </c>
      <c r="B18" t="str">
        <f>sheet1!B19</f>
        <v>Prasanth P</v>
      </c>
      <c r="C18">
        <f>SUM(sheet1!C19:'sheet1'!G19)</f>
        <v>196</v>
      </c>
      <c r="D18">
        <f>sheet1!J19-sheet1!H19</f>
        <v>8067404</v>
      </c>
      <c r="E18">
        <f>PRODUCT(sheet1!C19:'sheet1'!G19)</f>
        <v>8067600</v>
      </c>
      <c r="F18">
        <f>QUOTIENT(sheet1!J19,sheet1!H19)</f>
        <v>41161</v>
      </c>
      <c r="G18">
        <f>MOD(sheet1!J19,sheet1!I19)</f>
        <v>44</v>
      </c>
      <c r="H18">
        <f>POWER(sheet1!H19,2)</f>
        <v>38416</v>
      </c>
      <c r="I18">
        <f>COUNT(sheet1!C19:'sheet1'!G19)</f>
        <v>5</v>
      </c>
      <c r="J18">
        <f>SUBTOTAL(1,sheet1!C19:'sheet1'!G19)</f>
        <v>39.200000000000003</v>
      </c>
    </row>
    <row r="19" spans="1:10">
      <c r="A19">
        <f>sheet1!A20</f>
        <v>18</v>
      </c>
      <c r="B19" t="str">
        <f>sheet1!B20</f>
        <v>Priya S</v>
      </c>
      <c r="C19">
        <f>SUM(sheet1!C20:'sheet1'!G20)</f>
        <v>274</v>
      </c>
      <c r="D19">
        <f>sheet1!J20-sheet1!H20</f>
        <v>216950126</v>
      </c>
      <c r="E19">
        <f>PRODUCT(sheet1!C20:'sheet1'!G20)</f>
        <v>216950400</v>
      </c>
      <c r="F19">
        <f>QUOTIENT(sheet1!J20,sheet1!H20)</f>
        <v>791789</v>
      </c>
      <c r="G19">
        <f>MOD(sheet1!J20,sheet1!I20)</f>
        <v>214</v>
      </c>
      <c r="H19">
        <f>POWER(sheet1!H20,2)</f>
        <v>75076</v>
      </c>
      <c r="I19">
        <f>COUNT(sheet1!C20:'sheet1'!G20)</f>
        <v>5</v>
      </c>
      <c r="J19">
        <f>SUBTOTAL(1,sheet1!C20:'sheet1'!G20)</f>
        <v>54.8</v>
      </c>
    </row>
    <row r="20" spans="1:10">
      <c r="A20">
        <f>sheet1!A21</f>
        <v>19</v>
      </c>
      <c r="B20" t="str">
        <f>sheet1!B21</f>
        <v>Punithavathi D</v>
      </c>
      <c r="C20">
        <f>SUM(sheet1!C21:'sheet1'!G21)</f>
        <v>183</v>
      </c>
      <c r="D20">
        <f>sheet1!J21-sheet1!H21</f>
        <v>5203257</v>
      </c>
      <c r="E20">
        <f>PRODUCT(sheet1!C21:'sheet1'!G21)</f>
        <v>5203440</v>
      </c>
      <c r="F20">
        <f>QUOTIENT(sheet1!J21,sheet1!H21)</f>
        <v>28434</v>
      </c>
      <c r="G20">
        <f>MOD(sheet1!J21,sheet1!I21)</f>
        <v>18</v>
      </c>
      <c r="H20">
        <f>POWER(sheet1!H21,2)</f>
        <v>33489</v>
      </c>
      <c r="I20">
        <f>COUNT(sheet1!C21:'sheet1'!G21)</f>
        <v>5</v>
      </c>
      <c r="J20">
        <f>SUBTOTAL(1,sheet1!C21:'sheet1'!G21)</f>
        <v>36.6</v>
      </c>
    </row>
    <row r="21" spans="1:10">
      <c r="A21">
        <f>sheet1!A22</f>
        <v>20</v>
      </c>
      <c r="B21" t="str">
        <f>sheet1!B22</f>
        <v>Raghul S</v>
      </c>
      <c r="C21">
        <f>SUM(sheet1!C22:'sheet1'!G22)</f>
        <v>284</v>
      </c>
      <c r="D21">
        <f>sheet1!J22-sheet1!H22</f>
        <v>239600308</v>
      </c>
      <c r="E21">
        <f>PRODUCT(sheet1!C22:'sheet1'!G22)</f>
        <v>239600592</v>
      </c>
      <c r="F21">
        <f>QUOTIENT(sheet1!J22,sheet1!H22)</f>
        <v>843664</v>
      </c>
      <c r="G21">
        <f>MOD(sheet1!J22,sheet1!I22)</f>
        <v>16</v>
      </c>
      <c r="H21">
        <f>POWER(sheet1!H22,2)</f>
        <v>80656</v>
      </c>
      <c r="I21">
        <f>COUNT(sheet1!C22:'sheet1'!G22)</f>
        <v>5</v>
      </c>
      <c r="J21">
        <f>SUBTOTAL(1,sheet1!C22:'sheet1'!G22)</f>
        <v>56.8</v>
      </c>
    </row>
    <row r="22" spans="1:10">
      <c r="A22">
        <f>sheet1!A23</f>
        <v>21</v>
      </c>
      <c r="B22" t="str">
        <f>sheet1!B23</f>
        <v>Roobankumar K</v>
      </c>
      <c r="C22">
        <f>SUM(sheet1!C23:'sheet1'!G23)</f>
        <v>225</v>
      </c>
      <c r="D22">
        <f>sheet1!J23-sheet1!H23</f>
        <v>50111775</v>
      </c>
      <c r="E22">
        <f>PRODUCT(sheet1!C23:'sheet1'!G23)</f>
        <v>50112000</v>
      </c>
      <c r="F22">
        <f>QUOTIENT(sheet1!J23,sheet1!H23)</f>
        <v>222720</v>
      </c>
      <c r="G22">
        <f>MOD(sheet1!J23,sheet1!I23)</f>
        <v>0</v>
      </c>
      <c r="H22">
        <f>POWER(sheet1!H23,2)</f>
        <v>50625</v>
      </c>
      <c r="I22">
        <f>COUNT(sheet1!C23:'sheet1'!G23)</f>
        <v>5</v>
      </c>
      <c r="J22">
        <f>SUBTOTAL(1,sheet1!C23:'sheet1'!G23)</f>
        <v>45</v>
      </c>
    </row>
    <row r="23" spans="1:10">
      <c r="A23">
        <f>sheet1!A24</f>
        <v>22</v>
      </c>
      <c r="B23" t="str">
        <f>sheet1!B24</f>
        <v>Sangari S</v>
      </c>
      <c r="C23">
        <f>SUM(sheet1!C24:'sheet1'!G24)</f>
        <v>322</v>
      </c>
      <c r="D23">
        <f>sheet1!J24-sheet1!H24</f>
        <v>881099678</v>
      </c>
      <c r="E23">
        <f>PRODUCT(sheet1!C24:'sheet1'!G24)</f>
        <v>881100000</v>
      </c>
      <c r="F23">
        <f>QUOTIENT(sheet1!J24,sheet1!H24)</f>
        <v>2736335</v>
      </c>
      <c r="G23">
        <f>MOD(sheet1!J24,sheet1!I24)</f>
        <v>130</v>
      </c>
      <c r="H23">
        <f>POWER(sheet1!H24,2)</f>
        <v>103684</v>
      </c>
      <c r="I23">
        <f>COUNT(sheet1!C24:'sheet1'!G24)</f>
        <v>5</v>
      </c>
      <c r="J23">
        <f>SUBTOTAL(1,sheet1!C24:'sheet1'!G24)</f>
        <v>64.400000000000006</v>
      </c>
    </row>
    <row r="24" spans="1:10">
      <c r="A24">
        <f>sheet1!A25</f>
        <v>23</v>
      </c>
      <c r="B24" t="str">
        <f>sheet1!B25</f>
        <v>Santhiya S</v>
      </c>
      <c r="C24">
        <f>SUM(sheet1!C25:'sheet1'!G25)</f>
        <v>266</v>
      </c>
      <c r="D24">
        <f>sheet1!J25-sheet1!H25</f>
        <v>138239734</v>
      </c>
      <c r="E24">
        <f>PRODUCT(sheet1!C25:'sheet1'!G25)</f>
        <v>138240000</v>
      </c>
      <c r="F24">
        <f>QUOTIENT(sheet1!J25,sheet1!H25)</f>
        <v>519699</v>
      </c>
      <c r="G24">
        <f>MOD(sheet1!J25,sheet1!I25)</f>
        <v>66</v>
      </c>
      <c r="H24">
        <f>POWER(sheet1!H25,2)</f>
        <v>70756</v>
      </c>
      <c r="I24">
        <f>COUNT(sheet1!C25:'sheet1'!G25)</f>
        <v>5</v>
      </c>
      <c r="J24">
        <f>SUBTOTAL(1,sheet1!C25:'sheet1'!G25)</f>
        <v>53.2</v>
      </c>
    </row>
    <row r="25" spans="1:10">
      <c r="A25">
        <f>sheet1!A26</f>
        <v>24</v>
      </c>
      <c r="B25" t="str">
        <f>sheet1!B26</f>
        <v>Saranya N</v>
      </c>
      <c r="C25">
        <f>SUM(sheet1!C26:'sheet1'!G26)</f>
        <v>296</v>
      </c>
      <c r="D25">
        <f>sheet1!J26-sheet1!H26</f>
        <v>470634904</v>
      </c>
      <c r="E25">
        <f>PRODUCT(sheet1!C26:'sheet1'!G26)</f>
        <v>470635200</v>
      </c>
      <c r="F25">
        <f>QUOTIENT(sheet1!J26,sheet1!H26)</f>
        <v>1589983</v>
      </c>
      <c r="G25">
        <f>MOD(sheet1!J26,sheet1!I26)</f>
        <v>232</v>
      </c>
      <c r="H25">
        <f>POWER(sheet1!H26,2)</f>
        <v>87616</v>
      </c>
      <c r="I25">
        <f>COUNT(sheet1!C26:'sheet1'!G26)</f>
        <v>5</v>
      </c>
      <c r="J25">
        <f>SUBTOTAL(1,sheet1!C26:'sheet1'!G26)</f>
        <v>59.2</v>
      </c>
    </row>
    <row r="26" spans="1:10">
      <c r="A26">
        <f>sheet1!A27</f>
        <v>25</v>
      </c>
      <c r="B26" t="str">
        <f>sheet1!B27</f>
        <v>Saravanan M</v>
      </c>
      <c r="C26">
        <f>SUM(sheet1!C27:'sheet1'!G27)</f>
        <v>213</v>
      </c>
      <c r="D26">
        <f>sheet1!J27-sheet1!H27</f>
        <v>-213</v>
      </c>
      <c r="E26">
        <f>PRODUCT(sheet1!C27:'sheet1'!G27)</f>
        <v>1986480</v>
      </c>
      <c r="F26">
        <f>QUOTIENT(sheet1!J27,sheet1!H27)</f>
        <v>0</v>
      </c>
      <c r="G26">
        <f>MOD(sheet1!J27,sheet1!I27)</f>
        <v>0</v>
      </c>
      <c r="H26">
        <f>POWER(sheet1!H27,2)</f>
        <v>45369</v>
      </c>
      <c r="I26">
        <f>COUNT(sheet1!C27:'sheet1'!G27)</f>
        <v>4</v>
      </c>
      <c r="J26">
        <f>SUBTOTAL(1,sheet1!C27:'sheet1'!G27)</f>
        <v>53.25</v>
      </c>
    </row>
    <row r="27" spans="1:10">
      <c r="A27">
        <f>sheet1!A28</f>
        <v>26</v>
      </c>
      <c r="B27" t="str">
        <f>sheet1!B28</f>
        <v>Snega D</v>
      </c>
      <c r="C27">
        <f>SUM(sheet1!C28:'sheet1'!G28)</f>
        <v>310</v>
      </c>
      <c r="D27">
        <f>sheet1!J28-sheet1!H28</f>
        <v>550559690</v>
      </c>
      <c r="E27">
        <f>PRODUCT(sheet1!C28:'sheet1'!G28)</f>
        <v>550560000</v>
      </c>
      <c r="F27">
        <f>QUOTIENT(sheet1!J28,sheet1!H28)</f>
        <v>1776000</v>
      </c>
      <c r="G27">
        <f>MOD(sheet1!J28,sheet1!I28)</f>
        <v>0</v>
      </c>
      <c r="H27">
        <f>POWER(sheet1!H28,2)</f>
        <v>96100</v>
      </c>
      <c r="I27">
        <f>COUNT(sheet1!C28:'sheet1'!G28)</f>
        <v>5</v>
      </c>
      <c r="J27">
        <f>SUBTOTAL(1,sheet1!C28:'sheet1'!G28)</f>
        <v>62</v>
      </c>
    </row>
    <row r="28" spans="1:10">
      <c r="A28">
        <f>sheet1!A29</f>
        <v>27</v>
      </c>
      <c r="B28" t="str">
        <f>sheet1!B29</f>
        <v>Srinidhi S</v>
      </c>
      <c r="C28">
        <f>SUM(sheet1!C29:'sheet1'!G29)</f>
        <v>228</v>
      </c>
      <c r="D28">
        <f>sheet1!J29-sheet1!H29</f>
        <v>49082652</v>
      </c>
      <c r="E28">
        <f>PRODUCT(sheet1!C29:'sheet1'!G29)</f>
        <v>49082880</v>
      </c>
      <c r="F28">
        <f>QUOTIENT(sheet1!J29,sheet1!H29)</f>
        <v>215275</v>
      </c>
      <c r="G28">
        <f>MOD(sheet1!J29,sheet1!I29)</f>
        <v>180</v>
      </c>
      <c r="H28">
        <f>POWER(sheet1!H29,2)</f>
        <v>51984</v>
      </c>
      <c r="I28">
        <f>COUNT(sheet1!C29:'sheet1'!G29)</f>
        <v>5</v>
      </c>
      <c r="J28">
        <f>SUBTOTAL(1,sheet1!C29:'sheet1'!G29)</f>
        <v>45.6</v>
      </c>
    </row>
    <row r="29" spans="1:10">
      <c r="A29">
        <f>sheet1!A30</f>
        <v>28</v>
      </c>
      <c r="B29" t="str">
        <f>sheet1!B30</f>
        <v>Tamil V</v>
      </c>
      <c r="C29">
        <f>SUM(sheet1!C30:'sheet1'!G30)</f>
        <v>199</v>
      </c>
      <c r="D29">
        <f>sheet1!J30-sheet1!H30</f>
        <v>13727801</v>
      </c>
      <c r="E29">
        <f>PRODUCT(sheet1!C30:'sheet1'!G30)</f>
        <v>13728000</v>
      </c>
      <c r="F29">
        <f>QUOTIENT(sheet1!J30,sheet1!H30)</f>
        <v>68984</v>
      </c>
      <c r="G29">
        <f>MOD(sheet1!J30,sheet1!I30)</f>
        <v>184</v>
      </c>
      <c r="H29">
        <f>POWER(sheet1!H30,2)</f>
        <v>39601</v>
      </c>
      <c r="I29">
        <f>COUNT(sheet1!C30:'sheet1'!G30)</f>
        <v>5</v>
      </c>
      <c r="J29">
        <f>SUBTOTAL(1,sheet1!C30:'sheet1'!G30)</f>
        <v>39.799999999999997</v>
      </c>
    </row>
    <row r="30" spans="1:10">
      <c r="A30">
        <f>sheet1!A31</f>
        <v>29</v>
      </c>
      <c r="B30" t="str">
        <f>sheet1!B31</f>
        <v>Vinu Andrews S</v>
      </c>
      <c r="C30">
        <f>SUM(sheet1!C31:'sheet1'!G31)</f>
        <v>178</v>
      </c>
      <c r="D30">
        <f>sheet1!J31-sheet1!H31</f>
        <v>10617422</v>
      </c>
      <c r="E30">
        <f>PRODUCT(sheet1!C31:'sheet1'!G31)</f>
        <v>10617600</v>
      </c>
      <c r="F30">
        <f>QUOTIENT(sheet1!J31,sheet1!H31)</f>
        <v>59649</v>
      </c>
      <c r="G30">
        <f>MOD(sheet1!J31,sheet1!I31)</f>
        <v>78</v>
      </c>
      <c r="H30">
        <f>POWER(sheet1!H31,2)</f>
        <v>31684</v>
      </c>
      <c r="I30">
        <f>COUNT(sheet1!C31:'sheet1'!G31)</f>
        <v>5</v>
      </c>
      <c r="J30">
        <f>SUBTOTAL(1,sheet1!C31:'sheet1'!G31)</f>
        <v>35.6</v>
      </c>
    </row>
    <row r="31" spans="1:10">
      <c r="A31">
        <f>sheet1!A32</f>
        <v>30</v>
      </c>
      <c r="B31" t="str">
        <f>sheet1!B32</f>
        <v>Yogarajan K</v>
      </c>
      <c r="C31">
        <f>SUM(sheet1!C32:'sheet1'!G32)</f>
        <v>244</v>
      </c>
      <c r="D31">
        <f>sheet1!J32-sheet1!H32</f>
        <v>50066694</v>
      </c>
      <c r="E31">
        <f>PRODUCT(sheet1!C32:'sheet1'!G32)</f>
        <v>50066938</v>
      </c>
      <c r="F31">
        <f>QUOTIENT(sheet1!J32,sheet1!H32)</f>
        <v>205192</v>
      </c>
      <c r="G31">
        <f>MOD(sheet1!J32,sheet1!I32)</f>
        <v>90</v>
      </c>
      <c r="H31">
        <f>POWER(sheet1!H32,2)</f>
        <v>59536</v>
      </c>
      <c r="I31">
        <f>COUNT(sheet1!C32:'sheet1'!G32)</f>
        <v>5</v>
      </c>
      <c r="J31">
        <f>SUBTOTAL(1,sheet1!C32:'sheet1'!G32)</f>
        <v>48.8</v>
      </c>
    </row>
    <row r="32" spans="1:10">
      <c r="A32">
        <f>sheet1!A33</f>
        <v>0</v>
      </c>
      <c r="B32">
        <f>sheet1!B33</f>
        <v>0</v>
      </c>
      <c r="C32">
        <f>SUM(sheet1!C33:'sheet1'!G33)</f>
        <v>0</v>
      </c>
      <c r="D32">
        <f>sheet1!J33-sheet1!H33</f>
        <v>0</v>
      </c>
      <c r="E32">
        <f>PRODUCT(sheet1!C33:'sheet1'!G33)</f>
        <v>0</v>
      </c>
      <c r="F32" t="e">
        <f>QUOTIENT(sheet1!J33,sheet1!H33)</f>
        <v>#DIV/0!</v>
      </c>
      <c r="G32" t="e">
        <f>MOD(sheet1!J33,sheet1!I33)</f>
        <v>#DIV/0!</v>
      </c>
      <c r="H32">
        <f>POWER(sheet1!H33,2)</f>
        <v>0</v>
      </c>
      <c r="I32">
        <f>COUNT(sheet1!C33:'sheet1'!G33)</f>
        <v>0</v>
      </c>
      <c r="J32" t="e">
        <f>SUBTOTAL(1,sheet1!C33:'sheet1'!G33)</f>
        <v>#DIV/0!</v>
      </c>
    </row>
    <row r="33" spans="1:10">
      <c r="A33">
        <f>sheet1!A34</f>
        <v>0</v>
      </c>
      <c r="B33">
        <f>sheet1!B34</f>
        <v>0</v>
      </c>
      <c r="C33">
        <f>SUM(sheet1!C34:'sheet1'!G34)</f>
        <v>0</v>
      </c>
      <c r="D33">
        <f>sheet1!J34-sheet1!H34</f>
        <v>0</v>
      </c>
      <c r="E33">
        <f>PRODUCT(sheet1!C34:'sheet1'!G34)</f>
        <v>0</v>
      </c>
      <c r="F33" t="e">
        <f>QUOTIENT(sheet1!J34,sheet1!H34)</f>
        <v>#DIV/0!</v>
      </c>
      <c r="G33" t="e">
        <f>MOD(sheet1!J34,sheet1!I34)</f>
        <v>#DIV/0!</v>
      </c>
      <c r="H33">
        <f>POWER(sheet1!H34,2)</f>
        <v>0</v>
      </c>
      <c r="I33">
        <f>COUNT(sheet1!C34:'sheet1'!G34)</f>
        <v>0</v>
      </c>
      <c r="J33" t="e">
        <f>SUBTOTAL(1,sheet1!C34:'sheet1'!G34)</f>
        <v>#DIV/0!</v>
      </c>
    </row>
    <row r="34" spans="1:10">
      <c r="A34">
        <f>sheet1!A35</f>
        <v>0</v>
      </c>
      <c r="B34">
        <f>sheet1!B35</f>
        <v>0</v>
      </c>
      <c r="C34">
        <f>SUM(sheet1!C35:'sheet1'!G35)</f>
        <v>0</v>
      </c>
      <c r="D34">
        <f>sheet1!J35-sheet1!H35</f>
        <v>0</v>
      </c>
      <c r="E34">
        <f>PRODUCT(sheet1!C35:'sheet1'!G35)</f>
        <v>0</v>
      </c>
      <c r="F34" t="e">
        <f>QUOTIENT(sheet1!J35,sheet1!H35)</f>
        <v>#DIV/0!</v>
      </c>
      <c r="G34" t="e">
        <f>MOD(sheet1!J35,sheet1!I35)</f>
        <v>#DIV/0!</v>
      </c>
      <c r="H34">
        <f>POWER(sheet1!H35,2)</f>
        <v>0</v>
      </c>
      <c r="I34">
        <f>COUNT(sheet1!C35:'sheet1'!G35)</f>
        <v>0</v>
      </c>
      <c r="J34" t="e">
        <f>SUBTOTAL(1,sheet1!C35:'sheet1'!G35)</f>
        <v>#DIV/0!</v>
      </c>
    </row>
    <row r="35" spans="1:10">
      <c r="A35">
        <f>sheet1!A36</f>
        <v>0</v>
      </c>
      <c r="B35">
        <f>sheet1!B36</f>
        <v>0</v>
      </c>
      <c r="C35">
        <f>SUM(sheet1!C36:'sheet1'!G36)</f>
        <v>0</v>
      </c>
      <c r="D35">
        <f>sheet1!J36-sheet1!H36</f>
        <v>0</v>
      </c>
      <c r="E35">
        <f>PRODUCT(sheet1!C36:'sheet1'!G36)</f>
        <v>0</v>
      </c>
      <c r="F35" t="e">
        <f>QUOTIENT(sheet1!J36,sheet1!H36)</f>
        <v>#DIV/0!</v>
      </c>
      <c r="G35" t="e">
        <f>MOD(sheet1!J36,sheet1!I36)</f>
        <v>#DIV/0!</v>
      </c>
      <c r="H35">
        <f>POWER(sheet1!H36,2)</f>
        <v>0</v>
      </c>
      <c r="I35">
        <f>COUNT(sheet1!C36:'sheet1'!G36)</f>
        <v>0</v>
      </c>
      <c r="J35" t="e">
        <f>SUBTOTAL(1,sheet1!C36:'sheet1'!G36)</f>
        <v>#DIV/0!</v>
      </c>
    </row>
    <row r="36" spans="1:10">
      <c r="A36">
        <f>sheet1!A37</f>
        <v>0</v>
      </c>
      <c r="B36">
        <f>sheet1!B37</f>
        <v>0</v>
      </c>
      <c r="C36">
        <f>SUM(sheet1!C37:'sheet1'!G37)</f>
        <v>0</v>
      </c>
      <c r="D36">
        <f>sheet1!J37-sheet1!H37</f>
        <v>0</v>
      </c>
      <c r="E36">
        <f>PRODUCT(sheet1!C37:'sheet1'!G37)</f>
        <v>0</v>
      </c>
      <c r="F36" t="e">
        <f>QUOTIENT(sheet1!J37,sheet1!H37)</f>
        <v>#DIV/0!</v>
      </c>
      <c r="G36" t="e">
        <f>MOD(sheet1!J37,sheet1!I37)</f>
        <v>#DIV/0!</v>
      </c>
      <c r="H36">
        <f>POWER(sheet1!H37,2)</f>
        <v>0</v>
      </c>
      <c r="I36">
        <f>COUNT(sheet1!C37:'sheet1'!G37)</f>
        <v>0</v>
      </c>
      <c r="J36" t="e">
        <f>SUBTOTAL(1,sheet1!C37:'sheet1'!G37)</f>
        <v>#DIV/0!</v>
      </c>
    </row>
    <row r="37" spans="1:10">
      <c r="A37">
        <f>sheet1!A38</f>
        <v>0</v>
      </c>
      <c r="B37">
        <f>sheet1!B38</f>
        <v>0</v>
      </c>
      <c r="C37">
        <f>SUM(sheet1!C38:'sheet1'!G38)</f>
        <v>0</v>
      </c>
      <c r="D37">
        <f>sheet1!J38-sheet1!H38</f>
        <v>0</v>
      </c>
      <c r="E37">
        <f>PRODUCT(sheet1!C38:'sheet1'!G38)</f>
        <v>0</v>
      </c>
      <c r="F37" t="e">
        <f>QUOTIENT(sheet1!J38,sheet1!H38)</f>
        <v>#DIV/0!</v>
      </c>
      <c r="G37" t="e">
        <f>MOD(sheet1!J38,sheet1!I38)</f>
        <v>#DIV/0!</v>
      </c>
      <c r="H37">
        <f>POWER(sheet1!H38,2)</f>
        <v>0</v>
      </c>
      <c r="I37">
        <f>COUNT(sheet1!C38:'sheet1'!G38)</f>
        <v>0</v>
      </c>
      <c r="J37" t="e">
        <f>SUBTOTAL(1,sheet1!C38:'sheet1'!G38)</f>
        <v>#DIV/0!</v>
      </c>
    </row>
    <row r="38" spans="1:10">
      <c r="A38">
        <f>sheet1!A39</f>
        <v>0</v>
      </c>
      <c r="B38">
        <f>sheet1!B39</f>
        <v>0</v>
      </c>
      <c r="C38">
        <f>SUM(sheet1!C39:'sheet1'!G39)</f>
        <v>0</v>
      </c>
      <c r="D38">
        <f>sheet1!J39-sheet1!H39</f>
        <v>0</v>
      </c>
      <c r="E38">
        <f>PRODUCT(sheet1!C39:'sheet1'!G39)</f>
        <v>0</v>
      </c>
      <c r="F38" t="e">
        <f>QUOTIENT(sheet1!J39,sheet1!H39)</f>
        <v>#DIV/0!</v>
      </c>
      <c r="G38" t="e">
        <f>MOD(sheet1!J39,sheet1!I39)</f>
        <v>#DIV/0!</v>
      </c>
      <c r="H38">
        <f>POWER(sheet1!H39,2)</f>
        <v>0</v>
      </c>
      <c r="I38">
        <f>COUNT(sheet1!C39:'sheet1'!G39)</f>
        <v>0</v>
      </c>
      <c r="J38" t="e">
        <f>SUBTOTAL(1,sheet1!C39:'sheet1'!G39)</f>
        <v>#DIV/0!</v>
      </c>
    </row>
    <row r="39" spans="1:10">
      <c r="A39">
        <f>sheet1!A40</f>
        <v>0</v>
      </c>
      <c r="B39">
        <f>sheet1!B40</f>
        <v>0</v>
      </c>
      <c r="C39">
        <f>SUM(sheet1!C40:'sheet1'!G40)</f>
        <v>0</v>
      </c>
      <c r="D39">
        <f>sheet1!J40-sheet1!H40</f>
        <v>0</v>
      </c>
      <c r="E39">
        <f>PRODUCT(sheet1!C40:'sheet1'!G40)</f>
        <v>0</v>
      </c>
      <c r="F39" t="e">
        <f>QUOTIENT(sheet1!J40,sheet1!H40)</f>
        <v>#DIV/0!</v>
      </c>
      <c r="G39" t="e">
        <f>MOD(sheet1!J40,sheet1!I40)</f>
        <v>#DIV/0!</v>
      </c>
      <c r="H39">
        <f>POWER(sheet1!H40,2)</f>
        <v>0</v>
      </c>
      <c r="I39">
        <f>COUNT(sheet1!C40:'sheet1'!G40)</f>
        <v>0</v>
      </c>
      <c r="J39" t="e">
        <f>SUBTOTAL(1,sheet1!C40:'sheet1'!G40)</f>
        <v>#DIV/0!</v>
      </c>
    </row>
    <row r="40" spans="1:10">
      <c r="A40">
        <f>sheet1!A41</f>
        <v>0</v>
      </c>
      <c r="B40">
        <f>sheet1!B41</f>
        <v>0</v>
      </c>
      <c r="C40">
        <f>SUM(sheet1!C41:'sheet1'!G41)</f>
        <v>0</v>
      </c>
      <c r="D40">
        <f>sheet1!J41-sheet1!H41</f>
        <v>0</v>
      </c>
      <c r="E40">
        <f>PRODUCT(sheet1!C41:'sheet1'!G41)</f>
        <v>0</v>
      </c>
      <c r="F40" t="e">
        <f>QUOTIENT(sheet1!J41,sheet1!H41)</f>
        <v>#DIV/0!</v>
      </c>
      <c r="G40" t="e">
        <f>MOD(sheet1!J41,sheet1!I41)</f>
        <v>#DIV/0!</v>
      </c>
      <c r="H40">
        <f>POWER(sheet1!H41,2)</f>
        <v>0</v>
      </c>
      <c r="I40">
        <f>COUNT(sheet1!C41:'sheet1'!G41)</f>
        <v>0</v>
      </c>
      <c r="J40" t="e">
        <f>SUBTOTAL(1,sheet1!C41:'sheet1'!G41)</f>
        <v>#DIV/0!</v>
      </c>
    </row>
    <row r="41" spans="1:10">
      <c r="A41">
        <f>sheet1!A42</f>
        <v>0</v>
      </c>
      <c r="B41">
        <f>sheet1!B42</f>
        <v>0</v>
      </c>
      <c r="C41">
        <f>SUM(sheet1!C42:'sheet1'!G42)</f>
        <v>0</v>
      </c>
      <c r="D41">
        <f>sheet1!J42-sheet1!H42</f>
        <v>0</v>
      </c>
      <c r="E41">
        <f>PRODUCT(sheet1!C42:'sheet1'!G42)</f>
        <v>0</v>
      </c>
      <c r="F41" t="e">
        <f>QUOTIENT(sheet1!J42,sheet1!H42)</f>
        <v>#DIV/0!</v>
      </c>
      <c r="G41" t="e">
        <f>MOD(sheet1!J42,sheet1!I42)</f>
        <v>#DIV/0!</v>
      </c>
      <c r="H41">
        <f>POWER(sheet1!H42,2)</f>
        <v>0</v>
      </c>
      <c r="I41">
        <f>COUNT(sheet1!C42:'sheet1'!G42)</f>
        <v>0</v>
      </c>
      <c r="J41" t="e">
        <f>SUBTOTAL(1,sheet1!C42:'sheet1'!G42)</f>
        <v>#DIV/0!</v>
      </c>
    </row>
    <row r="42" spans="1:10">
      <c r="A42">
        <f>sheet1!A43</f>
        <v>0</v>
      </c>
      <c r="B42">
        <f>sheet1!B43</f>
        <v>0</v>
      </c>
      <c r="C42">
        <f>SUM(sheet1!C43:'sheet1'!G43)</f>
        <v>0</v>
      </c>
      <c r="D42">
        <f>sheet1!J43-sheet1!H43</f>
        <v>0</v>
      </c>
      <c r="E42">
        <f>PRODUCT(sheet1!C43:'sheet1'!G43)</f>
        <v>0</v>
      </c>
      <c r="F42" t="e">
        <f>QUOTIENT(sheet1!J43,sheet1!H43)</f>
        <v>#DIV/0!</v>
      </c>
      <c r="G42" t="e">
        <f>MOD(sheet1!J43,sheet1!I43)</f>
        <v>#DIV/0!</v>
      </c>
      <c r="H42">
        <f>POWER(sheet1!H43,2)</f>
        <v>0</v>
      </c>
      <c r="I42">
        <f>COUNT(sheet1!C43:'sheet1'!G43)</f>
        <v>0</v>
      </c>
      <c r="J42" t="e">
        <f>SUBTOTAL(1,sheet1!C43:'sheet1'!G43)</f>
        <v>#DIV/0!</v>
      </c>
    </row>
    <row r="43" spans="1:10">
      <c r="A43">
        <f>sheet1!A44</f>
        <v>0</v>
      </c>
      <c r="B43">
        <f>sheet1!B44</f>
        <v>0</v>
      </c>
      <c r="C43">
        <f>SUM(sheet1!C44:'sheet1'!G44)</f>
        <v>0</v>
      </c>
      <c r="D43">
        <f>sheet1!J44-sheet1!H44</f>
        <v>0</v>
      </c>
      <c r="E43">
        <f>PRODUCT(sheet1!C44:'sheet1'!G44)</f>
        <v>0</v>
      </c>
      <c r="F43" t="e">
        <f>QUOTIENT(sheet1!J44,sheet1!H44)</f>
        <v>#DIV/0!</v>
      </c>
      <c r="G43" t="e">
        <f>MOD(sheet1!J44,sheet1!I44)</f>
        <v>#DIV/0!</v>
      </c>
      <c r="H43">
        <f>POWER(sheet1!H44,2)</f>
        <v>0</v>
      </c>
      <c r="I43">
        <f>COUNT(sheet1!C44:'sheet1'!G44)</f>
        <v>0</v>
      </c>
      <c r="J43" t="e">
        <f>SUBTOTAL(1,sheet1!C44:'sheet1'!G44)</f>
        <v>#DIV/0!</v>
      </c>
    </row>
    <row r="44" spans="1:10">
      <c r="A44">
        <f>sheet1!A45</f>
        <v>0</v>
      </c>
      <c r="B44">
        <f>sheet1!B45</f>
        <v>0</v>
      </c>
      <c r="C44">
        <f>SUM(sheet1!C45:'sheet1'!G45)</f>
        <v>0</v>
      </c>
      <c r="D44">
        <f>sheet1!J45-sheet1!H45</f>
        <v>0</v>
      </c>
      <c r="E44">
        <f>PRODUCT(sheet1!C45:'sheet1'!G45)</f>
        <v>0</v>
      </c>
      <c r="F44" t="e">
        <f>QUOTIENT(sheet1!J45,sheet1!H45)</f>
        <v>#DIV/0!</v>
      </c>
      <c r="G44" t="e">
        <f>MOD(sheet1!J45,sheet1!I45)</f>
        <v>#DIV/0!</v>
      </c>
      <c r="H44">
        <f>POWER(sheet1!H45,2)</f>
        <v>0</v>
      </c>
      <c r="I44">
        <f>COUNT(sheet1!C45:'sheet1'!G45)</f>
        <v>0</v>
      </c>
      <c r="J44" t="e">
        <f>SUBTOTAL(1,sheet1!C45:'sheet1'!G45)</f>
        <v>#DIV/0!</v>
      </c>
    </row>
    <row r="45" spans="1:10">
      <c r="A45">
        <f>sheet1!A46</f>
        <v>0</v>
      </c>
      <c r="B45">
        <f>sheet1!B46</f>
        <v>0</v>
      </c>
      <c r="C45">
        <f>SUM(sheet1!C46:'sheet1'!G46)</f>
        <v>0</v>
      </c>
      <c r="D45">
        <f>sheet1!J46-sheet1!H46</f>
        <v>0</v>
      </c>
      <c r="E45">
        <f>PRODUCT(sheet1!C46:'sheet1'!G46)</f>
        <v>0</v>
      </c>
      <c r="F45" t="e">
        <f>QUOTIENT(sheet1!J46,sheet1!H46)</f>
        <v>#DIV/0!</v>
      </c>
      <c r="G45" t="e">
        <f>MOD(sheet1!J46,sheet1!I46)</f>
        <v>#DIV/0!</v>
      </c>
      <c r="H45">
        <f>POWER(sheet1!H46,2)</f>
        <v>0</v>
      </c>
      <c r="I45">
        <f>COUNT(sheet1!C46:'sheet1'!G46)</f>
        <v>0</v>
      </c>
      <c r="J45" t="e">
        <f>SUBTOTAL(1,sheet1!C46:'sheet1'!G46)</f>
        <v>#DIV/0!</v>
      </c>
    </row>
    <row r="46" spans="1:10">
      <c r="A46">
        <f>sheet1!A47</f>
        <v>0</v>
      </c>
      <c r="B46">
        <f>sheet1!B47</f>
        <v>0</v>
      </c>
      <c r="C46">
        <f>SUM(sheet1!C47:'sheet1'!G47)</f>
        <v>0</v>
      </c>
      <c r="D46">
        <f>sheet1!J47-sheet1!H47</f>
        <v>0</v>
      </c>
      <c r="E46">
        <f>PRODUCT(sheet1!C47:'sheet1'!G47)</f>
        <v>0</v>
      </c>
      <c r="F46" t="e">
        <f>QUOTIENT(sheet1!J47,sheet1!H47)</f>
        <v>#DIV/0!</v>
      </c>
      <c r="G46" t="e">
        <f>MOD(sheet1!J47,sheet1!I47)</f>
        <v>#DIV/0!</v>
      </c>
      <c r="H46">
        <f>POWER(sheet1!H47,2)</f>
        <v>0</v>
      </c>
      <c r="I46">
        <f>COUNT(sheet1!C47:'sheet1'!G47)</f>
        <v>0</v>
      </c>
      <c r="J46" t="e">
        <f>SUBTOTAL(1,sheet1!C47:'sheet1'!G47)</f>
        <v>#DIV/0!</v>
      </c>
    </row>
    <row r="47" spans="1:10">
      <c r="A47">
        <f>sheet1!A48</f>
        <v>0</v>
      </c>
      <c r="B47">
        <f>sheet1!B48</f>
        <v>0</v>
      </c>
      <c r="C47">
        <f>SUM(sheet1!C48:'sheet1'!G48)</f>
        <v>0</v>
      </c>
      <c r="D47">
        <f>sheet1!J48-sheet1!H48</f>
        <v>0</v>
      </c>
      <c r="E47">
        <f>PRODUCT(sheet1!C48:'sheet1'!G48)</f>
        <v>0</v>
      </c>
      <c r="F47" t="e">
        <f>QUOTIENT(sheet1!J48,sheet1!H48)</f>
        <v>#DIV/0!</v>
      </c>
      <c r="G47" t="e">
        <f>MOD(sheet1!J48,sheet1!I48)</f>
        <v>#DIV/0!</v>
      </c>
      <c r="H47">
        <f>POWER(sheet1!H48,2)</f>
        <v>0</v>
      </c>
      <c r="I47">
        <f>COUNT(sheet1!C48:'sheet1'!G48)</f>
        <v>0</v>
      </c>
      <c r="J47" t="e">
        <f>SUBTOTAL(1,sheet1!C48:'sheet1'!G48)</f>
        <v>#DIV/0!</v>
      </c>
    </row>
    <row r="48" spans="1:10">
      <c r="A48">
        <f>sheet1!A49</f>
        <v>0</v>
      </c>
      <c r="B48">
        <f>sheet1!B49</f>
        <v>0</v>
      </c>
      <c r="C48">
        <f>SUM(sheet1!C49:'sheet1'!G49)</f>
        <v>0</v>
      </c>
      <c r="D48">
        <f>sheet1!J49-sheet1!H49</f>
        <v>0</v>
      </c>
      <c r="E48">
        <f>PRODUCT(sheet1!C49:'sheet1'!G49)</f>
        <v>0</v>
      </c>
      <c r="F48" t="e">
        <f>QUOTIENT(sheet1!J49,sheet1!H49)</f>
        <v>#DIV/0!</v>
      </c>
      <c r="G48" t="e">
        <f>MOD(sheet1!J49,sheet1!I49)</f>
        <v>#DIV/0!</v>
      </c>
      <c r="H48">
        <f>POWER(sheet1!H49,2)</f>
        <v>0</v>
      </c>
      <c r="I48">
        <f>COUNT(sheet1!C49:'sheet1'!G49)</f>
        <v>0</v>
      </c>
      <c r="J48" t="e">
        <f>SUBTOTAL(1,sheet1!C49:'sheet1'!G49)</f>
        <v>#DIV/0!</v>
      </c>
    </row>
    <row r="49" spans="1:10">
      <c r="A49">
        <f>sheet1!A50</f>
        <v>0</v>
      </c>
      <c r="B49">
        <f>sheet1!B50</f>
        <v>0</v>
      </c>
      <c r="C49">
        <f>SUM(sheet1!C50:'sheet1'!G50)</f>
        <v>0</v>
      </c>
      <c r="D49">
        <f>sheet1!J50-sheet1!H50</f>
        <v>0</v>
      </c>
      <c r="E49">
        <f>PRODUCT(sheet1!C50:'sheet1'!G50)</f>
        <v>0</v>
      </c>
      <c r="F49" t="e">
        <f>QUOTIENT(sheet1!J50,sheet1!H50)</f>
        <v>#DIV/0!</v>
      </c>
      <c r="G49" t="e">
        <f>MOD(sheet1!J50,sheet1!I50)</f>
        <v>#DIV/0!</v>
      </c>
      <c r="H49">
        <f>POWER(sheet1!H50,2)</f>
        <v>0</v>
      </c>
      <c r="I49">
        <f>COUNT(sheet1!C50:'sheet1'!G50)</f>
        <v>0</v>
      </c>
      <c r="J49" t="e">
        <f>SUBTOTAL(1,sheet1!C50:'sheet1'!G50)</f>
        <v>#DIV/0!</v>
      </c>
    </row>
    <row r="50" spans="1:10">
      <c r="A50">
        <f>sheet1!A51</f>
        <v>0</v>
      </c>
      <c r="B50">
        <f>sheet1!B51</f>
        <v>0</v>
      </c>
      <c r="C50">
        <f>SUM(sheet1!C51:'sheet1'!G51)</f>
        <v>0</v>
      </c>
      <c r="D50">
        <f>sheet1!J51-sheet1!H51</f>
        <v>0</v>
      </c>
      <c r="E50">
        <f>PRODUCT(sheet1!C51:'sheet1'!G51)</f>
        <v>0</v>
      </c>
      <c r="F50" t="e">
        <f>QUOTIENT(sheet1!J51,sheet1!H51)</f>
        <v>#DIV/0!</v>
      </c>
      <c r="G50" t="e">
        <f>MOD(sheet1!J51,sheet1!I51)</f>
        <v>#DIV/0!</v>
      </c>
      <c r="H50">
        <f>POWER(sheet1!H51,2)</f>
        <v>0</v>
      </c>
      <c r="I50">
        <f>COUNT(sheet1!C51:'sheet1'!G51)</f>
        <v>0</v>
      </c>
      <c r="J50" t="e">
        <f>SUBTOTAL(1,sheet1!C51:'sheet1'!G51)</f>
        <v>#DIV/0!</v>
      </c>
    </row>
    <row r="51" spans="1:10">
      <c r="A51">
        <f>sheet1!A52</f>
        <v>0</v>
      </c>
      <c r="B51">
        <f>sheet1!B52</f>
        <v>0</v>
      </c>
      <c r="C51">
        <f>SUM(sheet1!C52:'sheet1'!G52)</f>
        <v>0</v>
      </c>
      <c r="D51">
        <f>sheet1!J52-sheet1!H52</f>
        <v>0</v>
      </c>
      <c r="E51">
        <f>PRODUCT(sheet1!C52:'sheet1'!G52)</f>
        <v>0</v>
      </c>
      <c r="F51" t="e">
        <f>QUOTIENT(sheet1!J52,sheet1!H52)</f>
        <v>#DIV/0!</v>
      </c>
      <c r="G51" t="e">
        <f>MOD(sheet1!J52,sheet1!I52)</f>
        <v>#DIV/0!</v>
      </c>
      <c r="H51">
        <f>POWER(sheet1!H52,2)</f>
        <v>0</v>
      </c>
      <c r="I51">
        <f>COUNT(sheet1!C52:'sheet1'!G52)</f>
        <v>0</v>
      </c>
      <c r="J51" t="e">
        <f>SUBTOTAL(1,sheet1!C52:'sheet1'!G52)</f>
        <v>#DIV/0!</v>
      </c>
    </row>
    <row r="52" spans="1:10">
      <c r="A52">
        <f>sheet1!A53</f>
        <v>0</v>
      </c>
      <c r="B52">
        <f>sheet1!B53</f>
        <v>0</v>
      </c>
      <c r="C52">
        <f>SUM(sheet1!C53:'sheet1'!G53)</f>
        <v>0</v>
      </c>
      <c r="D52">
        <f>sheet1!J53-sheet1!H53</f>
        <v>0</v>
      </c>
      <c r="E52">
        <f>PRODUCT(sheet1!C53:'sheet1'!G53)</f>
        <v>0</v>
      </c>
      <c r="F52" t="e">
        <f>QUOTIENT(sheet1!J53,sheet1!H53)</f>
        <v>#DIV/0!</v>
      </c>
      <c r="G52" t="e">
        <f>MOD(sheet1!J53,sheet1!I53)</f>
        <v>#DIV/0!</v>
      </c>
      <c r="H52">
        <f>POWER(sheet1!H53,2)</f>
        <v>0</v>
      </c>
      <c r="I52">
        <f>COUNT(sheet1!C53:'sheet1'!G53)</f>
        <v>0</v>
      </c>
      <c r="J52" t="e">
        <f>SUBTOTAL(1,sheet1!C53:'sheet1'!G53)</f>
        <v>#DIV/0!</v>
      </c>
    </row>
    <row r="53" spans="1:10">
      <c r="A53">
        <f>sheet1!A54</f>
        <v>0</v>
      </c>
      <c r="B53">
        <f>sheet1!B54</f>
        <v>0</v>
      </c>
      <c r="C53">
        <f>SUM(sheet1!C54:'sheet1'!G54)</f>
        <v>0</v>
      </c>
      <c r="D53">
        <f>sheet1!J54-sheet1!H54</f>
        <v>0</v>
      </c>
      <c r="E53">
        <f>PRODUCT(sheet1!C54:'sheet1'!G54)</f>
        <v>0</v>
      </c>
      <c r="F53" t="e">
        <f>QUOTIENT(sheet1!J54,sheet1!H54)</f>
        <v>#DIV/0!</v>
      </c>
      <c r="G53" t="e">
        <f>MOD(sheet1!J54,sheet1!I54)</f>
        <v>#DIV/0!</v>
      </c>
      <c r="H53">
        <f>POWER(sheet1!H54,2)</f>
        <v>0</v>
      </c>
      <c r="I53">
        <f>COUNT(sheet1!C54:'sheet1'!G54)</f>
        <v>0</v>
      </c>
      <c r="J53" t="e">
        <f>SUBTOTAL(1,sheet1!C54:'sheet1'!G54)</f>
        <v>#DIV/0!</v>
      </c>
    </row>
    <row r="54" spans="1:10">
      <c r="A54">
        <f>sheet1!A55</f>
        <v>0</v>
      </c>
      <c r="B54">
        <f>sheet1!B55</f>
        <v>0</v>
      </c>
      <c r="C54">
        <f>SUM(sheet1!C55:'sheet1'!G55)</f>
        <v>0</v>
      </c>
      <c r="D54">
        <f>sheet1!J55-sheet1!H55</f>
        <v>0</v>
      </c>
      <c r="E54">
        <f>PRODUCT(sheet1!C55:'sheet1'!G55)</f>
        <v>0</v>
      </c>
      <c r="F54" t="e">
        <f>QUOTIENT(sheet1!J55,sheet1!H55)</f>
        <v>#DIV/0!</v>
      </c>
      <c r="G54" t="e">
        <f>MOD(sheet1!J55,sheet1!I55)</f>
        <v>#DIV/0!</v>
      </c>
      <c r="H54">
        <f>POWER(sheet1!H55,2)</f>
        <v>0</v>
      </c>
      <c r="I54">
        <f>COUNT(sheet1!C55:'sheet1'!G55)</f>
        <v>0</v>
      </c>
      <c r="J54" t="e">
        <f>SUBTOTAL(1,sheet1!C55:'sheet1'!G55)</f>
        <v>#DIV/0!</v>
      </c>
    </row>
    <row r="55" spans="1:10">
      <c r="A55">
        <f>sheet1!A56</f>
        <v>0</v>
      </c>
    </row>
    <row r="56" spans="1:10">
      <c r="A56">
        <f>sheet1!A57</f>
        <v>0</v>
      </c>
    </row>
    <row r="57" spans="1:10">
      <c r="A57">
        <f>sheet1!A58</f>
        <v>0</v>
      </c>
    </row>
    <row r="58" spans="1:10">
      <c r="A58">
        <f>sheet1!A59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jayalakshmiai01</cp:lastModifiedBy>
  <dcterms:created xsi:type="dcterms:W3CDTF">2024-01-09T06:17:20Z</dcterms:created>
  <dcterms:modified xsi:type="dcterms:W3CDTF">2024-01-11T08:09:06Z</dcterms:modified>
</cp:coreProperties>
</file>