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grawal\Downloads\chrome dowmloads\"/>
    </mc:Choice>
  </mc:AlternateContent>
  <xr:revisionPtr revIDLastSave="0" documentId="13_ncr:1_{05F12DCA-FA5E-4E4B-A3B7-B854FE36AC25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Max return without shorting" sheetId="5" r:id="rId1"/>
    <sheet name="Answer Report 1" sheetId="6" r:id="rId2"/>
    <sheet name="Tangency portfolio" sheetId="7" r:id="rId3"/>
    <sheet name="Optimizer" sheetId="1" r:id="rId4"/>
    <sheet name="Sheet3" sheetId="3" r:id="rId5"/>
  </sheets>
  <definedNames>
    <definedName name="solver_adj" localSheetId="3" hidden="1">Optimizer!$B$25:$B$28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Optimizer!$B$30</definedName>
    <definedName name="solver_lhs2" localSheetId="3" hidden="1">Optimizer!$B$34</definedName>
    <definedName name="solver_lhs3" localSheetId="3" hidden="1">Optimizer!$B$30</definedName>
    <definedName name="solver_lhs4" localSheetId="3" hidden="1">Optimizer!$B$35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1</definedName>
    <definedName name="solver_nwt" localSheetId="3" hidden="1">1</definedName>
    <definedName name="solver_opt" localSheetId="3" hidden="1">Optimizer!$B$36</definedName>
    <definedName name="solver_pre" localSheetId="3" hidden="1">0.000001</definedName>
    <definedName name="solver_rbv" localSheetId="3" hidden="1">1</definedName>
    <definedName name="solver_rel1" localSheetId="3" hidden="1">2</definedName>
    <definedName name="solver_rel2" localSheetId="3" hidden="1">2</definedName>
    <definedName name="solver_rel3" localSheetId="3" hidden="1">2</definedName>
    <definedName name="solver_rel4" localSheetId="3" hidden="1">2</definedName>
    <definedName name="solver_rhs1" localSheetId="3" hidden="1">1</definedName>
    <definedName name="solver_rhs2" localSheetId="3" hidden="1">26.03%</definedName>
    <definedName name="solver_rhs3" localSheetId="3" hidden="1">1</definedName>
    <definedName name="solver_rhs4" localSheetId="3" hidden="1">0.125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1" l="1"/>
  <c r="J9" i="1"/>
  <c r="J8" i="1"/>
  <c r="J7" i="1"/>
  <c r="J6" i="1"/>
  <c r="G24" i="1" l="1"/>
  <c r="F24" i="1"/>
  <c r="E24" i="1"/>
  <c r="D24" i="1"/>
  <c r="C24" i="1"/>
  <c r="B35" i="1" l="1"/>
  <c r="B30" i="1"/>
  <c r="F19" i="1"/>
  <c r="G29" i="1" s="1"/>
  <c r="F18" i="1"/>
  <c r="G28" i="1" s="1"/>
  <c r="F17" i="1"/>
  <c r="G27" i="1" s="1"/>
  <c r="F16" i="1"/>
  <c r="G26" i="1" s="1"/>
  <c r="F15" i="1"/>
  <c r="G25" i="1" s="1"/>
  <c r="E19" i="1"/>
  <c r="F29" i="1" s="1"/>
  <c r="E18" i="1"/>
  <c r="F28" i="1" s="1"/>
  <c r="E17" i="1"/>
  <c r="F27" i="1" s="1"/>
  <c r="E16" i="1"/>
  <c r="F26" i="1" s="1"/>
  <c r="E15" i="1"/>
  <c r="F25" i="1" s="1"/>
  <c r="D19" i="1"/>
  <c r="E29" i="1" s="1"/>
  <c r="D18" i="1"/>
  <c r="E28" i="1" s="1"/>
  <c r="D17" i="1"/>
  <c r="E27" i="1" s="1"/>
  <c r="D16" i="1"/>
  <c r="E26" i="1" s="1"/>
  <c r="D15" i="1"/>
  <c r="E25" i="1" s="1"/>
  <c r="C19" i="1"/>
  <c r="D29" i="1" s="1"/>
  <c r="C18" i="1"/>
  <c r="D28" i="1" s="1"/>
  <c r="C17" i="1"/>
  <c r="D27" i="1" s="1"/>
  <c r="C16" i="1"/>
  <c r="D26" i="1" s="1"/>
  <c r="C15" i="1"/>
  <c r="D25" i="1" s="1"/>
  <c r="B19" i="1"/>
  <c r="C29" i="1" s="1"/>
  <c r="B18" i="1"/>
  <c r="C28" i="1" s="1"/>
  <c r="B17" i="1"/>
  <c r="C27" i="1" s="1"/>
  <c r="B16" i="1"/>
  <c r="C26" i="1" s="1"/>
  <c r="B15" i="1"/>
  <c r="C25" i="1" s="1"/>
  <c r="B33" i="1" l="1"/>
  <c r="B34" i="1" s="1"/>
  <c r="B36" i="1" s="1"/>
</calcChain>
</file>

<file path=xl/sharedStrings.xml><?xml version="1.0" encoding="utf-8"?>
<sst xmlns="http://schemas.openxmlformats.org/spreadsheetml/2006/main" count="197" uniqueCount="73">
  <si>
    <t>Asset Class</t>
  </si>
  <si>
    <t>1.00</t>
  </si>
  <si>
    <t>Covariance Matrix</t>
  </si>
  <si>
    <t>Weights</t>
  </si>
  <si>
    <t>Sum</t>
  </si>
  <si>
    <t>Portfolio Variance</t>
  </si>
  <si>
    <t>Expected Return</t>
  </si>
  <si>
    <t>Sharpe Ratio</t>
  </si>
  <si>
    <t>Sharpe</t>
  </si>
  <si>
    <t>Large Stocks</t>
  </si>
  <si>
    <t>Small Stocks</t>
  </si>
  <si>
    <t>Value Stocks</t>
  </si>
  <si>
    <t>Growth Stocks</t>
  </si>
  <si>
    <t>Portfolio Std. Deviation</t>
  </si>
  <si>
    <t>Correlation with:</t>
  </si>
  <si>
    <t>Std. Deviation</t>
  </si>
  <si>
    <t>Bordered Covariance Matrix (Covariance Matrix multiplied by Weights)</t>
  </si>
  <si>
    <t>ANNUAL Expected Returns, Standard Deviations, and Correlations (1927-2014, 88 years), Portfolios are Top or Bottom Decile in Size or Book-to-Market Ratio</t>
  </si>
  <si>
    <t>Risk-Free Rate</t>
  </si>
  <si>
    <t xml:space="preserve">Source for U.S. Stock Returns and U.S. Treasury Bill Rates: Kenneth R. French Data Library (http://mba.tuck.dartmouth.edu/pages/faculty/ken.french/data_library.html) </t>
  </si>
  <si>
    <t>Microsoft Excel 16.0 Answer Report</t>
  </si>
  <si>
    <t>Worksheet: [EfficientFrontier-LargeSmall-ValueGrowth.xlsx]Optimizer</t>
  </si>
  <si>
    <t>Result: Solver found a solution.  All Constraints and optimality conditions are satisfied.</t>
  </si>
  <si>
    <t>Solver Engine</t>
  </si>
  <si>
    <t>Engine: GRG Nonlinear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</si>
  <si>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</si>
  <si>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</si>
  <si>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</si>
  <si>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</si>
  <si>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</si>
  <si>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</si>
  <si>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</si>
  <si>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</si>
  <si>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</si>
  <si>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</si>
  <si>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</si>
  <si>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</si>
  <si>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</si>
  <si>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</si>
  <si>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</si>
  <si>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</si>
  <si>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$B$36</t>
  </si>
  <si>
    <t>Sharpe Weights</t>
  </si>
  <si>
    <t>$B$25</t>
  </si>
  <si>
    <t>Large Stocks Weights</t>
  </si>
  <si>
    <t>Contin</t>
  </si>
  <si>
    <t>$B$26</t>
  </si>
  <si>
    <t>Small Stocks Weights</t>
  </si>
  <si>
    <t>$B$27</t>
  </si>
  <si>
    <t>Value Stocks Weights</t>
  </si>
  <si>
    <t>$B$28</t>
  </si>
  <si>
    <t>Growth Stocks Weights</t>
  </si>
  <si>
    <t>$B$30</t>
  </si>
  <si>
    <t>Sum Weights</t>
  </si>
  <si>
    <t>$B$30=1</t>
  </si>
  <si>
    <t>Binding</t>
  </si>
  <si>
    <t>$B$34</t>
  </si>
  <si>
    <t>Portfolio Std. Deviation Weights</t>
  </si>
  <si>
    <t>$B$34&lt;=0.2603</t>
  </si>
  <si>
    <t>Report Created: 5/23/2023 1:52:16 AM</t>
  </si>
  <si>
    <t>Solution Time: 0.047 Seconds.</t>
  </si>
  <si>
    <t>Iterations: 5 Subproblems: 0</t>
  </si>
  <si>
    <t>$B$35</t>
  </si>
  <si>
    <t>Expected Return Weights</t>
  </si>
  <si>
    <t>Report Created: 5/23/2023 1:56:18 AM</t>
  </si>
  <si>
    <t>Solution Time: 0.094 Seconds.</t>
  </si>
  <si>
    <t>Iterations: 6 Subproblems: 0</t>
  </si>
  <si>
    <t>Max Subproblems Unlimited, Max Integer Sols Unlimited, Integer Tolerance 1%</t>
  </si>
  <si>
    <t>$B$34=0.2603</t>
  </si>
  <si>
    <t>Report Created: 5/23/2023 2:04:13 AM</t>
  </si>
  <si>
    <t>Solution Time: 0.016 Seconds.</t>
  </si>
  <si>
    <t>Iterations: 0 Subproblems: 0</t>
  </si>
  <si>
    <t>Portfolio with maximum sharpe ratio is tangency 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</si>
</sst>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i/>
      <sz val="10"/>
      <name val="Arial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0" borderId="2" xfId="0" applyNumberFormat="1" applyFont="1" applyFill="1" applyBorder="1" applyAlignment="1" applyProtection="1">
      <alignment horizontal="left" vertical="top"/>
    </xf>
    <xf numFmtId="0" fontId="3" fillId="0" borderId="2" xfId="0" applyNumberFormat="1" applyFont="1" applyFill="1" applyBorder="1" applyAlignment="1" applyProtection="1">
      <alignment horizontal="left" vertical="top" indent="1"/>
    </xf>
    <xf numFmtId="0" fontId="3" fillId="0" borderId="0" xfId="0" applyNumberFormat="1" applyFont="1" applyFill="1" applyBorder="1" applyAlignment="1" applyProtection="1">
      <alignment horizontal="left" vertical="top"/>
    </xf>
    <xf numFmtId="10" fontId="3" fillId="0" borderId="0" xfId="0" applyNumberFormat="1" applyFont="1" applyFill="1" applyBorder="1" applyAlignment="1" applyProtection="1">
      <alignment horizontal="center" vertical="top"/>
    </xf>
    <xf numFmtId="10" fontId="3" fillId="0" borderId="4" xfId="0" applyNumberFormat="1" applyFont="1" applyFill="1" applyBorder="1" applyAlignment="1" applyProtection="1">
      <alignment horizontal="center" vertical="top"/>
    </xf>
    <xf numFmtId="0" fontId="1" fillId="0" borderId="0" xfId="0" applyFont="1"/>
    <xf numFmtId="0" fontId="4" fillId="0" borderId="5" xfId="0" applyFont="1" applyBorder="1"/>
    <xf numFmtId="2" fontId="3" fillId="0" borderId="0" xfId="0" applyNumberFormat="1" applyFont="1" applyFill="1" applyBorder="1" applyAlignment="1" applyProtection="1">
      <alignment horizontal="center" vertical="top"/>
    </xf>
    <xf numFmtId="2" fontId="3" fillId="0" borderId="4" xfId="0" applyNumberFormat="1" applyFont="1" applyFill="1" applyBorder="1" applyAlignment="1" applyProtection="1">
      <alignment horizontal="center" vertical="top"/>
    </xf>
    <xf numFmtId="0" fontId="5" fillId="0" borderId="0" xfId="0" applyNumberFormat="1" applyFont="1" applyFill="1" applyBorder="1" applyAlignment="1" applyProtection="1">
      <alignment horizontal="left" vertical="top"/>
    </xf>
    <xf numFmtId="0" fontId="2" fillId="0" borderId="0" xfId="0" applyNumberFormat="1" applyFont="1" applyFill="1" applyBorder="1" applyAlignment="1" applyProtection="1">
      <alignment horizontal="left" vertical="top"/>
    </xf>
    <xf numFmtId="0" fontId="4" fillId="0" borderId="0" xfId="0" applyFont="1" applyBorder="1"/>
    <xf numFmtId="0" fontId="0" fillId="0" borderId="0" xfId="0" applyBorder="1"/>
    <xf numFmtId="10" fontId="0" fillId="0" borderId="0" xfId="0" applyNumberFormat="1" applyBorder="1"/>
    <xf numFmtId="0" fontId="5" fillId="0" borderId="1" xfId="0" applyNumberFormat="1" applyFont="1" applyFill="1" applyBorder="1" applyAlignment="1" applyProtection="1">
      <alignment horizontal="left" vertical="top"/>
    </xf>
    <xf numFmtId="10" fontId="0" fillId="0" borderId="1" xfId="0" applyNumberFormat="1" applyFill="1" applyBorder="1"/>
    <xf numFmtId="10" fontId="0" fillId="0" borderId="1" xfId="0" applyNumberFormat="1" applyBorder="1"/>
    <xf numFmtId="10" fontId="0" fillId="0" borderId="6" xfId="0" applyNumberFormat="1" applyBorder="1"/>
    <xf numFmtId="10" fontId="0" fillId="0" borderId="7" xfId="0" applyNumberFormat="1" applyBorder="1"/>
    <xf numFmtId="10" fontId="0" fillId="0" borderId="7" xfId="0" applyNumberFormat="1" applyFill="1" applyBorder="1"/>
    <xf numFmtId="10" fontId="0" fillId="0" borderId="8" xfId="0" applyNumberFormat="1" applyFill="1" applyBorder="1"/>
    <xf numFmtId="10" fontId="0" fillId="0" borderId="0" xfId="0" applyNumberFormat="1"/>
    <xf numFmtId="0" fontId="3" fillId="0" borderId="1" xfId="0" applyNumberFormat="1" applyFont="1" applyFill="1" applyBorder="1" applyAlignment="1" applyProtection="1">
      <alignment horizontal="center" vertical="top"/>
    </xf>
    <xf numFmtId="164" fontId="0" fillId="0" borderId="0" xfId="0" applyNumberFormat="1"/>
    <xf numFmtId="164" fontId="0" fillId="0" borderId="0" xfId="0" applyNumberFormat="1" applyBorder="1"/>
    <xf numFmtId="164" fontId="0" fillId="0" borderId="1" xfId="0" applyNumberFormat="1" applyBorder="1"/>
    <xf numFmtId="164" fontId="0" fillId="0" borderId="5" xfId="0" applyNumberFormat="1" applyBorder="1"/>
    <xf numFmtId="2" fontId="0" fillId="0" borderId="0" xfId="0" applyNumberFormat="1"/>
    <xf numFmtId="0" fontId="3" fillId="0" borderId="0" xfId="0" applyNumberFormat="1" applyFont="1" applyFill="1" applyBorder="1" applyAlignment="1" applyProtection="1">
      <alignment horizontal="center" vertical="top"/>
    </xf>
    <xf numFmtId="0" fontId="5" fillId="0" borderId="7" xfId="0" applyNumberFormat="1" applyFont="1" applyFill="1" applyBorder="1" applyAlignment="1" applyProtection="1">
      <alignment horizontal="left" vertical="top"/>
    </xf>
    <xf numFmtId="0" fontId="5" fillId="0" borderId="9" xfId="0" applyNumberFormat="1" applyFont="1" applyFill="1" applyBorder="1" applyAlignment="1" applyProtection="1">
      <alignment horizontal="left" vertical="top"/>
    </xf>
    <xf numFmtId="0" fontId="5" fillId="0" borderId="1" xfId="0" applyNumberFormat="1" applyFont="1" applyFill="1" applyBorder="1" applyAlignment="1" applyProtection="1">
      <alignment horizontal="center" vertical="top"/>
    </xf>
    <xf numFmtId="0" fontId="6" fillId="0" borderId="0" xfId="0" applyFont="1" applyAlignment="1">
      <alignment horizontal="left" vertical="center" readingOrder="1"/>
    </xf>
    <xf numFmtId="0" fontId="7" fillId="0" borderId="0" xfId="0" applyFont="1" applyAlignment="1">
      <alignment horizontal="left" vertical="center" readingOrder="1"/>
    </xf>
    <xf numFmtId="0" fontId="2" fillId="0" borderId="1" xfId="0" applyNumberFormat="1" applyFont="1" applyFill="1" applyBorder="1" applyAlignment="1" applyProtection="1">
      <alignment horizontal="left" vertical="top"/>
    </xf>
    <xf numFmtId="0" fontId="3" fillId="0" borderId="3" xfId="0" applyNumberFormat="1" applyFont="1" applyFill="1" applyBorder="1" applyAlignment="1" applyProtection="1">
      <alignment horizontal="center" vertical="top"/>
    </xf>
    <xf numFmtId="0" fontId="0" fillId="0" borderId="11" xfId="0" applyFill="1" applyBorder="1" applyAlignment="1"/>
    <xf numFmtId="0" fontId="8" fillId="0" borderId="10" xfId="0" applyFont="1" applyFill="1" applyBorder="1" applyAlignment="1">
      <alignment horizontal="center"/>
    </xf>
    <xf numFmtId="0" fontId="0" fillId="0" borderId="12" xfId="0" applyFill="1" applyBorder="1" applyAlignment="1"/>
    <xf numFmtId="0" fontId="0" fillId="0" borderId="11" xfId="0" applyNumberFormat="1" applyFill="1" applyBorder="1" applyAlignment="1"/>
    <xf numFmtId="10" fontId="0" fillId="0" borderId="12" xfId="0" applyNumberFormat="1" applyFill="1" applyBorder="1" applyAlignment="1"/>
    <xf numFmtId="10" fontId="0" fillId="0" borderId="11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D4AE0-8B11-404A-9CBB-2DD1FB635634}">
  <dimension ref="A1:G30"/>
  <sheetViews>
    <sheetView showGridLines="0" workbookViewId="0"/>
  </sheetViews>
  <sheetFormatPr defaultRowHeight="15" x14ac:dyDescent="0.25"/>
  <cols>
    <col min="1" max="1" width="2.28515625" customWidth="1"/>
    <col min="2" max="2" width="6.140625" bestFit="1" customWidth="1"/>
    <col min="3" max="3" width="30.140625" bestFit="1" customWidth="1"/>
    <col min="4" max="4" width="13.7109375" bestFit="1" customWidth="1"/>
    <col min="5" max="5" width="13.85546875" bestFit="1" customWidth="1"/>
    <col min="6" max="6" width="7.7109375" bestFit="1" customWidth="1"/>
    <col min="7" max="7" width="5.42578125" bestFit="1" customWidth="1"/>
  </cols>
  <sheetData>
    <row r="1" spans="1:5" x14ac:dyDescent="0.25">
      <c r="A1" s="6" t="s">
        <v>20</v>
      </c>
    </row>
    <row r="2" spans="1:5" x14ac:dyDescent="0.25">
      <c r="A2" s="6" t="s">
        <v>21</v>
      </c>
    </row>
    <row r="3" spans="1:5" x14ac:dyDescent="0.25">
      <c r="A3" s="6" t="s">
        <v>59</v>
      </c>
    </row>
    <row r="4" spans="1:5" x14ac:dyDescent="0.25">
      <c r="A4" s="6" t="s">
        <v>22</v>
      </c>
    </row>
    <row r="5" spans="1:5" x14ac:dyDescent="0.25">
      <c r="A5" s="6" t="s">
        <v>23</v>
      </c>
    </row>
    <row r="6" spans="1:5" x14ac:dyDescent="0.25">
      <c r="A6" s="6"/>
      <c r="B6" t="s">
        <v>24</v>
      </c>
    </row>
    <row r="7" spans="1:5" x14ac:dyDescent="0.25">
      <c r="A7" s="6"/>
      <c r="B7" t="s">
        <v>60</v>
      </c>
    </row>
    <row r="8" spans="1:5" x14ac:dyDescent="0.25">
      <c r="A8" s="6"/>
      <c r="B8" t="s">
        <v>61</v>
      </c>
    </row>
    <row r="9" spans="1:5" x14ac:dyDescent="0.25">
      <c r="A9" s="6" t="s">
        <v>25</v>
      </c>
    </row>
    <row r="10" spans="1:5" x14ac:dyDescent="0.25">
      <c r="B10" t="s">
        <v>26</v>
      </c>
    </row>
    <row r="11" spans="1:5" x14ac:dyDescent="0.25">
      <c r="B11" t="s">
        <v>27</v>
      </c>
    </row>
    <row r="12" spans="1:5" x14ac:dyDescent="0.25">
      <c r="B12" t="s">
        <v>28</v>
      </c>
    </row>
    <row r="14" spans="1:5" ht="15.75" thickBot="1" x14ac:dyDescent="0.3">
      <c r="A14" t="s">
        <v>29</v>
      </c>
    </row>
    <row r="15" spans="1:5" ht="15.75" thickBot="1" x14ac:dyDescent="0.3">
      <c r="B15" s="38" t="s">
        <v>30</v>
      </c>
      <c r="C15" s="38" t="s">
        <v>31</v>
      </c>
      <c r="D15" s="38" t="s">
        <v>32</v>
      </c>
      <c r="E15" s="38" t="s">
        <v>33</v>
      </c>
    </row>
    <row r="16" spans="1:5" ht="15.75" thickBot="1" x14ac:dyDescent="0.3">
      <c r="B16" s="37" t="s">
        <v>62</v>
      </c>
      <c r="C16" s="37" t="s">
        <v>63</v>
      </c>
      <c r="D16" s="42">
        <v>0.14699999999999999</v>
      </c>
      <c r="E16" s="42">
        <v>0.14915509609890104</v>
      </c>
    </row>
    <row r="19" spans="1:7" ht="15.75" thickBot="1" x14ac:dyDescent="0.3">
      <c r="A19" t="s">
        <v>34</v>
      </c>
    </row>
    <row r="20" spans="1:7" ht="15.75" thickBot="1" x14ac:dyDescent="0.3">
      <c r="B20" s="38" t="s">
        <v>30</v>
      </c>
      <c r="C20" s="38" t="s">
        <v>31</v>
      </c>
      <c r="D20" s="38" t="s">
        <v>32</v>
      </c>
      <c r="E20" s="38" t="s">
        <v>33</v>
      </c>
      <c r="F20" s="38" t="s">
        <v>35</v>
      </c>
    </row>
    <row r="21" spans="1:7" x14ac:dyDescent="0.25">
      <c r="B21" s="39" t="s">
        <v>43</v>
      </c>
      <c r="C21" s="39" t="s">
        <v>44</v>
      </c>
      <c r="D21" s="41">
        <v>0.25</v>
      </c>
      <c r="E21" s="41">
        <v>0.45884160489220771</v>
      </c>
      <c r="F21" s="39" t="s">
        <v>45</v>
      </c>
    </row>
    <row r="22" spans="1:7" x14ac:dyDescent="0.25">
      <c r="B22" s="39" t="s">
        <v>46</v>
      </c>
      <c r="C22" s="39" t="s">
        <v>47</v>
      </c>
      <c r="D22" s="41">
        <v>0.25</v>
      </c>
      <c r="E22" s="41">
        <v>0.20414114714067613</v>
      </c>
      <c r="F22" s="39" t="s">
        <v>45</v>
      </c>
    </row>
    <row r="23" spans="1:7" x14ac:dyDescent="0.25">
      <c r="B23" s="39" t="s">
        <v>48</v>
      </c>
      <c r="C23" s="39" t="s">
        <v>49</v>
      </c>
      <c r="D23" s="41">
        <v>0.25</v>
      </c>
      <c r="E23" s="41">
        <v>0.33701724796711613</v>
      </c>
      <c r="F23" s="39" t="s">
        <v>45</v>
      </c>
    </row>
    <row r="24" spans="1:7" ht="15.75" thickBot="1" x14ac:dyDescent="0.3">
      <c r="B24" s="37" t="s">
        <v>50</v>
      </c>
      <c r="C24" s="37" t="s">
        <v>51</v>
      </c>
      <c r="D24" s="42">
        <v>0.25</v>
      </c>
      <c r="E24" s="42">
        <v>0</v>
      </c>
      <c r="F24" s="37" t="s">
        <v>45</v>
      </c>
    </row>
    <row r="27" spans="1:7" ht="15.75" thickBot="1" x14ac:dyDescent="0.3">
      <c r="A27" t="s">
        <v>36</v>
      </c>
    </row>
    <row r="28" spans="1:7" ht="15.75" thickBot="1" x14ac:dyDescent="0.3">
      <c r="B28" s="38" t="s">
        <v>30</v>
      </c>
      <c r="C28" s="38" t="s">
        <v>31</v>
      </c>
      <c r="D28" s="38" t="s">
        <v>37</v>
      </c>
      <c r="E28" s="38" t="s">
        <v>38</v>
      </c>
      <c r="F28" s="38" t="s">
        <v>39</v>
      </c>
      <c r="G28" s="38" t="s">
        <v>40</v>
      </c>
    </row>
    <row r="29" spans="1:7" x14ac:dyDescent="0.25">
      <c r="B29" s="39" t="s">
        <v>52</v>
      </c>
      <c r="C29" s="39" t="s">
        <v>53</v>
      </c>
      <c r="D29" s="41">
        <v>1</v>
      </c>
      <c r="E29" s="39" t="s">
        <v>54</v>
      </c>
      <c r="F29" s="39" t="s">
        <v>55</v>
      </c>
      <c r="G29" s="39">
        <v>0</v>
      </c>
    </row>
    <row r="30" spans="1:7" ht="15.75" thickBot="1" x14ac:dyDescent="0.3">
      <c r="B30" s="37" t="s">
        <v>56</v>
      </c>
      <c r="C30" s="37" t="s">
        <v>57</v>
      </c>
      <c r="D30" s="42">
        <v>0.26030024971264049</v>
      </c>
      <c r="E30" s="37" t="s">
        <v>58</v>
      </c>
      <c r="F30" s="37" t="s">
        <v>55</v>
      </c>
      <c r="G30" s="3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147C9-C48B-406E-8869-344D6850DE83}">
  <dimension ref="A1:G30"/>
  <sheetViews>
    <sheetView showGridLines="0" workbookViewId="0"/>
  </sheetViews>
  <sheetFormatPr defaultRowHeight="15" x14ac:dyDescent="0.25"/>
  <cols>
    <col min="1" max="1" width="2.28515625" customWidth="1"/>
    <col min="2" max="2" width="6.140625" bestFit="1" customWidth="1"/>
    <col min="3" max="3" width="30.140625" bestFit="1" customWidth="1"/>
    <col min="4" max="4" width="13.7109375" bestFit="1" customWidth="1"/>
    <col min="5" max="5" width="12.7109375" bestFit="1" customWidth="1"/>
    <col min="6" max="6" width="7.7109375" bestFit="1" customWidth="1"/>
    <col min="7" max="7" width="5.42578125" bestFit="1" customWidth="1"/>
  </cols>
  <sheetData>
    <row r="1" spans="1:5" x14ac:dyDescent="0.25">
      <c r="A1" s="6" t="s">
        <v>20</v>
      </c>
    </row>
    <row r="2" spans="1:5" x14ac:dyDescent="0.25">
      <c r="A2" s="6" t="s">
        <v>21</v>
      </c>
    </row>
    <row r="3" spans="1:5" x14ac:dyDescent="0.25">
      <c r="A3" s="6" t="s">
        <v>64</v>
      </c>
    </row>
    <row r="4" spans="1:5" x14ac:dyDescent="0.25">
      <c r="A4" s="6" t="s">
        <v>22</v>
      </c>
    </row>
    <row r="5" spans="1:5" x14ac:dyDescent="0.25">
      <c r="A5" s="6" t="s">
        <v>23</v>
      </c>
    </row>
    <row r="6" spans="1:5" x14ac:dyDescent="0.25">
      <c r="A6" s="6"/>
      <c r="B6" t="s">
        <v>24</v>
      </c>
    </row>
    <row r="7" spans="1:5" x14ac:dyDescent="0.25">
      <c r="A7" s="6"/>
      <c r="B7" t="s">
        <v>65</v>
      </c>
    </row>
    <row r="8" spans="1:5" x14ac:dyDescent="0.25">
      <c r="A8" s="6"/>
      <c r="B8" t="s">
        <v>66</v>
      </c>
    </row>
    <row r="9" spans="1:5" x14ac:dyDescent="0.25">
      <c r="A9" s="6" t="s">
        <v>25</v>
      </c>
    </row>
    <row r="10" spans="1:5" x14ac:dyDescent="0.25">
      <c r="B10" t="s">
        <v>26</v>
      </c>
    </row>
    <row r="11" spans="1:5" x14ac:dyDescent="0.25">
      <c r="B11" t="s">
        <v>27</v>
      </c>
    </row>
    <row r="12" spans="1:5" x14ac:dyDescent="0.25">
      <c r="B12" t="s">
        <v>67</v>
      </c>
    </row>
    <row r="14" spans="1:5" ht="15.75" thickBot="1" x14ac:dyDescent="0.3">
      <c r="A14" t="s">
        <v>29</v>
      </c>
    </row>
    <row r="15" spans="1:5" ht="15.75" thickBot="1" x14ac:dyDescent="0.3">
      <c r="B15" s="38" t="s">
        <v>30</v>
      </c>
      <c r="C15" s="38" t="s">
        <v>31</v>
      </c>
      <c r="D15" s="38" t="s">
        <v>32</v>
      </c>
      <c r="E15" s="38" t="s">
        <v>33</v>
      </c>
    </row>
    <row r="16" spans="1:5" ht="15.75" thickBot="1" x14ac:dyDescent="0.3">
      <c r="B16" s="37" t="s">
        <v>62</v>
      </c>
      <c r="C16" s="37" t="s">
        <v>63</v>
      </c>
      <c r="D16" s="42">
        <v>0.14699999999999999</v>
      </c>
      <c r="E16" s="42">
        <v>0.15121313291448751</v>
      </c>
    </row>
    <row r="19" spans="1:7" ht="15.75" thickBot="1" x14ac:dyDescent="0.3">
      <c r="A19" t="s">
        <v>34</v>
      </c>
    </row>
    <row r="20" spans="1:7" ht="15.75" thickBot="1" x14ac:dyDescent="0.3">
      <c r="B20" s="38" t="s">
        <v>30</v>
      </c>
      <c r="C20" s="38" t="s">
        <v>31</v>
      </c>
      <c r="D20" s="38" t="s">
        <v>32</v>
      </c>
      <c r="E20" s="38" t="s">
        <v>33</v>
      </c>
      <c r="F20" s="38" t="s">
        <v>35</v>
      </c>
    </row>
    <row r="21" spans="1:7" x14ac:dyDescent="0.25">
      <c r="B21" s="39" t="s">
        <v>43</v>
      </c>
      <c r="C21" s="39" t="s">
        <v>44</v>
      </c>
      <c r="D21" s="41">
        <v>0.25</v>
      </c>
      <c r="E21" s="41">
        <v>1.1210436155195607</v>
      </c>
      <c r="F21" s="39" t="s">
        <v>45</v>
      </c>
    </row>
    <row r="22" spans="1:7" x14ac:dyDescent="0.25">
      <c r="B22" s="39" t="s">
        <v>46</v>
      </c>
      <c r="C22" s="39" t="s">
        <v>47</v>
      </c>
      <c r="D22" s="41">
        <v>0.25</v>
      </c>
      <c r="E22" s="41">
        <v>0.27480516865037075</v>
      </c>
      <c r="F22" s="39" t="s">
        <v>45</v>
      </c>
    </row>
    <row r="23" spans="1:7" x14ac:dyDescent="0.25">
      <c r="B23" s="39" t="s">
        <v>48</v>
      </c>
      <c r="C23" s="39" t="s">
        <v>49</v>
      </c>
      <c r="D23" s="41">
        <v>0.25</v>
      </c>
      <c r="E23" s="41">
        <v>0.27160126524357237</v>
      </c>
      <c r="F23" s="39" t="s">
        <v>45</v>
      </c>
    </row>
    <row r="24" spans="1:7" ht="15.75" thickBot="1" x14ac:dyDescent="0.3">
      <c r="B24" s="37" t="s">
        <v>50</v>
      </c>
      <c r="C24" s="37" t="s">
        <v>51</v>
      </c>
      <c r="D24" s="42">
        <v>0.25</v>
      </c>
      <c r="E24" s="42">
        <v>-0.66745004941350361</v>
      </c>
      <c r="F24" s="37" t="s">
        <v>45</v>
      </c>
    </row>
    <row r="27" spans="1:7" ht="15.75" thickBot="1" x14ac:dyDescent="0.3">
      <c r="A27" t="s">
        <v>36</v>
      </c>
    </row>
    <row r="28" spans="1:7" ht="15.75" thickBot="1" x14ac:dyDescent="0.3">
      <c r="B28" s="38" t="s">
        <v>30</v>
      </c>
      <c r="C28" s="38" t="s">
        <v>31</v>
      </c>
      <c r="D28" s="38" t="s">
        <v>37</v>
      </c>
      <c r="E28" s="38" t="s">
        <v>38</v>
      </c>
      <c r="F28" s="38" t="s">
        <v>39</v>
      </c>
      <c r="G28" s="38" t="s">
        <v>40</v>
      </c>
    </row>
    <row r="29" spans="1:7" x14ac:dyDescent="0.25">
      <c r="B29" s="39" t="s">
        <v>52</v>
      </c>
      <c r="C29" s="39" t="s">
        <v>53</v>
      </c>
      <c r="D29" s="41">
        <v>1.0000000000000002</v>
      </c>
      <c r="E29" s="39" t="s">
        <v>54</v>
      </c>
      <c r="F29" s="39" t="s">
        <v>55</v>
      </c>
      <c r="G29" s="39">
        <v>0</v>
      </c>
    </row>
    <row r="30" spans="1:7" ht="15.75" thickBot="1" x14ac:dyDescent="0.3">
      <c r="B30" s="37" t="s">
        <v>56</v>
      </c>
      <c r="C30" s="37" t="s">
        <v>57</v>
      </c>
      <c r="D30" s="42">
        <v>0.26030023826634524</v>
      </c>
      <c r="E30" s="37" t="s">
        <v>68</v>
      </c>
      <c r="F30" s="37" t="s">
        <v>55</v>
      </c>
      <c r="G30" s="3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00C74-5959-4461-A640-9BF9EB318948}">
  <dimension ref="A1:J29"/>
  <sheetViews>
    <sheetView showGridLines="0" workbookViewId="0">
      <selection activeCell="J23" sqref="J23"/>
    </sheetView>
  </sheetViews>
  <sheetFormatPr defaultRowHeight="15" x14ac:dyDescent="0.25"/>
  <cols>
    <col min="1" max="1" width="2.28515625" customWidth="1"/>
    <col min="2" max="2" width="6.140625" bestFit="1" customWidth="1"/>
    <col min="3" max="3" width="21.7109375" bestFit="1" customWidth="1"/>
    <col min="4" max="4" width="13.7109375" bestFit="1" customWidth="1"/>
    <col min="5" max="5" width="12" bestFit="1" customWidth="1"/>
    <col min="6" max="6" width="7.7109375" bestFit="1" customWidth="1"/>
    <col min="7" max="7" width="5.42578125" bestFit="1" customWidth="1"/>
  </cols>
  <sheetData>
    <row r="1" spans="1:5" x14ac:dyDescent="0.25">
      <c r="A1" s="6" t="s">
        <v>20</v>
      </c>
    </row>
    <row r="2" spans="1:5" x14ac:dyDescent="0.25">
      <c r="A2" s="6" t="s">
        <v>21</v>
      </c>
    </row>
    <row r="3" spans="1:5" x14ac:dyDescent="0.25">
      <c r="A3" s="6" t="s">
        <v>69</v>
      </c>
    </row>
    <row r="4" spans="1:5" x14ac:dyDescent="0.25">
      <c r="A4" s="6" t="s">
        <v>22</v>
      </c>
    </row>
    <row r="5" spans="1:5" x14ac:dyDescent="0.25">
      <c r="A5" s="6" t="s">
        <v>23</v>
      </c>
    </row>
    <row r="6" spans="1:5" x14ac:dyDescent="0.25">
      <c r="A6" s="6"/>
      <c r="B6" t="s">
        <v>24</v>
      </c>
    </row>
    <row r="7" spans="1:5" x14ac:dyDescent="0.25">
      <c r="A7" s="6"/>
      <c r="B7" t="s">
        <v>70</v>
      </c>
    </row>
    <row r="8" spans="1:5" x14ac:dyDescent="0.25">
      <c r="A8" s="6"/>
      <c r="B8" t="s">
        <v>71</v>
      </c>
    </row>
    <row r="9" spans="1:5" x14ac:dyDescent="0.25">
      <c r="A9" s="6" t="s">
        <v>25</v>
      </c>
    </row>
    <row r="10" spans="1:5" x14ac:dyDescent="0.25">
      <c r="B10" t="s">
        <v>26</v>
      </c>
    </row>
    <row r="11" spans="1:5" x14ac:dyDescent="0.25">
      <c r="B11" t="s">
        <v>27</v>
      </c>
    </row>
    <row r="12" spans="1:5" x14ac:dyDescent="0.25">
      <c r="B12" t="s">
        <v>28</v>
      </c>
    </row>
    <row r="14" spans="1:5" ht="15.75" thickBot="1" x14ac:dyDescent="0.3">
      <c r="A14" t="s">
        <v>29</v>
      </c>
    </row>
    <row r="15" spans="1:5" ht="15.75" thickBot="1" x14ac:dyDescent="0.3">
      <c r="B15" s="38" t="s">
        <v>30</v>
      </c>
      <c r="C15" s="38" t="s">
        <v>31</v>
      </c>
      <c r="D15" s="38" t="s">
        <v>32</v>
      </c>
      <c r="E15" s="38" t="s">
        <v>33</v>
      </c>
    </row>
    <row r="16" spans="1:5" ht="15.75" thickBot="1" x14ac:dyDescent="0.3">
      <c r="B16" s="37" t="s">
        <v>41</v>
      </c>
      <c r="C16" s="37" t="s">
        <v>42</v>
      </c>
      <c r="D16" s="40">
        <v>0.43888069718204376</v>
      </c>
      <c r="E16" s="40">
        <v>0.43888069718204376</v>
      </c>
    </row>
    <row r="19" spans="1:10" ht="15.75" thickBot="1" x14ac:dyDescent="0.3">
      <c r="A19" t="s">
        <v>34</v>
      </c>
    </row>
    <row r="20" spans="1:10" ht="15.75" thickBot="1" x14ac:dyDescent="0.3">
      <c r="B20" s="38" t="s">
        <v>30</v>
      </c>
      <c r="C20" s="38" t="s">
        <v>31</v>
      </c>
      <c r="D20" s="38" t="s">
        <v>32</v>
      </c>
      <c r="E20" s="38" t="s">
        <v>33</v>
      </c>
      <c r="F20" s="38" t="s">
        <v>35</v>
      </c>
    </row>
    <row r="21" spans="1:10" x14ac:dyDescent="0.25">
      <c r="B21" s="39" t="s">
        <v>43</v>
      </c>
      <c r="C21" s="39" t="s">
        <v>44</v>
      </c>
      <c r="D21" s="41">
        <v>0.52300212741041396</v>
      </c>
      <c r="E21" s="41">
        <v>0.52300212741041396</v>
      </c>
      <c r="F21" s="39" t="s">
        <v>45</v>
      </c>
    </row>
    <row r="22" spans="1:10" x14ac:dyDescent="0.25">
      <c r="B22" s="39" t="s">
        <v>46</v>
      </c>
      <c r="C22" s="39" t="s">
        <v>47</v>
      </c>
      <c r="D22" s="41">
        <v>0.1875271533925513</v>
      </c>
      <c r="E22" s="41">
        <v>0.1875271533925513</v>
      </c>
      <c r="F22" s="39" t="s">
        <v>45</v>
      </c>
    </row>
    <row r="23" spans="1:10" x14ac:dyDescent="0.25">
      <c r="B23" s="39" t="s">
        <v>48</v>
      </c>
      <c r="C23" s="39" t="s">
        <v>49</v>
      </c>
      <c r="D23" s="41">
        <v>0.28947071919703449</v>
      </c>
      <c r="E23" s="41">
        <v>0.28947071919703449</v>
      </c>
      <c r="F23" s="39" t="s">
        <v>45</v>
      </c>
      <c r="J23" t="s">
        <v>72</v>
      </c>
    </row>
    <row r="24" spans="1:10" ht="15.75" thickBot="1" x14ac:dyDescent="0.3">
      <c r="B24" s="37" t="s">
        <v>50</v>
      </c>
      <c r="C24" s="37" t="s">
        <v>51</v>
      </c>
      <c r="D24" s="42">
        <v>0</v>
      </c>
      <c r="E24" s="42">
        <v>0</v>
      </c>
      <c r="F24" s="37" t="s">
        <v>45</v>
      </c>
    </row>
    <row r="27" spans="1:10" ht="15.75" thickBot="1" x14ac:dyDescent="0.3">
      <c r="A27" t="s">
        <v>36</v>
      </c>
    </row>
    <row r="28" spans="1:10" ht="15.75" thickBot="1" x14ac:dyDescent="0.3">
      <c r="B28" s="38" t="s">
        <v>30</v>
      </c>
      <c r="C28" s="38" t="s">
        <v>31</v>
      </c>
      <c r="D28" s="38" t="s">
        <v>37</v>
      </c>
      <c r="E28" s="38" t="s">
        <v>38</v>
      </c>
      <c r="F28" s="38" t="s">
        <v>39</v>
      </c>
      <c r="G28" s="38" t="s">
        <v>40</v>
      </c>
    </row>
    <row r="29" spans="1:10" ht="15.75" thickBot="1" x14ac:dyDescent="0.3">
      <c r="B29" s="37" t="s">
        <v>52</v>
      </c>
      <c r="C29" s="37" t="s">
        <v>53</v>
      </c>
      <c r="D29" s="42">
        <v>0.99999999999999978</v>
      </c>
      <c r="E29" s="37" t="s">
        <v>54</v>
      </c>
      <c r="F29" s="37" t="s">
        <v>55</v>
      </c>
      <c r="G29" s="3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tabSelected="1" workbookViewId="0">
      <selection activeCell="J6" sqref="J6"/>
    </sheetView>
  </sheetViews>
  <sheetFormatPr defaultRowHeight="15" x14ac:dyDescent="0.25"/>
  <cols>
    <col min="1" max="1" width="21.7109375" customWidth="1"/>
    <col min="2" max="2" width="15.28515625" customWidth="1"/>
    <col min="3" max="3" width="13.28515625" customWidth="1"/>
    <col min="4" max="4" width="11.140625" customWidth="1"/>
    <col min="5" max="5" width="12.85546875" customWidth="1"/>
    <col min="6" max="6" width="16.42578125" customWidth="1"/>
    <col min="7" max="7" width="20.42578125" customWidth="1"/>
    <col min="8" max="8" width="13.42578125" customWidth="1"/>
    <col min="9" max="9" width="6.28515625" customWidth="1"/>
    <col min="10" max="10" width="11.85546875" customWidth="1"/>
  </cols>
  <sheetData>
    <row r="1" spans="1:11" x14ac:dyDescent="0.25">
      <c r="A1" s="34" t="s">
        <v>19</v>
      </c>
    </row>
    <row r="2" spans="1:11" x14ac:dyDescent="0.25">
      <c r="A2" s="33"/>
    </row>
    <row r="3" spans="1:11" x14ac:dyDescent="0.25">
      <c r="A3" s="35" t="s">
        <v>17</v>
      </c>
      <c r="B3" s="35"/>
      <c r="C3" s="35"/>
      <c r="D3" s="35"/>
      <c r="E3" s="35"/>
      <c r="F3" s="35"/>
      <c r="G3" s="35"/>
      <c r="H3" s="35"/>
      <c r="J3" t="s">
        <v>18</v>
      </c>
      <c r="K3" s="22">
        <v>3.5000000000000003E-2</v>
      </c>
    </row>
    <row r="4" spans="1:11" ht="15.75" thickBot="1" x14ac:dyDescent="0.3">
      <c r="A4" s="1"/>
      <c r="B4" s="1"/>
      <c r="C4" s="2"/>
      <c r="D4" s="36" t="s">
        <v>14</v>
      </c>
      <c r="E4" s="36"/>
      <c r="F4" s="36"/>
      <c r="G4" s="36"/>
      <c r="H4" s="36"/>
    </row>
    <row r="5" spans="1:11" x14ac:dyDescent="0.25">
      <c r="A5" s="3" t="s">
        <v>0</v>
      </c>
      <c r="B5" s="23" t="s">
        <v>6</v>
      </c>
      <c r="C5" s="23" t="s">
        <v>15</v>
      </c>
      <c r="D5" s="32" t="s">
        <v>9</v>
      </c>
      <c r="E5" s="32" t="s">
        <v>10</v>
      </c>
      <c r="F5" s="32" t="s">
        <v>11</v>
      </c>
      <c r="G5" s="32" t="s">
        <v>12</v>
      </c>
      <c r="H5" s="32"/>
      <c r="J5" s="29" t="s">
        <v>7</v>
      </c>
      <c r="K5" s="3"/>
    </row>
    <row r="6" spans="1:11" x14ac:dyDescent="0.25">
      <c r="A6" s="30" t="s">
        <v>9</v>
      </c>
      <c r="B6" s="4">
        <v>0.112</v>
      </c>
      <c r="C6" s="4">
        <v>0.192</v>
      </c>
      <c r="D6" s="8" t="s">
        <v>1</v>
      </c>
      <c r="E6" s="8">
        <v>0.69</v>
      </c>
      <c r="F6" s="8">
        <v>0.8</v>
      </c>
      <c r="G6" s="8">
        <v>0.94</v>
      </c>
      <c r="H6" s="8"/>
      <c r="J6" s="28">
        <f>(B6-K3)/C6</f>
        <v>0.40104166666666663</v>
      </c>
    </row>
    <row r="7" spans="1:11" x14ac:dyDescent="0.25">
      <c r="A7" s="30" t="s">
        <v>10</v>
      </c>
      <c r="B7" s="4">
        <v>0.19</v>
      </c>
      <c r="C7" s="4">
        <v>0.39400000000000002</v>
      </c>
      <c r="D7" s="8">
        <v>0.69</v>
      </c>
      <c r="E7" s="8" t="s">
        <v>1</v>
      </c>
      <c r="F7" s="8">
        <v>0.84</v>
      </c>
      <c r="G7" s="8">
        <v>0.65</v>
      </c>
      <c r="H7" s="8"/>
      <c r="J7" s="28">
        <f>(B7-K3)/C7</f>
        <v>0.39340101522842635</v>
      </c>
    </row>
    <row r="8" spans="1:11" x14ac:dyDescent="0.25">
      <c r="A8" s="30" t="s">
        <v>11</v>
      </c>
      <c r="B8" s="4">
        <v>0.17499999999999999</v>
      </c>
      <c r="C8" s="4">
        <v>0.33400000000000002</v>
      </c>
      <c r="D8" s="8">
        <v>0.8</v>
      </c>
      <c r="E8" s="8">
        <v>0.84</v>
      </c>
      <c r="F8" s="8" t="s">
        <v>1</v>
      </c>
      <c r="G8" s="8">
        <v>0.7</v>
      </c>
      <c r="H8" s="8"/>
      <c r="J8" s="28">
        <f>(B8-K3)/C8</f>
        <v>0.4191616766467065</v>
      </c>
    </row>
    <row r="9" spans="1:11" x14ac:dyDescent="0.25">
      <c r="A9" s="30" t="s">
        <v>12</v>
      </c>
      <c r="B9" s="4">
        <v>0.111</v>
      </c>
      <c r="C9" s="4">
        <v>0.22500000000000001</v>
      </c>
      <c r="D9" s="8">
        <v>0.94</v>
      </c>
      <c r="E9" s="8">
        <v>0.65</v>
      </c>
      <c r="F9" s="8">
        <v>0.7</v>
      </c>
      <c r="G9" s="8" t="s">
        <v>1</v>
      </c>
      <c r="H9" s="8"/>
      <c r="J9" s="28">
        <f>(B9-K3)/C9</f>
        <v>0.33777777777777779</v>
      </c>
    </row>
    <row r="10" spans="1:11" ht="15.75" thickBot="1" x14ac:dyDescent="0.3">
      <c r="A10" s="31"/>
      <c r="B10" s="5"/>
      <c r="C10" s="5"/>
      <c r="D10" s="9"/>
      <c r="E10" s="9"/>
      <c r="F10" s="9"/>
      <c r="G10" s="9"/>
      <c r="H10" s="9"/>
      <c r="J10" s="28" t="e">
        <f>(B10-K3)/C10</f>
        <v>#DIV/0!</v>
      </c>
    </row>
    <row r="13" spans="1:11" x14ac:dyDescent="0.25">
      <c r="A13" s="6" t="s">
        <v>2</v>
      </c>
    </row>
    <row r="14" spans="1:11" x14ac:dyDescent="0.25">
      <c r="A14" s="7"/>
      <c r="B14" s="32" t="s">
        <v>9</v>
      </c>
      <c r="C14" s="32" t="s">
        <v>10</v>
      </c>
      <c r="D14" s="32" t="s">
        <v>11</v>
      </c>
      <c r="E14" s="32" t="s">
        <v>12</v>
      </c>
      <c r="F14" s="32"/>
    </row>
    <row r="15" spans="1:11" x14ac:dyDescent="0.25">
      <c r="A15" s="30" t="s">
        <v>9</v>
      </c>
      <c r="B15" s="27">
        <f>$C$6*$C6*$D6</f>
        <v>3.6864000000000001E-2</v>
      </c>
      <c r="C15" s="27">
        <f>$C$7*$C6*$E6</f>
        <v>5.219712E-2</v>
      </c>
      <c r="D15" s="27">
        <f>$C$8*$C6*F6</f>
        <v>5.1302400000000005E-2</v>
      </c>
      <c r="E15" s="27">
        <f>$C$9*$C6*G6</f>
        <v>4.0607999999999998E-2</v>
      </c>
      <c r="F15" s="27">
        <f>$C$10*$C6*H6</f>
        <v>0</v>
      </c>
    </row>
    <row r="16" spans="1:11" x14ac:dyDescent="0.25">
      <c r="A16" s="30" t="s">
        <v>10</v>
      </c>
      <c r="B16" s="27">
        <f>$C$6*$C7*$D7</f>
        <v>5.219712E-2</v>
      </c>
      <c r="C16" s="27">
        <f t="shared" ref="C16:C19" si="0">$C$7*$C7*$E7</f>
        <v>0.15523600000000001</v>
      </c>
      <c r="D16" s="27">
        <f t="shared" ref="D16:D19" si="1">$C$8*$C7*F7</f>
        <v>0.11054064000000001</v>
      </c>
      <c r="E16" s="27">
        <f t="shared" ref="E16:E19" si="2">$C$9*$C7*G7</f>
        <v>5.7622500000000007E-2</v>
      </c>
      <c r="F16" s="27">
        <f t="shared" ref="F16:F19" si="3">$C$10*$C7*H7</f>
        <v>0</v>
      </c>
    </row>
    <row r="17" spans="1:7" x14ac:dyDescent="0.25">
      <c r="A17" s="30" t="s">
        <v>11</v>
      </c>
      <c r="B17" s="27">
        <f t="shared" ref="B17:B19" si="4">$C$6*$C8*$D8</f>
        <v>5.1302400000000005E-2</v>
      </c>
      <c r="C17" s="27">
        <f t="shared" si="0"/>
        <v>0.11054064000000001</v>
      </c>
      <c r="D17" s="27">
        <f t="shared" si="1"/>
        <v>0.11155600000000002</v>
      </c>
      <c r="E17" s="27">
        <f t="shared" si="2"/>
        <v>5.2605000000000006E-2</v>
      </c>
      <c r="F17" s="27">
        <f t="shared" si="3"/>
        <v>0</v>
      </c>
    </row>
    <row r="18" spans="1:7" x14ac:dyDescent="0.25">
      <c r="A18" s="30" t="s">
        <v>12</v>
      </c>
      <c r="B18" s="27">
        <f t="shared" si="4"/>
        <v>4.0607999999999998E-2</v>
      </c>
      <c r="C18" s="27">
        <f t="shared" si="0"/>
        <v>5.7622500000000007E-2</v>
      </c>
      <c r="D18" s="27">
        <f t="shared" si="1"/>
        <v>5.2605000000000006E-2</v>
      </c>
      <c r="E18" s="27">
        <f t="shared" si="2"/>
        <v>5.0625000000000003E-2</v>
      </c>
      <c r="F18" s="27">
        <f t="shared" si="3"/>
        <v>0</v>
      </c>
    </row>
    <row r="19" spans="1:7" ht="15.75" thickBot="1" x14ac:dyDescent="0.3">
      <c r="A19" s="31"/>
      <c r="B19" s="27">
        <f t="shared" si="4"/>
        <v>0</v>
      </c>
      <c r="C19" s="27">
        <f t="shared" si="0"/>
        <v>0</v>
      </c>
      <c r="D19" s="27">
        <f t="shared" si="1"/>
        <v>0</v>
      </c>
      <c r="E19" s="27">
        <f t="shared" si="2"/>
        <v>0</v>
      </c>
      <c r="F19" s="27">
        <f t="shared" si="3"/>
        <v>0</v>
      </c>
    </row>
    <row r="22" spans="1:7" x14ac:dyDescent="0.25">
      <c r="A22" s="11" t="s">
        <v>16</v>
      </c>
    </row>
    <row r="23" spans="1:7" x14ac:dyDescent="0.25">
      <c r="A23" s="12"/>
      <c r="C23" s="32" t="s">
        <v>9</v>
      </c>
      <c r="D23" s="32" t="s">
        <v>10</v>
      </c>
      <c r="E23" s="32" t="s">
        <v>11</v>
      </c>
      <c r="F23" s="32" t="s">
        <v>12</v>
      </c>
      <c r="G23" s="32"/>
    </row>
    <row r="24" spans="1:7" x14ac:dyDescent="0.25">
      <c r="A24" s="12"/>
      <c r="B24" s="15" t="s">
        <v>3</v>
      </c>
      <c r="C24" s="17">
        <f>B25</f>
        <v>0.52300212741041396</v>
      </c>
      <c r="D24" s="17">
        <f>B26</f>
        <v>0.1875271533925513</v>
      </c>
      <c r="E24" s="17">
        <f>B27</f>
        <v>0.28947071919703449</v>
      </c>
      <c r="F24" s="16">
        <f>B28</f>
        <v>0</v>
      </c>
      <c r="G24" s="16">
        <f>B29</f>
        <v>0</v>
      </c>
    </row>
    <row r="25" spans="1:7" x14ac:dyDescent="0.25">
      <c r="A25" s="30" t="s">
        <v>9</v>
      </c>
      <c r="B25" s="18">
        <v>0.52300212741041396</v>
      </c>
      <c r="C25" s="25">
        <f t="shared" ref="C25:G29" si="5">$B25*C$24*B15</f>
        <v>1.0083455088567787E-2</v>
      </c>
      <c r="D25" s="25">
        <f t="shared" si="5"/>
        <v>5.1193421669050252E-3</v>
      </c>
      <c r="E25" s="25">
        <f t="shared" si="5"/>
        <v>7.7668653858302848E-3</v>
      </c>
      <c r="F25" s="25">
        <f t="shared" si="5"/>
        <v>0</v>
      </c>
      <c r="G25" s="25">
        <f t="shared" si="5"/>
        <v>0</v>
      </c>
    </row>
    <row r="26" spans="1:7" x14ac:dyDescent="0.25">
      <c r="A26" s="30" t="s">
        <v>10</v>
      </c>
      <c r="B26" s="19">
        <v>0.1875271533925513</v>
      </c>
      <c r="C26" s="25">
        <f t="shared" si="5"/>
        <v>5.1193421669050252E-3</v>
      </c>
      <c r="D26" s="25">
        <f t="shared" si="5"/>
        <v>5.4590964334738324E-3</v>
      </c>
      <c r="E26" s="25">
        <f t="shared" si="5"/>
        <v>6.0005460920625805E-3</v>
      </c>
      <c r="F26" s="25">
        <f t="shared" si="5"/>
        <v>0</v>
      </c>
      <c r="G26" s="25">
        <f t="shared" si="5"/>
        <v>0</v>
      </c>
    </row>
    <row r="27" spans="1:7" x14ac:dyDescent="0.25">
      <c r="A27" s="30" t="s">
        <v>11</v>
      </c>
      <c r="B27" s="19">
        <v>0.28947071919703449</v>
      </c>
      <c r="C27" s="25">
        <f t="shared" si="5"/>
        <v>7.7668653858302848E-3</v>
      </c>
      <c r="D27" s="25">
        <f t="shared" si="5"/>
        <v>6.0005460920625805E-3</v>
      </c>
      <c r="E27" s="25">
        <f t="shared" si="5"/>
        <v>9.347645070525254E-3</v>
      </c>
      <c r="F27" s="25">
        <f t="shared" si="5"/>
        <v>0</v>
      </c>
      <c r="G27" s="25">
        <f t="shared" si="5"/>
        <v>0</v>
      </c>
    </row>
    <row r="28" spans="1:7" x14ac:dyDescent="0.25">
      <c r="A28" s="30" t="s">
        <v>12</v>
      </c>
      <c r="B28" s="20">
        <v>0</v>
      </c>
      <c r="C28" s="25">
        <f t="shared" si="5"/>
        <v>0</v>
      </c>
      <c r="D28" s="25">
        <f t="shared" si="5"/>
        <v>0</v>
      </c>
      <c r="E28" s="25">
        <f t="shared" si="5"/>
        <v>0</v>
      </c>
      <c r="F28" s="25">
        <f t="shared" si="5"/>
        <v>0</v>
      </c>
      <c r="G28" s="25">
        <f t="shared" si="5"/>
        <v>0</v>
      </c>
    </row>
    <row r="29" spans="1:7" ht="15.75" thickBot="1" x14ac:dyDescent="0.3">
      <c r="A29" s="31"/>
      <c r="B29" s="21">
        <v>0</v>
      </c>
      <c r="C29" s="26">
        <f t="shared" si="5"/>
        <v>0</v>
      </c>
      <c r="D29" s="26">
        <f t="shared" si="5"/>
        <v>0</v>
      </c>
      <c r="E29" s="26">
        <f t="shared" si="5"/>
        <v>0</v>
      </c>
      <c r="F29" s="26">
        <f t="shared" si="5"/>
        <v>0</v>
      </c>
      <c r="G29" s="26">
        <f t="shared" si="5"/>
        <v>0</v>
      </c>
    </row>
    <row r="30" spans="1:7" x14ac:dyDescent="0.25">
      <c r="A30" s="10" t="s">
        <v>4</v>
      </c>
      <c r="B30" s="14">
        <f>SUM(B25:B29)</f>
        <v>0.99999999999999978</v>
      </c>
      <c r="C30" s="13"/>
      <c r="D30" s="13"/>
      <c r="E30" s="13"/>
      <c r="F30" s="13"/>
      <c r="G30" s="13"/>
    </row>
    <row r="31" spans="1:7" x14ac:dyDescent="0.25">
      <c r="A31" s="10"/>
      <c r="B31" s="14"/>
      <c r="C31" s="13"/>
      <c r="D31" s="13"/>
      <c r="E31" s="13"/>
      <c r="F31" s="13"/>
      <c r="G31" s="13"/>
    </row>
    <row r="32" spans="1:7" x14ac:dyDescent="0.25">
      <c r="A32" s="13"/>
      <c r="B32" s="13"/>
      <c r="C32" s="13"/>
      <c r="D32" s="13"/>
      <c r="E32" s="13"/>
      <c r="F32" s="13"/>
      <c r="G32" s="13"/>
    </row>
    <row r="33" spans="1:2" x14ac:dyDescent="0.25">
      <c r="A33" s="10" t="s">
        <v>5</v>
      </c>
      <c r="B33" s="24">
        <f>SUM(C25:G29)</f>
        <v>6.266370388216265E-2</v>
      </c>
    </row>
    <row r="34" spans="1:2" x14ac:dyDescent="0.25">
      <c r="A34" s="10" t="s">
        <v>13</v>
      </c>
      <c r="B34" s="22">
        <f>SQRT(B33)</f>
        <v>0.25032719365295225</v>
      </c>
    </row>
    <row r="35" spans="1:2" x14ac:dyDescent="0.25">
      <c r="A35" s="10" t="s">
        <v>6</v>
      </c>
      <c r="B35" s="22">
        <f>B25*B6+B26*B7+B27*B8+B28*B9+B10*B29</f>
        <v>0.14486377327403216</v>
      </c>
    </row>
    <row r="36" spans="1:2" x14ac:dyDescent="0.25">
      <c r="A36" s="10" t="s">
        <v>8</v>
      </c>
      <c r="B36">
        <f>(B35-K3)/B34</f>
        <v>0.43888069718204376</v>
      </c>
    </row>
  </sheetData>
  <mergeCells count="2">
    <mergeCell ref="A3:H3"/>
    <mergeCell ref="D4:H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Max return without shorting</vt:lpstr>
      <vt:lpstr>Answer Report 1</vt:lpstr>
      <vt:lpstr>Tangency portfolio</vt:lpstr>
      <vt:lpstr>Optimizer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Weisbenner, Scott J</dc:creator>
  <cp:lastModifiedBy>Jayant Kumar Agrawal</cp:lastModifiedBy>
  <dcterms:created xsi:type="dcterms:W3CDTF">2013-11-15T05:39:38Z</dcterms:created>
  <dcterms:modified xsi:type="dcterms:W3CDTF">2023-05-22T20:35:59Z</dcterms:modified>
</cp:coreProperties>
</file>