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killCred\"/>
    </mc:Choice>
  </mc:AlternateContent>
  <xr:revisionPtr revIDLastSave="0" documentId="13_ncr:1_{260BC92E-1F3B-4960-847A-A5B85074B02C}" xr6:coauthVersionLast="47" xr6:coauthVersionMax="47" xr10:uidLastSave="{00000000-0000-0000-0000-000000000000}"/>
  <bookViews>
    <workbookView xWindow="-108" yWindow="-108" windowWidth="23256" windowHeight="12456" tabRatio="767" xr2:uid="{00000000-000D-0000-FFFF-FFFF00000000}"/>
  </bookViews>
  <sheets>
    <sheet name="Payouts" sheetId="1" r:id="rId1"/>
    <sheet name="Cost Sheet" sheetId="3" r:id="rId2"/>
    <sheet name="Cost Pivot" sheetId="4" r:id="rId3"/>
    <sheet name="business_partners" sheetId="5" r:id="rId4"/>
    <sheet name="location" sheetId="6" r:id="rId5"/>
    <sheet name="vehicle_mileage" sheetId="7" r:id="rId6"/>
    <sheet name="vehicle_details" sheetId="8" r:id="rId7"/>
    <sheet name="maintenance" sheetId="9" r:id="rId8"/>
    <sheet name="EMI questions" sheetId="10" state="hidden" r:id="rId9"/>
  </sheets>
  <definedNames>
    <definedName name="_xlnm._FilterDatabase" localSheetId="3" hidden="1">business_partners!$A$1:$J$67</definedName>
    <definedName name="_xlnm._FilterDatabase" localSheetId="1" hidden="1">'Cost Sheet'!$A$4:$AV$4</definedName>
  </definedNames>
  <calcPr calcId="191029"/>
  <pivotCaches>
    <pivotCache cacheId="10" r:id="rId10"/>
  </pivotCaches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H6" i="10"/>
  <c r="C6" i="10"/>
  <c r="D5" i="10"/>
  <c r="C5" i="10"/>
  <c r="H5" i="10" s="1"/>
  <c r="E4" i="10"/>
  <c r="H4" i="10" s="1"/>
  <c r="D4" i="10"/>
  <c r="C4" i="10"/>
  <c r="H3" i="10"/>
  <c r="D2" i="10"/>
  <c r="C2" i="10"/>
  <c r="H2" i="10" s="1"/>
  <c r="E25" i="9"/>
  <c r="D25" i="9"/>
  <c r="C25" i="9"/>
  <c r="E24" i="9"/>
  <c r="D24" i="9"/>
  <c r="C24" i="9"/>
  <c r="D23" i="9"/>
  <c r="C23" i="9"/>
  <c r="E23" i="9" s="1"/>
  <c r="D22" i="9"/>
  <c r="C22" i="9"/>
  <c r="E22" i="9" s="1"/>
  <c r="E21" i="9"/>
  <c r="D21" i="9"/>
  <c r="C21" i="9"/>
  <c r="E20" i="9"/>
  <c r="D20" i="9"/>
  <c r="C20" i="9"/>
  <c r="D19" i="9"/>
  <c r="C19" i="9"/>
  <c r="E19" i="9" s="1"/>
  <c r="D18" i="9"/>
  <c r="C18" i="9"/>
  <c r="E18" i="9" s="1"/>
  <c r="E17" i="9"/>
  <c r="D17" i="9"/>
  <c r="C17" i="9"/>
  <c r="E16" i="9"/>
  <c r="D16" i="9"/>
  <c r="C16" i="9"/>
  <c r="D15" i="9"/>
  <c r="C15" i="9"/>
  <c r="E15" i="9" s="1"/>
  <c r="D14" i="9"/>
  <c r="C14" i="9"/>
  <c r="E14" i="9" s="1"/>
  <c r="E13" i="9"/>
  <c r="D13" i="9"/>
  <c r="C13" i="9"/>
  <c r="E12" i="9"/>
  <c r="D12" i="9"/>
  <c r="C12" i="9"/>
  <c r="D11" i="9"/>
  <c r="C11" i="9"/>
  <c r="E11" i="9" s="1"/>
  <c r="D10" i="9"/>
  <c r="C10" i="9"/>
  <c r="E10" i="9" s="1"/>
  <c r="E9" i="9"/>
  <c r="D9" i="9"/>
  <c r="C9" i="9"/>
  <c r="E8" i="9"/>
  <c r="D8" i="9"/>
  <c r="C8" i="9"/>
  <c r="D7" i="9"/>
  <c r="C7" i="9"/>
  <c r="E7" i="9" s="1"/>
  <c r="D6" i="9"/>
  <c r="C6" i="9"/>
  <c r="E6" i="9" s="1"/>
  <c r="G50" i="1"/>
  <c r="G40" i="1"/>
  <c r="H40" i="1" l="1"/>
  <c r="H50" i="1"/>
  <c r="G45" i="1"/>
  <c r="G6" i="1"/>
  <c r="G25" i="1"/>
  <c r="G13" i="1"/>
  <c r="G7" i="1"/>
  <c r="G35" i="1"/>
  <c r="G37" i="1"/>
  <c r="H37" i="1" s="1"/>
  <c r="G28" i="1"/>
  <c r="H28" i="1" s="1"/>
  <c r="G17" i="1"/>
  <c r="G11" i="1"/>
  <c r="G44" i="1"/>
  <c r="G52" i="1"/>
  <c r="G22" i="1"/>
  <c r="G49" i="1"/>
  <c r="G26" i="1"/>
  <c r="G31" i="1"/>
  <c r="G14" i="1"/>
  <c r="H14" i="1" s="1"/>
  <c r="G10" i="1"/>
  <c r="G47" i="1"/>
  <c r="G18" i="1"/>
  <c r="G15" i="1"/>
  <c r="G43" i="1"/>
  <c r="G34" i="1"/>
  <c r="G51" i="1"/>
  <c r="G54" i="1"/>
  <c r="H25" i="1" l="1"/>
  <c r="H44" i="1"/>
  <c r="H52" i="1"/>
  <c r="H13" i="1"/>
  <c r="H47" i="1"/>
  <c r="H10" i="1"/>
  <c r="H35" i="1"/>
  <c r="H49" i="1"/>
  <c r="H18" i="1"/>
  <c r="H43" i="1"/>
  <c r="H54" i="1"/>
  <c r="H26" i="1"/>
  <c r="H51" i="1"/>
  <c r="H7" i="1"/>
  <c r="H34" i="1"/>
  <c r="H45" i="1"/>
  <c r="H6" i="1"/>
  <c r="H15" i="1"/>
  <c r="H17" i="1"/>
  <c r="H11" i="1"/>
  <c r="H22" i="1"/>
  <c r="H31" i="1"/>
  <c r="G39" i="1"/>
  <c r="H39" i="1" s="1"/>
  <c r="G24" i="1"/>
  <c r="H24" i="1" s="1"/>
  <c r="G46" i="1"/>
  <c r="H46" i="1" s="1"/>
  <c r="G41" i="1"/>
  <c r="H41" i="1" s="1"/>
  <c r="G27" i="1"/>
  <c r="H27" i="1" s="1"/>
  <c r="G19" i="1"/>
  <c r="H19" i="1" s="1"/>
  <c r="G30" i="1"/>
  <c r="H30" i="1" s="1"/>
  <c r="G38" i="1"/>
  <c r="H38" i="1" s="1"/>
  <c r="G32" i="1"/>
  <c r="H32" i="1" s="1"/>
  <c r="G21" i="1"/>
  <c r="H21" i="1" s="1"/>
  <c r="G48" i="1"/>
  <c r="H48" i="1" s="1"/>
  <c r="G4" i="1"/>
  <c r="H4" i="1" s="1"/>
  <c r="G5" i="1"/>
  <c r="H5" i="1" s="1"/>
  <c r="G29" i="1"/>
  <c r="H29" i="1" s="1"/>
  <c r="G12" i="1"/>
  <c r="H12" i="1" s="1"/>
  <c r="G42" i="1"/>
  <c r="H42" i="1" s="1"/>
  <c r="G33" i="1"/>
  <c r="H33" i="1" s="1"/>
  <c r="G23" i="1"/>
  <c r="H23" i="1" s="1"/>
  <c r="G16" i="1"/>
  <c r="H16" i="1" s="1"/>
  <c r="G9" i="1"/>
  <c r="H9" i="1" s="1"/>
  <c r="G53" i="1"/>
  <c r="H53" i="1" s="1"/>
  <c r="G36" i="1" l="1"/>
  <c r="H36" i="1" s="1"/>
  <c r="G8" i="1"/>
  <c r="H8" i="1" s="1"/>
  <c r="G20" i="1"/>
  <c r="H20" i="1" s="1"/>
</calcChain>
</file>

<file path=xl/sharedStrings.xml><?xml version="1.0" encoding="utf-8"?>
<sst xmlns="http://schemas.openxmlformats.org/spreadsheetml/2006/main" count="844" uniqueCount="277">
  <si>
    <t>Objective 4</t>
  </si>
  <si>
    <t>Sub Task 1.1</t>
  </si>
  <si>
    <t>Sub Task 1.2</t>
  </si>
  <si>
    <t>bp_name</t>
  </si>
  <si>
    <t>branch_name</t>
  </si>
  <si>
    <t>Total Cost (Rs.)</t>
  </si>
  <si>
    <t>Profit (Rs.)</t>
  </si>
  <si>
    <t>Hardik Patel</t>
  </si>
  <si>
    <t>Jamnager</t>
  </si>
  <si>
    <t>Dharmendra Sharma</t>
  </si>
  <si>
    <t>Ahmmedabad City</t>
  </si>
  <si>
    <t>Ashish saxena</t>
  </si>
  <si>
    <t>Ahmedabad Branch</t>
  </si>
  <si>
    <t>Amit Ramesh Agarwal</t>
  </si>
  <si>
    <t>Vapi</t>
  </si>
  <si>
    <t>Devendar Vanga</t>
  </si>
  <si>
    <t>Surat</t>
  </si>
  <si>
    <t>VIRENDRA SOLANKI</t>
  </si>
  <si>
    <t>Sanand</t>
  </si>
  <si>
    <t>VIKAS AGARWAL</t>
  </si>
  <si>
    <t>Gulamhusen Mohamad Ghanchi</t>
  </si>
  <si>
    <t>MANISHA PRAVIN PATIL</t>
  </si>
  <si>
    <t>Chauhan navneet kumar</t>
  </si>
  <si>
    <t>Vadodara</t>
  </si>
  <si>
    <t>Pravin Patil</t>
  </si>
  <si>
    <t>Harun Abdul Bhai Theba</t>
  </si>
  <si>
    <t>Rajkot</t>
  </si>
  <si>
    <t>Inderkumar moolchand gupta</t>
  </si>
  <si>
    <t>GOHIL RAGHUVIRSINH R</t>
  </si>
  <si>
    <t>Bhavnager</t>
  </si>
  <si>
    <t>SANDEEP KUMAR</t>
  </si>
  <si>
    <t>SADHU RAM KARGWAL</t>
  </si>
  <si>
    <t>Mehsana</t>
  </si>
  <si>
    <t>GULZAR F MEMON</t>
  </si>
  <si>
    <t>DINESHBHAI MOHANBHAI SOLANKI</t>
  </si>
  <si>
    <t>MULIYA TOFIKHUSEN HABIBBHAI</t>
  </si>
  <si>
    <t>Siddhant Subhash Borse</t>
  </si>
  <si>
    <t>PATHAN PARVEZBHAI</t>
  </si>
  <si>
    <t>Rampura Branch</t>
  </si>
  <si>
    <t>BELIM RIYAZUDDIN MEHBOOBBHAI</t>
  </si>
  <si>
    <t>MAMATA PAL</t>
  </si>
  <si>
    <t>Amreli</t>
  </si>
  <si>
    <t>Bharat madhusing lodha</t>
  </si>
  <si>
    <t>SWAPNIL PANDEY_BP</t>
  </si>
  <si>
    <t>SURESHBHAI RAJABHAI BHARWAD</t>
  </si>
  <si>
    <t>AGARWAL SUGANDHA AMIT</t>
  </si>
  <si>
    <t>MUKESHBHAI RAJABHAI BHARWAD</t>
  </si>
  <si>
    <t>EKTA AGARWAL</t>
  </si>
  <si>
    <t>SHEKH JENULABEDEEN BADRUDIN</t>
  </si>
  <si>
    <t>RAKIB GULAMKADAR BLOCH</t>
  </si>
  <si>
    <t>Junagarh</t>
  </si>
  <si>
    <t>RAJENDRASINH L CHAVDA</t>
  </si>
  <si>
    <t>Gandhi Nager</t>
  </si>
  <si>
    <t>GAJRAJSINGH B RATHOD</t>
  </si>
  <si>
    <t>FAIZILA Theba</t>
  </si>
  <si>
    <t>Ashok Kumar</t>
  </si>
  <si>
    <t>DENISH B. BAVARIYA</t>
  </si>
  <si>
    <t>Devendra r. mistry</t>
  </si>
  <si>
    <t>Karan Mistry_Delivery</t>
  </si>
  <si>
    <t>Karan Mistry_Pickup</t>
  </si>
  <si>
    <t>LALAJI BHAI THAKOR</t>
  </si>
  <si>
    <t>Meenakshi Gupta</t>
  </si>
  <si>
    <t>mo. Farukh</t>
  </si>
  <si>
    <t>MOINUDDIN R SHAIKH</t>
  </si>
  <si>
    <t>OD Maheshbhai Bhikhabhai</t>
  </si>
  <si>
    <t>Patani Salim Gafarbhai</t>
  </si>
  <si>
    <t>Pravin Thakor</t>
  </si>
  <si>
    <t>Rajesh Kumar Misra_Delivery</t>
  </si>
  <si>
    <t>Rajesh Kumar Misra_Pickup</t>
  </si>
  <si>
    <t>Shekh Seemabanu Mohammad</t>
  </si>
  <si>
    <t>Visharad Chauhan</t>
  </si>
  <si>
    <t>ZAINULSHA.M.DIWAN</t>
  </si>
  <si>
    <t>Grand Total</t>
  </si>
  <si>
    <t>Objective 2</t>
  </si>
  <si>
    <t>Objective 3</t>
  </si>
  <si>
    <t>Task 1</t>
  </si>
  <si>
    <t>Task 2</t>
  </si>
  <si>
    <t>Task 3</t>
  </si>
  <si>
    <t>Task 4</t>
  </si>
  <si>
    <t>Sub Task 1.3</t>
  </si>
  <si>
    <t>Sub Task 2.1</t>
  </si>
  <si>
    <t>Sub Task 3.1</t>
  </si>
  <si>
    <t>Sub Task 3.2</t>
  </si>
  <si>
    <t>Sub Task 3.3</t>
  </si>
  <si>
    <t>Sub Task 3.4</t>
  </si>
  <si>
    <t>Sub Task 3.5</t>
  </si>
  <si>
    <t>Sub Task 4.1</t>
  </si>
  <si>
    <t>Sub Task 4.2</t>
  </si>
  <si>
    <t>Sub Task 4.3</t>
  </si>
  <si>
    <t>bp_id</t>
  </si>
  <si>
    <t>bp_code</t>
  </si>
  <si>
    <t>branch_id</t>
  </si>
  <si>
    <t>BP name</t>
  </si>
  <si>
    <t>bp_joining_date</t>
  </si>
  <si>
    <t>vehicle_type_id</t>
  </si>
  <si>
    <t>ownership_type</t>
  </si>
  <si>
    <t>vehicle_purchase_year</t>
  </si>
  <si>
    <t>Branch Name</t>
  </si>
  <si>
    <t>Cluster Code</t>
  </si>
  <si>
    <t>City</t>
  </si>
  <si>
    <t>Vehicle Type</t>
  </si>
  <si>
    <t>Mileage (Km/l)</t>
  </si>
  <si>
    <t>Fuel Consumed (l)</t>
  </si>
  <si>
    <t>Fuel Cost (Rs.)</t>
  </si>
  <si>
    <t>Maintenance (Rs.)</t>
  </si>
  <si>
    <t>Purchase Type</t>
  </si>
  <si>
    <t>Ownership Info</t>
  </si>
  <si>
    <t>EMI Duration (Years)</t>
  </si>
  <si>
    <t>NPER (months)</t>
  </si>
  <si>
    <t>Principal Amount (Rs.)</t>
  </si>
  <si>
    <t>EMI End Year</t>
  </si>
  <si>
    <t>EMI (Rs.)</t>
  </si>
  <si>
    <t>Vehicle Capacity (tons)</t>
  </si>
  <si>
    <t>Driver Salary (Rs.)</t>
  </si>
  <si>
    <t>Loaders</t>
  </si>
  <si>
    <t>Loader Salary (Rs.)</t>
  </si>
  <si>
    <t>Manpower Cost (Rs.)</t>
  </si>
  <si>
    <t>Price (Market Owned)</t>
  </si>
  <si>
    <t>Vehicle Cost (Rs.)</t>
  </si>
  <si>
    <t>VAP1332</t>
  </si>
  <si>
    <t>EMI (3 yrs)</t>
  </si>
  <si>
    <t>VAP1070</t>
  </si>
  <si>
    <t>Market (60000)</t>
  </si>
  <si>
    <t>AMD1061</t>
  </si>
  <si>
    <t>ASHISH SAXENA</t>
  </si>
  <si>
    <t>EMI (4 yrs)</t>
  </si>
  <si>
    <t>GNC1363</t>
  </si>
  <si>
    <t>AMD1296</t>
  </si>
  <si>
    <t>AMD1324</t>
  </si>
  <si>
    <t>BDQ1203</t>
  </si>
  <si>
    <t>Market (35000)</t>
  </si>
  <si>
    <t>JGA1336</t>
  </si>
  <si>
    <t>STV1107</t>
  </si>
  <si>
    <t>BDQ1318</t>
  </si>
  <si>
    <t>Owned</t>
  </si>
  <si>
    <t>AMD1057</t>
  </si>
  <si>
    <t>AMD1275</t>
  </si>
  <si>
    <t>VAP1339</t>
  </si>
  <si>
    <t>RAJ1334</t>
  </si>
  <si>
    <t>GNC1377</t>
  </si>
  <si>
    <t>BVC1209</t>
  </si>
  <si>
    <t>AMD1143</t>
  </si>
  <si>
    <t>AMD1259</t>
  </si>
  <si>
    <t>JGA1022</t>
  </si>
  <si>
    <t>RAJ1217</t>
  </si>
  <si>
    <t>BDQ1223</t>
  </si>
  <si>
    <t>BDQ1075</t>
  </si>
  <si>
    <t>BDQ1074</t>
  </si>
  <si>
    <t>AMD1319</t>
  </si>
  <si>
    <t>AKV1298</t>
  </si>
  <si>
    <t>STV1146</t>
  </si>
  <si>
    <t>BDQ1342</t>
  </si>
  <si>
    <t>STV1317</t>
  </si>
  <si>
    <t>GNC1364</t>
  </si>
  <si>
    <t>AMD1335</t>
  </si>
  <si>
    <t>AMD1289</t>
  </si>
  <si>
    <t>BDQ1327</t>
  </si>
  <si>
    <t>RAJ1042</t>
  </si>
  <si>
    <t>Market (49000)</t>
  </si>
  <si>
    <t>AMD1302</t>
  </si>
  <si>
    <t>STV1229</t>
  </si>
  <si>
    <t>AMD1031</t>
  </si>
  <si>
    <t>Market (45000)</t>
  </si>
  <si>
    <t>GNC1357</t>
  </si>
  <si>
    <t>BDQ1328</t>
  </si>
  <si>
    <t>BDQ1329</t>
  </si>
  <si>
    <t>Market (52500)</t>
  </si>
  <si>
    <t>JND1344</t>
  </si>
  <si>
    <t>MSH1240</t>
  </si>
  <si>
    <t>AMD1237</t>
  </si>
  <si>
    <t>AMD1338</t>
  </si>
  <si>
    <t>BDQ1367</t>
  </si>
  <si>
    <t>STV1299</t>
  </si>
  <si>
    <t>AMD1330</t>
  </si>
  <si>
    <t>AMD1331</t>
  </si>
  <si>
    <t>VAP1105</t>
  </si>
  <si>
    <t>AMD1104</t>
  </si>
  <si>
    <t>AMD1171</t>
  </si>
  <si>
    <t>BDQ1151</t>
  </si>
  <si>
    <t>Market (68000)</t>
  </si>
  <si>
    <t>SUM of Total Cost (Rs.)</t>
  </si>
  <si>
    <t>id</t>
  </si>
  <si>
    <t>Chauhan  navneet kumar</t>
  </si>
  <si>
    <t>Leased</t>
  </si>
  <si>
    <t>cluster_code</t>
  </si>
  <si>
    <t>city</t>
  </si>
  <si>
    <t>AMD</t>
  </si>
  <si>
    <t>Ahmedabad</t>
  </si>
  <si>
    <t>Ludhiana</t>
  </si>
  <si>
    <t>AMB</t>
  </si>
  <si>
    <t>Ambala</t>
  </si>
  <si>
    <t>Mysore 2</t>
  </si>
  <si>
    <t>BLR</t>
  </si>
  <si>
    <t>Bangalore</t>
  </si>
  <si>
    <t>Pondichery</t>
  </si>
  <si>
    <t>MAA</t>
  </si>
  <si>
    <t>Chennai</t>
  </si>
  <si>
    <t>Bhiwani</t>
  </si>
  <si>
    <t>DEL</t>
  </si>
  <si>
    <t>Delhi</t>
  </si>
  <si>
    <t>Laxmi Nager</t>
  </si>
  <si>
    <t>Main Road Branch</t>
  </si>
  <si>
    <t>HYD</t>
  </si>
  <si>
    <t>Hyderabad</t>
  </si>
  <si>
    <t>Raipur Main</t>
  </si>
  <si>
    <t>NAG</t>
  </si>
  <si>
    <t>Nagpur</t>
  </si>
  <si>
    <t>Worli East</t>
  </si>
  <si>
    <t>BOM</t>
  </si>
  <si>
    <t>Mumbai</t>
  </si>
  <si>
    <t>Madurai</t>
  </si>
  <si>
    <t>CJB</t>
  </si>
  <si>
    <t>Coimbatore</t>
  </si>
  <si>
    <t>Vellore</t>
  </si>
  <si>
    <t>Panwell Main</t>
  </si>
  <si>
    <t>Chakan Branch</t>
  </si>
  <si>
    <t>PNQ</t>
  </si>
  <si>
    <t>Pune</t>
  </si>
  <si>
    <t>Gautam Nager</t>
  </si>
  <si>
    <t>NOI</t>
  </si>
  <si>
    <t>Noida</t>
  </si>
  <si>
    <t>vehicle_type</t>
  </si>
  <si>
    <t>vehicle_mileage</t>
  </si>
  <si>
    <t>22 Ft</t>
  </si>
  <si>
    <t>24 FT</t>
  </si>
  <si>
    <t>3wheeler</t>
  </si>
  <si>
    <t>AL Dost</t>
  </si>
  <si>
    <t>Cargo king</t>
  </si>
  <si>
    <t>Champion</t>
  </si>
  <si>
    <t>Eicher 14</t>
  </si>
  <si>
    <t>Eicher 17</t>
  </si>
  <si>
    <t>Eicher 19</t>
  </si>
  <si>
    <t>Eicher 20</t>
  </si>
  <si>
    <t>Eicher 32 ft</t>
  </si>
  <si>
    <t>Mahindra</t>
  </si>
  <si>
    <t>Pickup</t>
  </si>
  <si>
    <t>Super ace</t>
  </si>
  <si>
    <t>Tata 1109</t>
  </si>
  <si>
    <t>Tata 407</t>
  </si>
  <si>
    <t>Tata 909</t>
  </si>
  <si>
    <t>Tata Ace</t>
  </si>
  <si>
    <t>Taurus</t>
  </si>
  <si>
    <t>Trump Forec</t>
  </si>
  <si>
    <t>Down payment (% of the onroad price)</t>
  </si>
  <si>
    <t>vehicle_capacity_tons</t>
  </si>
  <si>
    <t>ex_showroom_price</t>
  </si>
  <si>
    <t>insurance_rto</t>
  </si>
  <si>
    <t>onroad_price</t>
  </si>
  <si>
    <t>down_payment</t>
  </si>
  <si>
    <t>principal_amount</t>
  </si>
  <si>
    <t>Distance (km)</t>
  </si>
  <si>
    <t>Tyre Cap Rate (Rs./km)</t>
  </si>
  <si>
    <t>Service Cap Rate (Rs./km)</t>
  </si>
  <si>
    <t>Vehicles</t>
  </si>
  <si>
    <t>Driver Expenses</t>
  </si>
  <si>
    <t>Tyre Cap</t>
  </si>
  <si>
    <t>Service Cap</t>
  </si>
  <si>
    <t>22 ft</t>
  </si>
  <si>
    <r>
      <rPr>
        <b/>
        <sz val="10"/>
        <color rgb="FF000000"/>
        <rFont val="Arial"/>
        <family val="2"/>
      </rPr>
      <t>S.No</t>
    </r>
    <r>
      <rPr>
        <b/>
        <sz val="10"/>
        <color theme="1"/>
        <rFont val="Arial"/>
        <family val="2"/>
      </rPr>
      <t>.</t>
    </r>
  </si>
  <si>
    <t>Question</t>
  </si>
  <si>
    <t>Rate</t>
  </si>
  <si>
    <t>NPER</t>
  </si>
  <si>
    <t>PV</t>
  </si>
  <si>
    <t>FV</t>
  </si>
  <si>
    <t>Type</t>
  </si>
  <si>
    <t>PMT</t>
  </si>
  <si>
    <t>Answers</t>
  </si>
  <si>
    <t>A loan of Rs. 50,000 is being repaid over a period of 10 years by a series of level monthly installments. Interest is charged on the loan at the rate of 8% p.a. Calculate the monthly repayment.</t>
  </si>
  <si>
    <t>A person borrows Rs. 2,00,000 to buy various electronic items for his new home, at a monthly rate of return of 1.25%. The loan is to be repaid in 12 monthly installments at the end of every month. Calculate the monthly installment.</t>
  </si>
  <si>
    <t>A housing finance company is offering a housing loan of Rs. 25,00,000 with a down payment of Rs. 2,50,000. Rate of interest is 9.5% p.a. for a period of 16 years. Calculate the annount of the EMI.</t>
  </si>
  <si>
    <t>A person purchases a car on finance whose cost is Rs 12,00,000. Bank charges interest at the rate of 8.75% per annum. The tenure of the EMI is 4 years. What is the EMI he has to pay at the beginning of every month?</t>
  </si>
  <si>
    <t>A company borrows Rs. 6,00,000 at the rate of interest of 14% per annum.The loan is to be repaid in 16 equal quarterly installments payable at the end of every quarter. Calculate the amount of the EMI. (HINT: Take quarterly interest rate)</t>
  </si>
  <si>
    <r>
      <rPr>
        <sz val="10"/>
        <color theme="1"/>
        <rFont val="Arial"/>
        <family val="2"/>
      </rPr>
      <t xml:space="preserve">Assume EMI is paid at the </t>
    </r>
    <r>
      <rPr>
        <b/>
        <sz val="10"/>
        <color theme="1"/>
        <rFont val="Arial"/>
        <family val="2"/>
      </rPr>
      <t>end</t>
    </r>
    <r>
      <rPr>
        <sz val="10"/>
        <color theme="1"/>
        <rFont val="Arial"/>
        <family val="2"/>
      </rPr>
      <t xml:space="preserve"> of the month if not mentioned.</t>
    </r>
  </si>
  <si>
    <t>per_kg_rate</t>
  </si>
  <si>
    <t>tonnage_delivered</t>
  </si>
  <si>
    <t>payout (in INR)</t>
  </si>
  <si>
    <t>Per Kg rate Matrix  BranchWise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</si>
</sst>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\-mm\-yyyy"/>
    <numFmt numFmtId="165" formatCode="d\-m\-yyyy"/>
    <numFmt numFmtId="166" formatCode="[$₹]#,##0.00"/>
    <numFmt numFmtId="167" formatCode="_ * #,##0_ ;_ * \-#,##0_ ;_ * &quot;-&quot;??_ ;_ @_ 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C343D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3" borderId="0" xfId="0" applyFont="1" applyFill="1"/>
    <xf numFmtId="0" fontId="3" fillId="0" borderId="1" xfId="0" applyFont="1" applyBorder="1"/>
    <xf numFmtId="0" fontId="3" fillId="3" borderId="1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3" fontId="4" fillId="0" borderId="1" xfId="0" applyNumberFormat="1" applyFont="1" applyBorder="1"/>
    <xf numFmtId="1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5" fillId="6" borderId="0" xfId="0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9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66" fontId="1" fillId="0" borderId="0" xfId="0" applyNumberFormat="1" applyFont="1"/>
    <xf numFmtId="0" fontId="0" fillId="0" borderId="3" xfId="0" applyBorder="1"/>
    <xf numFmtId="0" fontId="1" fillId="0" borderId="3" xfId="0" applyFont="1" applyBorder="1"/>
    <xf numFmtId="167" fontId="1" fillId="8" borderId="3" xfId="1" applyNumberFormat="1" applyFont="1" applyFill="1" applyBorder="1"/>
    <xf numFmtId="0" fontId="10" fillId="9" borderId="3" xfId="0" applyFont="1" applyFill="1" applyBorder="1"/>
    <xf numFmtId="0" fontId="11" fillId="9" borderId="3" xfId="0" applyFont="1" applyFill="1" applyBorder="1"/>
    <xf numFmtId="0" fontId="0" fillId="10" borderId="3" xfId="0" applyFill="1" applyBorder="1"/>
    <xf numFmtId="0" fontId="1" fillId="10" borderId="3" xfId="0" applyFont="1" applyFill="1" applyBorder="1"/>
    <xf numFmtId="3" fontId="4" fillId="10" borderId="1" xfId="0" applyNumberFormat="1" applyFont="1" applyFill="1" applyBorder="1"/>
    <xf numFmtId="43" fontId="1" fillId="0" borderId="3" xfId="1" applyFont="1" applyBorder="1"/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7" borderId="0" xfId="0" applyFont="1" applyFill="1"/>
    <xf numFmtId="0" fontId="3" fillId="0" borderId="4" xfId="0" applyFont="1" applyBorder="1"/>
    <xf numFmtId="0" fontId="1" fillId="0" borderId="4" xfId="0" applyFont="1" applyBorder="1"/>
    <xf numFmtId="0" fontId="3" fillId="0" borderId="5" xfId="0" applyFont="1" applyBorder="1"/>
    <xf numFmtId="0" fontId="1" fillId="0" borderId="5" xfId="0" applyFont="1" applyBorder="1"/>
    <xf numFmtId="0" fontId="7" fillId="0" borderId="5" xfId="0" applyFont="1" applyBorder="1"/>
    <xf numFmtId="0" fontId="7" fillId="5" borderId="5" xfId="0" applyFont="1" applyFill="1" applyBorder="1"/>
    <xf numFmtId="0" fontId="6" fillId="0" borderId="5" xfId="0" applyFont="1" applyBorder="1"/>
    <xf numFmtId="3" fontId="6" fillId="0" borderId="5" xfId="0" applyNumberFormat="1" applyFont="1" applyBorder="1" applyAlignment="1">
      <alignment horizontal="right"/>
    </xf>
    <xf numFmtId="3" fontId="6" fillId="5" borderId="5" xfId="0" applyNumberFormat="1" applyFont="1" applyFill="1" applyBorder="1"/>
    <xf numFmtId="0" fontId="1" fillId="0" borderId="0" xfId="0" applyFont="1" applyAlignment="1"/>
    <xf numFmtId="0" fontId="3" fillId="6" borderId="5" xfId="0" applyFont="1" applyFill="1" applyBorder="1"/>
    <xf numFmtId="3" fontId="1" fillId="0" borderId="5" xfId="0" applyNumberFormat="1" applyFont="1" applyBorder="1"/>
    <xf numFmtId="3" fontId="1" fillId="6" borderId="5" xfId="0" applyNumberFormat="1" applyFont="1" applyFill="1" applyBorder="1"/>
    <xf numFmtId="0" fontId="3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vertical="center"/>
    </xf>
    <xf numFmtId="0" fontId="0" fillId="0" borderId="5" xfId="0" pivotButton="1" applyBorder="1"/>
    <xf numFmtId="0" fontId="0" fillId="0" borderId="5" xfId="0" applyBorder="1"/>
    <xf numFmtId="43" fontId="0" fillId="0" borderId="5" xfId="0" applyNumberFormat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3" fillId="3" borderId="4" xfId="0" applyFont="1" applyFill="1" applyBorder="1"/>
    <xf numFmtId="164" fontId="1" fillId="0" borderId="4" xfId="0" applyNumberFormat="1" applyFont="1" applyBorder="1"/>
    <xf numFmtId="1" fontId="1" fillId="0" borderId="4" xfId="0" applyNumberFormat="1" applyFont="1" applyBorder="1"/>
    <xf numFmtId="3" fontId="1" fillId="0" borderId="4" xfId="0" applyNumberFormat="1" applyFont="1" applyBorder="1"/>
    <xf numFmtId="165" fontId="1" fillId="0" borderId="4" xfId="0" applyNumberFormat="1" applyFont="1" applyBorder="1"/>
    <xf numFmtId="0" fontId="0" fillId="0" borderId="4" xfId="0" applyBorder="1"/>
    <xf numFmtId="0" fontId="12" fillId="0" borderId="0" xfId="0" applyFont="1"/>
  </cellXfs>
  <cellStyles count="2">
    <cellStyle name="Comma" xfId="1" builtinId="3"/>
    <cellStyle name="Normal" xfId="0" builtinId="0"/>
  </cellStyles>
  <dxfs count="11">
    <dxf>
      <numFmt numFmtId="35" formatCode="_ * #,##0.00_ ;_ * \-#,##0.00_ ;_ * &quot;-&quot;??_ ;_ @_ "/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unal" refreshedDate="45354.792968402777" refreshedVersion="8" recordCount="66" xr:uid="{00000000-000A-0000-FFFF-FFFF01000000}">
  <cacheSource type="worksheet">
    <worksheetSource ref="A4:AE70" sheet="Cost Sheet"/>
  </cacheSource>
  <cacheFields count="31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/>
    </cacheField>
    <cacheField name="Cluster Code" numFmtId="0">
      <sharedItems/>
    </cacheField>
    <cacheField name="City" numFmtId="0">
      <sharedItems/>
    </cacheField>
    <cacheField name="Vehicle Type" numFmtId="0">
      <sharedItems/>
    </cacheField>
    <cacheField name="Mileage (Km/l)" numFmtId="1">
      <sharedItems containsSemiMixedTypes="0" containsString="0" containsNumber="1" containsInteger="1" minValue="6" maxValue="15"/>
    </cacheField>
    <cacheField name="Fuel Consumed (l)" numFmtId="1">
      <sharedItems containsSemiMixedTypes="0" containsString="0" containsNumber="1" minValue="106.66666666666667" maxValue="266.66666666666669"/>
    </cacheField>
    <cacheField name="Fuel Cost (Rs.)" numFmtId="3">
      <sharedItems containsSemiMixedTypes="0" containsString="0" containsNumber="1" minValue="7680" maxValue="19200"/>
    </cacheField>
    <cacheField name="Maintenance (Rs.)" numFmtId="3">
      <sharedItems containsSemiMixedTypes="0" containsString="0" containsNumber="1" containsInteger="1" minValue="4080" maxValue="5080"/>
    </cacheField>
    <cacheField name="Purchase Type" numFmtId="0">
      <sharedItems/>
    </cacheField>
    <cacheField name="Ownership Info" numFmtId="1">
      <sharedItems/>
    </cacheField>
    <cacheField name="EMI Duration (Years)" numFmtId="3">
      <sharedItems containsSemiMixedTypes="0" containsString="0" containsNumber="1" containsInteger="1" minValue="0" maxValue="4"/>
    </cacheField>
    <cacheField name="NPER (months)" numFmtId="0">
      <sharedItems containsSemiMixedTypes="0" containsString="0" containsNumber="1" containsInteger="1" minValue="0" maxValue="48"/>
    </cacheField>
    <cacheField name="Principal Amount (Rs.)" numFmtId="0">
      <sharedItems containsSemiMixedTypes="0" containsString="0" containsNumber="1" containsInteger="1" minValue="0" maxValue="1124000"/>
    </cacheField>
    <cacheField name="EMI End Year" numFmtId="1">
      <sharedItems containsSemiMixedTypes="0" containsString="0" containsNumber="1" containsInteger="1" minValue="0" maxValue="2022"/>
    </cacheField>
    <cacheField name="EMI (Rs.)" numFmtId="3">
      <sharedItems containsSemiMixedTypes="0" containsString="0" containsNumber="1" minValue="0" maxValue="28528.573820213267"/>
    </cacheField>
    <cacheField name="Vehicle Capacity (tons)" numFmtId="0">
      <sharedItems containsSemiMixedTypes="0" containsString="0" containsNumber="1" minValue="0.75" maxValue="6.8"/>
    </cacheField>
    <cacheField name="Driver Salary (Rs.)" numFmtId="0">
      <sharedItems containsSemiMixedTypes="0" containsString="0" containsNumber="1" containsInteger="1" minValue="13000" maxValue="13000"/>
    </cacheField>
    <cacheField name="Loaders" numFmtId="0">
      <sharedItems containsSemiMixedTypes="0" containsString="0" containsNumber="1" containsInteger="1" minValue="1" maxValue="2"/>
    </cacheField>
    <cacheField name="Loader Salary (Rs.)" numFmtId="3">
      <sharedItems containsSemiMixedTypes="0" containsString="0" containsNumber="1" containsInteger="1" minValue="11900" maxValue="23800"/>
    </cacheField>
    <cacheField name="Manpower Cost (Rs.)" numFmtId="3">
      <sharedItems containsSemiMixedTypes="0" containsString="0" containsNumber="1" containsInteger="1" minValue="24900" maxValue="36800"/>
    </cacheField>
    <cacheField name="Price (Market Owned)" numFmtId="3">
      <sharedItems containsSemiMixedTypes="0" containsString="0" containsNumber="1" containsInteger="1" minValue="0" maxValue="68000"/>
    </cacheField>
    <cacheField name="Vehicle Cost (Rs.)" numFmtId="3">
      <sharedItems containsSemiMixedTypes="0" containsString="0" containsNumber="1" minValue="12260" maxValue="68000"/>
    </cacheField>
    <cacheField name="Total Cost (Rs.)" numFmtId="3">
      <sharedItems containsSemiMixedTypes="0" containsString="0" containsNumber="1" minValue="37160" maxValue="10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x v="0"/>
    <d v="2018-08-13T00:00:00"/>
    <n v="71234"/>
    <s v="EMI (3 yrs)"/>
    <n v="2018"/>
    <s v="Vapi"/>
    <s v="AMD"/>
    <s v="Ahmedabad"/>
    <s v="Eicher 14"/>
    <n v="8"/>
    <n v="200"/>
    <n v="14400"/>
    <n v="5080"/>
    <s v="EMI"/>
    <s v="3 yrs"/>
    <n v="3"/>
    <n v="36"/>
    <n v="603200"/>
    <n v="2021"/>
    <n v="19435.414049097551"/>
    <n v="2.5"/>
    <n v="13000"/>
    <n v="2"/>
    <n v="23800"/>
    <n v="36800"/>
    <n v="0"/>
    <n v="38915.414049097555"/>
    <n v="75715.414049097555"/>
  </r>
  <r>
    <n v="1332"/>
    <s v="VAP1332"/>
    <n v="112"/>
    <x v="0"/>
    <d v="2018-08-13T00:00:00"/>
    <n v="71231"/>
    <s v="EMI (3 yrs)"/>
    <n v="2017"/>
    <s v="Vapi"/>
    <s v="AMD"/>
    <s v="Ahmedabad"/>
    <s v="Tata Ace"/>
    <n v="14"/>
    <n v="114.28571428571429"/>
    <n v="8228.5714285714294"/>
    <n v="4080"/>
    <s v="EMI"/>
    <s v="3 yrs"/>
    <n v="3"/>
    <n v="36"/>
    <n v="321440"/>
    <n v="2020"/>
    <n v="10356.962022450127"/>
    <n v="0.75"/>
    <n v="13000"/>
    <n v="1"/>
    <n v="11900"/>
    <n v="24900"/>
    <n v="0"/>
    <n v="22665.533451021554"/>
    <n v="47565.533451021554"/>
  </r>
  <r>
    <n v="1070"/>
    <s v="VAP1070"/>
    <n v="112"/>
    <x v="1"/>
    <d v="2017-06-19T00:00:00"/>
    <n v="71234"/>
    <s v="Market (60000)"/>
    <n v="2006"/>
    <s v="Vapi"/>
    <s v="AMD"/>
    <s v="Ahmedabad"/>
    <s v="Eicher 14"/>
    <n v="8"/>
    <n v="200"/>
    <n v="14400"/>
    <n v="5080"/>
    <s v="Market"/>
    <s v="60000"/>
    <n v="0"/>
    <n v="0"/>
    <n v="0"/>
    <n v="0"/>
    <n v="0"/>
    <n v="2.5"/>
    <n v="13000"/>
    <n v="2"/>
    <n v="23800"/>
    <n v="36800"/>
    <n v="60000"/>
    <n v="60000"/>
    <n v="96800"/>
  </r>
  <r>
    <n v="1061"/>
    <s v="AMD1061"/>
    <n v="113"/>
    <x v="2"/>
    <d v="2017-04-28T00:00:00"/>
    <n v="71235"/>
    <s v="EMI (4 yrs)"/>
    <n v="2008"/>
    <s v="Ahmedabad Branch"/>
    <s v="AMD"/>
    <s v="Ahmedabad"/>
    <s v="Eicher 17"/>
    <n v="7"/>
    <n v="228.57142857142858"/>
    <n v="16457.142857142859"/>
    <n v="5080"/>
    <s v="EMI"/>
    <s v="4 yrs"/>
    <n v="4"/>
    <n v="48"/>
    <n v="924000"/>
    <n v="2012"/>
    <n v="0"/>
    <n v="4.5"/>
    <n v="13000"/>
    <n v="2"/>
    <n v="23800"/>
    <n v="36800"/>
    <n v="0"/>
    <n v="21537.142857142859"/>
    <n v="58337.142857142855"/>
  </r>
  <r>
    <n v="1363"/>
    <s v="GNC1363"/>
    <n v="114"/>
    <x v="3"/>
    <d v="2018-08-20T00:00:00"/>
    <n v="71243"/>
    <s v="EMI (4 yrs)"/>
    <n v="2013"/>
    <s v="Gandhi Nager"/>
    <s v="AMD"/>
    <s v="Ahmedabad"/>
    <s v="Mahindra"/>
    <n v="12"/>
    <n v="133.33333333333334"/>
    <n v="9600"/>
    <n v="4080"/>
    <s v="EMI"/>
    <s v="4 yrs"/>
    <n v="4"/>
    <n v="48"/>
    <n v="601600"/>
    <n v="2017"/>
    <n v="0"/>
    <n v="1.5"/>
    <n v="13000"/>
    <n v="1"/>
    <n v="11900"/>
    <n v="24900"/>
    <n v="0"/>
    <n v="13680"/>
    <n v="38580"/>
  </r>
  <r>
    <n v="1296"/>
    <s v="AMD1296"/>
    <n v="115"/>
    <x v="4"/>
    <d v="2018-06-28T00:00:00"/>
    <n v="71249"/>
    <s v="EMI (4 yrs)"/>
    <n v="2018"/>
    <s v="Rampura Branch"/>
    <s v="AMD"/>
    <s v="Ahmedabad"/>
    <s v="AL Dost"/>
    <n v="12"/>
    <n v="133.33333333333334"/>
    <n v="9600"/>
    <n v="4580"/>
    <s v="EMI"/>
    <s v="4 yrs"/>
    <n v="4"/>
    <n v="48"/>
    <n v="401600"/>
    <n v="2022"/>
    <n v="10193.127443236341"/>
    <n v="1.25"/>
    <n v="13000"/>
    <n v="1"/>
    <n v="11900"/>
    <n v="24900"/>
    <n v="0"/>
    <n v="24373.127443236343"/>
    <n v="49273.127443236343"/>
  </r>
  <r>
    <n v="1324"/>
    <s v="AMD1324"/>
    <n v="115"/>
    <x v="5"/>
    <d v="2018-07-19T00:00:00"/>
    <n v="71231"/>
    <s v="EMI (4 yrs)"/>
    <n v="2017"/>
    <s v="Rampura Branch"/>
    <s v="AMD"/>
    <s v="Ahmedabad"/>
    <s v="Tata Ace"/>
    <n v="14"/>
    <n v="114.28571428571429"/>
    <n v="8228.5714285714294"/>
    <n v="4080"/>
    <s v="EMI"/>
    <s v="4 yrs"/>
    <n v="4"/>
    <n v="48"/>
    <n v="321440"/>
    <n v="2021"/>
    <n v="8158.5629615385697"/>
    <n v="0.75"/>
    <n v="13000"/>
    <n v="1"/>
    <n v="11900"/>
    <n v="24900"/>
    <n v="0"/>
    <n v="20467.134390109997"/>
    <n v="45367.134390109997"/>
  </r>
  <r>
    <n v="1203"/>
    <s v="BDQ1203"/>
    <n v="116"/>
    <x v="6"/>
    <d v="2018-04-07T00:00:00"/>
    <n v="71243"/>
    <s v="Market (35000)"/>
    <n v="2017"/>
    <s v="Vadodara"/>
    <s v="AMD"/>
    <s v="Ahmedabad"/>
    <s v="Mahindra"/>
    <n v="12"/>
    <n v="133.33333333333334"/>
    <n v="9600"/>
    <n v="4080"/>
    <s v="Market"/>
    <s v="35000"/>
    <n v="0"/>
    <n v="0"/>
    <n v="0"/>
    <n v="0"/>
    <n v="0"/>
    <n v="1.5"/>
    <n v="13000"/>
    <n v="1"/>
    <n v="11900"/>
    <n v="24900"/>
    <n v="35000"/>
    <n v="35000"/>
    <n v="59900"/>
  </r>
  <r>
    <n v="1336"/>
    <s v="JGA1336"/>
    <n v="117"/>
    <x v="7"/>
    <d v="2018-08-03T00:00:00"/>
    <n v="71231"/>
    <s v="EMI (4 yrs)"/>
    <n v="2014"/>
    <s v="Jamnager"/>
    <s v="AMD"/>
    <s v="Ahmedabad"/>
    <s v="Tata Ace"/>
    <n v="14"/>
    <n v="114.28571428571429"/>
    <n v="8228.5714285714294"/>
    <n v="4080"/>
    <s v="EMI"/>
    <s v="4 yrs"/>
    <n v="4"/>
    <n v="48"/>
    <n v="321440"/>
    <n v="2018"/>
    <n v="8158.5629615385697"/>
    <n v="0.75"/>
    <n v="13000"/>
    <n v="1"/>
    <n v="11900"/>
    <n v="24900"/>
    <n v="0"/>
    <n v="20467.134390109997"/>
    <n v="45367.134390109997"/>
  </r>
  <r>
    <n v="1107"/>
    <s v="STV1107"/>
    <n v="118"/>
    <x v="8"/>
    <d v="2017-09-26T00:00:00"/>
    <n v="71237"/>
    <s v="EMI (4 yrs)"/>
    <n v="2017"/>
    <s v="Surat"/>
    <s v="AMD"/>
    <s v="Ahmedabad"/>
    <s v="22 Ft"/>
    <n v="6"/>
    <n v="266.66666666666669"/>
    <n v="19200"/>
    <n v="5080"/>
    <s v="EMI"/>
    <s v="4 yrs"/>
    <n v="4"/>
    <n v="48"/>
    <n v="1124000"/>
    <n v="2021"/>
    <n v="28528.573820213267"/>
    <n v="6.8"/>
    <n v="13000"/>
    <n v="2"/>
    <n v="23800"/>
    <n v="36800"/>
    <n v="0"/>
    <n v="52808.573820213263"/>
    <n v="89608.573820213263"/>
  </r>
  <r>
    <n v="1107"/>
    <s v="STV1107"/>
    <n v="118"/>
    <x v="8"/>
    <d v="2017-09-26T00:00:00"/>
    <n v="71234"/>
    <s v="EMI (4 yrs)"/>
    <n v="2017"/>
    <s v="Surat"/>
    <s v="AMD"/>
    <s v="Ahmedabad"/>
    <s v="Eicher 14"/>
    <n v="8"/>
    <n v="200"/>
    <n v="14400"/>
    <n v="5080"/>
    <s v="EMI"/>
    <s v="4 yrs"/>
    <n v="4"/>
    <n v="48"/>
    <n v="603200"/>
    <n v="2021"/>
    <n v="15309.996199601996"/>
    <n v="2.5"/>
    <n v="13000"/>
    <n v="2"/>
    <n v="23800"/>
    <n v="36800"/>
    <n v="0"/>
    <n v="34789.996199601999"/>
    <n v="71589.996199601999"/>
  </r>
  <r>
    <n v="1107"/>
    <s v="STV1107"/>
    <n v="118"/>
    <x v="8"/>
    <d v="2017-09-26T00:00:00"/>
    <n v="71235"/>
    <s v="EMI (4 yrs)"/>
    <n v="2017"/>
    <s v="Surat"/>
    <s v="AMD"/>
    <s v="Ahmedabad"/>
    <s v="Eicher 17"/>
    <n v="7"/>
    <n v="228.57142857142858"/>
    <n v="16457.142857142859"/>
    <n v="5080"/>
    <s v="EMI"/>
    <s v="4 yrs"/>
    <n v="4"/>
    <n v="48"/>
    <n v="924000"/>
    <n v="2021"/>
    <n v="23452.315133342578"/>
    <n v="4.5"/>
    <n v="13000"/>
    <n v="2"/>
    <n v="23800"/>
    <n v="36800"/>
    <n v="0"/>
    <n v="44989.457990485433"/>
    <n v="81789.457990485433"/>
  </r>
  <r>
    <n v="1318"/>
    <s v="BDQ1318"/>
    <n v="116"/>
    <x v="9"/>
    <d v="2018-07-16T00:00:00"/>
    <n v="71231"/>
    <s v="Owned"/>
    <n v="2010"/>
    <s v="Vadodara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057"/>
    <s v="AMD1057"/>
    <n v="119"/>
    <x v="10"/>
    <d v="2017-04-11T00:00:00"/>
    <n v="71236"/>
    <s v="EMI (4 yrs)"/>
    <n v="2018"/>
    <s v="Ahmmedabad City"/>
    <s v="AMD"/>
    <s v="Ahmedabad"/>
    <s v="Eicher 19"/>
    <n v="7"/>
    <n v="228.57142857142858"/>
    <n v="16457.142857142859"/>
    <n v="5080"/>
    <s v="EMI"/>
    <s v="4 yrs"/>
    <n v="4"/>
    <n v="48"/>
    <n v="924000"/>
    <n v="2022"/>
    <n v="23452.315133342578"/>
    <n v="6.5"/>
    <n v="13000"/>
    <n v="2"/>
    <n v="23800"/>
    <n v="36800"/>
    <n v="0"/>
    <n v="44989.457990485433"/>
    <n v="81789.457990485433"/>
  </r>
  <r>
    <n v="1057"/>
    <s v="AMD1057"/>
    <n v="119"/>
    <x v="10"/>
    <d v="2017-04-11T00:00:00"/>
    <n v="71234"/>
    <s v="EMI (4 yrs)"/>
    <n v="2018"/>
    <s v="Ahmmedabad City"/>
    <s v="AMD"/>
    <s v="Ahmedabad"/>
    <s v="Eicher 14"/>
    <n v="8"/>
    <n v="200"/>
    <n v="14400"/>
    <n v="5080"/>
    <s v="EMI"/>
    <s v="4 yrs"/>
    <n v="4"/>
    <n v="48"/>
    <n v="603200"/>
    <n v="2022"/>
    <n v="15309.996199601996"/>
    <n v="2.5"/>
    <n v="13000"/>
    <n v="2"/>
    <n v="23800"/>
    <n v="36800"/>
    <n v="0"/>
    <n v="34789.996199601999"/>
    <n v="71589.996199601999"/>
  </r>
  <r>
    <n v="1275"/>
    <s v="AMD1275"/>
    <n v="120"/>
    <x v="11"/>
    <d v="2018-06-14T00:00:00"/>
    <n v="71231"/>
    <s v="EMI (4 yrs)"/>
    <n v="2014"/>
    <s v="Sanand"/>
    <s v="AMD"/>
    <s v="Ahmedabad"/>
    <s v="Tata Ace"/>
    <n v="14"/>
    <n v="114.28571428571429"/>
    <n v="8228.5714285714294"/>
    <n v="4080"/>
    <s v="EMI"/>
    <s v="4 yrs"/>
    <n v="4"/>
    <n v="48"/>
    <n v="321440"/>
    <n v="2018"/>
    <n v="8158.5629615385697"/>
    <n v="0.75"/>
    <n v="13000"/>
    <n v="1"/>
    <n v="11900"/>
    <n v="24900"/>
    <n v="0"/>
    <n v="20467.134390109997"/>
    <n v="45367.134390109997"/>
  </r>
  <r>
    <n v="1339"/>
    <s v="VAP1339"/>
    <n v="112"/>
    <x v="12"/>
    <d v="2018-08-13T00:00:00"/>
    <n v="71231"/>
    <s v="EMI (4 yrs)"/>
    <n v="2018"/>
    <s v="Vapi"/>
    <s v="AMD"/>
    <s v="Ahmedabad"/>
    <s v="Tata Ace"/>
    <n v="14"/>
    <n v="114.28571428571429"/>
    <n v="8228.5714285714294"/>
    <n v="4080"/>
    <s v="EMI"/>
    <s v="4 yrs"/>
    <n v="4"/>
    <n v="48"/>
    <n v="321440"/>
    <n v="2022"/>
    <n v="8158.5629615385697"/>
    <n v="0.75"/>
    <n v="13000"/>
    <n v="1"/>
    <n v="11900"/>
    <n v="24900"/>
    <n v="0"/>
    <n v="20467.134390109997"/>
    <n v="45367.134390109997"/>
  </r>
  <r>
    <n v="1334"/>
    <s v="RAJ1334"/>
    <n v="121"/>
    <x v="13"/>
    <d v="2018-08-11T00:00:00"/>
    <n v="71246"/>
    <s v="Owned"/>
    <n v="2012"/>
    <s v="Rajkot"/>
    <s v="AMD"/>
    <s v="Ahmedabad"/>
    <s v="Super ace"/>
    <n v="15"/>
    <n v="106.66666666666667"/>
    <n v="7680"/>
    <n v="4580"/>
    <s v="Owned"/>
    <s v="NA"/>
    <n v="0"/>
    <n v="0"/>
    <n v="0"/>
    <n v="0"/>
    <n v="0"/>
    <n v="1.2"/>
    <n v="13000"/>
    <n v="1"/>
    <n v="11900"/>
    <n v="24900"/>
    <n v="0"/>
    <n v="12260"/>
    <n v="37160"/>
  </r>
  <r>
    <n v="1377"/>
    <s v="GNC1377"/>
    <n v="114"/>
    <x v="14"/>
    <d v="2018-08-20T00:00:00"/>
    <n v="71243"/>
    <s v="EMI (4 yrs)"/>
    <n v="2014"/>
    <s v="Gandhi Nager"/>
    <s v="AMD"/>
    <s v="Ahmedabad"/>
    <s v="Mahindra"/>
    <n v="12"/>
    <n v="133.33333333333334"/>
    <n v="9600"/>
    <n v="4080"/>
    <s v="EMI"/>
    <s v="4 yrs"/>
    <n v="4"/>
    <n v="48"/>
    <n v="601600"/>
    <n v="2018"/>
    <n v="15269.386130107028"/>
    <n v="1.5"/>
    <n v="13000"/>
    <n v="1"/>
    <n v="11900"/>
    <n v="24900"/>
    <n v="0"/>
    <n v="28949.386130107028"/>
    <n v="53849.386130107028"/>
  </r>
  <r>
    <n v="1209"/>
    <s v="BVC1209"/>
    <n v="122"/>
    <x v="15"/>
    <d v="2018-04-17T00:00:00"/>
    <n v="71243"/>
    <s v="Owned"/>
    <n v="2012"/>
    <s v="Bhavnager"/>
    <s v="AMD"/>
    <s v="Ahmedabad"/>
    <s v="Mahindra"/>
    <n v="12"/>
    <n v="133.33333333333334"/>
    <n v="9600"/>
    <n v="4080"/>
    <s v="Owned"/>
    <s v="NA"/>
    <n v="0"/>
    <n v="0"/>
    <n v="0"/>
    <n v="0"/>
    <n v="0"/>
    <n v="1.5"/>
    <n v="13000"/>
    <n v="1"/>
    <n v="11900"/>
    <n v="24900"/>
    <n v="0"/>
    <n v="13680"/>
    <n v="38580"/>
  </r>
  <r>
    <n v="1143"/>
    <s v="AMD1143"/>
    <n v="113"/>
    <x v="16"/>
    <d v="2018-01-01T00:00:00"/>
    <n v="71235"/>
    <s v="Owned"/>
    <n v="2002"/>
    <s v="Ahmedabad Branch"/>
    <s v="AMD"/>
    <s v="Ahmedabad"/>
    <s v="Eicher 17"/>
    <n v="7"/>
    <n v="228.57142857142858"/>
    <n v="16457.142857142859"/>
    <n v="5080"/>
    <s v="Owned"/>
    <s v="NA"/>
    <n v="0"/>
    <n v="0"/>
    <n v="0"/>
    <n v="0"/>
    <n v="0"/>
    <n v="4.5"/>
    <n v="13000"/>
    <n v="2"/>
    <n v="23800"/>
    <n v="36800"/>
    <n v="0"/>
    <n v="21537.142857142859"/>
    <n v="58337.142857142855"/>
  </r>
  <r>
    <n v="1259"/>
    <s v="AMD1259"/>
    <n v="113"/>
    <x v="17"/>
    <d v="2018-05-31T00:00:00"/>
    <n v="71236"/>
    <s v="EMI (4 yrs)"/>
    <n v="2014"/>
    <s v="Ahmedabad Branch"/>
    <s v="AMD"/>
    <s v="Ahmedabad"/>
    <s v="Eicher 19"/>
    <n v="7"/>
    <n v="228.57142857142858"/>
    <n v="16457.142857142859"/>
    <n v="5080"/>
    <s v="EMI"/>
    <s v="4 yrs"/>
    <n v="4"/>
    <n v="48"/>
    <n v="924000"/>
    <n v="2018"/>
    <n v="23452.315133342578"/>
    <n v="6.5"/>
    <n v="13000"/>
    <n v="2"/>
    <n v="23800"/>
    <n v="36800"/>
    <n v="0"/>
    <n v="44989.457990485433"/>
    <n v="81789.457990485433"/>
  </r>
  <r>
    <n v="1022"/>
    <s v="JGA1022"/>
    <n v="117"/>
    <x v="18"/>
    <d v="2016-10-24T00:00:00"/>
    <n v="71234"/>
    <s v="EMI (4 yrs)"/>
    <n v="2015"/>
    <s v="Jamnager"/>
    <s v="AMD"/>
    <s v="Ahmedabad"/>
    <s v="Eicher 14"/>
    <n v="8"/>
    <n v="200"/>
    <n v="14400"/>
    <n v="5080"/>
    <s v="EMI"/>
    <s v="4 yrs"/>
    <n v="4"/>
    <n v="48"/>
    <n v="603200"/>
    <n v="2019"/>
    <n v="15309.996199601996"/>
    <n v="2.5"/>
    <n v="13000"/>
    <n v="2"/>
    <n v="23800"/>
    <n v="36800"/>
    <n v="0"/>
    <n v="34789.996199601999"/>
    <n v="71589.996199601999"/>
  </r>
  <r>
    <n v="1022"/>
    <s v="JGA1022"/>
    <n v="117"/>
    <x v="18"/>
    <d v="2016-10-24T00:00:00"/>
    <n v="71231"/>
    <s v="Owned"/>
    <n v="2011"/>
    <s v="Jamnager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022"/>
    <s v="JGA1022"/>
    <n v="117"/>
    <x v="18"/>
    <d v="2016-10-24T00:00:00"/>
    <n v="71231"/>
    <s v="Owned"/>
    <n v="2012"/>
    <s v="Jamnager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217"/>
    <s v="RAJ1217"/>
    <n v="121"/>
    <x v="19"/>
    <d v="2018-05-01T00:00:00"/>
    <n v="71243"/>
    <s v="Owned"/>
    <n v="2013"/>
    <s v="Rajkot"/>
    <s v="AMD"/>
    <s v="Ahmedabad"/>
    <s v="Mahindra"/>
    <n v="12"/>
    <n v="133.33333333333334"/>
    <n v="9600"/>
    <n v="4080"/>
    <s v="Owned"/>
    <s v="NA"/>
    <n v="0"/>
    <n v="0"/>
    <n v="0"/>
    <n v="0"/>
    <n v="0"/>
    <n v="1.5"/>
    <n v="13000"/>
    <n v="1"/>
    <n v="11900"/>
    <n v="24900"/>
    <n v="0"/>
    <n v="13680"/>
    <n v="38580"/>
  </r>
  <r>
    <n v="1223"/>
    <s v="BDQ1223"/>
    <n v="116"/>
    <x v="20"/>
    <d v="2018-04-30T00:00:00"/>
    <n v="71234"/>
    <s v="EMI (4 yrs)"/>
    <n v="2016"/>
    <s v="Vadodara"/>
    <s v="AMD"/>
    <s v="Ahmedabad"/>
    <s v="Eicher 14"/>
    <n v="8"/>
    <n v="200"/>
    <n v="14400"/>
    <n v="5080"/>
    <s v="EMI"/>
    <s v="4 yrs"/>
    <n v="4"/>
    <n v="48"/>
    <n v="603200"/>
    <n v="2020"/>
    <n v="15309.996199601996"/>
    <n v="2.5"/>
    <n v="13000"/>
    <n v="2"/>
    <n v="23800"/>
    <n v="36800"/>
    <n v="0"/>
    <n v="34789.996199601999"/>
    <n v="71589.996199601999"/>
  </r>
  <r>
    <n v="1223"/>
    <s v="BDQ1223"/>
    <n v="116"/>
    <x v="20"/>
    <d v="2018-04-30T00:00:00"/>
    <n v="71249"/>
    <s v="EMI (4 yrs)"/>
    <n v="2017"/>
    <s v="Vadodara"/>
    <s v="AMD"/>
    <s v="Ahmedabad"/>
    <s v="AL Dost"/>
    <n v="12"/>
    <n v="133.33333333333334"/>
    <n v="9600"/>
    <n v="4580"/>
    <s v="EMI"/>
    <s v="4 yrs"/>
    <n v="4"/>
    <n v="48"/>
    <n v="401600"/>
    <n v="2021"/>
    <n v="10193.127443236341"/>
    <n v="1.25"/>
    <n v="13000"/>
    <n v="1"/>
    <n v="11900"/>
    <n v="24900"/>
    <n v="0"/>
    <n v="24373.127443236343"/>
    <n v="49273.127443236343"/>
  </r>
  <r>
    <n v="1223"/>
    <s v="BDQ1223"/>
    <n v="116"/>
    <x v="20"/>
    <d v="2018-04-30T00:00:00"/>
    <n v="71246"/>
    <s v="EMI (4 yrs)"/>
    <n v="2017"/>
    <s v="Vadodara"/>
    <s v="AMD"/>
    <s v="Ahmedabad"/>
    <s v="Super ace"/>
    <n v="15"/>
    <n v="106.66666666666667"/>
    <n v="7680"/>
    <n v="4580"/>
    <s v="EMI"/>
    <s v="4 yrs"/>
    <n v="4"/>
    <n v="48"/>
    <n v="441600"/>
    <n v="2021"/>
    <n v="11208.379180610478"/>
    <n v="1.2"/>
    <n v="13000"/>
    <n v="1"/>
    <n v="11900"/>
    <n v="24900"/>
    <n v="0"/>
    <n v="23468.379180610478"/>
    <n v="48368.379180610478"/>
  </r>
  <r>
    <n v="1075"/>
    <s v="BDQ1075"/>
    <n v="116"/>
    <x v="21"/>
    <d v="2018-07-25T00:00:00"/>
    <n v="71231"/>
    <s v="EMI (4 yrs)"/>
    <n v="2018"/>
    <s v="Vadodara"/>
    <s v="AMD"/>
    <s v="Ahmedabad"/>
    <s v="Tata Ace"/>
    <n v="14"/>
    <n v="114.28571428571429"/>
    <n v="8228.5714285714294"/>
    <n v="4080"/>
    <s v="EMI"/>
    <s v="4 yrs"/>
    <n v="4"/>
    <n v="48"/>
    <n v="321440"/>
    <n v="2022"/>
    <n v="8158.5629615385697"/>
    <n v="0.75"/>
    <n v="13000"/>
    <n v="1"/>
    <n v="11900"/>
    <n v="24900"/>
    <n v="0"/>
    <n v="20467.134390109997"/>
    <n v="45367.134390109997"/>
  </r>
  <r>
    <n v="1074"/>
    <s v="BDQ1074"/>
    <n v="116"/>
    <x v="22"/>
    <d v="2017-07-03T00:00:00"/>
    <n v="71246"/>
    <s v="Owned"/>
    <n v="2014"/>
    <s v="Vadodara"/>
    <s v="AMD"/>
    <s v="Ahmedabad"/>
    <s v="Super ace"/>
    <n v="15"/>
    <n v="106.66666666666667"/>
    <n v="7680"/>
    <n v="4580"/>
    <s v="Owned"/>
    <s v="NA"/>
    <n v="0"/>
    <n v="0"/>
    <n v="0"/>
    <n v="0"/>
    <n v="0"/>
    <n v="1.2"/>
    <n v="13000"/>
    <n v="1"/>
    <n v="11900"/>
    <n v="24900"/>
    <n v="0"/>
    <n v="12260"/>
    <n v="37160"/>
  </r>
  <r>
    <n v="1319"/>
    <s v="AMD1319"/>
    <n v="113"/>
    <x v="23"/>
    <d v="2018-07-13T00:00:00"/>
    <n v="71249"/>
    <s v="EMI (4 yrs)"/>
    <n v="2017"/>
    <s v="Ahmedabad Branch"/>
    <s v="AMD"/>
    <s v="Ahmedabad"/>
    <s v="AL Dost"/>
    <n v="12"/>
    <n v="133.33333333333334"/>
    <n v="9600"/>
    <n v="4580"/>
    <s v="EMI"/>
    <s v="4 yrs"/>
    <n v="4"/>
    <n v="48"/>
    <n v="401600"/>
    <n v="2021"/>
    <n v="10193.127443236341"/>
    <n v="1.25"/>
    <n v="13000"/>
    <n v="1"/>
    <n v="11900"/>
    <n v="24900"/>
    <n v="0"/>
    <n v="24373.127443236343"/>
    <n v="49273.127443236343"/>
  </r>
  <r>
    <n v="1298"/>
    <s v="AKV1298"/>
    <n v="123"/>
    <x v="24"/>
    <d v="2018-06-28T00:00:00"/>
    <n v="71249"/>
    <s v="Owned"/>
    <n v="2014"/>
    <s v="Amreli"/>
    <s v="AMD"/>
    <s v="Ahmedabad"/>
    <s v="AL Dost"/>
    <n v="12"/>
    <n v="133.33333333333334"/>
    <n v="9600"/>
    <n v="4580"/>
    <s v="Owned"/>
    <s v="NA"/>
    <n v="0"/>
    <n v="0"/>
    <n v="0"/>
    <n v="0"/>
    <n v="0"/>
    <n v="1.25"/>
    <n v="13000"/>
    <n v="1"/>
    <n v="11900"/>
    <n v="24900"/>
    <n v="0"/>
    <n v="14180"/>
    <n v="39080"/>
  </r>
  <r>
    <n v="1146"/>
    <s v="STV1146"/>
    <n v="118"/>
    <x v="25"/>
    <d v="2018-01-09T00:00:00"/>
    <n v="71234"/>
    <s v="Owned"/>
    <n v="2000"/>
    <s v="Surat"/>
    <s v="AMD"/>
    <s v="Ahmedabad"/>
    <s v="Eicher 14"/>
    <n v="8"/>
    <n v="200"/>
    <n v="14400"/>
    <n v="5080"/>
    <s v="Owned"/>
    <s v="NA"/>
    <n v="0"/>
    <n v="0"/>
    <n v="0"/>
    <n v="0"/>
    <n v="0"/>
    <n v="2.5"/>
    <n v="13000"/>
    <n v="2"/>
    <n v="23800"/>
    <n v="36800"/>
    <n v="0"/>
    <n v="19480"/>
    <n v="56280"/>
  </r>
  <r>
    <n v="1146"/>
    <s v="STV1146"/>
    <n v="118"/>
    <x v="25"/>
    <d v="2018-01-09T00:00:00"/>
    <n v="71231"/>
    <s v="Owned"/>
    <n v="2014"/>
    <s v="Surat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342"/>
    <s v="BDQ1342"/>
    <n v="116"/>
    <x v="26"/>
    <d v="2018-08-09T00:00:00"/>
    <n v="71249"/>
    <s v="Owned"/>
    <n v="2014"/>
    <s v="Vadodara"/>
    <s v="AMD"/>
    <s v="Ahmedabad"/>
    <s v="AL Dost"/>
    <n v="12"/>
    <n v="133.33333333333334"/>
    <n v="9600"/>
    <n v="4580"/>
    <s v="Owned"/>
    <s v="NA"/>
    <n v="0"/>
    <n v="0"/>
    <n v="0"/>
    <n v="0"/>
    <n v="0"/>
    <n v="1.25"/>
    <n v="13000"/>
    <n v="1"/>
    <n v="11900"/>
    <n v="24900"/>
    <n v="0"/>
    <n v="14180"/>
    <n v="39080"/>
  </r>
  <r>
    <n v="1317"/>
    <s v="STV1317"/>
    <n v="118"/>
    <x v="27"/>
    <d v="2018-07-12T00:00:00"/>
    <n v="71249"/>
    <s v="Owned"/>
    <n v="2012"/>
    <s v="Surat"/>
    <s v="AMD"/>
    <s v="Ahmedabad"/>
    <s v="AL Dost"/>
    <n v="12"/>
    <n v="133.33333333333334"/>
    <n v="9600"/>
    <n v="4580"/>
    <s v="Owned"/>
    <s v="NA"/>
    <n v="0"/>
    <n v="0"/>
    <n v="0"/>
    <n v="0"/>
    <n v="0"/>
    <n v="1.25"/>
    <n v="13000"/>
    <n v="1"/>
    <n v="11900"/>
    <n v="24900"/>
    <n v="0"/>
    <n v="14180"/>
    <n v="39080"/>
  </r>
  <r>
    <n v="1364"/>
    <s v="GNC1364"/>
    <n v="114"/>
    <x v="28"/>
    <d v="2018-08-30T00:00:00"/>
    <n v="71231"/>
    <s v="EMI (4 yrs)"/>
    <n v="2014"/>
    <s v="Gandhi Nager"/>
    <s v="AMD"/>
    <s v="Ahmedabad"/>
    <s v="Tata Ace"/>
    <n v="14"/>
    <n v="114.28571428571429"/>
    <n v="8228.5714285714294"/>
    <n v="4080"/>
    <s v="EMI"/>
    <s v="4 yrs"/>
    <n v="4"/>
    <n v="48"/>
    <n v="321440"/>
    <n v="2018"/>
    <n v="8158.5629615385697"/>
    <n v="0.75"/>
    <n v="13000"/>
    <n v="1"/>
    <n v="11900"/>
    <n v="24900"/>
    <n v="0"/>
    <n v="20467.134390109997"/>
    <n v="45367.134390109997"/>
  </r>
  <r>
    <n v="1335"/>
    <s v="AMD1335"/>
    <n v="115"/>
    <x v="29"/>
    <d v="2018-08-13T00:00:00"/>
    <n v="71243"/>
    <s v="EMI (4 yrs)"/>
    <n v="2010"/>
    <s v="Rampura Branch"/>
    <s v="AMD"/>
    <s v="Ahmedabad"/>
    <s v="Mahindra"/>
    <n v="12"/>
    <n v="133.33333333333334"/>
    <n v="9600"/>
    <n v="4080"/>
    <s v="EMI"/>
    <s v="4 yrs"/>
    <n v="4"/>
    <n v="48"/>
    <n v="601600"/>
    <n v="2014"/>
    <n v="0"/>
    <n v="1.5"/>
    <n v="13000"/>
    <n v="1"/>
    <n v="11900"/>
    <n v="24900"/>
    <n v="0"/>
    <n v="13680"/>
    <n v="38580"/>
  </r>
  <r>
    <n v="1289"/>
    <s v="AMD1289"/>
    <n v="113"/>
    <x v="30"/>
    <d v="2018-06-28T00:00:00"/>
    <n v="71235"/>
    <s v="Owned"/>
    <n v="2004"/>
    <s v="Ahmedabad Branch"/>
    <s v="AMD"/>
    <s v="Ahmedabad"/>
    <s v="Eicher 17"/>
    <n v="7"/>
    <n v="228.57142857142858"/>
    <n v="16457.142857142859"/>
    <n v="5080"/>
    <s v="Owned"/>
    <s v="NA"/>
    <n v="0"/>
    <n v="0"/>
    <n v="0"/>
    <n v="0"/>
    <n v="0"/>
    <n v="4.5"/>
    <n v="13000"/>
    <n v="2"/>
    <n v="23800"/>
    <n v="36800"/>
    <n v="0"/>
    <n v="21537.142857142859"/>
    <n v="58337.142857142855"/>
  </r>
  <r>
    <n v="1327"/>
    <s v="BDQ1327"/>
    <n v="116"/>
    <x v="31"/>
    <d v="2018-07-23T00:00:00"/>
    <n v="71249"/>
    <s v="Owned"/>
    <n v="2012"/>
    <s v="Vadodara"/>
    <s v="AMD"/>
    <s v="Ahmedabad"/>
    <s v="AL Dost"/>
    <n v="12"/>
    <n v="133.33333333333334"/>
    <n v="9600"/>
    <n v="4580"/>
    <s v="Owned"/>
    <s v="NA"/>
    <n v="0"/>
    <n v="0"/>
    <n v="0"/>
    <n v="0"/>
    <n v="0"/>
    <n v="1.25"/>
    <n v="13000"/>
    <n v="1"/>
    <n v="11900"/>
    <n v="24900"/>
    <n v="0"/>
    <n v="14180"/>
    <n v="39080"/>
  </r>
  <r>
    <n v="1042"/>
    <s v="RAJ1042"/>
    <n v="121"/>
    <x v="32"/>
    <d v="2017-02-04T00:00:00"/>
    <n v="71231"/>
    <s v="Owned"/>
    <n v="2012"/>
    <s v="Rajkot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042"/>
    <s v="RAJ1042"/>
    <n v="121"/>
    <x v="32"/>
    <d v="2017-02-04T00:00:00"/>
    <n v="71232"/>
    <s v="Market (49000)"/>
    <n v="2009"/>
    <s v="Rajkot"/>
    <s v="AMD"/>
    <s v="Ahmedabad"/>
    <s v="Pickup"/>
    <n v="12"/>
    <n v="133.33333333333334"/>
    <n v="9600"/>
    <n v="4080"/>
    <s v="Market"/>
    <s v="49000"/>
    <n v="0"/>
    <n v="0"/>
    <n v="0"/>
    <n v="0"/>
    <n v="0"/>
    <n v="1.5"/>
    <n v="13000"/>
    <n v="1"/>
    <n v="11900"/>
    <n v="24900"/>
    <n v="49000"/>
    <n v="49000"/>
    <n v="73900"/>
  </r>
  <r>
    <n v="1302"/>
    <s v="AMD1302"/>
    <n v="115"/>
    <x v="33"/>
    <d v="2018-07-03T00:00:00"/>
    <n v="71231"/>
    <s v="EMI (4 yrs)"/>
    <n v="2018"/>
    <s v="Rampura Branch"/>
    <s v="AMD"/>
    <s v="Ahmedabad"/>
    <s v="Tata Ace"/>
    <n v="14"/>
    <n v="114.28571428571429"/>
    <n v="8228.5714285714294"/>
    <n v="4080"/>
    <s v="EMI"/>
    <s v="4 yrs"/>
    <n v="4"/>
    <n v="48"/>
    <n v="321440"/>
    <n v="2022"/>
    <n v="8158.5629615385697"/>
    <n v="0.75"/>
    <n v="13000"/>
    <n v="1"/>
    <n v="11900"/>
    <n v="24900"/>
    <n v="0"/>
    <n v="20467.134390109997"/>
    <n v="45367.134390109997"/>
  </r>
  <r>
    <n v="1229"/>
    <s v="STV1229"/>
    <n v="118"/>
    <x v="34"/>
    <d v="2018-05-07T00:00:00"/>
    <n v="71231"/>
    <s v="Owned"/>
    <n v="2015"/>
    <s v="Surat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031"/>
    <s v="AMD1031"/>
    <n v="113"/>
    <x v="35"/>
    <d v="2016-11-11T00:00:00"/>
    <n v="71235"/>
    <s v="Market (45000)"/>
    <n v="2014"/>
    <s v="Ahmedabad Branch"/>
    <s v="AMD"/>
    <s v="Ahmedabad"/>
    <s v="Eicher 17"/>
    <n v="7"/>
    <n v="228.57142857142858"/>
    <n v="16457.142857142859"/>
    <n v="5080"/>
    <s v="Market"/>
    <s v="45000"/>
    <n v="0"/>
    <n v="0"/>
    <n v="0"/>
    <n v="0"/>
    <n v="0"/>
    <n v="4.5"/>
    <n v="13000"/>
    <n v="2"/>
    <n v="23800"/>
    <n v="36800"/>
    <n v="45000"/>
    <n v="45000"/>
    <n v="81800"/>
  </r>
  <r>
    <n v="1357"/>
    <s v="GNC1357"/>
    <n v="114"/>
    <x v="36"/>
    <d v="2018-08-20T00:00:00"/>
    <n v="71231"/>
    <s v="Owned"/>
    <n v="2012"/>
    <s v="Gandhi Nager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328"/>
    <s v="BDQ1328"/>
    <n v="116"/>
    <x v="37"/>
    <d v="2018-08-06T00:00:00"/>
    <n v="71246"/>
    <s v="Owned"/>
    <n v="2014"/>
    <s v="Vadodara"/>
    <s v="AMD"/>
    <s v="Ahmedabad"/>
    <s v="Super ace"/>
    <n v="15"/>
    <n v="106.66666666666667"/>
    <n v="7680"/>
    <n v="4580"/>
    <s v="Owned"/>
    <s v="NA"/>
    <n v="0"/>
    <n v="0"/>
    <n v="0"/>
    <n v="0"/>
    <n v="0"/>
    <n v="1.2"/>
    <n v="13000"/>
    <n v="1"/>
    <n v="11900"/>
    <n v="24900"/>
    <n v="0"/>
    <n v="12260"/>
    <n v="37160"/>
  </r>
  <r>
    <n v="1329"/>
    <s v="BDQ1329"/>
    <n v="116"/>
    <x v="38"/>
    <d v="2018-08-06T00:00:00"/>
    <n v="71249"/>
    <s v="Market (52500)"/>
    <n v="2013"/>
    <s v="Vadodara"/>
    <s v="AMD"/>
    <s v="Ahmedabad"/>
    <s v="AL Dost"/>
    <n v="12"/>
    <n v="133.33333333333334"/>
    <n v="9600"/>
    <n v="4580"/>
    <s v="Market"/>
    <s v="52500"/>
    <n v="0"/>
    <n v="0"/>
    <n v="0"/>
    <n v="0"/>
    <n v="0"/>
    <n v="1.25"/>
    <n v="13000"/>
    <n v="1"/>
    <n v="11900"/>
    <n v="24900"/>
    <n v="52500"/>
    <n v="52500"/>
    <n v="77400"/>
  </r>
  <r>
    <n v="1344"/>
    <s v="JND1344"/>
    <n v="124"/>
    <x v="39"/>
    <d v="2018-08-20T00:00:00"/>
    <n v="71231"/>
    <s v="Owned"/>
    <n v="2010"/>
    <s v="Junagarh"/>
    <s v="AMD"/>
    <s v="Ahmedabad"/>
    <s v="Tata Ace"/>
    <n v="14"/>
    <n v="114.28571428571429"/>
    <n v="8228.5714285714294"/>
    <n v="4080"/>
    <s v="Owned"/>
    <s v="NA"/>
    <n v="0"/>
    <n v="0"/>
    <n v="0"/>
    <n v="0"/>
    <n v="0"/>
    <n v="0.75"/>
    <n v="13000"/>
    <n v="1"/>
    <n v="11900"/>
    <n v="24900"/>
    <n v="0"/>
    <n v="12308.571428571429"/>
    <n v="37208.571428571428"/>
  </r>
  <r>
    <n v="1240"/>
    <s v="MSH1240"/>
    <n v="125"/>
    <x v="40"/>
    <d v="2018-05-24T00:00:00"/>
    <n v="71243"/>
    <s v="EMI (4 yrs)"/>
    <n v="2018"/>
    <s v="Mehsana"/>
    <s v="AMD"/>
    <s v="Ahmedabad"/>
    <s v="Mahindra"/>
    <n v="12"/>
    <n v="133.33333333333334"/>
    <n v="9600"/>
    <n v="4080"/>
    <s v="EMI"/>
    <s v="4 yrs"/>
    <n v="4"/>
    <n v="48"/>
    <n v="601600"/>
    <n v="2022"/>
    <n v="15269.386130107028"/>
    <n v="1.5"/>
    <n v="13000"/>
    <n v="1"/>
    <n v="11900"/>
    <n v="24900"/>
    <n v="0"/>
    <n v="28949.386130107028"/>
    <n v="53849.386130107028"/>
  </r>
  <r>
    <n v="1240"/>
    <s v="MSH1240"/>
    <n v="125"/>
    <x v="40"/>
    <d v="2018-05-24T00:00:00"/>
    <n v="71243"/>
    <s v="Owned"/>
    <n v="2017"/>
    <s v="Mehsana"/>
    <s v="AMD"/>
    <s v="Ahmedabad"/>
    <s v="Mahindra"/>
    <n v="12"/>
    <n v="133.33333333333334"/>
    <n v="9600"/>
    <n v="4080"/>
    <s v="Owned"/>
    <s v="NA"/>
    <n v="0"/>
    <n v="0"/>
    <n v="0"/>
    <n v="0"/>
    <n v="0"/>
    <n v="1.5"/>
    <n v="13000"/>
    <n v="1"/>
    <n v="11900"/>
    <n v="24900"/>
    <n v="0"/>
    <n v="13680"/>
    <n v="38580"/>
  </r>
  <r>
    <n v="1237"/>
    <s v="AMD1237"/>
    <n v="113"/>
    <x v="41"/>
    <d v="2018-05-21T00:00:00"/>
    <n v="71235"/>
    <s v="EMI (4 yrs)"/>
    <n v="2007"/>
    <s v="Ahmedabad Branch"/>
    <s v="AMD"/>
    <s v="Ahmedabad"/>
    <s v="Eicher 17"/>
    <n v="7"/>
    <n v="228.57142857142858"/>
    <n v="16457.142857142859"/>
    <n v="5080"/>
    <s v="EMI"/>
    <s v="4 yrs"/>
    <n v="4"/>
    <n v="48"/>
    <n v="924000"/>
    <n v="2011"/>
    <n v="0"/>
    <n v="4.5"/>
    <n v="13000"/>
    <n v="2"/>
    <n v="23800"/>
    <n v="36800"/>
    <n v="0"/>
    <n v="21537.142857142859"/>
    <n v="58337.142857142855"/>
  </r>
  <r>
    <n v="1338"/>
    <s v="AMD1338"/>
    <n v="115"/>
    <x v="42"/>
    <d v="2018-08-18T00:00:00"/>
    <n v="71243"/>
    <s v="EMI (4 yrs)"/>
    <n v="2018"/>
    <s v="Rampura Branch"/>
    <s v="AMD"/>
    <s v="Ahmedabad"/>
    <s v="Mahindra"/>
    <n v="12"/>
    <n v="133.33333333333334"/>
    <n v="9600"/>
    <n v="4080"/>
    <s v="EMI"/>
    <s v="4 yrs"/>
    <n v="4"/>
    <n v="48"/>
    <n v="601600"/>
    <n v="2022"/>
    <n v="15269.386130107028"/>
    <n v="1.5"/>
    <n v="13000"/>
    <n v="1"/>
    <n v="11900"/>
    <n v="24900"/>
    <n v="0"/>
    <n v="28949.386130107028"/>
    <n v="53849.386130107028"/>
  </r>
  <r>
    <n v="1367"/>
    <s v="BDQ1367"/>
    <n v="116"/>
    <x v="43"/>
    <d v="2018-08-21T00:00:00"/>
    <n v="71249"/>
    <s v="Owned"/>
    <n v="2013"/>
    <s v="Vadodara"/>
    <s v="AMD"/>
    <s v="Ahmedabad"/>
    <s v="AL Dost"/>
    <n v="12"/>
    <n v="133.33333333333334"/>
    <n v="9600"/>
    <n v="4580"/>
    <s v="Owned"/>
    <s v="NA"/>
    <n v="0"/>
    <n v="0"/>
    <n v="0"/>
    <n v="0"/>
    <n v="0"/>
    <n v="1.25"/>
    <n v="13000"/>
    <n v="1"/>
    <n v="11900"/>
    <n v="24900"/>
    <n v="0"/>
    <n v="14180"/>
    <n v="39080"/>
  </r>
  <r>
    <n v="1299"/>
    <s v="STV1299"/>
    <n v="118"/>
    <x v="44"/>
    <d v="2018-07-02T00:00:00"/>
    <n v="71231"/>
    <s v="EMI (4 yrs)"/>
    <n v="2018"/>
    <s v="Surat"/>
    <s v="AMD"/>
    <s v="Ahmedabad"/>
    <s v="Tata Ace"/>
    <n v="14"/>
    <n v="114.28571428571429"/>
    <n v="8228.5714285714294"/>
    <n v="4080"/>
    <s v="EMI"/>
    <s v="4 yrs"/>
    <n v="4"/>
    <n v="48"/>
    <n v="321440"/>
    <n v="2022"/>
    <n v="8158.5629615385697"/>
    <n v="0.75"/>
    <n v="13000"/>
    <n v="1"/>
    <n v="11900"/>
    <n v="24900"/>
    <n v="0"/>
    <n v="20467.134390109997"/>
    <n v="45367.134390109997"/>
  </r>
  <r>
    <n v="1330"/>
    <s v="AMD1330"/>
    <n v="115"/>
    <x v="45"/>
    <d v="2018-08-13T00:00:00"/>
    <n v="71232"/>
    <s v="EMI (4 yrs)"/>
    <n v="2017"/>
    <s v="Rampura Branch"/>
    <s v="AMD"/>
    <s v="Ahmedabad"/>
    <s v="Pickup"/>
    <n v="12"/>
    <n v="133.33333333333334"/>
    <n v="9600"/>
    <n v="4080"/>
    <s v="EMI"/>
    <s v="4 yrs"/>
    <n v="4"/>
    <n v="48"/>
    <n v="521680"/>
    <n v="2021"/>
    <n v="13240.913158833502"/>
    <n v="1.5"/>
    <n v="13000"/>
    <n v="1"/>
    <n v="11900"/>
    <n v="24900"/>
    <n v="0"/>
    <n v="26920.9131588335"/>
    <n v="51820.9131588335"/>
  </r>
  <r>
    <n v="1330"/>
    <s v="AMD1330"/>
    <n v="115"/>
    <x v="45"/>
    <d v="2018-08-13T00:00:00"/>
    <n v="71231"/>
    <s v="EMI (4 yrs)"/>
    <n v="2018"/>
    <s v="Rampura Branch"/>
    <s v="AMD"/>
    <s v="Ahmedabad"/>
    <s v="Tata Ace"/>
    <n v="14"/>
    <n v="114.28571428571429"/>
    <n v="8228.5714285714294"/>
    <n v="4080"/>
    <s v="EMI"/>
    <s v="4 yrs"/>
    <n v="4"/>
    <n v="48"/>
    <n v="321440"/>
    <n v="2022"/>
    <n v="8158.5629615385697"/>
    <n v="0.75"/>
    <n v="13000"/>
    <n v="1"/>
    <n v="11900"/>
    <n v="24900"/>
    <n v="0"/>
    <n v="20467.134390109997"/>
    <n v="45367.134390109997"/>
  </r>
  <r>
    <n v="1330"/>
    <s v="AMD1330"/>
    <n v="115"/>
    <x v="45"/>
    <d v="2018-08-13T00:00:00"/>
    <n v="71235"/>
    <s v="EMI (4 yrs)"/>
    <n v="2018"/>
    <s v="Rampura Branch"/>
    <s v="AMD"/>
    <s v="Ahmedabad"/>
    <s v="Eicher 17"/>
    <n v="7"/>
    <n v="228.57142857142858"/>
    <n v="16457.142857142859"/>
    <n v="5080"/>
    <s v="EMI"/>
    <s v="4 yrs"/>
    <n v="4"/>
    <n v="48"/>
    <n v="924000"/>
    <n v="2022"/>
    <n v="23452.315133342578"/>
    <n v="4.5"/>
    <n v="13000"/>
    <n v="2"/>
    <n v="23800"/>
    <n v="36800"/>
    <n v="0"/>
    <n v="44989.457990485433"/>
    <n v="81789.457990485433"/>
  </r>
  <r>
    <n v="1330"/>
    <s v="AMD1330"/>
    <n v="115"/>
    <x v="45"/>
    <d v="2018-08-13T00:00:00"/>
    <n v="71243"/>
    <s v="EMI (4 yrs)"/>
    <n v="2017"/>
    <s v="Rampura Branch"/>
    <s v="AMD"/>
    <s v="Ahmedabad"/>
    <s v="Mahindra"/>
    <n v="12"/>
    <n v="133.33333333333334"/>
    <n v="9600"/>
    <n v="4080"/>
    <s v="EMI"/>
    <s v="4 yrs"/>
    <n v="4"/>
    <n v="48"/>
    <n v="601600"/>
    <n v="2021"/>
    <n v="15269.386130107028"/>
    <n v="1.5"/>
    <n v="13000"/>
    <n v="1"/>
    <n v="11900"/>
    <n v="24900"/>
    <n v="0"/>
    <n v="28949.386130107028"/>
    <n v="53849.386130107028"/>
  </r>
  <r>
    <n v="1331"/>
    <s v="AMD1331"/>
    <n v="119"/>
    <x v="46"/>
    <d v="2018-08-09T00:00:00"/>
    <n v="71243"/>
    <s v="Owned"/>
    <n v="2018"/>
    <s v="Ahmmedabad City"/>
    <s v="AMD"/>
    <s v="Ahmedabad"/>
    <s v="Mahindra"/>
    <n v="12"/>
    <n v="133.33333333333334"/>
    <n v="9600"/>
    <n v="4080"/>
    <s v="Owned"/>
    <s v="NA"/>
    <n v="0"/>
    <n v="0"/>
    <n v="0"/>
    <n v="0"/>
    <n v="0"/>
    <n v="1.5"/>
    <n v="13000"/>
    <n v="1"/>
    <n v="11900"/>
    <n v="24900"/>
    <n v="0"/>
    <n v="13680"/>
    <n v="38580"/>
  </r>
  <r>
    <n v="1331"/>
    <s v="AMD1331"/>
    <n v="119"/>
    <x v="46"/>
    <d v="2018-08-09T00:00:00"/>
    <n v="71243"/>
    <s v="Owned"/>
    <n v="2005"/>
    <s v="Ahmmedabad City"/>
    <s v="AMD"/>
    <s v="Ahmedabad"/>
    <s v="Mahindra"/>
    <n v="12"/>
    <n v="133.33333333333334"/>
    <n v="9600"/>
    <n v="4080"/>
    <s v="Owned"/>
    <s v="NA"/>
    <n v="0"/>
    <n v="0"/>
    <n v="0"/>
    <n v="0"/>
    <n v="0"/>
    <n v="1.5"/>
    <n v="13000"/>
    <n v="1"/>
    <n v="11900"/>
    <n v="24900"/>
    <n v="0"/>
    <n v="13680"/>
    <n v="38580"/>
  </r>
  <r>
    <n v="1105"/>
    <s v="VAP1105"/>
    <n v="112"/>
    <x v="47"/>
    <d v="2017-09-16T00:00:00"/>
    <n v="71238"/>
    <s v="EMI (4 yrs)"/>
    <n v="2008"/>
    <s v="Vapi"/>
    <s v="AMD"/>
    <s v="Ahmedabad"/>
    <s v="Eicher 20"/>
    <n v="6"/>
    <n v="266.66666666666669"/>
    <n v="19200"/>
    <n v="5080"/>
    <s v="EMI"/>
    <s v="4 yrs"/>
    <n v="4"/>
    <n v="48"/>
    <n v="1003600"/>
    <n v="2012"/>
    <n v="0"/>
    <n v="6.5"/>
    <n v="13000"/>
    <n v="2"/>
    <n v="23800"/>
    <n v="36800"/>
    <n v="0"/>
    <n v="24280"/>
    <n v="61080"/>
  </r>
  <r>
    <n v="1104"/>
    <s v="AMD1104"/>
    <n v="120"/>
    <x v="48"/>
    <d v="2017-09-15T00:00:00"/>
    <n v="71249"/>
    <s v="EMI (4 yrs)"/>
    <n v="2017"/>
    <s v="Sanand"/>
    <s v="AMD"/>
    <s v="Ahmedabad"/>
    <s v="AL Dost"/>
    <n v="12"/>
    <n v="133.33333333333334"/>
    <n v="9600"/>
    <n v="4580"/>
    <s v="EMI"/>
    <s v="4 yrs"/>
    <n v="4"/>
    <n v="48"/>
    <n v="401600"/>
    <n v="2021"/>
    <n v="10193.127443236341"/>
    <n v="1.25"/>
    <n v="13000"/>
    <n v="1"/>
    <n v="11900"/>
    <n v="24900"/>
    <n v="0"/>
    <n v="24373.127443236343"/>
    <n v="49273.127443236343"/>
  </r>
  <r>
    <n v="1171"/>
    <s v="AMD1171"/>
    <n v="120"/>
    <x v="49"/>
    <d v="2018-03-07T00:00:00"/>
    <n v="71249"/>
    <s v="EMI (4 yrs)"/>
    <n v="2017"/>
    <s v="Sanand"/>
    <s v="AMD"/>
    <s v="Ahmedabad"/>
    <s v="AL Dost"/>
    <n v="12"/>
    <n v="133.33333333333334"/>
    <n v="9600"/>
    <n v="4580"/>
    <s v="EMI"/>
    <s v="4 yrs"/>
    <n v="4"/>
    <n v="48"/>
    <n v="401600"/>
    <n v="2021"/>
    <n v="10193.127443236341"/>
    <n v="1.25"/>
    <n v="13000"/>
    <n v="1"/>
    <n v="11900"/>
    <n v="24900"/>
    <n v="0"/>
    <n v="24373.127443236343"/>
    <n v="49273.127443236343"/>
  </r>
  <r>
    <n v="1151"/>
    <s v="BDQ1151"/>
    <n v="116"/>
    <x v="50"/>
    <d v="2018-01-20T00:00:00"/>
    <n v="71234"/>
    <s v="Market (68000)"/>
    <n v="2013"/>
    <s v="Vadodara"/>
    <s v="AMD"/>
    <s v="Ahmedabad"/>
    <s v="Eicher 14"/>
    <n v="8"/>
    <n v="200"/>
    <n v="14400"/>
    <n v="5080"/>
    <s v="Market"/>
    <s v="68000"/>
    <n v="0"/>
    <n v="0"/>
    <n v="0"/>
    <n v="0"/>
    <n v="0"/>
    <n v="2.5"/>
    <n v="13000"/>
    <n v="2"/>
    <n v="23800"/>
    <n v="36800"/>
    <n v="68000"/>
    <n v="68000"/>
    <n v="10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Cost Pivot" cacheId="10" applyNumberFormats="0" applyBorderFormats="0" applyFontFormats="0" applyPatternFormats="0" applyAlignmentFormats="0" applyWidthHeightFormats="0" dataCaption="" updatedVersion="8" compact="0" compactData="0">
  <location ref="A1:B53" firstHeaderRow="1" firstDataRow="1" firstDataCol="1"/>
  <pivotFields count="31">
    <pivotField name="bp_id" compact="0" outline="0" multipleItemSelectionAllowed="1" showAll="0"/>
    <pivotField name="bp_code" compact="0" outline="0" multipleItemSelectionAllowed="1" showAll="0"/>
    <pivotField name="branch_id" compact="0" outline="0" multipleItemSelectionAllowed="1" showAll="0"/>
    <pivotField name="BP name" axis="axisRow" compact="0" outline="0" multipleItemSelectionAllowed="1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bp_joining_date" compact="0" numFmtId="164" outline="0" multipleItemSelectionAllowed="1" showAll="0"/>
    <pivotField name="vehicle_type_id" compact="0" outline="0" multipleItemSelectionAllowed="1" showAll="0"/>
    <pivotField name="ownership_type" compact="0" outline="0" multipleItemSelectionAllowed="1" showAll="0"/>
    <pivotField name="vehicle_purchase_year" compact="0" outline="0" multipleItemSelectionAllowed="1" showAll="0"/>
    <pivotField name="Branch Name" compact="0" outline="0" multipleItemSelectionAllowed="1" showAll="0"/>
    <pivotField name="Cluster Code" compact="0" outline="0" multipleItemSelectionAllowed="1" showAll="0"/>
    <pivotField name="City" compact="0" outline="0" multipleItemSelectionAllowed="1" showAll="0"/>
    <pivotField name="Vehicle Type" compact="0" outline="0" multipleItemSelectionAllowed="1" showAll="0"/>
    <pivotField name="Mileage (Km/l)" compact="0" numFmtId="1" outline="0" multipleItemSelectionAllowed="1" showAll="0"/>
    <pivotField name="Fuel Consumed (l)" compact="0" numFmtId="1" outline="0" multipleItemSelectionAllowed="1" showAll="0"/>
    <pivotField name="Fuel Cost (Rs.)" compact="0" numFmtId="3" outline="0" multipleItemSelectionAllowed="1" showAll="0"/>
    <pivotField name="Maintenance (Rs.)" compact="0" numFmtId="3" outline="0" multipleItemSelectionAllowed="1" showAll="0"/>
    <pivotField name="Purchase Type" compact="0" outline="0" multipleItemSelectionAllowed="1" showAll="0"/>
    <pivotField name="Ownership Info" compact="0" numFmtId="1" outline="0" multipleItemSelectionAllowed="1" showAll="0"/>
    <pivotField name="EMI Duration (Years)" compact="0" numFmtId="3" outline="0" multipleItemSelectionAllowed="1" showAll="0"/>
    <pivotField name="NPER (months)" compact="0" outline="0" multipleItemSelectionAllowed="1" showAll="0"/>
    <pivotField name="Principal Amount (Rs.)" compact="0" numFmtId="3" outline="0" multipleItemSelectionAllowed="1" showAll="0"/>
    <pivotField name="EMI End Year" compact="0" numFmtId="1" outline="0" multipleItemSelectionAllowed="1" showAll="0"/>
    <pivotField name="EMI (Rs.)" compact="0" numFmtId="3" outline="0" multipleItemSelectionAllowed="1" showAll="0"/>
    <pivotField name="Vehicle Capacity (tons)" compact="0" outline="0" multipleItemSelectionAllowed="1" showAll="0"/>
    <pivotField name="Driver Salary (Rs.)" compact="0" outline="0" multipleItemSelectionAllowed="1" showAll="0"/>
    <pivotField name="Loaders" compact="0" outline="0" multipleItemSelectionAllowed="1" showAll="0"/>
    <pivotField name="Loader Salary (Rs.)" compact="0" numFmtId="3" outline="0" multipleItemSelectionAllowed="1" showAll="0"/>
    <pivotField name="Manpower Cost (Rs.)" compact="0" numFmtId="3" outline="0" multipleItemSelectionAllowed="1" showAll="0"/>
    <pivotField name="Price (Market Owned)" compact="0" numFmtId="3" outline="0" multipleItemSelectionAllowed="1" showAll="0"/>
    <pivotField name="Vehicle Cost (Rs.)" compact="0" numFmtId="3" outline="0" multipleItemSelectionAllowed="1" showAll="0"/>
    <pivotField name="Total Cost (Rs.)" dataField="1" compact="0" numFmtId="3" outline="0" multipleItemSelectionAllowed="1" showAll="0"/>
  </pivotFields>
  <rowFields count="1">
    <field x="3"/>
  </rowFields>
  <rowItems count="52">
    <i>
      <x v="8"/>
    </i>
    <i>
      <x v="45"/>
    </i>
    <i>
      <x v="20"/>
    </i>
    <i>
      <x v="10"/>
    </i>
    <i>
      <x v="18"/>
    </i>
    <i>
      <x/>
    </i>
    <i>
      <x v="32"/>
    </i>
    <i>
      <x v="50"/>
    </i>
    <i>
      <x v="1"/>
    </i>
    <i>
      <x v="25"/>
    </i>
    <i>
      <x v="40"/>
    </i>
    <i>
      <x v="35"/>
    </i>
    <i>
      <x v="17"/>
    </i>
    <i>
      <x v="38"/>
    </i>
    <i>
      <x v="46"/>
    </i>
    <i>
      <x v="47"/>
    </i>
    <i>
      <x v="6"/>
    </i>
    <i>
      <x v="2"/>
    </i>
    <i>
      <x v="41"/>
    </i>
    <i>
      <x v="16"/>
    </i>
    <i>
      <x v="30"/>
    </i>
    <i>
      <x v="42"/>
    </i>
    <i>
      <x v="14"/>
    </i>
    <i>
      <x v="4"/>
    </i>
    <i>
      <x v="49"/>
    </i>
    <i>
      <x v="48"/>
    </i>
    <i>
      <x v="23"/>
    </i>
    <i>
      <x v="44"/>
    </i>
    <i>
      <x v="5"/>
    </i>
    <i>
      <x v="33"/>
    </i>
    <i>
      <x v="7"/>
    </i>
    <i>
      <x v="28"/>
    </i>
    <i>
      <x v="12"/>
    </i>
    <i>
      <x v="11"/>
    </i>
    <i>
      <x v="21"/>
    </i>
    <i>
      <x v="26"/>
    </i>
    <i>
      <x v="31"/>
    </i>
    <i>
      <x v="27"/>
    </i>
    <i>
      <x v="24"/>
    </i>
    <i>
      <x v="43"/>
    </i>
    <i>
      <x v="3"/>
    </i>
    <i>
      <x v="15"/>
    </i>
    <i>
      <x v="29"/>
    </i>
    <i>
      <x v="19"/>
    </i>
    <i>
      <x v="39"/>
    </i>
    <i>
      <x v="9"/>
    </i>
    <i>
      <x v="34"/>
    </i>
    <i>
      <x v="36"/>
    </i>
    <i>
      <x v="22"/>
    </i>
    <i>
      <x v="37"/>
    </i>
    <i>
      <x v="13"/>
    </i>
    <i t="grand">
      <x/>
    </i>
  </rowItems>
  <colItems count="1">
    <i/>
  </colItems>
  <dataFields count="1">
    <dataField name="SUM of Total Cost (Rs.)" fld="30" baseField="0" numFmtId="43"/>
  </dataFields>
  <formats count="8">
    <format dxfId="7">
      <pivotArea type="all" dataOnly="0" outline="0" fieldPosition="0"/>
    </format>
    <format dxfId="6">
      <pivotArea outline="0" fieldPosition="0"/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3" count="1">
            <x v="13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fieldPosition="0"/>
    </format>
  </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N54"/>
  <sheetViews>
    <sheetView showGridLines="0" tabSelected="1" zoomScale="70" zoomScaleNormal="70" workbookViewId="0">
      <selection activeCell="I4" sqref="I4:I54"/>
    </sheetView>
  </sheetViews>
  <sheetFormatPr defaultColWidth="12.5546875" defaultRowHeight="16.5" customHeight="1" x14ac:dyDescent="0.25"/>
  <cols>
    <col min="1" max="1" width="5.33203125" bestFit="1" customWidth="1"/>
    <col min="2" max="2" width="29.5546875" customWidth="1"/>
    <col min="3" max="3" width="16.77734375" customWidth="1"/>
    <col min="4" max="4" width="11.33203125" bestFit="1" customWidth="1"/>
    <col min="5" max="5" width="17.6640625" bestFit="1" customWidth="1"/>
    <col min="6" max="6" width="17.6640625" customWidth="1"/>
    <col min="7" max="7" width="13.21875" customWidth="1"/>
    <col min="13" max="13" width="16.77734375" bestFit="1" customWidth="1"/>
  </cols>
  <sheetData>
    <row r="1" spans="1:14" ht="16.5" customHeight="1" x14ac:dyDescent="0.25">
      <c r="B1" s="1"/>
      <c r="C1" s="1"/>
      <c r="D1" s="1"/>
      <c r="E1" s="1"/>
      <c r="F1" s="1"/>
      <c r="G1" s="33" t="s">
        <v>0</v>
      </c>
      <c r="H1" s="34"/>
    </row>
    <row r="2" spans="1:14" ht="16.5" customHeight="1" x14ac:dyDescent="0.25">
      <c r="B2" s="1"/>
      <c r="C2" s="1"/>
      <c r="D2" s="1"/>
      <c r="E2" s="1"/>
      <c r="F2" s="1"/>
      <c r="G2" s="2" t="s">
        <v>1</v>
      </c>
      <c r="H2" s="2" t="s">
        <v>2</v>
      </c>
    </row>
    <row r="3" spans="1:14" ht="16.5" customHeight="1" x14ac:dyDescent="0.25">
      <c r="A3" s="27" t="s">
        <v>89</v>
      </c>
      <c r="B3" s="28" t="s">
        <v>3</v>
      </c>
      <c r="C3" s="28" t="s">
        <v>4</v>
      </c>
      <c r="D3" s="28" t="s">
        <v>273</v>
      </c>
      <c r="E3" s="28" t="s">
        <v>274</v>
      </c>
      <c r="F3" s="28" t="s">
        <v>275</v>
      </c>
      <c r="G3" s="4" t="s">
        <v>5</v>
      </c>
      <c r="H3" s="4" t="s">
        <v>6</v>
      </c>
      <c r="M3" s="70" t="s">
        <v>276</v>
      </c>
    </row>
    <row r="4" spans="1:14" ht="16.5" customHeight="1" x14ac:dyDescent="0.25">
      <c r="A4" s="24">
        <v>1022</v>
      </c>
      <c r="B4" s="25" t="s">
        <v>7</v>
      </c>
      <c r="C4" s="25" t="s">
        <v>8</v>
      </c>
      <c r="D4" s="25">
        <f>VLOOKUP(C4,$M$4:$N$17,2,0)</f>
        <v>4</v>
      </c>
      <c r="E4" s="32">
        <v>66343</v>
      </c>
      <c r="F4" s="26"/>
      <c r="G4" s="7">
        <f>SUMIFS('Cost Sheet'!$AE$5:$AE$70,'Cost Sheet'!$D$5:$D$70,$B4,'Cost Sheet'!$I$5:$I$70,$C4)</f>
        <v>0</v>
      </c>
      <c r="H4" s="7">
        <f>F4-G4</f>
        <v>0</v>
      </c>
      <c r="M4" s="40" t="s">
        <v>8</v>
      </c>
      <c r="N4" s="69">
        <v>4</v>
      </c>
    </row>
    <row r="5" spans="1:14" ht="16.5" customHeight="1" x14ac:dyDescent="0.25">
      <c r="A5" s="24">
        <v>1057</v>
      </c>
      <c r="B5" s="25" t="s">
        <v>9</v>
      </c>
      <c r="C5" s="25" t="s">
        <v>10</v>
      </c>
      <c r="D5" s="25">
        <f>VLOOKUP(C5,$M$4:$N$17,2,0)</f>
        <v>3</v>
      </c>
      <c r="E5" s="32">
        <v>34688.666666666664</v>
      </c>
      <c r="F5" s="26"/>
      <c r="G5" s="7">
        <f>SUMIFS('Cost Sheet'!$AE$5:$AE$70,'Cost Sheet'!$D$5:$D$70,$B5,'Cost Sheet'!$I$5:$I$70,$C5)</f>
        <v>0</v>
      </c>
      <c r="H5" s="7">
        <f>F5-G5</f>
        <v>0</v>
      </c>
      <c r="J5" s="8"/>
      <c r="K5" s="8"/>
      <c r="M5" s="40" t="s">
        <v>10</v>
      </c>
      <c r="N5" s="69">
        <v>3</v>
      </c>
    </row>
    <row r="6" spans="1:14" ht="16.5" customHeight="1" x14ac:dyDescent="0.25">
      <c r="A6" s="24">
        <v>1061</v>
      </c>
      <c r="B6" s="25" t="s">
        <v>11</v>
      </c>
      <c r="C6" s="25" t="s">
        <v>12</v>
      </c>
      <c r="D6" s="25">
        <f>VLOOKUP(C6,$M$4:$N$17,2,0)</f>
        <v>5</v>
      </c>
      <c r="E6" s="32">
        <v>29269</v>
      </c>
      <c r="F6" s="26"/>
      <c r="G6" s="7">
        <f>SUMIFS('Cost Sheet'!$AE$5:$AE$70,'Cost Sheet'!$D$5:$D$70,$B6,'Cost Sheet'!$I$5:$I$70,$C6)</f>
        <v>0</v>
      </c>
      <c r="H6" s="7">
        <f>F6-G6</f>
        <v>0</v>
      </c>
      <c r="M6" s="40" t="s">
        <v>12</v>
      </c>
      <c r="N6" s="69">
        <v>5</v>
      </c>
    </row>
    <row r="7" spans="1:14" ht="16.5" customHeight="1" x14ac:dyDescent="0.25">
      <c r="A7" s="24">
        <v>1070</v>
      </c>
      <c r="B7" s="25" t="s">
        <v>13</v>
      </c>
      <c r="C7" s="25" t="s">
        <v>14</v>
      </c>
      <c r="D7" s="25">
        <f>VLOOKUP(C7,$M$4:$N$17,2,0)</f>
        <v>5</v>
      </c>
      <c r="E7" s="32">
        <v>36413.599999999999</v>
      </c>
      <c r="F7" s="26"/>
      <c r="G7" s="7">
        <f>SUMIFS('Cost Sheet'!$AE$5:$AE$70,'Cost Sheet'!$D$5:$D$70,$B7,'Cost Sheet'!$I$5:$I$70,$C7)</f>
        <v>0</v>
      </c>
      <c r="H7" s="7">
        <f>F7-G7</f>
        <v>0</v>
      </c>
      <c r="M7" s="40" t="s">
        <v>14</v>
      </c>
      <c r="N7" s="69">
        <v>5</v>
      </c>
    </row>
    <row r="8" spans="1:14" ht="16.5" customHeight="1" x14ac:dyDescent="0.25">
      <c r="A8" s="24">
        <v>1107</v>
      </c>
      <c r="B8" s="25" t="s">
        <v>15</v>
      </c>
      <c r="C8" s="25" t="s">
        <v>16</v>
      </c>
      <c r="D8" s="25">
        <f>VLOOKUP(C8,$M$4:$N$17,2,0)</f>
        <v>5</v>
      </c>
      <c r="E8" s="32">
        <v>14851.2</v>
      </c>
      <c r="F8" s="26"/>
      <c r="G8" s="7">
        <f>SUMIFS('Cost Sheet'!$AE$5:$AE$70,'Cost Sheet'!$D$5:$D$70,$B8,'Cost Sheet'!$I$5:$I$70,$C8)</f>
        <v>0</v>
      </c>
      <c r="H8" s="7">
        <f>F8-G8</f>
        <v>0</v>
      </c>
      <c r="J8" s="8"/>
      <c r="K8" s="9"/>
      <c r="M8" s="40" t="s">
        <v>16</v>
      </c>
      <c r="N8" s="69">
        <v>5</v>
      </c>
    </row>
    <row r="9" spans="1:14" ht="16.5" customHeight="1" x14ac:dyDescent="0.25">
      <c r="A9" s="24">
        <v>1104</v>
      </c>
      <c r="B9" s="25" t="s">
        <v>17</v>
      </c>
      <c r="C9" s="25" t="s">
        <v>18</v>
      </c>
      <c r="D9" s="25">
        <f>VLOOKUP(C9,$M$4:$N$17,2,0)</f>
        <v>5</v>
      </c>
      <c r="E9" s="32">
        <v>5479.6</v>
      </c>
      <c r="F9" s="26"/>
      <c r="G9" s="7">
        <f>SUMIFS('Cost Sheet'!$AE$5:$AE$70,'Cost Sheet'!$D$5:$D$70,$B9,'Cost Sheet'!$I$5:$I$70,$C9)</f>
        <v>0</v>
      </c>
      <c r="H9" s="7">
        <f>F9-G9</f>
        <v>0</v>
      </c>
      <c r="M9" s="40" t="s">
        <v>18</v>
      </c>
      <c r="N9" s="69">
        <v>5</v>
      </c>
    </row>
    <row r="10" spans="1:14" ht="16.5" customHeight="1" x14ac:dyDescent="0.25">
      <c r="A10" s="24">
        <v>1105</v>
      </c>
      <c r="B10" s="25" t="s">
        <v>19</v>
      </c>
      <c r="C10" s="25" t="s">
        <v>14</v>
      </c>
      <c r="D10" s="25">
        <f>VLOOKUP(C10,$M$4:$N$17,2,0)</f>
        <v>5</v>
      </c>
      <c r="E10" s="32">
        <v>12176.6</v>
      </c>
      <c r="F10" s="26"/>
      <c r="G10" s="7">
        <f>SUMIFS('Cost Sheet'!$AE$5:$AE$70,'Cost Sheet'!$D$5:$D$70,$B10,'Cost Sheet'!$I$5:$I$70,$C10)</f>
        <v>0</v>
      </c>
      <c r="H10" s="7">
        <f>F10-G10</f>
        <v>0</v>
      </c>
      <c r="M10" s="40" t="s">
        <v>23</v>
      </c>
      <c r="N10" s="69">
        <v>5</v>
      </c>
    </row>
    <row r="11" spans="1:14" ht="16.5" customHeight="1" x14ac:dyDescent="0.25">
      <c r="A11" s="24">
        <v>1143</v>
      </c>
      <c r="B11" s="25" t="s">
        <v>20</v>
      </c>
      <c r="C11" s="25" t="s">
        <v>12</v>
      </c>
      <c r="D11" s="25">
        <f>VLOOKUP(C11,$M$4:$N$17,2,0)</f>
        <v>5</v>
      </c>
      <c r="E11" s="32">
        <v>30367.4</v>
      </c>
      <c r="F11" s="26"/>
      <c r="G11" s="7">
        <f>SUMIFS('Cost Sheet'!$AE$5:$AE$70,'Cost Sheet'!$D$5:$D$70,$B11,'Cost Sheet'!$I$5:$I$70,$C11)</f>
        <v>0</v>
      </c>
      <c r="H11" s="7">
        <f>F11-G11</f>
        <v>0</v>
      </c>
      <c r="M11" s="40" t="s">
        <v>26</v>
      </c>
      <c r="N11" s="69">
        <v>7</v>
      </c>
    </row>
    <row r="12" spans="1:14" ht="16.5" customHeight="1" x14ac:dyDescent="0.25">
      <c r="A12" s="24">
        <v>1146</v>
      </c>
      <c r="B12" s="25" t="s">
        <v>21</v>
      </c>
      <c r="C12" s="25" t="s">
        <v>16</v>
      </c>
      <c r="D12" s="25">
        <f>VLOOKUP(C12,$M$4:$N$17,2,0)</f>
        <v>5</v>
      </c>
      <c r="E12" s="32">
        <v>15057.4</v>
      </c>
      <c r="F12" s="26"/>
      <c r="G12" s="7">
        <f>SUMIFS('Cost Sheet'!$AE$5:$AE$70,'Cost Sheet'!$D$5:$D$70,$B12,'Cost Sheet'!$I$5:$I$70,$C12)</f>
        <v>0</v>
      </c>
      <c r="H12" s="7">
        <f>F12-G12</f>
        <v>0</v>
      </c>
      <c r="M12" s="40" t="s">
        <v>29</v>
      </c>
      <c r="N12" s="69">
        <v>7</v>
      </c>
    </row>
    <row r="13" spans="1:14" ht="16.5" customHeight="1" x14ac:dyDescent="0.25">
      <c r="A13" s="29">
        <v>1203</v>
      </c>
      <c r="B13" s="30" t="s">
        <v>22</v>
      </c>
      <c r="C13" s="30" t="s">
        <v>23</v>
      </c>
      <c r="D13" s="30">
        <f>VLOOKUP(C13,$M$4:$N$17,2,0)</f>
        <v>5</v>
      </c>
      <c r="E13" s="32">
        <v>7678</v>
      </c>
      <c r="F13" s="26"/>
      <c r="G13" s="31">
        <f>SUMIFS('Cost Sheet'!$AE$5:$AE$70,'Cost Sheet'!$D$5:$D$70,$B13,'Cost Sheet'!$I$5:$I$70,$C13)</f>
        <v>0</v>
      </c>
      <c r="H13" s="7">
        <f>F13-G13</f>
        <v>0</v>
      </c>
      <c r="M13" s="40" t="s">
        <v>32</v>
      </c>
      <c r="N13" s="69">
        <v>7</v>
      </c>
    </row>
    <row r="14" spans="1:14" ht="16.5" customHeight="1" x14ac:dyDescent="0.25">
      <c r="A14" s="24">
        <v>1229</v>
      </c>
      <c r="B14" s="25" t="s">
        <v>24</v>
      </c>
      <c r="C14" s="25" t="s">
        <v>16</v>
      </c>
      <c r="D14" s="25">
        <f>VLOOKUP(C14,$M$4:$N$17,2,0)</f>
        <v>5</v>
      </c>
      <c r="E14" s="32">
        <v>50309.2</v>
      </c>
      <c r="F14" s="26"/>
      <c r="G14" s="7">
        <f>SUMIFS('Cost Sheet'!$AE$5:$AE$70,'Cost Sheet'!$D$5:$D$70,$B14,'Cost Sheet'!$I$5:$I$70,$C14)</f>
        <v>0</v>
      </c>
      <c r="H14" s="7">
        <f>F14-G14</f>
        <v>0</v>
      </c>
      <c r="M14" s="40" t="s">
        <v>38</v>
      </c>
      <c r="N14" s="69">
        <v>9</v>
      </c>
    </row>
    <row r="15" spans="1:14" ht="16.5" customHeight="1" x14ac:dyDescent="0.25">
      <c r="A15" s="24">
        <v>1217</v>
      </c>
      <c r="B15" s="25" t="s">
        <v>25</v>
      </c>
      <c r="C15" s="25" t="s">
        <v>26</v>
      </c>
      <c r="D15" s="25">
        <f>VLOOKUP(C15,$M$4:$N$17,2,0)</f>
        <v>7</v>
      </c>
      <c r="E15" s="32">
        <v>11221.857142857143</v>
      </c>
      <c r="F15" s="26"/>
      <c r="G15" s="6">
        <f>SUMIFS('Cost Sheet'!$AE$5:$AE$70,'Cost Sheet'!$D$5:$D$70,$B15,'Cost Sheet'!$I$5:$I$70,$C15)</f>
        <v>0</v>
      </c>
      <c r="H15" s="7">
        <f>F15-G15</f>
        <v>0</v>
      </c>
      <c r="M15" s="40" t="s">
        <v>41</v>
      </c>
      <c r="N15" s="69">
        <v>4</v>
      </c>
    </row>
    <row r="16" spans="1:14" ht="16.5" customHeight="1" x14ac:dyDescent="0.25">
      <c r="A16" s="24">
        <v>1223</v>
      </c>
      <c r="B16" s="25" t="s">
        <v>27</v>
      </c>
      <c r="C16" s="25" t="s">
        <v>23</v>
      </c>
      <c r="D16" s="25">
        <f>VLOOKUP(C16,$M$4:$N$17,2,0)</f>
        <v>5</v>
      </c>
      <c r="E16" s="32">
        <v>37402.800000000003</v>
      </c>
      <c r="F16" s="26"/>
      <c r="G16" s="6">
        <f>SUMIFS('Cost Sheet'!$AE$5:$AE$70,'Cost Sheet'!$D$5:$D$70,$B16,'Cost Sheet'!$I$5:$I$70,$C16)</f>
        <v>0</v>
      </c>
      <c r="H16" s="7">
        <f>F16-G16</f>
        <v>0</v>
      </c>
      <c r="M16" s="40" t="s">
        <v>50</v>
      </c>
      <c r="N16" s="69">
        <v>6</v>
      </c>
    </row>
    <row r="17" spans="1:14" ht="16.5" customHeight="1" x14ac:dyDescent="0.25">
      <c r="A17" s="24">
        <v>1209</v>
      </c>
      <c r="B17" s="25" t="s">
        <v>28</v>
      </c>
      <c r="C17" s="25" t="s">
        <v>29</v>
      </c>
      <c r="D17" s="25">
        <f>VLOOKUP(C17,$M$4:$N$17,2,0)</f>
        <v>7</v>
      </c>
      <c r="E17" s="32">
        <v>2739.4285714285716</v>
      </c>
      <c r="F17" s="26"/>
      <c r="G17" s="6">
        <f>SUMIFS('Cost Sheet'!$AE$5:$AE$70,'Cost Sheet'!$D$5:$D$70,$B17,'Cost Sheet'!$I$5:$I$70,$C17)</f>
        <v>0</v>
      </c>
      <c r="H17" s="7">
        <f>F17-G17</f>
        <v>0</v>
      </c>
      <c r="M17" s="40" t="s">
        <v>52</v>
      </c>
      <c r="N17" s="69">
        <v>19</v>
      </c>
    </row>
    <row r="18" spans="1:14" ht="16.5" customHeight="1" x14ac:dyDescent="0.25">
      <c r="A18" s="24">
        <v>1237</v>
      </c>
      <c r="B18" s="25" t="s">
        <v>30</v>
      </c>
      <c r="C18" s="25" t="s">
        <v>12</v>
      </c>
      <c r="D18" s="25">
        <f>VLOOKUP(C18,$M$4:$N$17,2,0)</f>
        <v>5</v>
      </c>
      <c r="E18" s="32">
        <v>12357.2</v>
      </c>
      <c r="F18" s="26"/>
      <c r="G18" s="6">
        <f>SUMIFS('Cost Sheet'!$AE$5:$AE$70,'Cost Sheet'!$D$5:$D$70,$B18,'Cost Sheet'!$I$5:$I$70,$C18)</f>
        <v>0</v>
      </c>
      <c r="H18" s="7">
        <f>F18-G18</f>
        <v>0</v>
      </c>
    </row>
    <row r="19" spans="1:14" ht="16.5" customHeight="1" x14ac:dyDescent="0.25">
      <c r="A19" s="24">
        <v>1240</v>
      </c>
      <c r="B19" s="25" t="s">
        <v>31</v>
      </c>
      <c r="C19" s="25" t="s">
        <v>32</v>
      </c>
      <c r="D19" s="25">
        <f>VLOOKUP(C19,$M$4:$N$17,2,0)</f>
        <v>7</v>
      </c>
      <c r="E19" s="32">
        <v>1583.1428571428571</v>
      </c>
      <c r="F19" s="26"/>
      <c r="G19" s="6">
        <f>SUMIFS('Cost Sheet'!$AE$5:$AE$70,'Cost Sheet'!$D$5:$D$70,$B19,'Cost Sheet'!$I$5:$I$70,$C19)</f>
        <v>0</v>
      </c>
      <c r="H19" s="7">
        <f>F19-G19</f>
        <v>0</v>
      </c>
    </row>
    <row r="20" spans="1:14" ht="16.5" customHeight="1" x14ac:dyDescent="0.25">
      <c r="A20" s="24">
        <v>1259</v>
      </c>
      <c r="B20" s="25" t="s">
        <v>33</v>
      </c>
      <c r="C20" s="25" t="s">
        <v>12</v>
      </c>
      <c r="D20" s="25">
        <f>VLOOKUP(C20,$M$4:$N$17,2,0)</f>
        <v>5</v>
      </c>
      <c r="E20" s="32">
        <v>8948.2000000000007</v>
      </c>
      <c r="F20" s="26"/>
      <c r="G20" s="6">
        <f>SUMIFS('Cost Sheet'!$AE$5:$AE$70,'Cost Sheet'!$D$5:$D$70,$B20,'Cost Sheet'!$I$5:$I$70,$C20)</f>
        <v>0</v>
      </c>
      <c r="H20" s="7">
        <f>F20-G20</f>
        <v>0</v>
      </c>
    </row>
    <row r="21" spans="1:14" ht="16.5" customHeight="1" x14ac:dyDescent="0.25">
      <c r="A21" s="24">
        <v>1275</v>
      </c>
      <c r="B21" s="25" t="s">
        <v>34</v>
      </c>
      <c r="C21" s="25" t="s">
        <v>18</v>
      </c>
      <c r="D21" s="25">
        <f>VLOOKUP(C21,$M$4:$N$17,2,0)</f>
        <v>5</v>
      </c>
      <c r="E21" s="32">
        <v>162.4</v>
      </c>
      <c r="F21" s="26"/>
      <c r="G21" s="6">
        <f>SUMIFS('Cost Sheet'!$AE$5:$AE$70,'Cost Sheet'!$D$5:$D$70,$B21,'Cost Sheet'!$I$5:$I$70,$C21)</f>
        <v>0</v>
      </c>
      <c r="H21" s="7">
        <f>F21-G21</f>
        <v>0</v>
      </c>
    </row>
    <row r="22" spans="1:14" ht="16.5" customHeight="1" x14ac:dyDescent="0.25">
      <c r="A22" s="24">
        <v>1289</v>
      </c>
      <c r="B22" s="25" t="s">
        <v>35</v>
      </c>
      <c r="C22" s="25" t="s">
        <v>12</v>
      </c>
      <c r="D22" s="25">
        <f>VLOOKUP(C22,$M$4:$N$17,2,0)</f>
        <v>5</v>
      </c>
      <c r="E22" s="32">
        <v>25992</v>
      </c>
      <c r="F22" s="26"/>
      <c r="G22" s="6">
        <f>SUMIFS('Cost Sheet'!$AE$5:$AE$70,'Cost Sheet'!$D$5:$D$70,$B22,'Cost Sheet'!$I$5:$I$70,$C22)</f>
        <v>0</v>
      </c>
      <c r="H22" s="7">
        <f>F22-G22</f>
        <v>0</v>
      </c>
    </row>
    <row r="23" spans="1:14" ht="16.5" customHeight="1" x14ac:dyDescent="0.25">
      <c r="A23" s="24">
        <v>1299</v>
      </c>
      <c r="B23" s="25" t="s">
        <v>36</v>
      </c>
      <c r="C23" s="25" t="s">
        <v>16</v>
      </c>
      <c r="D23" s="25">
        <f>VLOOKUP(C23,$M$4:$N$17,2,0)</f>
        <v>5</v>
      </c>
      <c r="E23" s="32">
        <v>9403.6</v>
      </c>
      <c r="F23" s="26"/>
      <c r="G23" s="6">
        <f>SUMIFS('Cost Sheet'!$AE$5:$AE$70,'Cost Sheet'!$D$5:$D$70,$B23,'Cost Sheet'!$I$5:$I$70,$C23)</f>
        <v>0</v>
      </c>
      <c r="H23" s="7">
        <f>F23-G23</f>
        <v>0</v>
      </c>
    </row>
    <row r="24" spans="1:14" ht="16.5" customHeight="1" x14ac:dyDescent="0.25">
      <c r="A24" s="24">
        <v>1302</v>
      </c>
      <c r="B24" s="25" t="s">
        <v>37</v>
      </c>
      <c r="C24" s="25" t="s">
        <v>38</v>
      </c>
      <c r="D24" s="25">
        <f>VLOOKUP(C24,$M$4:$N$17,2,0)</f>
        <v>9</v>
      </c>
      <c r="E24" s="32">
        <v>7681.4444444444443</v>
      </c>
      <c r="F24" s="26"/>
      <c r="G24" s="6">
        <f>SUMIFS('Cost Sheet'!$AE$5:$AE$70,'Cost Sheet'!$D$5:$D$70,$B24,'Cost Sheet'!$I$5:$I$70,$C24)</f>
        <v>0</v>
      </c>
      <c r="H24" s="7">
        <f>F24-G24</f>
        <v>0</v>
      </c>
    </row>
    <row r="25" spans="1:14" ht="16.5" customHeight="1" x14ac:dyDescent="0.25">
      <c r="A25" s="24">
        <v>1296</v>
      </c>
      <c r="B25" s="25" t="s">
        <v>39</v>
      </c>
      <c r="C25" s="25" t="s">
        <v>38</v>
      </c>
      <c r="D25" s="25">
        <f>VLOOKUP(C25,$M$4:$N$17,2,0)</f>
        <v>9</v>
      </c>
      <c r="E25" s="32">
        <v>2553.3333333333335</v>
      </c>
      <c r="F25" s="26"/>
      <c r="G25" s="6">
        <f>SUMIFS('Cost Sheet'!$AE$5:$AE$70,'Cost Sheet'!$D$5:$D$70,$B25,'Cost Sheet'!$I$5:$I$70,$C25)</f>
        <v>0</v>
      </c>
      <c r="H25" s="7">
        <f>F25-G25</f>
        <v>0</v>
      </c>
    </row>
    <row r="26" spans="1:14" ht="16.5" customHeight="1" x14ac:dyDescent="0.25">
      <c r="A26" s="24">
        <v>1298</v>
      </c>
      <c r="B26" s="25" t="s">
        <v>40</v>
      </c>
      <c r="C26" s="25" t="s">
        <v>41</v>
      </c>
      <c r="D26" s="25">
        <f>VLOOKUP(C26,$M$4:$N$17,2,0)</f>
        <v>4</v>
      </c>
      <c r="E26" s="32">
        <v>15837.5</v>
      </c>
      <c r="F26" s="26"/>
      <c r="G26" s="6">
        <f>SUMIFS('Cost Sheet'!$AE$5:$AE$70,'Cost Sheet'!$D$5:$D$70,$B26,'Cost Sheet'!$I$5:$I$70,$C26)</f>
        <v>0</v>
      </c>
      <c r="H26" s="7">
        <f>F26-G26</f>
        <v>0</v>
      </c>
    </row>
    <row r="27" spans="1:14" ht="16.5" customHeight="1" x14ac:dyDescent="0.25">
      <c r="A27" s="24">
        <v>1324</v>
      </c>
      <c r="B27" s="25" t="s">
        <v>42</v>
      </c>
      <c r="C27" s="25" t="s">
        <v>38</v>
      </c>
      <c r="D27" s="25">
        <f>VLOOKUP(C27,$M$4:$N$17,2,0)</f>
        <v>9</v>
      </c>
      <c r="E27" s="32">
        <v>4069</v>
      </c>
      <c r="F27" s="26"/>
      <c r="G27" s="6">
        <f>SUMIFS('Cost Sheet'!$AE$5:$AE$70,'Cost Sheet'!$D$5:$D$70,$B27,'Cost Sheet'!$I$5:$I$70,$C27)</f>
        <v>0</v>
      </c>
      <c r="H27" s="7">
        <f>F27-G27</f>
        <v>0</v>
      </c>
    </row>
    <row r="28" spans="1:14" ht="16.5" customHeight="1" x14ac:dyDescent="0.25">
      <c r="A28" s="24">
        <v>1331</v>
      </c>
      <c r="B28" s="25" t="s">
        <v>43</v>
      </c>
      <c r="C28" s="25" t="s">
        <v>10</v>
      </c>
      <c r="D28" s="25">
        <f>VLOOKUP(C28,$M$4:$N$17,2,0)</f>
        <v>3</v>
      </c>
      <c r="E28" s="32">
        <v>20175</v>
      </c>
      <c r="F28" s="26"/>
      <c r="G28" s="6">
        <f>SUMIFS('Cost Sheet'!$AE$5:$AE$70,'Cost Sheet'!$D$5:$D$70,$B28,'Cost Sheet'!$I$5:$I$70,$C28)</f>
        <v>0</v>
      </c>
      <c r="H28" s="7">
        <f>F28-G28</f>
        <v>0</v>
      </c>
    </row>
    <row r="29" spans="1:14" ht="16.5" customHeight="1" x14ac:dyDescent="0.25">
      <c r="A29" s="24">
        <v>1330</v>
      </c>
      <c r="B29" s="25" t="s">
        <v>44</v>
      </c>
      <c r="C29" s="25" t="s">
        <v>38</v>
      </c>
      <c r="D29" s="25">
        <f>VLOOKUP(C29,$M$4:$N$17,2,0)</f>
        <v>9</v>
      </c>
      <c r="E29" s="32">
        <v>11325</v>
      </c>
      <c r="F29" s="26"/>
      <c r="G29" s="6">
        <f>SUMIFS('Cost Sheet'!$AE$5:$AE$70,'Cost Sheet'!$D$5:$D$70,$B29,'Cost Sheet'!$I$5:$I$70,$C29)</f>
        <v>0</v>
      </c>
      <c r="H29" s="7">
        <f>F29-G29</f>
        <v>0</v>
      </c>
    </row>
    <row r="30" spans="1:14" ht="16.5" customHeight="1" x14ac:dyDescent="0.25">
      <c r="A30" s="24">
        <v>1332</v>
      </c>
      <c r="B30" s="25" t="s">
        <v>45</v>
      </c>
      <c r="C30" s="25" t="s">
        <v>14</v>
      </c>
      <c r="D30" s="25">
        <f>VLOOKUP(C30,$M$4:$N$17,2,0)</f>
        <v>5</v>
      </c>
      <c r="E30" s="32">
        <v>16347.6</v>
      </c>
      <c r="F30" s="26"/>
      <c r="G30" s="6">
        <f>SUMIFS('Cost Sheet'!$AE$5:$AE$70,'Cost Sheet'!$D$5:$D$70,$B30,'Cost Sheet'!$I$5:$I$70,$C30)</f>
        <v>0</v>
      </c>
      <c r="H30" s="7">
        <f>F30-G30</f>
        <v>0</v>
      </c>
    </row>
    <row r="31" spans="1:14" ht="16.5" customHeight="1" x14ac:dyDescent="0.25">
      <c r="A31" s="24">
        <v>1335</v>
      </c>
      <c r="B31" s="25" t="s">
        <v>46</v>
      </c>
      <c r="C31" s="25" t="s">
        <v>38</v>
      </c>
      <c r="D31" s="25">
        <f>VLOOKUP(C31,$M$4:$N$17,2,0)</f>
        <v>9</v>
      </c>
      <c r="E31" s="32">
        <v>9502.6666666666661</v>
      </c>
      <c r="F31" s="26"/>
      <c r="G31" s="6">
        <f>SUMIFS('Cost Sheet'!$AE$5:$AE$70,'Cost Sheet'!$D$5:$D$70,$B31,'Cost Sheet'!$I$5:$I$70,$C31)</f>
        <v>0</v>
      </c>
      <c r="H31" s="7">
        <f>F31-G31</f>
        <v>0</v>
      </c>
    </row>
    <row r="32" spans="1:14" ht="16.5" customHeight="1" x14ac:dyDescent="0.25">
      <c r="A32" s="24">
        <v>1339</v>
      </c>
      <c r="B32" s="25" t="s">
        <v>47</v>
      </c>
      <c r="C32" s="25" t="s">
        <v>14</v>
      </c>
      <c r="D32" s="25">
        <f>VLOOKUP(C32,$M$4:$N$17,2,0)</f>
        <v>5</v>
      </c>
      <c r="E32" s="32">
        <v>6016.6</v>
      </c>
      <c r="F32" s="26"/>
      <c r="G32" s="6">
        <f>SUMIFS('Cost Sheet'!$AE$5:$AE$70,'Cost Sheet'!$D$5:$D$70,$B32,'Cost Sheet'!$I$5:$I$70,$C32)</f>
        <v>0</v>
      </c>
      <c r="H32" s="7">
        <f>F32-G32</f>
        <v>0</v>
      </c>
    </row>
    <row r="33" spans="1:8" ht="16.5" customHeight="1" x14ac:dyDescent="0.25">
      <c r="A33" s="24">
        <v>1338</v>
      </c>
      <c r="B33" s="25" t="s">
        <v>48</v>
      </c>
      <c r="C33" s="25" t="s">
        <v>38</v>
      </c>
      <c r="D33" s="25">
        <f>VLOOKUP(C33,$M$4:$N$17,2,0)</f>
        <v>9</v>
      </c>
      <c r="E33" s="32">
        <v>4789</v>
      </c>
      <c r="F33" s="26"/>
      <c r="G33" s="6">
        <f>SUMIFS('Cost Sheet'!$AE$5:$AE$70,'Cost Sheet'!$D$5:$D$70,$B33,'Cost Sheet'!$I$5:$I$70,$C33)</f>
        <v>0</v>
      </c>
      <c r="H33" s="7">
        <f>F33-G33</f>
        <v>0</v>
      </c>
    </row>
    <row r="34" spans="1:8" ht="16.5" customHeight="1" x14ac:dyDescent="0.25">
      <c r="A34" s="24">
        <v>1344</v>
      </c>
      <c r="B34" s="25" t="s">
        <v>49</v>
      </c>
      <c r="C34" s="25" t="s">
        <v>50</v>
      </c>
      <c r="D34" s="25">
        <f>VLOOKUP(C34,$M$4:$N$17,2,0)</f>
        <v>6</v>
      </c>
      <c r="E34" s="32">
        <v>3031.3333333333335</v>
      </c>
      <c r="F34" s="26"/>
      <c r="G34" s="6">
        <f>SUMIFS('Cost Sheet'!$AE$5:$AE$70,'Cost Sheet'!$D$5:$D$70,$B34,'Cost Sheet'!$I$5:$I$70,$C34)</f>
        <v>0</v>
      </c>
      <c r="H34" s="7">
        <f>F34-G34</f>
        <v>0</v>
      </c>
    </row>
    <row r="35" spans="1:8" ht="16.5" customHeight="1" x14ac:dyDescent="0.25">
      <c r="A35" s="24">
        <v>1357</v>
      </c>
      <c r="B35" s="25" t="s">
        <v>51</v>
      </c>
      <c r="C35" s="25" t="s">
        <v>52</v>
      </c>
      <c r="D35" s="25">
        <f>VLOOKUP(C35,$M$4:$N$17,2,0)</f>
        <v>19</v>
      </c>
      <c r="E35" s="32">
        <v>1308.8421052631579</v>
      </c>
      <c r="F35" s="26"/>
      <c r="G35" s="6">
        <f>SUMIFS('Cost Sheet'!$AE$5:$AE$70,'Cost Sheet'!$D$5:$D$70,$B35,'Cost Sheet'!$I$5:$I$70,$C35)</f>
        <v>0</v>
      </c>
      <c r="H35" s="7">
        <f>F35-G35</f>
        <v>0</v>
      </c>
    </row>
    <row r="36" spans="1:8" ht="16.5" customHeight="1" x14ac:dyDescent="0.25">
      <c r="A36" s="24">
        <v>1377</v>
      </c>
      <c r="B36" s="25" t="s">
        <v>53</v>
      </c>
      <c r="C36" s="25" t="s">
        <v>52</v>
      </c>
      <c r="D36" s="25">
        <f>VLOOKUP(C36,$M$4:$N$17,2,0)</f>
        <v>19</v>
      </c>
      <c r="E36" s="32">
        <v>3100</v>
      </c>
      <c r="F36" s="26"/>
      <c r="G36" s="6">
        <f>SUMIFS('Cost Sheet'!$AE$5:$AE$70,'Cost Sheet'!$D$5:$D$70,$B36,'Cost Sheet'!$I$5:$I$70,$C36)</f>
        <v>0</v>
      </c>
      <c r="H36" s="7">
        <f>F36-G36</f>
        <v>0</v>
      </c>
    </row>
    <row r="37" spans="1:8" ht="16.5" customHeight="1" x14ac:dyDescent="0.25">
      <c r="A37" s="24">
        <v>1334</v>
      </c>
      <c r="B37" s="25" t="s">
        <v>54</v>
      </c>
      <c r="C37" s="25" t="s">
        <v>26</v>
      </c>
      <c r="D37" s="25">
        <f>VLOOKUP(C37,$M$4:$N$17,2,0)</f>
        <v>7</v>
      </c>
      <c r="E37" s="32">
        <v>4040.4285714285716</v>
      </c>
      <c r="F37" s="26"/>
      <c r="G37" s="6">
        <f>SUMIFS('Cost Sheet'!$AE$5:$AE$70,'Cost Sheet'!$D$5:$D$70,$B37,'Cost Sheet'!$I$5:$I$70,$C37)</f>
        <v>0</v>
      </c>
      <c r="H37" s="7">
        <f>F37-G37</f>
        <v>0</v>
      </c>
    </row>
    <row r="38" spans="1:8" ht="16.5" customHeight="1" x14ac:dyDescent="0.25">
      <c r="A38" s="24">
        <v>1363</v>
      </c>
      <c r="B38" s="25" t="s">
        <v>55</v>
      </c>
      <c r="C38" s="25" t="s">
        <v>52</v>
      </c>
      <c r="D38" s="25">
        <f>VLOOKUP(C38,$M$4:$N$17,2,0)</f>
        <v>19</v>
      </c>
      <c r="E38" s="32">
        <v>6740.5789473684208</v>
      </c>
      <c r="F38" s="26"/>
      <c r="G38" s="6">
        <f>SUMIFS('Cost Sheet'!$AE$5:$AE$70,'Cost Sheet'!$D$5:$D$70,$B38,'Cost Sheet'!$I$5:$I$70,$C38)</f>
        <v>0</v>
      </c>
      <c r="H38" s="7">
        <f>F38-G38</f>
        <v>0</v>
      </c>
    </row>
    <row r="39" spans="1:8" ht="16.5" customHeight="1" x14ac:dyDescent="0.25">
      <c r="A39" s="24">
        <v>1336</v>
      </c>
      <c r="B39" s="25" t="s">
        <v>56</v>
      </c>
      <c r="C39" s="25" t="s">
        <v>8</v>
      </c>
      <c r="D39" s="25">
        <f>VLOOKUP(C39,$M$4:$N$17,2,0)</f>
        <v>4</v>
      </c>
      <c r="E39" s="32">
        <v>30295</v>
      </c>
      <c r="F39" s="26"/>
      <c r="G39" s="6">
        <f>SUMIFS('Cost Sheet'!$AE$5:$AE$70,'Cost Sheet'!$D$5:$D$70,$B39,'Cost Sheet'!$I$5:$I$70,$C39)</f>
        <v>0</v>
      </c>
      <c r="H39" s="7">
        <f>F39-G39</f>
        <v>0</v>
      </c>
    </row>
    <row r="40" spans="1:8" ht="16.5" customHeight="1" x14ac:dyDescent="0.25">
      <c r="A40" s="24">
        <v>1318</v>
      </c>
      <c r="B40" s="25" t="s">
        <v>57</v>
      </c>
      <c r="C40" s="25" t="s">
        <v>23</v>
      </c>
      <c r="D40" s="25">
        <f>VLOOKUP(C40,$M$4:$N$17,2,0)</f>
        <v>5</v>
      </c>
      <c r="E40" s="32">
        <v>27256.799999999999</v>
      </c>
      <c r="F40" s="26"/>
      <c r="G40" s="6">
        <f>SUMIFS('Cost Sheet'!$AE$5:$AE$70,'Cost Sheet'!$D$5:$D$70,$B40,'Cost Sheet'!$I$5:$I$70,$C40)</f>
        <v>0</v>
      </c>
      <c r="H40" s="7">
        <f>F40-G40</f>
        <v>0</v>
      </c>
    </row>
    <row r="41" spans="1:8" ht="16.5" customHeight="1" x14ac:dyDescent="0.25">
      <c r="A41" s="24">
        <v>1075</v>
      </c>
      <c r="B41" s="25" t="s">
        <v>58</v>
      </c>
      <c r="C41" s="25" t="s">
        <v>23</v>
      </c>
      <c r="D41" s="25">
        <f>VLOOKUP(C41,$M$4:$N$17,2,0)</f>
        <v>5</v>
      </c>
      <c r="E41" s="32">
        <v>35706.800000000003</v>
      </c>
      <c r="F41" s="26"/>
      <c r="G41" s="6">
        <f>SUMIFS('Cost Sheet'!$AE$5:$AE$70,'Cost Sheet'!$D$5:$D$70,$B41,'Cost Sheet'!$I$5:$I$70,$C41)</f>
        <v>0</v>
      </c>
      <c r="H41" s="7">
        <f>F41-G41</f>
        <v>0</v>
      </c>
    </row>
    <row r="42" spans="1:8" ht="16.5" customHeight="1" x14ac:dyDescent="0.25">
      <c r="A42" s="24">
        <v>1074</v>
      </c>
      <c r="B42" s="25" t="s">
        <v>59</v>
      </c>
      <c r="C42" s="25" t="s">
        <v>23</v>
      </c>
      <c r="D42" s="25">
        <f>VLOOKUP(C42,$M$4:$N$17,2,0)</f>
        <v>5</v>
      </c>
      <c r="E42" s="32">
        <v>24819.200000000001</v>
      </c>
      <c r="F42" s="26"/>
      <c r="G42" s="6">
        <f>SUMIFS('Cost Sheet'!$AE$5:$AE$70,'Cost Sheet'!$D$5:$D$70,$B42,'Cost Sheet'!$I$5:$I$70,$C42)</f>
        <v>0</v>
      </c>
      <c r="H42" s="7">
        <f>F42-G42</f>
        <v>0</v>
      </c>
    </row>
    <row r="43" spans="1:8" ht="16.5" customHeight="1" x14ac:dyDescent="0.25">
      <c r="A43" s="24">
        <v>1319</v>
      </c>
      <c r="B43" s="25" t="s">
        <v>60</v>
      </c>
      <c r="C43" s="25" t="s">
        <v>12</v>
      </c>
      <c r="D43" s="25">
        <f>VLOOKUP(C43,$M$4:$N$17,2,0)</f>
        <v>5</v>
      </c>
      <c r="E43" s="32">
        <v>30552.2</v>
      </c>
      <c r="F43" s="26"/>
      <c r="G43" s="6">
        <f>SUMIFS('Cost Sheet'!$AE$5:$AE$70,'Cost Sheet'!$D$5:$D$70,$B43,'Cost Sheet'!$I$5:$I$70,$C43)</f>
        <v>0</v>
      </c>
      <c r="H43" s="7">
        <f>F43-G43</f>
        <v>0</v>
      </c>
    </row>
    <row r="44" spans="1:8" ht="16.5" customHeight="1" x14ac:dyDescent="0.25">
      <c r="A44" s="24">
        <v>1342</v>
      </c>
      <c r="B44" s="25" t="s">
        <v>61</v>
      </c>
      <c r="C44" s="25" t="s">
        <v>23</v>
      </c>
      <c r="D44" s="25">
        <f>VLOOKUP(C44,$M$4:$N$17,2,0)</f>
        <v>5</v>
      </c>
      <c r="E44" s="32">
        <v>5699.6</v>
      </c>
      <c r="F44" s="26"/>
      <c r="G44" s="6">
        <f>SUMIFS('Cost Sheet'!$AE$5:$AE$70,'Cost Sheet'!$D$5:$D$70,$B44,'Cost Sheet'!$I$5:$I$70,$C44)</f>
        <v>0</v>
      </c>
      <c r="H44" s="7">
        <f>F44-G44</f>
        <v>0</v>
      </c>
    </row>
    <row r="45" spans="1:8" ht="16.5" customHeight="1" x14ac:dyDescent="0.25">
      <c r="A45" s="24">
        <v>1317</v>
      </c>
      <c r="B45" s="25" t="s">
        <v>62</v>
      </c>
      <c r="C45" s="25" t="s">
        <v>16</v>
      </c>
      <c r="D45" s="25">
        <f>VLOOKUP(C45,$M$4:$N$17,2,0)</f>
        <v>5</v>
      </c>
      <c r="E45" s="32">
        <v>4544.8</v>
      </c>
      <c r="F45" s="26"/>
      <c r="G45" s="6">
        <f>SUMIFS('Cost Sheet'!$AE$5:$AE$70,'Cost Sheet'!$D$5:$D$70,$B45,'Cost Sheet'!$I$5:$I$70,$C45)</f>
        <v>0</v>
      </c>
      <c r="H45" s="7">
        <f>F45-G45</f>
        <v>0</v>
      </c>
    </row>
    <row r="46" spans="1:8" ht="16.5" customHeight="1" x14ac:dyDescent="0.25">
      <c r="A46" s="24">
        <v>1364</v>
      </c>
      <c r="B46" s="25" t="s">
        <v>63</v>
      </c>
      <c r="C46" s="25" t="s">
        <v>52</v>
      </c>
      <c r="D46" s="25">
        <f>VLOOKUP(C46,$M$4:$N$17,2,0)</f>
        <v>19</v>
      </c>
      <c r="E46" s="32">
        <v>1351.2631578947369</v>
      </c>
      <c r="F46" s="26"/>
      <c r="G46" s="6">
        <f>SUMIFS('Cost Sheet'!$AE$5:$AE$70,'Cost Sheet'!$D$5:$D$70,$B46,'Cost Sheet'!$I$5:$I$70,$C46)</f>
        <v>0</v>
      </c>
      <c r="H46" s="7">
        <f>F46-G46</f>
        <v>0</v>
      </c>
    </row>
    <row r="47" spans="1:8" ht="16.5" customHeight="1" x14ac:dyDescent="0.25">
      <c r="A47" s="24">
        <v>1327</v>
      </c>
      <c r="B47" s="25" t="s">
        <v>64</v>
      </c>
      <c r="C47" s="25" t="s">
        <v>23</v>
      </c>
      <c r="D47" s="25">
        <f>VLOOKUP(C47,$M$4:$N$17,2,0)</f>
        <v>5</v>
      </c>
      <c r="E47" s="32">
        <v>4279.8</v>
      </c>
      <c r="F47" s="26"/>
      <c r="G47" s="6">
        <f>SUMIFS('Cost Sheet'!$AE$5:$AE$70,'Cost Sheet'!$D$5:$D$70,$B47,'Cost Sheet'!$I$5:$I$70,$C47)</f>
        <v>0</v>
      </c>
      <c r="H47" s="7">
        <f>F47-G47</f>
        <v>0</v>
      </c>
    </row>
    <row r="48" spans="1:8" ht="16.5" customHeight="1" x14ac:dyDescent="0.25">
      <c r="A48" s="24">
        <v>1042</v>
      </c>
      <c r="B48" s="25" t="s">
        <v>65</v>
      </c>
      <c r="C48" s="25" t="s">
        <v>26</v>
      </c>
      <c r="D48" s="25">
        <f>VLOOKUP(C48,$M$4:$N$17,2,0)</f>
        <v>7</v>
      </c>
      <c r="E48" s="32">
        <v>3512.4285714285716</v>
      </c>
      <c r="F48" s="26"/>
      <c r="G48" s="6">
        <f>SUMIFS('Cost Sheet'!$AE$5:$AE$70,'Cost Sheet'!$D$5:$D$70,$B48,'Cost Sheet'!$I$5:$I$70,$C48)</f>
        <v>0</v>
      </c>
      <c r="H48" s="7">
        <f>F48-G48</f>
        <v>0</v>
      </c>
    </row>
    <row r="49" spans="1:8" ht="16.5" customHeight="1" x14ac:dyDescent="0.25">
      <c r="A49" s="24">
        <v>1031</v>
      </c>
      <c r="B49" s="25" t="s">
        <v>66</v>
      </c>
      <c r="C49" s="25" t="s">
        <v>12</v>
      </c>
      <c r="D49" s="25">
        <f>VLOOKUP(C49,$M$4:$N$17,2,0)</f>
        <v>5</v>
      </c>
      <c r="E49" s="32">
        <v>5234.2</v>
      </c>
      <c r="F49" s="26"/>
      <c r="G49" s="6">
        <f>SUMIFS('Cost Sheet'!$AE$5:$AE$70,'Cost Sheet'!$D$5:$D$70,$B49,'Cost Sheet'!$I$5:$I$70,$C49)</f>
        <v>0</v>
      </c>
      <c r="H49" s="7">
        <f>F49-G49</f>
        <v>0</v>
      </c>
    </row>
    <row r="50" spans="1:8" ht="16.5" customHeight="1" x14ac:dyDescent="0.25">
      <c r="A50" s="24">
        <v>1328</v>
      </c>
      <c r="B50" s="25" t="s">
        <v>67</v>
      </c>
      <c r="C50" s="25" t="s">
        <v>23</v>
      </c>
      <c r="D50" s="25">
        <f>VLOOKUP(C50,$M$4:$N$17,2,0)</f>
        <v>5</v>
      </c>
      <c r="E50" s="32">
        <v>31347.4</v>
      </c>
      <c r="F50" s="26"/>
      <c r="G50" s="6">
        <f>SUMIFS('Cost Sheet'!$AE$5:$AE$70,'Cost Sheet'!$D$5:$D$70,$B50,'Cost Sheet'!$I$5:$I$70,$C50)</f>
        <v>0</v>
      </c>
      <c r="H50" s="7">
        <f>F50-G50</f>
        <v>0</v>
      </c>
    </row>
    <row r="51" spans="1:8" ht="16.5" customHeight="1" x14ac:dyDescent="0.25">
      <c r="A51" s="24">
        <v>1329</v>
      </c>
      <c r="B51" s="25" t="s">
        <v>68</v>
      </c>
      <c r="C51" s="25" t="s">
        <v>23</v>
      </c>
      <c r="D51" s="25">
        <f>VLOOKUP(C51,$M$4:$N$17,2,0)</f>
        <v>5</v>
      </c>
      <c r="E51" s="32">
        <v>19532.2</v>
      </c>
      <c r="F51" s="26"/>
      <c r="G51" s="6">
        <f>SUMIFS('Cost Sheet'!$AE$5:$AE$70,'Cost Sheet'!$D$5:$D$70,$B51,'Cost Sheet'!$I$5:$I$70,$C51)</f>
        <v>0</v>
      </c>
      <c r="H51" s="7">
        <f>F51-G51</f>
        <v>0</v>
      </c>
    </row>
    <row r="52" spans="1:8" ht="16.5" customHeight="1" x14ac:dyDescent="0.25">
      <c r="A52" s="24">
        <v>1367</v>
      </c>
      <c r="B52" s="25" t="s">
        <v>69</v>
      </c>
      <c r="C52" s="25" t="s">
        <v>23</v>
      </c>
      <c r="D52" s="25">
        <f>VLOOKUP(C52,$M$4:$N$17,2,0)</f>
        <v>5</v>
      </c>
      <c r="E52" s="32">
        <v>8847.4</v>
      </c>
      <c r="F52" s="26"/>
      <c r="G52" s="6">
        <f>SUMIFS('Cost Sheet'!$AE$5:$AE$70,'Cost Sheet'!$D$5:$D$70,$B52,'Cost Sheet'!$I$5:$I$70,$C52)</f>
        <v>0</v>
      </c>
      <c r="H52" s="7">
        <f>F52-G52</f>
        <v>0</v>
      </c>
    </row>
    <row r="53" spans="1:8" ht="16.5" customHeight="1" x14ac:dyDescent="0.25">
      <c r="A53" s="24">
        <v>1171</v>
      </c>
      <c r="B53" s="25" t="s">
        <v>70</v>
      </c>
      <c r="C53" s="25" t="s">
        <v>18</v>
      </c>
      <c r="D53" s="25">
        <f>VLOOKUP(C53,$M$4:$N$17,2,0)</f>
        <v>5</v>
      </c>
      <c r="E53" s="32">
        <v>5290.4</v>
      </c>
      <c r="F53" s="26"/>
      <c r="G53" s="6">
        <f>SUMIFS('Cost Sheet'!$AE$5:$AE$70,'Cost Sheet'!$D$5:$D$70,$B53,'Cost Sheet'!$I$5:$I$70,$C53)</f>
        <v>0</v>
      </c>
      <c r="H53" s="7">
        <f>F53-G53</f>
        <v>0</v>
      </c>
    </row>
    <row r="54" spans="1:8" ht="16.5" customHeight="1" x14ac:dyDescent="0.25">
      <c r="A54" s="24">
        <v>1151</v>
      </c>
      <c r="B54" s="25" t="s">
        <v>71</v>
      </c>
      <c r="C54" s="25" t="s">
        <v>23</v>
      </c>
      <c r="D54" s="25">
        <f>VLOOKUP(C54,$M$4:$N$17,2,0)</f>
        <v>5</v>
      </c>
      <c r="E54" s="32">
        <v>7018.8</v>
      </c>
      <c r="F54" s="26"/>
      <c r="G54" s="6">
        <f>SUMIFS('Cost Sheet'!$AE$5:$AE$70,'Cost Sheet'!$D$5:$D$70,$B54,'Cost Sheet'!$I$5:$I$70,$C54)</f>
        <v>0</v>
      </c>
      <c r="H54" s="7">
        <f>F54-G54</f>
        <v>0</v>
      </c>
    </row>
  </sheetData>
  <mergeCells count="1">
    <mergeCell ref="G1:H1"/>
  </mergeCells>
  <conditionalFormatting sqref="M4:M17">
    <cfRule type="expression" dxfId="10" priority="1">
      <formula>COUNTIF($B$4:$H$55,#REF!)&gt;1</formula>
    </cfRule>
  </conditionalFormatting>
  <conditionalFormatting sqref="B4:H55">
    <cfRule type="expression" dxfId="8" priority="4">
      <formula>COUNTIF($B$4:$H$55,#REF!)&gt;1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0000"/>
    <outlinePr summaryBelow="0" summaryRight="0"/>
  </sheetPr>
  <dimension ref="A1:AV70"/>
  <sheetViews>
    <sheetView showGridLines="0" zoomScale="80" zoomScaleNormal="8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H5" sqref="H5"/>
    </sheetView>
  </sheetViews>
  <sheetFormatPr defaultColWidth="12.5546875" defaultRowHeight="15.75" customHeight="1" x14ac:dyDescent="0.25"/>
  <cols>
    <col min="1" max="1" width="8" customWidth="1"/>
    <col min="2" max="2" width="10.44140625" customWidth="1"/>
    <col min="3" max="3" width="11.44140625" customWidth="1"/>
    <col min="4" max="4" width="20.5546875" customWidth="1"/>
    <col min="5" max="5" width="16.21875" customWidth="1"/>
    <col min="6" max="6" width="15.77734375" customWidth="1"/>
    <col min="7" max="7" width="16.21875" customWidth="1"/>
    <col min="8" max="8" width="20.44140625" customWidth="1"/>
    <col min="9" max="9" width="15.21875" customWidth="1"/>
    <col min="10" max="10" width="13.77734375" customWidth="1"/>
    <col min="11" max="11" width="10" customWidth="1"/>
    <col min="12" max="12" width="13.44140625" customWidth="1"/>
    <col min="13" max="13" width="16.21875" customWidth="1"/>
    <col min="14" max="14" width="15.44140625" customWidth="1"/>
    <col min="15" max="15" width="15.5546875" customWidth="1"/>
    <col min="16" max="16" width="15.21875" customWidth="1"/>
    <col min="17" max="17" width="12.77734375" customWidth="1"/>
    <col min="18" max="18" width="13.21875" customWidth="1"/>
    <col min="19" max="19" width="18" customWidth="1"/>
    <col min="20" max="20" width="12.77734375" customWidth="1"/>
    <col min="21" max="21" width="19" customWidth="1"/>
    <col min="22" max="22" width="12.21875" customWidth="1"/>
    <col min="23" max="23" width="11.21875" customWidth="1"/>
    <col min="24" max="24" width="19.77734375" customWidth="1"/>
    <col min="25" max="25" width="15.77734375" customWidth="1"/>
    <col min="26" max="26" width="11.21875" customWidth="1"/>
    <col min="27" max="27" width="16.21875" customWidth="1"/>
    <col min="28" max="28" width="17.5546875" customWidth="1"/>
    <col min="29" max="29" width="18" customWidth="1"/>
    <col min="30" max="30" width="15.77734375" customWidth="1"/>
    <col min="31" max="31" width="14.21875" customWidth="1"/>
    <col min="33" max="33" width="12.21875" customWidth="1"/>
    <col min="34" max="34" width="13.44140625" customWidth="1"/>
    <col min="36" max="36" width="13.21875" customWidth="1"/>
  </cols>
  <sheetData>
    <row r="1" spans="1:48" ht="15.75" customHeight="1" x14ac:dyDescent="0.25">
      <c r="A1" s="12"/>
      <c r="B1" s="12"/>
      <c r="C1" s="12"/>
      <c r="D1" s="12"/>
      <c r="E1" s="12"/>
      <c r="F1" s="12"/>
      <c r="G1" s="12"/>
      <c r="H1" s="12"/>
      <c r="I1" s="33" t="s">
        <v>73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3" t="s">
        <v>74</v>
      </c>
      <c r="AD1" s="34"/>
      <c r="AE1" s="3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5.75" customHeight="1" x14ac:dyDescent="0.25">
      <c r="A2" s="12"/>
      <c r="B2" s="12"/>
      <c r="C2" s="12"/>
      <c r="D2" s="12"/>
      <c r="E2" s="12"/>
      <c r="F2" s="12"/>
      <c r="G2" s="12"/>
      <c r="H2" s="12"/>
      <c r="I2" s="37" t="s">
        <v>75</v>
      </c>
      <c r="J2" s="34"/>
      <c r="K2" s="34"/>
      <c r="L2" s="34"/>
      <c r="M2" s="34"/>
      <c r="N2" s="34"/>
      <c r="O2" s="34"/>
      <c r="P2" s="14" t="s">
        <v>76</v>
      </c>
      <c r="Q2" s="36" t="s">
        <v>77</v>
      </c>
      <c r="R2" s="34"/>
      <c r="S2" s="34"/>
      <c r="T2" s="34"/>
      <c r="U2" s="34"/>
      <c r="V2" s="34"/>
      <c r="W2" s="34"/>
      <c r="X2" s="38" t="s">
        <v>78</v>
      </c>
      <c r="Y2" s="34"/>
      <c r="Z2" s="34"/>
      <c r="AA2" s="34"/>
      <c r="AB2" s="34"/>
      <c r="AC2" s="35" t="s">
        <v>75</v>
      </c>
      <c r="AD2" s="34"/>
      <c r="AE2" s="34"/>
    </row>
    <row r="3" spans="1:48" ht="15.75" customHeight="1" x14ac:dyDescent="0.25">
      <c r="A3" s="12"/>
      <c r="B3" s="12"/>
      <c r="C3" s="12"/>
      <c r="D3" s="12"/>
      <c r="E3" s="12"/>
      <c r="F3" s="12"/>
      <c r="G3" s="12"/>
      <c r="H3" s="12"/>
      <c r="I3" s="37" t="s">
        <v>1</v>
      </c>
      <c r="J3" s="34"/>
      <c r="K3" s="34"/>
      <c r="L3" s="34"/>
      <c r="M3" s="13" t="s">
        <v>2</v>
      </c>
      <c r="N3" s="37" t="s">
        <v>79</v>
      </c>
      <c r="O3" s="34"/>
      <c r="P3" s="14" t="s">
        <v>80</v>
      </c>
      <c r="Q3" s="36" t="s">
        <v>81</v>
      </c>
      <c r="R3" s="34"/>
      <c r="S3" s="36" t="s">
        <v>82</v>
      </c>
      <c r="T3" s="34"/>
      <c r="U3" s="15" t="s">
        <v>83</v>
      </c>
      <c r="V3" s="17" t="s">
        <v>84</v>
      </c>
      <c r="W3" s="17" t="s">
        <v>85</v>
      </c>
      <c r="X3" s="16" t="s">
        <v>86</v>
      </c>
      <c r="Y3" s="16"/>
      <c r="Z3" s="38" t="s">
        <v>87</v>
      </c>
      <c r="AA3" s="34"/>
      <c r="AB3" s="16" t="s">
        <v>88</v>
      </c>
      <c r="AC3" s="2" t="s">
        <v>1</v>
      </c>
      <c r="AD3" s="2" t="s">
        <v>2</v>
      </c>
      <c r="AE3" s="2" t="s">
        <v>79</v>
      </c>
    </row>
    <row r="4" spans="1:48" ht="15.75" customHeight="1" x14ac:dyDescent="0.25">
      <c r="A4" s="39" t="s">
        <v>89</v>
      </c>
      <c r="B4" s="39" t="s">
        <v>90</v>
      </c>
      <c r="C4" s="39" t="s">
        <v>91</v>
      </c>
      <c r="D4" s="39" t="s">
        <v>92</v>
      </c>
      <c r="E4" s="39" t="s">
        <v>93</v>
      </c>
      <c r="F4" s="39" t="s">
        <v>94</v>
      </c>
      <c r="G4" s="39" t="s">
        <v>95</v>
      </c>
      <c r="H4" s="39" t="s">
        <v>96</v>
      </c>
      <c r="I4" s="60" t="s">
        <v>97</v>
      </c>
      <c r="J4" s="60" t="s">
        <v>98</v>
      </c>
      <c r="K4" s="60" t="s">
        <v>99</v>
      </c>
      <c r="L4" s="60" t="s">
        <v>100</v>
      </c>
      <c r="M4" s="60" t="s">
        <v>101</v>
      </c>
      <c r="N4" s="60" t="s">
        <v>102</v>
      </c>
      <c r="O4" s="60" t="s">
        <v>103</v>
      </c>
      <c r="P4" s="61" t="s">
        <v>104</v>
      </c>
      <c r="Q4" s="62" t="s">
        <v>105</v>
      </c>
      <c r="R4" s="62" t="s">
        <v>106</v>
      </c>
      <c r="S4" s="62" t="s">
        <v>107</v>
      </c>
      <c r="T4" s="62" t="s">
        <v>108</v>
      </c>
      <c r="U4" s="62" t="s">
        <v>109</v>
      </c>
      <c r="V4" s="62" t="s">
        <v>110</v>
      </c>
      <c r="W4" s="62" t="s">
        <v>111</v>
      </c>
      <c r="X4" s="63" t="s">
        <v>112</v>
      </c>
      <c r="Y4" s="63" t="s">
        <v>113</v>
      </c>
      <c r="Z4" s="63" t="s">
        <v>114</v>
      </c>
      <c r="AA4" s="63" t="s">
        <v>115</v>
      </c>
      <c r="AB4" s="63" t="s">
        <v>116</v>
      </c>
      <c r="AC4" s="64" t="s">
        <v>117</v>
      </c>
      <c r="AD4" s="64" t="s">
        <v>118</v>
      </c>
      <c r="AE4" s="64" t="s">
        <v>5</v>
      </c>
      <c r="AF4" s="11"/>
    </row>
    <row r="5" spans="1:48" ht="15.75" customHeight="1" x14ac:dyDescent="0.25">
      <c r="A5" s="40">
        <v>1332</v>
      </c>
      <c r="B5" s="40" t="s">
        <v>119</v>
      </c>
      <c r="C5" s="40">
        <v>112</v>
      </c>
      <c r="D5" s="40" t="s">
        <v>45</v>
      </c>
      <c r="E5" s="65">
        <v>43325</v>
      </c>
      <c r="F5" s="40">
        <v>71234</v>
      </c>
      <c r="G5" s="40" t="s">
        <v>120</v>
      </c>
      <c r="H5" s="40">
        <v>2018</v>
      </c>
      <c r="I5" s="40"/>
      <c r="J5" s="40"/>
      <c r="K5" s="40"/>
      <c r="L5" s="40"/>
      <c r="M5" s="66"/>
      <c r="N5" s="66"/>
      <c r="O5" s="67"/>
      <c r="P5" s="67"/>
      <c r="Q5" s="40"/>
      <c r="R5" s="66"/>
      <c r="S5" s="67"/>
      <c r="T5" s="40"/>
      <c r="U5" s="67"/>
      <c r="V5" s="66"/>
      <c r="W5" s="67"/>
      <c r="X5" s="40"/>
      <c r="Y5" s="40"/>
      <c r="Z5" s="40"/>
      <c r="AA5" s="67"/>
      <c r="AB5" s="67"/>
      <c r="AC5" s="67"/>
      <c r="AD5" s="67"/>
      <c r="AE5" s="67"/>
    </row>
    <row r="6" spans="1:48" ht="15.75" customHeight="1" x14ac:dyDescent="0.25">
      <c r="A6" s="40">
        <v>1332</v>
      </c>
      <c r="B6" s="40" t="s">
        <v>119</v>
      </c>
      <c r="C6" s="40">
        <v>112</v>
      </c>
      <c r="D6" s="40" t="s">
        <v>45</v>
      </c>
      <c r="E6" s="65">
        <v>43325</v>
      </c>
      <c r="F6" s="40">
        <v>71231</v>
      </c>
      <c r="G6" s="40" t="s">
        <v>120</v>
      </c>
      <c r="H6" s="40">
        <v>2017</v>
      </c>
      <c r="I6" s="40"/>
      <c r="J6" s="40"/>
      <c r="K6" s="40"/>
      <c r="L6" s="40"/>
      <c r="M6" s="66"/>
      <c r="N6" s="66"/>
      <c r="O6" s="67"/>
      <c r="P6" s="67"/>
      <c r="Q6" s="40"/>
      <c r="R6" s="66"/>
      <c r="S6" s="67"/>
      <c r="T6" s="40"/>
      <c r="U6" s="67"/>
      <c r="V6" s="66"/>
      <c r="W6" s="67"/>
      <c r="X6" s="40"/>
      <c r="Y6" s="40"/>
      <c r="Z6" s="40"/>
      <c r="AA6" s="67"/>
      <c r="AB6" s="67"/>
      <c r="AC6" s="67"/>
      <c r="AD6" s="67"/>
      <c r="AE6" s="67"/>
    </row>
    <row r="7" spans="1:48" ht="15.75" customHeight="1" x14ac:dyDescent="0.25">
      <c r="A7" s="40">
        <v>1070</v>
      </c>
      <c r="B7" s="40" t="s">
        <v>121</v>
      </c>
      <c r="C7" s="40">
        <v>112</v>
      </c>
      <c r="D7" s="40" t="s">
        <v>13</v>
      </c>
      <c r="E7" s="65">
        <v>42905</v>
      </c>
      <c r="F7" s="40">
        <v>71234</v>
      </c>
      <c r="G7" s="40" t="s">
        <v>122</v>
      </c>
      <c r="H7" s="40">
        <v>2006</v>
      </c>
      <c r="I7" s="40"/>
      <c r="J7" s="40"/>
      <c r="K7" s="40"/>
      <c r="L7" s="40"/>
      <c r="M7" s="66"/>
      <c r="N7" s="66"/>
      <c r="O7" s="67"/>
      <c r="P7" s="67"/>
      <c r="Q7" s="40"/>
      <c r="R7" s="66"/>
      <c r="S7" s="67"/>
      <c r="T7" s="40"/>
      <c r="U7" s="40"/>
      <c r="V7" s="66"/>
      <c r="W7" s="67"/>
      <c r="X7" s="40"/>
      <c r="Y7" s="40"/>
      <c r="Z7" s="40"/>
      <c r="AA7" s="67"/>
      <c r="AB7" s="67"/>
      <c r="AC7" s="67"/>
      <c r="AD7" s="67"/>
      <c r="AE7" s="67"/>
      <c r="AG7" s="1"/>
      <c r="AH7" s="1"/>
      <c r="AI7" s="1"/>
      <c r="AJ7" s="1"/>
      <c r="AK7" s="1"/>
    </row>
    <row r="8" spans="1:48" ht="15.75" customHeight="1" x14ac:dyDescent="0.25">
      <c r="A8" s="40">
        <v>1061</v>
      </c>
      <c r="B8" s="40" t="s">
        <v>123</v>
      </c>
      <c r="C8" s="40">
        <v>113</v>
      </c>
      <c r="D8" s="40" t="s">
        <v>124</v>
      </c>
      <c r="E8" s="65">
        <v>42853</v>
      </c>
      <c r="F8" s="40">
        <v>71235</v>
      </c>
      <c r="G8" s="40" t="s">
        <v>125</v>
      </c>
      <c r="H8" s="40">
        <v>2008</v>
      </c>
      <c r="I8" s="40"/>
      <c r="J8" s="40"/>
      <c r="K8" s="40"/>
      <c r="L8" s="40"/>
      <c r="M8" s="66"/>
      <c r="N8" s="66"/>
      <c r="O8" s="67"/>
      <c r="P8" s="67"/>
      <c r="Q8" s="40"/>
      <c r="R8" s="66"/>
      <c r="S8" s="67"/>
      <c r="T8" s="40"/>
      <c r="U8" s="67"/>
      <c r="V8" s="66"/>
      <c r="W8" s="67"/>
      <c r="X8" s="40"/>
      <c r="Y8" s="40"/>
      <c r="Z8" s="40"/>
      <c r="AA8" s="67"/>
      <c r="AB8" s="67"/>
      <c r="AC8" s="67"/>
      <c r="AD8" s="67"/>
      <c r="AE8" s="67"/>
      <c r="AG8" s="1"/>
      <c r="AH8" s="1"/>
      <c r="AI8" s="1"/>
      <c r="AJ8" s="1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ht="15.75" customHeight="1" x14ac:dyDescent="0.25">
      <c r="A9" s="40">
        <v>1363</v>
      </c>
      <c r="B9" s="40" t="s">
        <v>126</v>
      </c>
      <c r="C9" s="40">
        <v>114</v>
      </c>
      <c r="D9" s="40" t="s">
        <v>55</v>
      </c>
      <c r="E9" s="65">
        <v>43332</v>
      </c>
      <c r="F9" s="40">
        <v>71243</v>
      </c>
      <c r="G9" s="40" t="s">
        <v>125</v>
      </c>
      <c r="H9" s="40">
        <v>2013</v>
      </c>
      <c r="I9" s="40"/>
      <c r="J9" s="40"/>
      <c r="K9" s="40"/>
      <c r="L9" s="40"/>
      <c r="M9" s="66"/>
      <c r="N9" s="66"/>
      <c r="O9" s="67"/>
      <c r="P9" s="67"/>
      <c r="Q9" s="40"/>
      <c r="R9" s="66"/>
      <c r="S9" s="67"/>
      <c r="T9" s="40"/>
      <c r="U9" s="67"/>
      <c r="V9" s="66"/>
      <c r="W9" s="67"/>
      <c r="X9" s="40"/>
      <c r="Y9" s="40"/>
      <c r="Z9" s="40"/>
      <c r="AA9" s="67"/>
      <c r="AB9" s="67"/>
      <c r="AC9" s="67"/>
      <c r="AD9" s="67"/>
      <c r="AE9" s="67"/>
      <c r="AG9" s="1"/>
      <c r="AH9" s="1"/>
      <c r="AI9" s="1"/>
      <c r="AJ9" s="1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ht="15.75" customHeight="1" x14ac:dyDescent="0.25">
      <c r="A10" s="40">
        <v>1296</v>
      </c>
      <c r="B10" s="40" t="s">
        <v>127</v>
      </c>
      <c r="C10" s="40">
        <v>115</v>
      </c>
      <c r="D10" s="40" t="s">
        <v>39</v>
      </c>
      <c r="E10" s="65">
        <v>43279</v>
      </c>
      <c r="F10" s="40">
        <v>71249</v>
      </c>
      <c r="G10" s="40" t="s">
        <v>125</v>
      </c>
      <c r="H10" s="40">
        <v>2018</v>
      </c>
      <c r="I10" s="40"/>
      <c r="J10" s="40"/>
      <c r="K10" s="40"/>
      <c r="L10" s="40"/>
      <c r="M10" s="66"/>
      <c r="N10" s="66"/>
      <c r="O10" s="67"/>
      <c r="P10" s="67"/>
      <c r="Q10" s="40"/>
      <c r="R10" s="66"/>
      <c r="S10" s="67"/>
      <c r="T10" s="40"/>
      <c r="U10" s="67"/>
      <c r="V10" s="66"/>
      <c r="W10" s="67"/>
      <c r="X10" s="40"/>
      <c r="Y10" s="40"/>
      <c r="Z10" s="40"/>
      <c r="AA10" s="67"/>
      <c r="AB10" s="67"/>
      <c r="AC10" s="67"/>
      <c r="AD10" s="67"/>
      <c r="AE10" s="67"/>
      <c r="AG10" s="1"/>
      <c r="AH10" s="1"/>
      <c r="AI10" s="1"/>
      <c r="AJ10" s="1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ht="15.75" customHeight="1" x14ac:dyDescent="0.25">
      <c r="A11" s="40">
        <v>1324</v>
      </c>
      <c r="B11" s="40" t="s">
        <v>128</v>
      </c>
      <c r="C11" s="40">
        <v>115</v>
      </c>
      <c r="D11" s="40" t="s">
        <v>42</v>
      </c>
      <c r="E11" s="65">
        <v>43300</v>
      </c>
      <c r="F11" s="40">
        <v>71231</v>
      </c>
      <c r="G11" s="40" t="s">
        <v>125</v>
      </c>
      <c r="H11" s="40">
        <v>2017</v>
      </c>
      <c r="I11" s="40"/>
      <c r="J11" s="40"/>
      <c r="K11" s="40"/>
      <c r="L11" s="40"/>
      <c r="M11" s="66"/>
      <c r="N11" s="66"/>
      <c r="O11" s="67"/>
      <c r="P11" s="67"/>
      <c r="Q11" s="40"/>
      <c r="R11" s="66"/>
      <c r="S11" s="67"/>
      <c r="T11" s="40"/>
      <c r="U11" s="67"/>
      <c r="V11" s="66"/>
      <c r="W11" s="67"/>
      <c r="X11" s="40"/>
      <c r="Y11" s="40"/>
      <c r="Z11" s="40"/>
      <c r="AA11" s="67"/>
      <c r="AB11" s="67"/>
      <c r="AC11" s="67"/>
      <c r="AD11" s="67"/>
      <c r="AE11" s="67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ht="15.75" customHeight="1" x14ac:dyDescent="0.25">
      <c r="A12" s="40">
        <v>1203</v>
      </c>
      <c r="B12" s="40" t="s">
        <v>129</v>
      </c>
      <c r="C12" s="40">
        <v>116</v>
      </c>
      <c r="D12" s="40" t="s">
        <v>22</v>
      </c>
      <c r="E12" s="65">
        <v>43197</v>
      </c>
      <c r="F12" s="40">
        <v>71243</v>
      </c>
      <c r="G12" s="40" t="s">
        <v>130</v>
      </c>
      <c r="H12" s="40">
        <v>2017</v>
      </c>
      <c r="I12" s="40"/>
      <c r="J12" s="40"/>
      <c r="K12" s="40"/>
      <c r="L12" s="40"/>
      <c r="M12" s="66"/>
      <c r="N12" s="66"/>
      <c r="O12" s="67"/>
      <c r="P12" s="67"/>
      <c r="Q12" s="40"/>
      <c r="R12" s="66"/>
      <c r="S12" s="67"/>
      <c r="T12" s="40"/>
      <c r="U12" s="40"/>
      <c r="V12" s="66"/>
      <c r="W12" s="67"/>
      <c r="X12" s="40"/>
      <c r="Y12" s="40"/>
      <c r="Z12" s="40"/>
      <c r="AA12" s="67"/>
      <c r="AB12" s="67"/>
      <c r="AC12" s="67"/>
      <c r="AD12" s="67"/>
      <c r="AE12" s="67"/>
      <c r="AF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ht="15.75" customHeight="1" x14ac:dyDescent="0.25">
      <c r="A13" s="40">
        <v>1336</v>
      </c>
      <c r="B13" s="40" t="s">
        <v>131</v>
      </c>
      <c r="C13" s="40">
        <v>117</v>
      </c>
      <c r="D13" s="40" t="s">
        <v>56</v>
      </c>
      <c r="E13" s="65">
        <v>43315</v>
      </c>
      <c r="F13" s="40">
        <v>71231</v>
      </c>
      <c r="G13" s="40" t="s">
        <v>125</v>
      </c>
      <c r="H13" s="40">
        <v>2014</v>
      </c>
      <c r="I13" s="40"/>
      <c r="J13" s="40"/>
      <c r="K13" s="40"/>
      <c r="L13" s="40"/>
      <c r="M13" s="66"/>
      <c r="N13" s="66"/>
      <c r="O13" s="67"/>
      <c r="P13" s="67"/>
      <c r="Q13" s="40"/>
      <c r="R13" s="66"/>
      <c r="S13" s="67"/>
      <c r="T13" s="40"/>
      <c r="U13" s="67"/>
      <c r="V13" s="66"/>
      <c r="W13" s="67"/>
      <c r="X13" s="40"/>
      <c r="Y13" s="40"/>
      <c r="Z13" s="40"/>
      <c r="AA13" s="67"/>
      <c r="AB13" s="67"/>
      <c r="AC13" s="67"/>
      <c r="AD13" s="67"/>
      <c r="AE13" s="67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ht="15.75" customHeight="1" x14ac:dyDescent="0.25">
      <c r="A14" s="40">
        <v>1107</v>
      </c>
      <c r="B14" s="40" t="s">
        <v>132</v>
      </c>
      <c r="C14" s="40">
        <v>118</v>
      </c>
      <c r="D14" s="40" t="s">
        <v>15</v>
      </c>
      <c r="E14" s="65">
        <v>43004</v>
      </c>
      <c r="F14" s="40">
        <v>71237</v>
      </c>
      <c r="G14" s="40" t="s">
        <v>125</v>
      </c>
      <c r="H14" s="40">
        <v>2017</v>
      </c>
      <c r="I14" s="40"/>
      <c r="J14" s="40"/>
      <c r="K14" s="40"/>
      <c r="L14" s="40"/>
      <c r="M14" s="66"/>
      <c r="N14" s="66"/>
      <c r="O14" s="67"/>
      <c r="P14" s="67"/>
      <c r="Q14" s="40"/>
      <c r="R14" s="66"/>
      <c r="S14" s="67"/>
      <c r="T14" s="40"/>
      <c r="U14" s="67"/>
      <c r="V14" s="66"/>
      <c r="W14" s="67"/>
      <c r="X14" s="40"/>
      <c r="Y14" s="40"/>
      <c r="Z14" s="40"/>
      <c r="AA14" s="67"/>
      <c r="AB14" s="67"/>
      <c r="AC14" s="67"/>
      <c r="AD14" s="67"/>
      <c r="AE14" s="67"/>
    </row>
    <row r="15" spans="1:48" ht="15.75" customHeight="1" x14ac:dyDescent="0.25">
      <c r="A15" s="40">
        <v>1107</v>
      </c>
      <c r="B15" s="40" t="s">
        <v>132</v>
      </c>
      <c r="C15" s="40">
        <v>118</v>
      </c>
      <c r="D15" s="40" t="s">
        <v>15</v>
      </c>
      <c r="E15" s="65">
        <v>43004</v>
      </c>
      <c r="F15" s="40">
        <v>71234</v>
      </c>
      <c r="G15" s="40" t="s">
        <v>125</v>
      </c>
      <c r="H15" s="40">
        <v>2017</v>
      </c>
      <c r="I15" s="40"/>
      <c r="J15" s="40"/>
      <c r="K15" s="40"/>
      <c r="L15" s="40"/>
      <c r="M15" s="66"/>
      <c r="N15" s="66"/>
      <c r="O15" s="67"/>
      <c r="P15" s="67"/>
      <c r="Q15" s="40"/>
      <c r="R15" s="66"/>
      <c r="S15" s="67"/>
      <c r="T15" s="40"/>
      <c r="U15" s="67"/>
      <c r="V15" s="66"/>
      <c r="W15" s="67"/>
      <c r="X15" s="40"/>
      <c r="Y15" s="40"/>
      <c r="Z15" s="40"/>
      <c r="AA15" s="67"/>
      <c r="AB15" s="67"/>
      <c r="AC15" s="67"/>
      <c r="AD15" s="67"/>
      <c r="AE15" s="67"/>
    </row>
    <row r="16" spans="1:48" ht="15.75" customHeight="1" x14ac:dyDescent="0.25">
      <c r="A16" s="40">
        <v>1107</v>
      </c>
      <c r="B16" s="40" t="s">
        <v>132</v>
      </c>
      <c r="C16" s="40">
        <v>118</v>
      </c>
      <c r="D16" s="40" t="s">
        <v>15</v>
      </c>
      <c r="E16" s="65">
        <v>43004</v>
      </c>
      <c r="F16" s="40">
        <v>71235</v>
      </c>
      <c r="G16" s="40" t="s">
        <v>125</v>
      </c>
      <c r="H16" s="40">
        <v>2017</v>
      </c>
      <c r="I16" s="40"/>
      <c r="J16" s="40"/>
      <c r="K16" s="40"/>
      <c r="L16" s="40"/>
      <c r="M16" s="66"/>
      <c r="N16" s="66"/>
      <c r="O16" s="67"/>
      <c r="P16" s="67"/>
      <c r="Q16" s="40"/>
      <c r="R16" s="66"/>
      <c r="S16" s="67"/>
      <c r="T16" s="40"/>
      <c r="U16" s="67"/>
      <c r="V16" s="66"/>
      <c r="W16" s="67"/>
      <c r="X16" s="40"/>
      <c r="Y16" s="40"/>
      <c r="Z16" s="40"/>
      <c r="AA16" s="67"/>
      <c r="AB16" s="67"/>
      <c r="AC16" s="67"/>
      <c r="AD16" s="67"/>
      <c r="AE16" s="67"/>
    </row>
    <row r="17" spans="1:31" ht="15.75" customHeight="1" x14ac:dyDescent="0.25">
      <c r="A17" s="40">
        <v>1318</v>
      </c>
      <c r="B17" s="40" t="s">
        <v>133</v>
      </c>
      <c r="C17" s="40">
        <v>116</v>
      </c>
      <c r="D17" s="40" t="s">
        <v>57</v>
      </c>
      <c r="E17" s="65">
        <v>43297</v>
      </c>
      <c r="F17" s="40">
        <v>71231</v>
      </c>
      <c r="G17" s="40" t="s">
        <v>134</v>
      </c>
      <c r="H17" s="40">
        <v>2010</v>
      </c>
      <c r="I17" s="40"/>
      <c r="J17" s="40"/>
      <c r="K17" s="40"/>
      <c r="L17" s="40"/>
      <c r="M17" s="66"/>
      <c r="N17" s="66"/>
      <c r="O17" s="67"/>
      <c r="P17" s="67"/>
      <c r="Q17" s="40"/>
      <c r="R17" s="66"/>
      <c r="S17" s="67"/>
      <c r="T17" s="40"/>
      <c r="U17" s="40"/>
      <c r="V17" s="66"/>
      <c r="W17" s="67"/>
      <c r="X17" s="40"/>
      <c r="Y17" s="40"/>
      <c r="Z17" s="40"/>
      <c r="AA17" s="67"/>
      <c r="AB17" s="67"/>
      <c r="AC17" s="67"/>
      <c r="AD17" s="67"/>
      <c r="AE17" s="67"/>
    </row>
    <row r="18" spans="1:31" ht="15.75" customHeight="1" x14ac:dyDescent="0.25">
      <c r="A18" s="40">
        <v>1057</v>
      </c>
      <c r="B18" s="40" t="s">
        <v>135</v>
      </c>
      <c r="C18" s="40">
        <v>119</v>
      </c>
      <c r="D18" s="40" t="s">
        <v>9</v>
      </c>
      <c r="E18" s="65">
        <v>42836</v>
      </c>
      <c r="F18" s="40">
        <v>71236</v>
      </c>
      <c r="G18" s="40" t="s">
        <v>125</v>
      </c>
      <c r="H18" s="40">
        <v>2018</v>
      </c>
      <c r="I18" s="40"/>
      <c r="J18" s="40"/>
      <c r="K18" s="40"/>
      <c r="L18" s="40"/>
      <c r="M18" s="66"/>
      <c r="N18" s="66"/>
      <c r="O18" s="67"/>
      <c r="P18" s="67"/>
      <c r="Q18" s="40"/>
      <c r="R18" s="66"/>
      <c r="S18" s="67"/>
      <c r="T18" s="40"/>
      <c r="U18" s="67"/>
      <c r="V18" s="66"/>
      <c r="W18" s="67"/>
      <c r="X18" s="40"/>
      <c r="Y18" s="40"/>
      <c r="Z18" s="40"/>
      <c r="AA18" s="67"/>
      <c r="AB18" s="67"/>
      <c r="AC18" s="67"/>
      <c r="AD18" s="67"/>
      <c r="AE18" s="67"/>
    </row>
    <row r="19" spans="1:31" ht="15.75" customHeight="1" x14ac:dyDescent="0.25">
      <c r="A19" s="40">
        <v>1057</v>
      </c>
      <c r="B19" s="40" t="s">
        <v>135</v>
      </c>
      <c r="C19" s="40">
        <v>119</v>
      </c>
      <c r="D19" s="40" t="s">
        <v>9</v>
      </c>
      <c r="E19" s="65">
        <v>42836</v>
      </c>
      <c r="F19" s="40">
        <v>71234</v>
      </c>
      <c r="G19" s="40" t="s">
        <v>125</v>
      </c>
      <c r="H19" s="40">
        <v>2018</v>
      </c>
      <c r="I19" s="40"/>
      <c r="J19" s="40"/>
      <c r="K19" s="40"/>
      <c r="L19" s="40"/>
      <c r="M19" s="66"/>
      <c r="N19" s="66"/>
      <c r="O19" s="67"/>
      <c r="P19" s="67"/>
      <c r="Q19" s="40"/>
      <c r="R19" s="66"/>
      <c r="S19" s="67"/>
      <c r="T19" s="40"/>
      <c r="U19" s="67"/>
      <c r="V19" s="66"/>
      <c r="W19" s="67"/>
      <c r="X19" s="40"/>
      <c r="Y19" s="40"/>
      <c r="Z19" s="40"/>
      <c r="AA19" s="67"/>
      <c r="AB19" s="67"/>
      <c r="AC19" s="67"/>
      <c r="AD19" s="67"/>
      <c r="AE19" s="67"/>
    </row>
    <row r="20" spans="1:31" ht="15.75" customHeight="1" x14ac:dyDescent="0.25">
      <c r="A20" s="40">
        <v>1275</v>
      </c>
      <c r="B20" s="40" t="s">
        <v>136</v>
      </c>
      <c r="C20" s="40">
        <v>120</v>
      </c>
      <c r="D20" s="40" t="s">
        <v>34</v>
      </c>
      <c r="E20" s="65">
        <v>43265</v>
      </c>
      <c r="F20" s="40">
        <v>71231</v>
      </c>
      <c r="G20" s="40" t="s">
        <v>125</v>
      </c>
      <c r="H20" s="40">
        <v>2014</v>
      </c>
      <c r="I20" s="40"/>
      <c r="J20" s="40"/>
      <c r="K20" s="40"/>
      <c r="L20" s="40"/>
      <c r="M20" s="66"/>
      <c r="N20" s="66"/>
      <c r="O20" s="67"/>
      <c r="P20" s="67"/>
      <c r="Q20" s="40"/>
      <c r="R20" s="66"/>
      <c r="S20" s="67"/>
      <c r="T20" s="40"/>
      <c r="U20" s="67"/>
      <c r="V20" s="66"/>
      <c r="W20" s="67"/>
      <c r="X20" s="40"/>
      <c r="Y20" s="40"/>
      <c r="Z20" s="40"/>
      <c r="AA20" s="67"/>
      <c r="AB20" s="67"/>
      <c r="AC20" s="67"/>
      <c r="AD20" s="67"/>
      <c r="AE20" s="67"/>
    </row>
    <row r="21" spans="1:31" ht="15.75" customHeight="1" x14ac:dyDescent="0.25">
      <c r="A21" s="40">
        <v>1339</v>
      </c>
      <c r="B21" s="40" t="s">
        <v>137</v>
      </c>
      <c r="C21" s="40">
        <v>112</v>
      </c>
      <c r="D21" s="40" t="s">
        <v>47</v>
      </c>
      <c r="E21" s="65">
        <v>43325</v>
      </c>
      <c r="F21" s="40">
        <v>71231</v>
      </c>
      <c r="G21" s="40" t="s">
        <v>125</v>
      </c>
      <c r="H21" s="40">
        <v>2018</v>
      </c>
      <c r="I21" s="40"/>
      <c r="J21" s="40"/>
      <c r="K21" s="40"/>
      <c r="L21" s="40"/>
      <c r="M21" s="66"/>
      <c r="N21" s="66"/>
      <c r="O21" s="67"/>
      <c r="P21" s="67"/>
      <c r="Q21" s="40"/>
      <c r="R21" s="66"/>
      <c r="S21" s="67"/>
      <c r="T21" s="40"/>
      <c r="U21" s="67"/>
      <c r="V21" s="66"/>
      <c r="W21" s="67"/>
      <c r="X21" s="40"/>
      <c r="Y21" s="40"/>
      <c r="Z21" s="40"/>
      <c r="AA21" s="67"/>
      <c r="AB21" s="67"/>
      <c r="AC21" s="67"/>
      <c r="AD21" s="67"/>
      <c r="AE21" s="67"/>
    </row>
    <row r="22" spans="1:31" ht="15.75" customHeight="1" x14ac:dyDescent="0.25">
      <c r="A22" s="40">
        <v>1334</v>
      </c>
      <c r="B22" s="40" t="s">
        <v>138</v>
      </c>
      <c r="C22" s="40">
        <v>121</v>
      </c>
      <c r="D22" s="40" t="s">
        <v>54</v>
      </c>
      <c r="E22" s="65">
        <v>43323</v>
      </c>
      <c r="F22" s="40">
        <v>71246</v>
      </c>
      <c r="G22" s="40" t="s">
        <v>134</v>
      </c>
      <c r="H22" s="40">
        <v>2012</v>
      </c>
      <c r="I22" s="40"/>
      <c r="J22" s="40"/>
      <c r="K22" s="40"/>
      <c r="L22" s="40"/>
      <c r="M22" s="66"/>
      <c r="N22" s="66"/>
      <c r="O22" s="67"/>
      <c r="P22" s="67"/>
      <c r="Q22" s="40"/>
      <c r="R22" s="66"/>
      <c r="S22" s="67"/>
      <c r="T22" s="40"/>
      <c r="U22" s="40"/>
      <c r="V22" s="66"/>
      <c r="W22" s="67"/>
      <c r="X22" s="40"/>
      <c r="Y22" s="40"/>
      <c r="Z22" s="40"/>
      <c r="AA22" s="67"/>
      <c r="AB22" s="67"/>
      <c r="AC22" s="67"/>
      <c r="AD22" s="67"/>
      <c r="AE22" s="67"/>
    </row>
    <row r="23" spans="1:31" ht="15.75" customHeight="1" x14ac:dyDescent="0.25">
      <c r="A23" s="40">
        <v>1377</v>
      </c>
      <c r="B23" s="40" t="s">
        <v>139</v>
      </c>
      <c r="C23" s="40">
        <v>114</v>
      </c>
      <c r="D23" s="40" t="s">
        <v>53</v>
      </c>
      <c r="E23" s="65">
        <v>43332</v>
      </c>
      <c r="F23" s="40">
        <v>71243</v>
      </c>
      <c r="G23" s="40" t="s">
        <v>125</v>
      </c>
      <c r="H23" s="40">
        <v>2014</v>
      </c>
      <c r="I23" s="40"/>
      <c r="J23" s="40"/>
      <c r="K23" s="40"/>
      <c r="L23" s="40"/>
      <c r="M23" s="66"/>
      <c r="N23" s="66"/>
      <c r="O23" s="67"/>
      <c r="P23" s="67"/>
      <c r="Q23" s="40"/>
      <c r="R23" s="66"/>
      <c r="S23" s="67"/>
      <c r="T23" s="40"/>
      <c r="U23" s="67"/>
      <c r="V23" s="66"/>
      <c r="W23" s="67"/>
      <c r="X23" s="40"/>
      <c r="Y23" s="40"/>
      <c r="Z23" s="40"/>
      <c r="AA23" s="67"/>
      <c r="AB23" s="67"/>
      <c r="AC23" s="67"/>
      <c r="AD23" s="67"/>
      <c r="AE23" s="67"/>
    </row>
    <row r="24" spans="1:31" ht="15.75" customHeight="1" x14ac:dyDescent="0.25">
      <c r="A24" s="40">
        <v>1209</v>
      </c>
      <c r="B24" s="40" t="s">
        <v>140</v>
      </c>
      <c r="C24" s="40">
        <v>122</v>
      </c>
      <c r="D24" s="40" t="s">
        <v>28</v>
      </c>
      <c r="E24" s="65">
        <v>43207</v>
      </c>
      <c r="F24" s="40">
        <v>71243</v>
      </c>
      <c r="G24" s="40" t="s">
        <v>134</v>
      </c>
      <c r="H24" s="40">
        <v>2012</v>
      </c>
      <c r="I24" s="40"/>
      <c r="J24" s="40"/>
      <c r="K24" s="40"/>
      <c r="L24" s="40"/>
      <c r="M24" s="66"/>
      <c r="N24" s="66"/>
      <c r="O24" s="67"/>
      <c r="P24" s="67"/>
      <c r="Q24" s="40"/>
      <c r="R24" s="66"/>
      <c r="S24" s="67"/>
      <c r="T24" s="40"/>
      <c r="U24" s="40"/>
      <c r="V24" s="66"/>
      <c r="W24" s="67"/>
      <c r="X24" s="40"/>
      <c r="Y24" s="40"/>
      <c r="Z24" s="40"/>
      <c r="AA24" s="67"/>
      <c r="AB24" s="67"/>
      <c r="AC24" s="67"/>
      <c r="AD24" s="67"/>
      <c r="AE24" s="67"/>
    </row>
    <row r="25" spans="1:31" ht="15.75" customHeight="1" x14ac:dyDescent="0.25">
      <c r="A25" s="40">
        <v>1143</v>
      </c>
      <c r="B25" s="40" t="s">
        <v>141</v>
      </c>
      <c r="C25" s="40">
        <v>113</v>
      </c>
      <c r="D25" s="40" t="s">
        <v>20</v>
      </c>
      <c r="E25" s="65">
        <v>43101</v>
      </c>
      <c r="F25" s="40">
        <v>71235</v>
      </c>
      <c r="G25" s="40" t="s">
        <v>134</v>
      </c>
      <c r="H25" s="40">
        <v>2002</v>
      </c>
      <c r="I25" s="40"/>
      <c r="J25" s="40"/>
      <c r="K25" s="40"/>
      <c r="L25" s="40"/>
      <c r="M25" s="66"/>
      <c r="N25" s="66"/>
      <c r="O25" s="67"/>
      <c r="P25" s="67"/>
      <c r="Q25" s="40"/>
      <c r="R25" s="66"/>
      <c r="S25" s="67"/>
      <c r="T25" s="40"/>
      <c r="U25" s="40"/>
      <c r="V25" s="66"/>
      <c r="W25" s="67"/>
      <c r="X25" s="40"/>
      <c r="Y25" s="40"/>
      <c r="Z25" s="40"/>
      <c r="AA25" s="67"/>
      <c r="AB25" s="67"/>
      <c r="AC25" s="67"/>
      <c r="AD25" s="67"/>
      <c r="AE25" s="67"/>
    </row>
    <row r="26" spans="1:31" ht="13.2" x14ac:dyDescent="0.25">
      <c r="A26" s="40">
        <v>1259</v>
      </c>
      <c r="B26" s="40" t="s">
        <v>142</v>
      </c>
      <c r="C26" s="40">
        <v>113</v>
      </c>
      <c r="D26" s="40" t="s">
        <v>33</v>
      </c>
      <c r="E26" s="65">
        <v>43251</v>
      </c>
      <c r="F26" s="40">
        <v>71236</v>
      </c>
      <c r="G26" s="40" t="s">
        <v>125</v>
      </c>
      <c r="H26" s="40">
        <v>2014</v>
      </c>
      <c r="I26" s="40"/>
      <c r="J26" s="40"/>
      <c r="K26" s="40"/>
      <c r="L26" s="40"/>
      <c r="M26" s="66"/>
      <c r="N26" s="66"/>
      <c r="O26" s="67"/>
      <c r="P26" s="67"/>
      <c r="Q26" s="40"/>
      <c r="R26" s="66"/>
      <c r="S26" s="67"/>
      <c r="T26" s="40"/>
      <c r="U26" s="67"/>
      <c r="V26" s="66"/>
      <c r="W26" s="67"/>
      <c r="X26" s="40"/>
      <c r="Y26" s="40"/>
      <c r="Z26" s="40"/>
      <c r="AA26" s="67"/>
      <c r="AB26" s="67"/>
      <c r="AC26" s="67"/>
      <c r="AD26" s="67"/>
      <c r="AE26" s="67"/>
    </row>
    <row r="27" spans="1:31" ht="13.2" x14ac:dyDescent="0.25">
      <c r="A27" s="40">
        <v>1022</v>
      </c>
      <c r="B27" s="40" t="s">
        <v>143</v>
      </c>
      <c r="C27" s="40">
        <v>117</v>
      </c>
      <c r="D27" s="40" t="s">
        <v>7</v>
      </c>
      <c r="E27" s="68">
        <v>42667</v>
      </c>
      <c r="F27" s="40">
        <v>71234</v>
      </c>
      <c r="G27" s="40" t="s">
        <v>125</v>
      </c>
      <c r="H27" s="40">
        <v>2015</v>
      </c>
      <c r="I27" s="40"/>
      <c r="J27" s="40"/>
      <c r="K27" s="40"/>
      <c r="L27" s="40"/>
      <c r="M27" s="66"/>
      <c r="N27" s="66"/>
      <c r="O27" s="67"/>
      <c r="P27" s="67"/>
      <c r="Q27" s="40"/>
      <c r="R27" s="66"/>
      <c r="S27" s="67"/>
      <c r="T27" s="40"/>
      <c r="U27" s="67"/>
      <c r="V27" s="66"/>
      <c r="W27" s="67"/>
      <c r="X27" s="40"/>
      <c r="Y27" s="40"/>
      <c r="Z27" s="40"/>
      <c r="AA27" s="67"/>
      <c r="AB27" s="67"/>
      <c r="AC27" s="67"/>
      <c r="AD27" s="67"/>
      <c r="AE27" s="67"/>
    </row>
    <row r="28" spans="1:31" ht="13.2" x14ac:dyDescent="0.25">
      <c r="A28" s="40">
        <v>1022</v>
      </c>
      <c r="B28" s="40" t="s">
        <v>143</v>
      </c>
      <c r="C28" s="40">
        <v>117</v>
      </c>
      <c r="D28" s="40" t="s">
        <v>7</v>
      </c>
      <c r="E28" s="68">
        <v>42667</v>
      </c>
      <c r="F28" s="40">
        <v>71231</v>
      </c>
      <c r="G28" s="40" t="s">
        <v>134</v>
      </c>
      <c r="H28" s="40">
        <v>2011</v>
      </c>
      <c r="I28" s="40"/>
      <c r="J28" s="40"/>
      <c r="K28" s="40"/>
      <c r="L28" s="40"/>
      <c r="M28" s="66"/>
      <c r="N28" s="66"/>
      <c r="O28" s="67"/>
      <c r="P28" s="67"/>
      <c r="Q28" s="40"/>
      <c r="R28" s="66"/>
      <c r="S28" s="67"/>
      <c r="T28" s="40"/>
      <c r="U28" s="40"/>
      <c r="V28" s="66"/>
      <c r="W28" s="67"/>
      <c r="X28" s="40"/>
      <c r="Y28" s="40"/>
      <c r="Z28" s="40"/>
      <c r="AA28" s="67"/>
      <c r="AB28" s="67"/>
      <c r="AC28" s="67"/>
      <c r="AD28" s="67"/>
      <c r="AE28" s="67"/>
    </row>
    <row r="29" spans="1:31" ht="13.2" x14ac:dyDescent="0.25">
      <c r="A29" s="40">
        <v>1022</v>
      </c>
      <c r="B29" s="40" t="s">
        <v>143</v>
      </c>
      <c r="C29" s="40">
        <v>117</v>
      </c>
      <c r="D29" s="40" t="s">
        <v>7</v>
      </c>
      <c r="E29" s="68">
        <v>42667</v>
      </c>
      <c r="F29" s="40">
        <v>71231</v>
      </c>
      <c r="G29" s="40" t="s">
        <v>134</v>
      </c>
      <c r="H29" s="40">
        <v>2012</v>
      </c>
      <c r="I29" s="40"/>
      <c r="J29" s="40"/>
      <c r="K29" s="40"/>
      <c r="L29" s="40"/>
      <c r="M29" s="66"/>
      <c r="N29" s="66"/>
      <c r="O29" s="67"/>
      <c r="P29" s="67"/>
      <c r="Q29" s="40"/>
      <c r="R29" s="66"/>
      <c r="S29" s="67"/>
      <c r="T29" s="40"/>
      <c r="U29" s="40"/>
      <c r="V29" s="66"/>
      <c r="W29" s="67"/>
      <c r="X29" s="40"/>
      <c r="Y29" s="40"/>
      <c r="Z29" s="40"/>
      <c r="AA29" s="67"/>
      <c r="AB29" s="67"/>
      <c r="AC29" s="67"/>
      <c r="AD29" s="67"/>
      <c r="AE29" s="67"/>
    </row>
    <row r="30" spans="1:31" ht="13.2" x14ac:dyDescent="0.25">
      <c r="A30" s="40">
        <v>1217</v>
      </c>
      <c r="B30" s="40" t="s">
        <v>144</v>
      </c>
      <c r="C30" s="40">
        <v>121</v>
      </c>
      <c r="D30" s="40" t="s">
        <v>25</v>
      </c>
      <c r="E30" s="65">
        <v>43221</v>
      </c>
      <c r="F30" s="40">
        <v>71243</v>
      </c>
      <c r="G30" s="40" t="s">
        <v>134</v>
      </c>
      <c r="H30" s="40">
        <v>2013</v>
      </c>
      <c r="I30" s="40"/>
      <c r="J30" s="40"/>
      <c r="K30" s="40"/>
      <c r="L30" s="40"/>
      <c r="M30" s="66"/>
      <c r="N30" s="66"/>
      <c r="O30" s="67"/>
      <c r="P30" s="67"/>
      <c r="Q30" s="40"/>
      <c r="R30" s="66"/>
      <c r="S30" s="67"/>
      <c r="T30" s="40"/>
      <c r="U30" s="40"/>
      <c r="V30" s="66"/>
      <c r="W30" s="67"/>
      <c r="X30" s="40"/>
      <c r="Y30" s="40"/>
      <c r="Z30" s="40"/>
      <c r="AA30" s="67"/>
      <c r="AB30" s="67"/>
      <c r="AC30" s="67"/>
      <c r="AD30" s="67"/>
      <c r="AE30" s="67"/>
    </row>
    <row r="31" spans="1:31" ht="13.2" x14ac:dyDescent="0.25">
      <c r="A31" s="40">
        <v>1223</v>
      </c>
      <c r="B31" s="40" t="s">
        <v>145</v>
      </c>
      <c r="C31" s="40">
        <v>116</v>
      </c>
      <c r="D31" s="40" t="s">
        <v>27</v>
      </c>
      <c r="E31" s="65">
        <v>43220</v>
      </c>
      <c r="F31" s="40">
        <v>71234</v>
      </c>
      <c r="G31" s="40" t="s">
        <v>125</v>
      </c>
      <c r="H31" s="40">
        <v>2016</v>
      </c>
      <c r="I31" s="40"/>
      <c r="J31" s="40"/>
      <c r="K31" s="40"/>
      <c r="L31" s="40"/>
      <c r="M31" s="66"/>
      <c r="N31" s="66"/>
      <c r="O31" s="67"/>
      <c r="P31" s="67"/>
      <c r="Q31" s="40"/>
      <c r="R31" s="66"/>
      <c r="S31" s="67"/>
      <c r="T31" s="40"/>
      <c r="U31" s="67"/>
      <c r="V31" s="66"/>
      <c r="W31" s="67"/>
      <c r="X31" s="40"/>
      <c r="Y31" s="40"/>
      <c r="Z31" s="40"/>
      <c r="AA31" s="67"/>
      <c r="AB31" s="67"/>
      <c r="AC31" s="67"/>
      <c r="AD31" s="67"/>
      <c r="AE31" s="67"/>
    </row>
    <row r="32" spans="1:31" ht="13.2" x14ac:dyDescent="0.25">
      <c r="A32" s="40">
        <v>1223</v>
      </c>
      <c r="B32" s="40" t="s">
        <v>145</v>
      </c>
      <c r="C32" s="40">
        <v>116</v>
      </c>
      <c r="D32" s="40" t="s">
        <v>27</v>
      </c>
      <c r="E32" s="65">
        <v>43220</v>
      </c>
      <c r="F32" s="40">
        <v>71249</v>
      </c>
      <c r="G32" s="40" t="s">
        <v>125</v>
      </c>
      <c r="H32" s="40">
        <v>2017</v>
      </c>
      <c r="I32" s="40"/>
      <c r="J32" s="40"/>
      <c r="K32" s="40"/>
      <c r="L32" s="40"/>
      <c r="M32" s="66"/>
      <c r="N32" s="66"/>
      <c r="O32" s="67"/>
      <c r="P32" s="67"/>
      <c r="Q32" s="40"/>
      <c r="R32" s="66"/>
      <c r="S32" s="67"/>
      <c r="T32" s="40"/>
      <c r="U32" s="67"/>
      <c r="V32" s="66"/>
      <c r="W32" s="67"/>
      <c r="X32" s="40"/>
      <c r="Y32" s="40"/>
      <c r="Z32" s="40"/>
      <c r="AA32" s="67"/>
      <c r="AB32" s="67"/>
      <c r="AC32" s="67"/>
      <c r="AD32" s="67"/>
      <c r="AE32" s="67"/>
    </row>
    <row r="33" spans="1:31" ht="13.2" x14ac:dyDescent="0.25">
      <c r="A33" s="40">
        <v>1223</v>
      </c>
      <c r="B33" s="40" t="s">
        <v>145</v>
      </c>
      <c r="C33" s="40">
        <v>116</v>
      </c>
      <c r="D33" s="40" t="s">
        <v>27</v>
      </c>
      <c r="E33" s="65">
        <v>43220</v>
      </c>
      <c r="F33" s="40">
        <v>71246</v>
      </c>
      <c r="G33" s="40" t="s">
        <v>125</v>
      </c>
      <c r="H33" s="40">
        <v>2017</v>
      </c>
      <c r="I33" s="40"/>
      <c r="J33" s="40"/>
      <c r="K33" s="40"/>
      <c r="L33" s="40"/>
      <c r="M33" s="66"/>
      <c r="N33" s="66"/>
      <c r="O33" s="67"/>
      <c r="P33" s="67"/>
      <c r="Q33" s="40"/>
      <c r="R33" s="66"/>
      <c r="S33" s="67"/>
      <c r="T33" s="40"/>
      <c r="U33" s="67"/>
      <c r="V33" s="66"/>
      <c r="W33" s="67"/>
      <c r="X33" s="40"/>
      <c r="Y33" s="40"/>
      <c r="Z33" s="40"/>
      <c r="AA33" s="67"/>
      <c r="AB33" s="67"/>
      <c r="AC33" s="67"/>
      <c r="AD33" s="67"/>
      <c r="AE33" s="67"/>
    </row>
    <row r="34" spans="1:31" ht="13.2" x14ac:dyDescent="0.25">
      <c r="A34" s="40">
        <v>1075</v>
      </c>
      <c r="B34" s="40" t="s">
        <v>146</v>
      </c>
      <c r="C34" s="40">
        <v>116</v>
      </c>
      <c r="D34" s="40" t="s">
        <v>58</v>
      </c>
      <c r="E34" s="65">
        <v>43306</v>
      </c>
      <c r="F34" s="40">
        <v>71231</v>
      </c>
      <c r="G34" s="40" t="s">
        <v>125</v>
      </c>
      <c r="H34" s="40">
        <v>2018</v>
      </c>
      <c r="I34" s="40"/>
      <c r="J34" s="40"/>
      <c r="K34" s="40"/>
      <c r="L34" s="40"/>
      <c r="M34" s="66"/>
      <c r="N34" s="66"/>
      <c r="O34" s="67"/>
      <c r="P34" s="67"/>
      <c r="Q34" s="40"/>
      <c r="R34" s="66"/>
      <c r="S34" s="67"/>
      <c r="T34" s="40"/>
      <c r="U34" s="67"/>
      <c r="V34" s="66"/>
      <c r="W34" s="67"/>
      <c r="X34" s="40"/>
      <c r="Y34" s="40"/>
      <c r="Z34" s="40"/>
      <c r="AA34" s="67"/>
      <c r="AB34" s="67"/>
      <c r="AC34" s="67"/>
      <c r="AD34" s="67"/>
      <c r="AE34" s="67"/>
    </row>
    <row r="35" spans="1:31" ht="13.2" x14ac:dyDescent="0.25">
      <c r="A35" s="40">
        <v>1074</v>
      </c>
      <c r="B35" s="40" t="s">
        <v>147</v>
      </c>
      <c r="C35" s="40">
        <v>116</v>
      </c>
      <c r="D35" s="40" t="s">
        <v>59</v>
      </c>
      <c r="E35" s="65">
        <v>42919</v>
      </c>
      <c r="F35" s="40">
        <v>71246</v>
      </c>
      <c r="G35" s="40" t="s">
        <v>134</v>
      </c>
      <c r="H35" s="40">
        <v>2014</v>
      </c>
      <c r="I35" s="40"/>
      <c r="J35" s="40"/>
      <c r="K35" s="40"/>
      <c r="L35" s="40"/>
      <c r="M35" s="66"/>
      <c r="N35" s="66"/>
      <c r="O35" s="67"/>
      <c r="P35" s="67"/>
      <c r="Q35" s="40"/>
      <c r="R35" s="66"/>
      <c r="S35" s="67"/>
      <c r="T35" s="40"/>
      <c r="U35" s="40"/>
      <c r="V35" s="66"/>
      <c r="W35" s="67"/>
      <c r="X35" s="40"/>
      <c r="Y35" s="40"/>
      <c r="Z35" s="40"/>
      <c r="AA35" s="67"/>
      <c r="AB35" s="67"/>
      <c r="AC35" s="67"/>
      <c r="AD35" s="67"/>
      <c r="AE35" s="67"/>
    </row>
    <row r="36" spans="1:31" ht="13.2" x14ac:dyDescent="0.25">
      <c r="A36" s="40">
        <v>1319</v>
      </c>
      <c r="B36" s="40" t="s">
        <v>148</v>
      </c>
      <c r="C36" s="40">
        <v>113</v>
      </c>
      <c r="D36" s="40" t="s">
        <v>60</v>
      </c>
      <c r="E36" s="65">
        <v>43294</v>
      </c>
      <c r="F36" s="40">
        <v>71249</v>
      </c>
      <c r="G36" s="40" t="s">
        <v>125</v>
      </c>
      <c r="H36" s="40">
        <v>2017</v>
      </c>
      <c r="I36" s="40"/>
      <c r="J36" s="40"/>
      <c r="K36" s="40"/>
      <c r="L36" s="40"/>
      <c r="M36" s="66"/>
      <c r="N36" s="66"/>
      <c r="O36" s="67"/>
      <c r="P36" s="67"/>
      <c r="Q36" s="40"/>
      <c r="R36" s="66"/>
      <c r="S36" s="67"/>
      <c r="T36" s="40"/>
      <c r="U36" s="67"/>
      <c r="V36" s="66"/>
      <c r="W36" s="67"/>
      <c r="X36" s="40"/>
      <c r="Y36" s="40"/>
      <c r="Z36" s="40"/>
      <c r="AA36" s="67"/>
      <c r="AB36" s="67"/>
      <c r="AC36" s="67"/>
      <c r="AD36" s="67"/>
      <c r="AE36" s="67"/>
    </row>
    <row r="37" spans="1:31" ht="13.2" x14ac:dyDescent="0.25">
      <c r="A37" s="40">
        <v>1298</v>
      </c>
      <c r="B37" s="40" t="s">
        <v>149</v>
      </c>
      <c r="C37" s="40">
        <v>123</v>
      </c>
      <c r="D37" s="40" t="s">
        <v>40</v>
      </c>
      <c r="E37" s="65">
        <v>43279</v>
      </c>
      <c r="F37" s="40">
        <v>71249</v>
      </c>
      <c r="G37" s="40" t="s">
        <v>134</v>
      </c>
      <c r="H37" s="40">
        <v>2014</v>
      </c>
      <c r="I37" s="40"/>
      <c r="J37" s="40"/>
      <c r="K37" s="40"/>
      <c r="L37" s="40"/>
      <c r="M37" s="66"/>
      <c r="N37" s="66"/>
      <c r="O37" s="67"/>
      <c r="P37" s="67"/>
      <c r="Q37" s="40"/>
      <c r="R37" s="66"/>
      <c r="S37" s="67"/>
      <c r="T37" s="40"/>
      <c r="U37" s="40"/>
      <c r="V37" s="66"/>
      <c r="W37" s="67"/>
      <c r="X37" s="40"/>
      <c r="Y37" s="40"/>
      <c r="Z37" s="40"/>
      <c r="AA37" s="67"/>
      <c r="AB37" s="67"/>
      <c r="AC37" s="67"/>
      <c r="AD37" s="67"/>
      <c r="AE37" s="67"/>
    </row>
    <row r="38" spans="1:31" ht="13.2" x14ac:dyDescent="0.25">
      <c r="A38" s="40">
        <v>1146</v>
      </c>
      <c r="B38" s="40" t="s">
        <v>150</v>
      </c>
      <c r="C38" s="40">
        <v>118</v>
      </c>
      <c r="D38" s="40" t="s">
        <v>21</v>
      </c>
      <c r="E38" s="65">
        <v>43109</v>
      </c>
      <c r="F38" s="40">
        <v>71234</v>
      </c>
      <c r="G38" s="40" t="s">
        <v>134</v>
      </c>
      <c r="H38" s="40">
        <v>2000</v>
      </c>
      <c r="I38" s="40"/>
      <c r="J38" s="40"/>
      <c r="K38" s="40"/>
      <c r="L38" s="40"/>
      <c r="M38" s="66"/>
      <c r="N38" s="66"/>
      <c r="O38" s="67"/>
      <c r="P38" s="67"/>
      <c r="Q38" s="40"/>
      <c r="R38" s="66"/>
      <c r="S38" s="67"/>
      <c r="T38" s="40"/>
      <c r="U38" s="40"/>
      <c r="V38" s="66"/>
      <c r="W38" s="67"/>
      <c r="X38" s="40"/>
      <c r="Y38" s="40"/>
      <c r="Z38" s="40"/>
      <c r="AA38" s="67"/>
      <c r="AB38" s="67"/>
      <c r="AC38" s="67"/>
      <c r="AD38" s="67"/>
      <c r="AE38" s="67"/>
    </row>
    <row r="39" spans="1:31" ht="13.2" x14ac:dyDescent="0.25">
      <c r="A39" s="40">
        <v>1146</v>
      </c>
      <c r="B39" s="40" t="s">
        <v>150</v>
      </c>
      <c r="C39" s="40">
        <v>118</v>
      </c>
      <c r="D39" s="40" t="s">
        <v>21</v>
      </c>
      <c r="E39" s="65">
        <v>43109</v>
      </c>
      <c r="F39" s="40">
        <v>71231</v>
      </c>
      <c r="G39" s="40" t="s">
        <v>134</v>
      </c>
      <c r="H39" s="40">
        <v>2014</v>
      </c>
      <c r="I39" s="40"/>
      <c r="J39" s="40"/>
      <c r="K39" s="40"/>
      <c r="L39" s="40"/>
      <c r="M39" s="66"/>
      <c r="N39" s="66"/>
      <c r="O39" s="67"/>
      <c r="P39" s="67"/>
      <c r="Q39" s="40"/>
      <c r="R39" s="66"/>
      <c r="S39" s="67"/>
      <c r="T39" s="40"/>
      <c r="U39" s="40"/>
      <c r="V39" s="66"/>
      <c r="W39" s="67"/>
      <c r="X39" s="40"/>
      <c r="Y39" s="40"/>
      <c r="Z39" s="40"/>
      <c r="AA39" s="67"/>
      <c r="AB39" s="67"/>
      <c r="AC39" s="67"/>
      <c r="AD39" s="67"/>
      <c r="AE39" s="67"/>
    </row>
    <row r="40" spans="1:31" ht="13.2" x14ac:dyDescent="0.25">
      <c r="A40" s="40">
        <v>1342</v>
      </c>
      <c r="B40" s="40" t="s">
        <v>151</v>
      </c>
      <c r="C40" s="40">
        <v>116</v>
      </c>
      <c r="D40" s="40" t="s">
        <v>61</v>
      </c>
      <c r="E40" s="65">
        <v>43321</v>
      </c>
      <c r="F40" s="40">
        <v>71249</v>
      </c>
      <c r="G40" s="40" t="s">
        <v>134</v>
      </c>
      <c r="H40" s="40">
        <v>2014</v>
      </c>
      <c r="I40" s="40"/>
      <c r="J40" s="40"/>
      <c r="K40" s="40"/>
      <c r="L40" s="40"/>
      <c r="M40" s="66"/>
      <c r="N40" s="66"/>
      <c r="O40" s="67"/>
      <c r="P40" s="67"/>
      <c r="Q40" s="40"/>
      <c r="R40" s="66"/>
      <c r="S40" s="67"/>
      <c r="T40" s="40"/>
      <c r="U40" s="40"/>
      <c r="V40" s="66"/>
      <c r="W40" s="67"/>
      <c r="X40" s="40"/>
      <c r="Y40" s="40"/>
      <c r="Z40" s="40"/>
      <c r="AA40" s="67"/>
      <c r="AB40" s="67"/>
      <c r="AC40" s="67"/>
      <c r="AD40" s="67"/>
      <c r="AE40" s="67"/>
    </row>
    <row r="41" spans="1:31" ht="13.2" x14ac:dyDescent="0.25">
      <c r="A41" s="40">
        <v>1317</v>
      </c>
      <c r="B41" s="40" t="s">
        <v>152</v>
      </c>
      <c r="C41" s="40">
        <v>118</v>
      </c>
      <c r="D41" s="40" t="s">
        <v>62</v>
      </c>
      <c r="E41" s="65">
        <v>43293</v>
      </c>
      <c r="F41" s="40">
        <v>71249</v>
      </c>
      <c r="G41" s="40" t="s">
        <v>134</v>
      </c>
      <c r="H41" s="40">
        <v>2012</v>
      </c>
      <c r="I41" s="40"/>
      <c r="J41" s="40"/>
      <c r="K41" s="40"/>
      <c r="L41" s="40"/>
      <c r="M41" s="66"/>
      <c r="N41" s="66"/>
      <c r="O41" s="67"/>
      <c r="P41" s="67"/>
      <c r="Q41" s="40"/>
      <c r="R41" s="66"/>
      <c r="S41" s="67"/>
      <c r="T41" s="40"/>
      <c r="U41" s="40"/>
      <c r="V41" s="66"/>
      <c r="W41" s="67"/>
      <c r="X41" s="40"/>
      <c r="Y41" s="40"/>
      <c r="Z41" s="40"/>
      <c r="AA41" s="67"/>
      <c r="AB41" s="67"/>
      <c r="AC41" s="67"/>
      <c r="AD41" s="67"/>
      <c r="AE41" s="67"/>
    </row>
    <row r="42" spans="1:31" ht="13.2" x14ac:dyDescent="0.25">
      <c r="A42" s="40">
        <v>1364</v>
      </c>
      <c r="B42" s="40" t="s">
        <v>153</v>
      </c>
      <c r="C42" s="40">
        <v>114</v>
      </c>
      <c r="D42" s="40" t="s">
        <v>63</v>
      </c>
      <c r="E42" s="65">
        <v>43342</v>
      </c>
      <c r="F42" s="40">
        <v>71231</v>
      </c>
      <c r="G42" s="40" t="s">
        <v>125</v>
      </c>
      <c r="H42" s="40">
        <v>2014</v>
      </c>
      <c r="I42" s="40"/>
      <c r="J42" s="40"/>
      <c r="K42" s="40"/>
      <c r="L42" s="40"/>
      <c r="M42" s="66"/>
      <c r="N42" s="66"/>
      <c r="O42" s="67"/>
      <c r="P42" s="67"/>
      <c r="Q42" s="40"/>
      <c r="R42" s="66"/>
      <c r="S42" s="67"/>
      <c r="T42" s="40"/>
      <c r="U42" s="67"/>
      <c r="V42" s="66"/>
      <c r="W42" s="67"/>
      <c r="X42" s="40"/>
      <c r="Y42" s="40"/>
      <c r="Z42" s="40"/>
      <c r="AA42" s="67"/>
      <c r="AB42" s="67"/>
      <c r="AC42" s="67"/>
      <c r="AD42" s="67"/>
      <c r="AE42" s="67"/>
    </row>
    <row r="43" spans="1:31" ht="13.2" x14ac:dyDescent="0.25">
      <c r="A43" s="40">
        <v>1335</v>
      </c>
      <c r="B43" s="40" t="s">
        <v>154</v>
      </c>
      <c r="C43" s="40">
        <v>115</v>
      </c>
      <c r="D43" s="40" t="s">
        <v>46</v>
      </c>
      <c r="E43" s="65">
        <v>43325</v>
      </c>
      <c r="F43" s="40">
        <v>71243</v>
      </c>
      <c r="G43" s="40" t="s">
        <v>125</v>
      </c>
      <c r="H43" s="40">
        <v>2010</v>
      </c>
      <c r="I43" s="40"/>
      <c r="J43" s="40"/>
      <c r="K43" s="40"/>
      <c r="L43" s="40"/>
      <c r="M43" s="66"/>
      <c r="N43" s="66"/>
      <c r="O43" s="67"/>
      <c r="P43" s="67"/>
      <c r="Q43" s="40"/>
      <c r="R43" s="66"/>
      <c r="S43" s="67"/>
      <c r="T43" s="40"/>
      <c r="U43" s="67"/>
      <c r="V43" s="66"/>
      <c r="W43" s="67"/>
      <c r="X43" s="40"/>
      <c r="Y43" s="40"/>
      <c r="Z43" s="40"/>
      <c r="AA43" s="67"/>
      <c r="AB43" s="67"/>
      <c r="AC43" s="67"/>
      <c r="AD43" s="67"/>
      <c r="AE43" s="67"/>
    </row>
    <row r="44" spans="1:31" ht="13.2" x14ac:dyDescent="0.25">
      <c r="A44" s="40">
        <v>1289</v>
      </c>
      <c r="B44" s="40" t="s">
        <v>155</v>
      </c>
      <c r="C44" s="40">
        <v>113</v>
      </c>
      <c r="D44" s="40" t="s">
        <v>35</v>
      </c>
      <c r="E44" s="65">
        <v>43279</v>
      </c>
      <c r="F44" s="40">
        <v>71235</v>
      </c>
      <c r="G44" s="40" t="s">
        <v>134</v>
      </c>
      <c r="H44" s="40">
        <v>2004</v>
      </c>
      <c r="I44" s="40"/>
      <c r="J44" s="40"/>
      <c r="K44" s="40"/>
      <c r="L44" s="40"/>
      <c r="M44" s="66"/>
      <c r="N44" s="66"/>
      <c r="O44" s="67"/>
      <c r="P44" s="67"/>
      <c r="Q44" s="40"/>
      <c r="R44" s="66"/>
      <c r="S44" s="67"/>
      <c r="T44" s="40"/>
      <c r="U44" s="40"/>
      <c r="V44" s="66"/>
      <c r="W44" s="67"/>
      <c r="X44" s="40"/>
      <c r="Y44" s="40"/>
      <c r="Z44" s="40"/>
      <c r="AA44" s="67"/>
      <c r="AB44" s="67"/>
      <c r="AC44" s="67"/>
      <c r="AD44" s="67"/>
      <c r="AE44" s="67"/>
    </row>
    <row r="45" spans="1:31" ht="13.2" x14ac:dyDescent="0.25">
      <c r="A45" s="40">
        <v>1327</v>
      </c>
      <c r="B45" s="40" t="s">
        <v>156</v>
      </c>
      <c r="C45" s="40">
        <v>116</v>
      </c>
      <c r="D45" s="40" t="s">
        <v>64</v>
      </c>
      <c r="E45" s="65">
        <v>43304</v>
      </c>
      <c r="F45" s="40">
        <v>71249</v>
      </c>
      <c r="G45" s="40" t="s">
        <v>134</v>
      </c>
      <c r="H45" s="40">
        <v>2012</v>
      </c>
      <c r="I45" s="40"/>
      <c r="J45" s="40"/>
      <c r="K45" s="40"/>
      <c r="L45" s="40"/>
      <c r="M45" s="66"/>
      <c r="N45" s="66"/>
      <c r="O45" s="67"/>
      <c r="P45" s="67"/>
      <c r="Q45" s="40"/>
      <c r="R45" s="66"/>
      <c r="S45" s="67"/>
      <c r="T45" s="40"/>
      <c r="U45" s="40"/>
      <c r="V45" s="66"/>
      <c r="W45" s="67"/>
      <c r="X45" s="40"/>
      <c r="Y45" s="40"/>
      <c r="Z45" s="40"/>
      <c r="AA45" s="67"/>
      <c r="AB45" s="67"/>
      <c r="AC45" s="67"/>
      <c r="AD45" s="67"/>
      <c r="AE45" s="67"/>
    </row>
    <row r="46" spans="1:31" ht="13.2" x14ac:dyDescent="0.25">
      <c r="A46" s="40">
        <v>1042</v>
      </c>
      <c r="B46" s="40" t="s">
        <v>157</v>
      </c>
      <c r="C46" s="40">
        <v>121</v>
      </c>
      <c r="D46" s="40" t="s">
        <v>65</v>
      </c>
      <c r="E46" s="65">
        <v>42770</v>
      </c>
      <c r="F46" s="40">
        <v>71231</v>
      </c>
      <c r="G46" s="40" t="s">
        <v>134</v>
      </c>
      <c r="H46" s="40">
        <v>2012</v>
      </c>
      <c r="I46" s="40"/>
      <c r="J46" s="40"/>
      <c r="K46" s="40"/>
      <c r="L46" s="40"/>
      <c r="M46" s="66"/>
      <c r="N46" s="66"/>
      <c r="O46" s="67"/>
      <c r="P46" s="67"/>
      <c r="Q46" s="40"/>
      <c r="R46" s="66"/>
      <c r="S46" s="67"/>
      <c r="T46" s="40"/>
      <c r="U46" s="40"/>
      <c r="V46" s="66"/>
      <c r="W46" s="67"/>
      <c r="X46" s="40"/>
      <c r="Y46" s="40"/>
      <c r="Z46" s="40"/>
      <c r="AA46" s="67"/>
      <c r="AB46" s="67"/>
      <c r="AC46" s="67"/>
      <c r="AD46" s="67"/>
      <c r="AE46" s="67"/>
    </row>
    <row r="47" spans="1:31" ht="13.2" x14ac:dyDescent="0.25">
      <c r="A47" s="40">
        <v>1042</v>
      </c>
      <c r="B47" s="40" t="s">
        <v>157</v>
      </c>
      <c r="C47" s="40">
        <v>121</v>
      </c>
      <c r="D47" s="40" t="s">
        <v>65</v>
      </c>
      <c r="E47" s="65">
        <v>42770</v>
      </c>
      <c r="F47" s="40">
        <v>71232</v>
      </c>
      <c r="G47" s="40" t="s">
        <v>158</v>
      </c>
      <c r="H47" s="40">
        <v>2009</v>
      </c>
      <c r="I47" s="40"/>
      <c r="J47" s="40"/>
      <c r="K47" s="40"/>
      <c r="L47" s="40"/>
      <c r="M47" s="66"/>
      <c r="N47" s="66"/>
      <c r="O47" s="67"/>
      <c r="P47" s="67"/>
      <c r="Q47" s="40"/>
      <c r="R47" s="66"/>
      <c r="S47" s="67"/>
      <c r="T47" s="40"/>
      <c r="U47" s="40"/>
      <c r="V47" s="66"/>
      <c r="W47" s="67"/>
      <c r="X47" s="40"/>
      <c r="Y47" s="40"/>
      <c r="Z47" s="40"/>
      <c r="AA47" s="67"/>
      <c r="AB47" s="67"/>
      <c r="AC47" s="67"/>
      <c r="AD47" s="67"/>
      <c r="AE47" s="67"/>
    </row>
    <row r="48" spans="1:31" ht="13.2" x14ac:dyDescent="0.25">
      <c r="A48" s="40">
        <v>1302</v>
      </c>
      <c r="B48" s="40" t="s">
        <v>159</v>
      </c>
      <c r="C48" s="40">
        <v>115</v>
      </c>
      <c r="D48" s="40" t="s">
        <v>37</v>
      </c>
      <c r="E48" s="65">
        <v>43284</v>
      </c>
      <c r="F48" s="40">
        <v>71231</v>
      </c>
      <c r="G48" s="40" t="s">
        <v>125</v>
      </c>
      <c r="H48" s="40">
        <v>2018</v>
      </c>
      <c r="I48" s="40"/>
      <c r="J48" s="40"/>
      <c r="K48" s="40"/>
      <c r="L48" s="40"/>
      <c r="M48" s="66"/>
      <c r="N48" s="66"/>
      <c r="O48" s="67"/>
      <c r="P48" s="67"/>
      <c r="Q48" s="40"/>
      <c r="R48" s="66"/>
      <c r="S48" s="67"/>
      <c r="T48" s="40"/>
      <c r="U48" s="67"/>
      <c r="V48" s="66"/>
      <c r="W48" s="67"/>
      <c r="X48" s="40"/>
      <c r="Y48" s="40"/>
      <c r="Z48" s="40"/>
      <c r="AA48" s="67"/>
      <c r="AB48" s="67"/>
      <c r="AC48" s="67"/>
      <c r="AD48" s="67"/>
      <c r="AE48" s="67"/>
    </row>
    <row r="49" spans="1:31" ht="13.2" x14ac:dyDescent="0.25">
      <c r="A49" s="40">
        <v>1229</v>
      </c>
      <c r="B49" s="40" t="s">
        <v>160</v>
      </c>
      <c r="C49" s="40">
        <v>118</v>
      </c>
      <c r="D49" s="40" t="s">
        <v>24</v>
      </c>
      <c r="E49" s="65">
        <v>43227</v>
      </c>
      <c r="F49" s="40">
        <v>71231</v>
      </c>
      <c r="G49" s="40" t="s">
        <v>134</v>
      </c>
      <c r="H49" s="40">
        <v>2015</v>
      </c>
      <c r="I49" s="40"/>
      <c r="J49" s="40"/>
      <c r="K49" s="40"/>
      <c r="L49" s="40"/>
      <c r="M49" s="66"/>
      <c r="N49" s="66"/>
      <c r="O49" s="67"/>
      <c r="P49" s="67"/>
      <c r="Q49" s="40"/>
      <c r="R49" s="66"/>
      <c r="S49" s="67"/>
      <c r="T49" s="40"/>
      <c r="U49" s="40"/>
      <c r="V49" s="66"/>
      <c r="W49" s="67"/>
      <c r="X49" s="40"/>
      <c r="Y49" s="40"/>
      <c r="Z49" s="40"/>
      <c r="AA49" s="67"/>
      <c r="AB49" s="67"/>
      <c r="AC49" s="67"/>
      <c r="AD49" s="67"/>
      <c r="AE49" s="67"/>
    </row>
    <row r="50" spans="1:31" ht="13.2" x14ac:dyDescent="0.25">
      <c r="A50" s="40">
        <v>1031</v>
      </c>
      <c r="B50" s="40" t="s">
        <v>161</v>
      </c>
      <c r="C50" s="40">
        <v>113</v>
      </c>
      <c r="D50" s="40" t="s">
        <v>66</v>
      </c>
      <c r="E50" s="68">
        <v>42685</v>
      </c>
      <c r="F50" s="40">
        <v>71235</v>
      </c>
      <c r="G50" s="40" t="s">
        <v>162</v>
      </c>
      <c r="H50" s="40">
        <v>2014</v>
      </c>
      <c r="I50" s="40"/>
      <c r="J50" s="40"/>
      <c r="K50" s="40"/>
      <c r="L50" s="40"/>
      <c r="M50" s="66"/>
      <c r="N50" s="66"/>
      <c r="O50" s="67"/>
      <c r="P50" s="67"/>
      <c r="Q50" s="40"/>
      <c r="R50" s="66"/>
      <c r="S50" s="67"/>
      <c r="T50" s="40"/>
      <c r="U50" s="40"/>
      <c r="V50" s="66"/>
      <c r="W50" s="67"/>
      <c r="X50" s="40"/>
      <c r="Y50" s="40"/>
      <c r="Z50" s="40"/>
      <c r="AA50" s="67"/>
      <c r="AB50" s="67"/>
      <c r="AC50" s="67"/>
      <c r="AD50" s="67"/>
      <c r="AE50" s="67"/>
    </row>
    <row r="51" spans="1:31" ht="13.2" x14ac:dyDescent="0.25">
      <c r="A51" s="40">
        <v>1357</v>
      </c>
      <c r="B51" s="40" t="s">
        <v>163</v>
      </c>
      <c r="C51" s="40">
        <v>114</v>
      </c>
      <c r="D51" s="40" t="s">
        <v>51</v>
      </c>
      <c r="E51" s="65">
        <v>43332</v>
      </c>
      <c r="F51" s="40">
        <v>71231</v>
      </c>
      <c r="G51" s="40" t="s">
        <v>134</v>
      </c>
      <c r="H51" s="40">
        <v>2012</v>
      </c>
      <c r="I51" s="40"/>
      <c r="J51" s="40"/>
      <c r="K51" s="40"/>
      <c r="L51" s="40"/>
      <c r="M51" s="66"/>
      <c r="N51" s="66"/>
      <c r="O51" s="67"/>
      <c r="P51" s="67"/>
      <c r="Q51" s="40"/>
      <c r="R51" s="66"/>
      <c r="S51" s="67"/>
      <c r="T51" s="40"/>
      <c r="U51" s="40"/>
      <c r="V51" s="66"/>
      <c r="W51" s="67"/>
      <c r="X51" s="40"/>
      <c r="Y51" s="40"/>
      <c r="Z51" s="40"/>
      <c r="AA51" s="67"/>
      <c r="AB51" s="67"/>
      <c r="AC51" s="67"/>
      <c r="AD51" s="67"/>
      <c r="AE51" s="67"/>
    </row>
    <row r="52" spans="1:31" ht="13.2" x14ac:dyDescent="0.25">
      <c r="A52" s="40">
        <v>1328</v>
      </c>
      <c r="B52" s="40" t="s">
        <v>164</v>
      </c>
      <c r="C52" s="40">
        <v>116</v>
      </c>
      <c r="D52" s="40" t="s">
        <v>67</v>
      </c>
      <c r="E52" s="65">
        <v>43318</v>
      </c>
      <c r="F52" s="40">
        <v>71246</v>
      </c>
      <c r="G52" s="40" t="s">
        <v>134</v>
      </c>
      <c r="H52" s="40">
        <v>2014</v>
      </c>
      <c r="I52" s="40"/>
      <c r="J52" s="40"/>
      <c r="K52" s="40"/>
      <c r="L52" s="40"/>
      <c r="M52" s="66"/>
      <c r="N52" s="66"/>
      <c r="O52" s="67"/>
      <c r="P52" s="67"/>
      <c r="Q52" s="40"/>
      <c r="R52" s="66"/>
      <c r="S52" s="67"/>
      <c r="T52" s="40"/>
      <c r="U52" s="40"/>
      <c r="V52" s="66"/>
      <c r="W52" s="67"/>
      <c r="X52" s="40"/>
      <c r="Y52" s="40"/>
      <c r="Z52" s="40"/>
      <c r="AA52" s="67"/>
      <c r="AB52" s="67"/>
      <c r="AC52" s="67"/>
      <c r="AD52" s="67"/>
      <c r="AE52" s="67"/>
    </row>
    <row r="53" spans="1:31" ht="13.2" x14ac:dyDescent="0.25">
      <c r="A53" s="40">
        <v>1329</v>
      </c>
      <c r="B53" s="40" t="s">
        <v>165</v>
      </c>
      <c r="C53" s="40">
        <v>116</v>
      </c>
      <c r="D53" s="40" t="s">
        <v>68</v>
      </c>
      <c r="E53" s="65">
        <v>43318</v>
      </c>
      <c r="F53" s="40">
        <v>71249</v>
      </c>
      <c r="G53" s="40" t="s">
        <v>166</v>
      </c>
      <c r="H53" s="40">
        <v>2013</v>
      </c>
      <c r="I53" s="40"/>
      <c r="J53" s="40"/>
      <c r="K53" s="40"/>
      <c r="L53" s="40"/>
      <c r="M53" s="66"/>
      <c r="N53" s="66"/>
      <c r="O53" s="67"/>
      <c r="P53" s="67"/>
      <c r="Q53" s="40"/>
      <c r="R53" s="66"/>
      <c r="S53" s="67"/>
      <c r="T53" s="40"/>
      <c r="U53" s="40"/>
      <c r="V53" s="66"/>
      <c r="W53" s="67"/>
      <c r="X53" s="40"/>
      <c r="Y53" s="40"/>
      <c r="Z53" s="40"/>
      <c r="AA53" s="67"/>
      <c r="AB53" s="67"/>
      <c r="AC53" s="67"/>
      <c r="AD53" s="67"/>
      <c r="AE53" s="67"/>
    </row>
    <row r="54" spans="1:31" ht="13.2" x14ac:dyDescent="0.25">
      <c r="A54" s="40">
        <v>1344</v>
      </c>
      <c r="B54" s="40" t="s">
        <v>167</v>
      </c>
      <c r="C54" s="40">
        <v>124</v>
      </c>
      <c r="D54" s="40" t="s">
        <v>49</v>
      </c>
      <c r="E54" s="65">
        <v>43332</v>
      </c>
      <c r="F54" s="40">
        <v>71231</v>
      </c>
      <c r="G54" s="40" t="s">
        <v>134</v>
      </c>
      <c r="H54" s="40">
        <v>2010</v>
      </c>
      <c r="I54" s="40"/>
      <c r="J54" s="40"/>
      <c r="K54" s="40"/>
      <c r="L54" s="40"/>
      <c r="M54" s="66"/>
      <c r="N54" s="66"/>
      <c r="O54" s="67"/>
      <c r="P54" s="67"/>
      <c r="Q54" s="40"/>
      <c r="R54" s="66"/>
      <c r="S54" s="67"/>
      <c r="T54" s="40"/>
      <c r="U54" s="40"/>
      <c r="V54" s="66"/>
      <c r="W54" s="67"/>
      <c r="X54" s="40"/>
      <c r="Y54" s="40"/>
      <c r="Z54" s="40"/>
      <c r="AA54" s="67"/>
      <c r="AB54" s="67"/>
      <c r="AC54" s="67"/>
      <c r="AD54" s="67"/>
      <c r="AE54" s="67"/>
    </row>
    <row r="55" spans="1:31" ht="13.2" x14ac:dyDescent="0.25">
      <c r="A55" s="40">
        <v>1240</v>
      </c>
      <c r="B55" s="40" t="s">
        <v>168</v>
      </c>
      <c r="C55" s="40">
        <v>125</v>
      </c>
      <c r="D55" s="40" t="s">
        <v>31</v>
      </c>
      <c r="E55" s="65">
        <v>43244</v>
      </c>
      <c r="F55" s="40">
        <v>71243</v>
      </c>
      <c r="G55" s="40" t="s">
        <v>125</v>
      </c>
      <c r="H55" s="40">
        <v>2018</v>
      </c>
      <c r="I55" s="40"/>
      <c r="J55" s="40"/>
      <c r="K55" s="40"/>
      <c r="L55" s="40"/>
      <c r="M55" s="66"/>
      <c r="N55" s="66"/>
      <c r="O55" s="67"/>
      <c r="P55" s="67"/>
      <c r="Q55" s="40"/>
      <c r="R55" s="66"/>
      <c r="S55" s="67"/>
      <c r="T55" s="40"/>
      <c r="U55" s="67"/>
      <c r="V55" s="66"/>
      <c r="W55" s="67"/>
      <c r="X55" s="40"/>
      <c r="Y55" s="40"/>
      <c r="Z55" s="40"/>
      <c r="AA55" s="67"/>
      <c r="AB55" s="67"/>
      <c r="AC55" s="67"/>
      <c r="AD55" s="67"/>
      <c r="AE55" s="67"/>
    </row>
    <row r="56" spans="1:31" ht="13.2" x14ac:dyDescent="0.25">
      <c r="A56" s="40">
        <v>1240</v>
      </c>
      <c r="B56" s="40" t="s">
        <v>168</v>
      </c>
      <c r="C56" s="40">
        <v>125</v>
      </c>
      <c r="D56" s="40" t="s">
        <v>31</v>
      </c>
      <c r="E56" s="65">
        <v>43244</v>
      </c>
      <c r="F56" s="40">
        <v>71243</v>
      </c>
      <c r="G56" s="40" t="s">
        <v>134</v>
      </c>
      <c r="H56" s="40">
        <v>2017</v>
      </c>
      <c r="I56" s="40"/>
      <c r="J56" s="40"/>
      <c r="K56" s="40"/>
      <c r="L56" s="40"/>
      <c r="M56" s="66"/>
      <c r="N56" s="66"/>
      <c r="O56" s="67"/>
      <c r="P56" s="67"/>
      <c r="Q56" s="40"/>
      <c r="R56" s="66"/>
      <c r="S56" s="67"/>
      <c r="T56" s="40"/>
      <c r="U56" s="40"/>
      <c r="V56" s="66"/>
      <c r="W56" s="67"/>
      <c r="X56" s="40"/>
      <c r="Y56" s="40"/>
      <c r="Z56" s="40"/>
      <c r="AA56" s="67"/>
      <c r="AB56" s="67"/>
      <c r="AC56" s="67"/>
      <c r="AD56" s="67"/>
      <c r="AE56" s="67"/>
    </row>
    <row r="57" spans="1:31" ht="13.2" x14ac:dyDescent="0.25">
      <c r="A57" s="40">
        <v>1237</v>
      </c>
      <c r="B57" s="40" t="s">
        <v>169</v>
      </c>
      <c r="C57" s="40">
        <v>113</v>
      </c>
      <c r="D57" s="40" t="s">
        <v>30</v>
      </c>
      <c r="E57" s="65">
        <v>43241</v>
      </c>
      <c r="F57" s="40">
        <v>71235</v>
      </c>
      <c r="G57" s="40" t="s">
        <v>125</v>
      </c>
      <c r="H57" s="40">
        <v>2007</v>
      </c>
      <c r="I57" s="40"/>
      <c r="J57" s="40"/>
      <c r="K57" s="40"/>
      <c r="L57" s="40"/>
      <c r="M57" s="66"/>
      <c r="N57" s="66"/>
      <c r="O57" s="67"/>
      <c r="P57" s="67"/>
      <c r="Q57" s="40"/>
      <c r="R57" s="66"/>
      <c r="S57" s="67"/>
      <c r="T57" s="40"/>
      <c r="U57" s="67"/>
      <c r="V57" s="66"/>
      <c r="W57" s="67"/>
      <c r="X57" s="40"/>
      <c r="Y57" s="40"/>
      <c r="Z57" s="40"/>
      <c r="AA57" s="67"/>
      <c r="AB57" s="67"/>
      <c r="AC57" s="67"/>
      <c r="AD57" s="67"/>
      <c r="AE57" s="67"/>
    </row>
    <row r="58" spans="1:31" ht="13.2" x14ac:dyDescent="0.25">
      <c r="A58" s="40">
        <v>1338</v>
      </c>
      <c r="B58" s="40" t="s">
        <v>170</v>
      </c>
      <c r="C58" s="40">
        <v>115</v>
      </c>
      <c r="D58" s="40" t="s">
        <v>48</v>
      </c>
      <c r="E58" s="65">
        <v>43330</v>
      </c>
      <c r="F58" s="40">
        <v>71243</v>
      </c>
      <c r="G58" s="40" t="s">
        <v>125</v>
      </c>
      <c r="H58" s="40">
        <v>2018</v>
      </c>
      <c r="I58" s="40"/>
      <c r="J58" s="40"/>
      <c r="K58" s="40"/>
      <c r="L58" s="40"/>
      <c r="M58" s="66"/>
      <c r="N58" s="66"/>
      <c r="O58" s="67"/>
      <c r="P58" s="67"/>
      <c r="Q58" s="40"/>
      <c r="R58" s="66"/>
      <c r="S58" s="67"/>
      <c r="T58" s="40"/>
      <c r="U58" s="67"/>
      <c r="V58" s="66"/>
      <c r="W58" s="67"/>
      <c r="X58" s="40"/>
      <c r="Y58" s="40"/>
      <c r="Z58" s="40"/>
      <c r="AA58" s="67"/>
      <c r="AB58" s="67"/>
      <c r="AC58" s="67"/>
      <c r="AD58" s="67"/>
      <c r="AE58" s="67"/>
    </row>
    <row r="59" spans="1:31" ht="13.2" x14ac:dyDescent="0.25">
      <c r="A59" s="40">
        <v>1367</v>
      </c>
      <c r="B59" s="40" t="s">
        <v>171</v>
      </c>
      <c r="C59" s="40">
        <v>116</v>
      </c>
      <c r="D59" s="40" t="s">
        <v>69</v>
      </c>
      <c r="E59" s="65">
        <v>43333</v>
      </c>
      <c r="F59" s="40">
        <v>71249</v>
      </c>
      <c r="G59" s="40" t="s">
        <v>134</v>
      </c>
      <c r="H59" s="40">
        <v>2013</v>
      </c>
      <c r="I59" s="40"/>
      <c r="J59" s="40"/>
      <c r="K59" s="40"/>
      <c r="L59" s="40"/>
      <c r="M59" s="66"/>
      <c r="N59" s="66"/>
      <c r="O59" s="67"/>
      <c r="P59" s="67"/>
      <c r="Q59" s="40"/>
      <c r="R59" s="66"/>
      <c r="S59" s="67"/>
      <c r="T59" s="40"/>
      <c r="U59" s="40"/>
      <c r="V59" s="66"/>
      <c r="W59" s="67"/>
      <c r="X59" s="40"/>
      <c r="Y59" s="40"/>
      <c r="Z59" s="40"/>
      <c r="AA59" s="67"/>
      <c r="AB59" s="67"/>
      <c r="AC59" s="67"/>
      <c r="AD59" s="67"/>
      <c r="AE59" s="67"/>
    </row>
    <row r="60" spans="1:31" ht="13.2" x14ac:dyDescent="0.25">
      <c r="A60" s="40">
        <v>1299</v>
      </c>
      <c r="B60" s="40" t="s">
        <v>172</v>
      </c>
      <c r="C60" s="40">
        <v>118</v>
      </c>
      <c r="D60" s="40" t="s">
        <v>36</v>
      </c>
      <c r="E60" s="65">
        <v>43283</v>
      </c>
      <c r="F60" s="40">
        <v>71231</v>
      </c>
      <c r="G60" s="40" t="s">
        <v>125</v>
      </c>
      <c r="H60" s="40">
        <v>2018</v>
      </c>
      <c r="I60" s="40"/>
      <c r="J60" s="40"/>
      <c r="K60" s="40"/>
      <c r="L60" s="40"/>
      <c r="M60" s="66"/>
      <c r="N60" s="66"/>
      <c r="O60" s="67"/>
      <c r="P60" s="67"/>
      <c r="Q60" s="40"/>
      <c r="R60" s="66"/>
      <c r="S60" s="67"/>
      <c r="T60" s="40"/>
      <c r="U60" s="67"/>
      <c r="V60" s="66"/>
      <c r="W60" s="67"/>
      <c r="X60" s="40"/>
      <c r="Y60" s="40"/>
      <c r="Z60" s="40"/>
      <c r="AA60" s="67"/>
      <c r="AB60" s="67"/>
      <c r="AC60" s="67"/>
      <c r="AD60" s="67"/>
      <c r="AE60" s="67"/>
    </row>
    <row r="61" spans="1:31" ht="13.2" x14ac:dyDescent="0.25">
      <c r="A61" s="40">
        <v>1330</v>
      </c>
      <c r="B61" s="40" t="s">
        <v>173</v>
      </c>
      <c r="C61" s="40">
        <v>115</v>
      </c>
      <c r="D61" s="40" t="s">
        <v>44</v>
      </c>
      <c r="E61" s="65">
        <v>43325</v>
      </c>
      <c r="F61" s="40">
        <v>71232</v>
      </c>
      <c r="G61" s="40" t="s">
        <v>125</v>
      </c>
      <c r="H61" s="40">
        <v>2017</v>
      </c>
      <c r="I61" s="40"/>
      <c r="J61" s="40"/>
      <c r="K61" s="40"/>
      <c r="L61" s="40"/>
      <c r="M61" s="66"/>
      <c r="N61" s="66"/>
      <c r="O61" s="67"/>
      <c r="P61" s="67"/>
      <c r="Q61" s="40"/>
      <c r="R61" s="66"/>
      <c r="S61" s="67"/>
      <c r="T61" s="40"/>
      <c r="U61" s="67"/>
      <c r="V61" s="66"/>
      <c r="W61" s="67"/>
      <c r="X61" s="40"/>
      <c r="Y61" s="40"/>
      <c r="Z61" s="40"/>
      <c r="AA61" s="67"/>
      <c r="AB61" s="67"/>
      <c r="AC61" s="67"/>
      <c r="AD61" s="67"/>
      <c r="AE61" s="67"/>
    </row>
    <row r="62" spans="1:31" ht="13.2" x14ac:dyDescent="0.25">
      <c r="A62" s="40">
        <v>1330</v>
      </c>
      <c r="B62" s="40" t="s">
        <v>173</v>
      </c>
      <c r="C62" s="40">
        <v>115</v>
      </c>
      <c r="D62" s="40" t="s">
        <v>44</v>
      </c>
      <c r="E62" s="65">
        <v>43325</v>
      </c>
      <c r="F62" s="40">
        <v>71231</v>
      </c>
      <c r="G62" s="40" t="s">
        <v>125</v>
      </c>
      <c r="H62" s="40">
        <v>2018</v>
      </c>
      <c r="I62" s="40"/>
      <c r="J62" s="40"/>
      <c r="K62" s="40"/>
      <c r="L62" s="40"/>
      <c r="M62" s="66"/>
      <c r="N62" s="66"/>
      <c r="O62" s="67"/>
      <c r="P62" s="67"/>
      <c r="Q62" s="40"/>
      <c r="R62" s="66"/>
      <c r="S62" s="67"/>
      <c r="T62" s="40"/>
      <c r="U62" s="67"/>
      <c r="V62" s="66"/>
      <c r="W62" s="67"/>
      <c r="X62" s="40"/>
      <c r="Y62" s="40"/>
      <c r="Z62" s="40"/>
      <c r="AA62" s="67"/>
      <c r="AB62" s="67"/>
      <c r="AC62" s="67"/>
      <c r="AD62" s="67"/>
      <c r="AE62" s="67"/>
    </row>
    <row r="63" spans="1:31" ht="13.2" x14ac:dyDescent="0.25">
      <c r="A63" s="40">
        <v>1330</v>
      </c>
      <c r="B63" s="40" t="s">
        <v>173</v>
      </c>
      <c r="C63" s="40">
        <v>115</v>
      </c>
      <c r="D63" s="40" t="s">
        <v>44</v>
      </c>
      <c r="E63" s="65">
        <v>43325</v>
      </c>
      <c r="F63" s="40">
        <v>71235</v>
      </c>
      <c r="G63" s="40" t="s">
        <v>125</v>
      </c>
      <c r="H63" s="40">
        <v>2018</v>
      </c>
      <c r="I63" s="40"/>
      <c r="J63" s="40"/>
      <c r="K63" s="40"/>
      <c r="L63" s="40"/>
      <c r="M63" s="66"/>
      <c r="N63" s="66"/>
      <c r="O63" s="67"/>
      <c r="P63" s="67"/>
      <c r="Q63" s="40"/>
      <c r="R63" s="66"/>
      <c r="S63" s="67"/>
      <c r="T63" s="40"/>
      <c r="U63" s="67"/>
      <c r="V63" s="66"/>
      <c r="W63" s="67"/>
      <c r="X63" s="40"/>
      <c r="Y63" s="40"/>
      <c r="Z63" s="40"/>
      <c r="AA63" s="67"/>
      <c r="AB63" s="67"/>
      <c r="AC63" s="67"/>
      <c r="AD63" s="67"/>
      <c r="AE63" s="67"/>
    </row>
    <row r="64" spans="1:31" ht="13.2" x14ac:dyDescent="0.25">
      <c r="A64" s="40">
        <v>1330</v>
      </c>
      <c r="B64" s="40" t="s">
        <v>173</v>
      </c>
      <c r="C64" s="40">
        <v>115</v>
      </c>
      <c r="D64" s="40" t="s">
        <v>44</v>
      </c>
      <c r="E64" s="65">
        <v>43325</v>
      </c>
      <c r="F64" s="40">
        <v>71243</v>
      </c>
      <c r="G64" s="40" t="s">
        <v>125</v>
      </c>
      <c r="H64" s="40">
        <v>2017</v>
      </c>
      <c r="I64" s="40"/>
      <c r="J64" s="40"/>
      <c r="K64" s="40"/>
      <c r="L64" s="40"/>
      <c r="M64" s="66"/>
      <c r="N64" s="66"/>
      <c r="O64" s="67"/>
      <c r="P64" s="67"/>
      <c r="Q64" s="40"/>
      <c r="R64" s="66"/>
      <c r="S64" s="67"/>
      <c r="T64" s="40"/>
      <c r="U64" s="67"/>
      <c r="V64" s="66"/>
      <c r="W64" s="67"/>
      <c r="X64" s="40"/>
      <c r="Y64" s="40"/>
      <c r="Z64" s="40"/>
      <c r="AA64" s="67"/>
      <c r="AB64" s="67"/>
      <c r="AC64" s="67"/>
      <c r="AD64" s="67"/>
      <c r="AE64" s="67"/>
    </row>
    <row r="65" spans="1:31" ht="13.2" x14ac:dyDescent="0.25">
      <c r="A65" s="40">
        <v>1331</v>
      </c>
      <c r="B65" s="40" t="s">
        <v>174</v>
      </c>
      <c r="C65" s="40">
        <v>119</v>
      </c>
      <c r="D65" s="40" t="s">
        <v>43</v>
      </c>
      <c r="E65" s="65">
        <v>43321</v>
      </c>
      <c r="F65" s="40">
        <v>71243</v>
      </c>
      <c r="G65" s="40" t="s">
        <v>134</v>
      </c>
      <c r="H65" s="40">
        <v>2018</v>
      </c>
      <c r="I65" s="40"/>
      <c r="J65" s="40"/>
      <c r="K65" s="40"/>
      <c r="L65" s="40"/>
      <c r="M65" s="66"/>
      <c r="N65" s="66"/>
      <c r="O65" s="67"/>
      <c r="P65" s="67"/>
      <c r="Q65" s="40"/>
      <c r="R65" s="66"/>
      <c r="S65" s="67"/>
      <c r="T65" s="40"/>
      <c r="U65" s="40"/>
      <c r="V65" s="66"/>
      <c r="W65" s="67"/>
      <c r="X65" s="40"/>
      <c r="Y65" s="40"/>
      <c r="Z65" s="40"/>
      <c r="AA65" s="67"/>
      <c r="AB65" s="67"/>
      <c r="AC65" s="67"/>
      <c r="AD65" s="67"/>
      <c r="AE65" s="67"/>
    </row>
    <row r="66" spans="1:31" ht="13.2" x14ac:dyDescent="0.25">
      <c r="A66" s="40">
        <v>1331</v>
      </c>
      <c r="B66" s="40" t="s">
        <v>174</v>
      </c>
      <c r="C66" s="40">
        <v>119</v>
      </c>
      <c r="D66" s="40" t="s">
        <v>43</v>
      </c>
      <c r="E66" s="65">
        <v>43321</v>
      </c>
      <c r="F66" s="40">
        <v>71243</v>
      </c>
      <c r="G66" s="40" t="s">
        <v>134</v>
      </c>
      <c r="H66" s="40">
        <v>2005</v>
      </c>
      <c r="I66" s="40"/>
      <c r="J66" s="40"/>
      <c r="K66" s="40"/>
      <c r="L66" s="40"/>
      <c r="M66" s="66"/>
      <c r="N66" s="66"/>
      <c r="O66" s="67"/>
      <c r="P66" s="67"/>
      <c r="Q66" s="40"/>
      <c r="R66" s="66"/>
      <c r="S66" s="67"/>
      <c r="T66" s="40"/>
      <c r="U66" s="40"/>
      <c r="V66" s="66"/>
      <c r="W66" s="67"/>
      <c r="X66" s="40"/>
      <c r="Y66" s="40"/>
      <c r="Z66" s="40"/>
      <c r="AA66" s="67"/>
      <c r="AB66" s="67"/>
      <c r="AC66" s="67"/>
      <c r="AD66" s="67"/>
      <c r="AE66" s="67"/>
    </row>
    <row r="67" spans="1:31" ht="13.2" x14ac:dyDescent="0.25">
      <c r="A67" s="40">
        <v>1105</v>
      </c>
      <c r="B67" s="40" t="s">
        <v>175</v>
      </c>
      <c r="C67" s="40">
        <v>112</v>
      </c>
      <c r="D67" s="40" t="s">
        <v>19</v>
      </c>
      <c r="E67" s="65">
        <v>42994</v>
      </c>
      <c r="F67" s="40">
        <v>71238</v>
      </c>
      <c r="G67" s="40" t="s">
        <v>125</v>
      </c>
      <c r="H67" s="40">
        <v>2008</v>
      </c>
      <c r="I67" s="40"/>
      <c r="J67" s="40"/>
      <c r="K67" s="40"/>
      <c r="L67" s="40"/>
      <c r="M67" s="66"/>
      <c r="N67" s="66"/>
      <c r="O67" s="67"/>
      <c r="P67" s="67"/>
      <c r="Q67" s="40"/>
      <c r="R67" s="66"/>
      <c r="S67" s="67"/>
      <c r="T67" s="40"/>
      <c r="U67" s="67"/>
      <c r="V67" s="66"/>
      <c r="W67" s="67"/>
      <c r="X67" s="40"/>
      <c r="Y67" s="40"/>
      <c r="Z67" s="40"/>
      <c r="AA67" s="67"/>
      <c r="AB67" s="67"/>
      <c r="AC67" s="67"/>
      <c r="AD67" s="67"/>
      <c r="AE67" s="67"/>
    </row>
    <row r="68" spans="1:31" ht="13.2" x14ac:dyDescent="0.25">
      <c r="A68" s="40">
        <v>1104</v>
      </c>
      <c r="B68" s="40" t="s">
        <v>176</v>
      </c>
      <c r="C68" s="40">
        <v>120</v>
      </c>
      <c r="D68" s="40" t="s">
        <v>17</v>
      </c>
      <c r="E68" s="65">
        <v>42993</v>
      </c>
      <c r="F68" s="40">
        <v>71249</v>
      </c>
      <c r="G68" s="40" t="s">
        <v>125</v>
      </c>
      <c r="H68" s="40">
        <v>2017</v>
      </c>
      <c r="I68" s="40"/>
      <c r="J68" s="40"/>
      <c r="K68" s="40"/>
      <c r="L68" s="40"/>
      <c r="M68" s="66"/>
      <c r="N68" s="66"/>
      <c r="O68" s="67"/>
      <c r="P68" s="67"/>
      <c r="Q68" s="40"/>
      <c r="R68" s="66"/>
      <c r="S68" s="67"/>
      <c r="T68" s="40"/>
      <c r="U68" s="67"/>
      <c r="V68" s="66"/>
      <c r="W68" s="67"/>
      <c r="X68" s="40"/>
      <c r="Y68" s="40"/>
      <c r="Z68" s="40"/>
      <c r="AA68" s="67"/>
      <c r="AB68" s="67"/>
      <c r="AC68" s="67"/>
      <c r="AD68" s="67"/>
      <c r="AE68" s="67"/>
    </row>
    <row r="69" spans="1:31" ht="13.2" x14ac:dyDescent="0.25">
      <c r="A69" s="40">
        <v>1171</v>
      </c>
      <c r="B69" s="40" t="s">
        <v>177</v>
      </c>
      <c r="C69" s="40">
        <v>120</v>
      </c>
      <c r="D69" s="40" t="s">
        <v>70</v>
      </c>
      <c r="E69" s="65">
        <v>43166</v>
      </c>
      <c r="F69" s="40">
        <v>71249</v>
      </c>
      <c r="G69" s="40" t="s">
        <v>125</v>
      </c>
      <c r="H69" s="40">
        <v>2017</v>
      </c>
      <c r="I69" s="40"/>
      <c r="J69" s="40"/>
      <c r="K69" s="40"/>
      <c r="L69" s="40"/>
      <c r="M69" s="66"/>
      <c r="N69" s="66"/>
      <c r="O69" s="67"/>
      <c r="P69" s="67"/>
      <c r="Q69" s="40"/>
      <c r="R69" s="66"/>
      <c r="S69" s="67"/>
      <c r="T69" s="40"/>
      <c r="U69" s="67"/>
      <c r="V69" s="66"/>
      <c r="W69" s="67"/>
      <c r="X69" s="40"/>
      <c r="Y69" s="40"/>
      <c r="Z69" s="40"/>
      <c r="AA69" s="67"/>
      <c r="AB69" s="67"/>
      <c r="AC69" s="67"/>
      <c r="AD69" s="67"/>
      <c r="AE69" s="67"/>
    </row>
    <row r="70" spans="1:31" ht="13.2" x14ac:dyDescent="0.25">
      <c r="A70" s="40">
        <v>1151</v>
      </c>
      <c r="B70" s="40" t="s">
        <v>178</v>
      </c>
      <c r="C70" s="40">
        <v>116</v>
      </c>
      <c r="D70" s="40" t="s">
        <v>71</v>
      </c>
      <c r="E70" s="65">
        <v>43120</v>
      </c>
      <c r="F70" s="40">
        <v>71234</v>
      </c>
      <c r="G70" s="40" t="s">
        <v>179</v>
      </c>
      <c r="H70" s="40">
        <v>2013</v>
      </c>
      <c r="I70" s="40"/>
      <c r="J70" s="40"/>
      <c r="K70" s="40"/>
      <c r="L70" s="40"/>
      <c r="M70" s="66"/>
      <c r="N70" s="66"/>
      <c r="O70" s="67"/>
      <c r="P70" s="67"/>
      <c r="Q70" s="40"/>
      <c r="R70" s="66"/>
      <c r="S70" s="67"/>
      <c r="T70" s="40"/>
      <c r="U70" s="40"/>
      <c r="V70" s="66"/>
      <c r="W70" s="67"/>
      <c r="X70" s="40"/>
      <c r="Y70" s="40"/>
      <c r="Z70" s="40"/>
      <c r="AA70" s="67"/>
      <c r="AB70" s="67"/>
      <c r="AC70" s="67"/>
      <c r="AD70" s="67"/>
      <c r="AE70" s="67"/>
    </row>
  </sheetData>
  <mergeCells count="11">
    <mergeCell ref="AC2:AE2"/>
    <mergeCell ref="AC1:AE1"/>
    <mergeCell ref="Q3:R3"/>
    <mergeCell ref="S3:T3"/>
    <mergeCell ref="I1:AB1"/>
    <mergeCell ref="N3:O3"/>
    <mergeCell ref="I3:L3"/>
    <mergeCell ref="Z3:AA3"/>
    <mergeCell ref="I2:O2"/>
    <mergeCell ref="Q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D7E6B"/>
    <outlinePr summaryBelow="0" summaryRight="0"/>
  </sheetPr>
  <dimension ref="A1:D53"/>
  <sheetViews>
    <sheetView showGridLines="0" zoomScale="80" zoomScaleNormal="80" workbookViewId="0">
      <selection activeCell="B3" sqref="B3"/>
    </sheetView>
  </sheetViews>
  <sheetFormatPr defaultColWidth="12.5546875" defaultRowHeight="15.75" customHeight="1" x14ac:dyDescent="0.25"/>
  <cols>
    <col min="1" max="1" width="42.44140625" customWidth="1"/>
    <col min="2" max="2" width="31.44140625" customWidth="1"/>
    <col min="3" max="3" width="28.44140625" customWidth="1"/>
  </cols>
  <sheetData>
    <row r="1" spans="1:4" ht="15.75" customHeight="1" x14ac:dyDescent="0.25">
      <c r="A1" s="57" t="s">
        <v>92</v>
      </c>
      <c r="B1" s="58" t="s">
        <v>180</v>
      </c>
    </row>
    <row r="2" spans="1:4" ht="15.75" customHeight="1" x14ac:dyDescent="0.25">
      <c r="A2" s="58" t="s">
        <v>15</v>
      </c>
      <c r="B2" s="59">
        <v>242988.02801030071</v>
      </c>
      <c r="D2" s="8"/>
    </row>
    <row r="3" spans="1:4" ht="15.75" customHeight="1" x14ac:dyDescent="0.25">
      <c r="A3" s="58" t="s">
        <v>44</v>
      </c>
      <c r="B3" s="59">
        <v>232826.89166953595</v>
      </c>
      <c r="C3" s="1"/>
      <c r="D3" s="8"/>
    </row>
    <row r="4" spans="1:4" ht="15.75" customHeight="1" x14ac:dyDescent="0.25">
      <c r="A4" s="58" t="s">
        <v>27</v>
      </c>
      <c r="B4" s="59">
        <v>169231.50282344883</v>
      </c>
      <c r="D4" s="8"/>
    </row>
    <row r="5" spans="1:4" ht="15.75" customHeight="1" x14ac:dyDescent="0.25">
      <c r="A5" s="58" t="s">
        <v>9</v>
      </c>
      <c r="B5" s="59">
        <v>153379.45419008745</v>
      </c>
    </row>
    <row r="6" spans="1:4" ht="15.75" customHeight="1" x14ac:dyDescent="0.25">
      <c r="A6" s="58" t="s">
        <v>7</v>
      </c>
      <c r="B6" s="59">
        <v>146007.13905674484</v>
      </c>
    </row>
    <row r="7" spans="1:4" ht="15.75" customHeight="1" x14ac:dyDescent="0.25">
      <c r="A7" s="58" t="s">
        <v>45</v>
      </c>
      <c r="B7" s="59">
        <v>123280.9475001191</v>
      </c>
    </row>
    <row r="8" spans="1:4" ht="15.75" customHeight="1" x14ac:dyDescent="0.25">
      <c r="A8" s="58" t="s">
        <v>65</v>
      </c>
      <c r="B8" s="59">
        <v>111108.57142857142</v>
      </c>
    </row>
    <row r="9" spans="1:4" ht="15.75" customHeight="1" x14ac:dyDescent="0.25">
      <c r="A9" s="58" t="s">
        <v>71</v>
      </c>
      <c r="B9" s="59">
        <v>104800</v>
      </c>
    </row>
    <row r="10" spans="1:4" ht="15.75" customHeight="1" x14ac:dyDescent="0.25">
      <c r="A10" s="58" t="s">
        <v>13</v>
      </c>
      <c r="B10" s="59">
        <v>96800</v>
      </c>
    </row>
    <row r="11" spans="1:4" ht="15.75" customHeight="1" x14ac:dyDescent="0.25">
      <c r="A11" s="58" t="s">
        <v>21</v>
      </c>
      <c r="B11" s="59">
        <v>93488.57142857142</v>
      </c>
    </row>
    <row r="12" spans="1:4" ht="15.75" customHeight="1" x14ac:dyDescent="0.25">
      <c r="A12" s="58" t="s">
        <v>31</v>
      </c>
      <c r="B12" s="59">
        <v>92429.386130107028</v>
      </c>
    </row>
    <row r="13" spans="1:4" ht="15.75" customHeight="1" x14ac:dyDescent="0.25">
      <c r="A13" s="58" t="s">
        <v>66</v>
      </c>
      <c r="B13" s="59">
        <v>81800</v>
      </c>
      <c r="D13" s="11"/>
    </row>
    <row r="14" spans="1:4" ht="15.75" customHeight="1" x14ac:dyDescent="0.25">
      <c r="A14" s="58" t="s">
        <v>33</v>
      </c>
      <c r="B14" s="59">
        <v>81789.457990485433</v>
      </c>
      <c r="D14" s="11"/>
    </row>
    <row r="15" spans="1:4" ht="15.75" customHeight="1" x14ac:dyDescent="0.25">
      <c r="A15" s="58" t="s">
        <v>68</v>
      </c>
      <c r="B15" s="59">
        <v>77400</v>
      </c>
      <c r="D15" s="11"/>
    </row>
    <row r="16" spans="1:4" ht="15.75" customHeight="1" x14ac:dyDescent="0.25">
      <c r="A16" s="58" t="s">
        <v>43</v>
      </c>
      <c r="B16" s="59">
        <v>77160</v>
      </c>
      <c r="D16" s="11"/>
    </row>
    <row r="17" spans="1:4" ht="15.75" customHeight="1" x14ac:dyDescent="0.25">
      <c r="A17" s="58" t="s">
        <v>19</v>
      </c>
      <c r="B17" s="59">
        <v>61080</v>
      </c>
      <c r="D17" s="11"/>
    </row>
    <row r="18" spans="1:4" ht="15.75" customHeight="1" x14ac:dyDescent="0.25">
      <c r="A18" s="58" t="s">
        <v>22</v>
      </c>
      <c r="B18" s="59">
        <v>59900</v>
      </c>
      <c r="D18" s="11"/>
    </row>
    <row r="19" spans="1:4" ht="15.75" customHeight="1" x14ac:dyDescent="0.25">
      <c r="A19" s="58" t="s">
        <v>124</v>
      </c>
      <c r="B19" s="59">
        <v>58337.142857142855</v>
      </c>
      <c r="D19" s="11"/>
    </row>
    <row r="20" spans="1:4" ht="15.75" customHeight="1" x14ac:dyDescent="0.25">
      <c r="A20" s="58" t="s">
        <v>30</v>
      </c>
      <c r="B20" s="59">
        <v>58337.142857142855</v>
      </c>
      <c r="D20" s="11"/>
    </row>
    <row r="21" spans="1:4" ht="15.75" customHeight="1" x14ac:dyDescent="0.25">
      <c r="A21" s="58" t="s">
        <v>20</v>
      </c>
      <c r="B21" s="59">
        <v>58337.142857142855</v>
      </c>
      <c r="D21" s="11"/>
    </row>
    <row r="22" spans="1:4" ht="15.75" customHeight="1" x14ac:dyDescent="0.25">
      <c r="A22" s="58" t="s">
        <v>35</v>
      </c>
      <c r="B22" s="59">
        <v>58337.142857142855</v>
      </c>
      <c r="D22" s="11"/>
    </row>
    <row r="23" spans="1:4" ht="15.75" customHeight="1" x14ac:dyDescent="0.25">
      <c r="A23" s="58" t="s">
        <v>48</v>
      </c>
      <c r="B23" s="59">
        <v>53849.386130107028</v>
      </c>
      <c r="D23" s="11"/>
    </row>
    <row r="24" spans="1:4" ht="15.75" customHeight="1" x14ac:dyDescent="0.25">
      <c r="A24" s="58" t="s">
        <v>53</v>
      </c>
      <c r="B24" s="59">
        <v>53849.386130107028</v>
      </c>
      <c r="D24" s="11"/>
    </row>
    <row r="25" spans="1:4" ht="15.75" customHeight="1" x14ac:dyDescent="0.25">
      <c r="A25" s="58" t="s">
        <v>39</v>
      </c>
      <c r="B25" s="59">
        <v>49273.127443236343</v>
      </c>
      <c r="D25" s="11"/>
    </row>
    <row r="26" spans="1:4" ht="13.2" x14ac:dyDescent="0.25">
      <c r="A26" s="58" t="s">
        <v>70</v>
      </c>
      <c r="B26" s="59">
        <v>49273.127443236343</v>
      </c>
      <c r="D26" s="11"/>
    </row>
    <row r="27" spans="1:4" ht="13.2" x14ac:dyDescent="0.25">
      <c r="A27" s="58" t="s">
        <v>17</v>
      </c>
      <c r="B27" s="59">
        <v>49273.127443236343</v>
      </c>
      <c r="D27" s="11"/>
    </row>
    <row r="28" spans="1:4" ht="13.2" x14ac:dyDescent="0.25">
      <c r="A28" s="58" t="s">
        <v>60</v>
      </c>
      <c r="B28" s="59">
        <v>49273.127443236343</v>
      </c>
      <c r="D28" s="11"/>
    </row>
    <row r="29" spans="1:4" ht="13.2" x14ac:dyDescent="0.25">
      <c r="A29" s="58" t="s">
        <v>36</v>
      </c>
      <c r="B29" s="59">
        <v>45367.134390109997</v>
      </c>
      <c r="D29" s="11"/>
    </row>
    <row r="30" spans="1:4" ht="13.2" x14ac:dyDescent="0.25">
      <c r="A30" s="58" t="s">
        <v>42</v>
      </c>
      <c r="B30" s="59">
        <v>45367.134390109997</v>
      </c>
      <c r="D30" s="11"/>
    </row>
    <row r="31" spans="1:4" ht="13.2" x14ac:dyDescent="0.25">
      <c r="A31" s="58" t="s">
        <v>37</v>
      </c>
      <c r="B31" s="59">
        <v>45367.134390109997</v>
      </c>
      <c r="D31" s="11"/>
    </row>
    <row r="32" spans="1:4" ht="13.2" x14ac:dyDescent="0.25">
      <c r="A32" s="58" t="s">
        <v>56</v>
      </c>
      <c r="B32" s="59">
        <v>45367.134390109997</v>
      </c>
      <c r="D32" s="11"/>
    </row>
    <row r="33" spans="1:4" ht="13.2" x14ac:dyDescent="0.25">
      <c r="A33" s="58" t="s">
        <v>63</v>
      </c>
      <c r="B33" s="59">
        <v>45367.134390109997</v>
      </c>
      <c r="D33" s="11"/>
    </row>
    <row r="34" spans="1:4" ht="13.2" x14ac:dyDescent="0.25">
      <c r="A34" s="58" t="s">
        <v>47</v>
      </c>
      <c r="B34" s="59">
        <v>45367.134390109997</v>
      </c>
      <c r="D34" s="11"/>
    </row>
    <row r="35" spans="1:4" ht="13.2" x14ac:dyDescent="0.25">
      <c r="A35" s="58" t="s">
        <v>34</v>
      </c>
      <c r="B35" s="59">
        <v>45367.134390109997</v>
      </c>
      <c r="D35" s="11"/>
    </row>
    <row r="36" spans="1:4" ht="13.2" x14ac:dyDescent="0.25">
      <c r="A36" s="58" t="s">
        <v>58</v>
      </c>
      <c r="B36" s="59">
        <v>45367.134390109997</v>
      </c>
      <c r="D36" s="11"/>
    </row>
    <row r="37" spans="1:4" ht="13.2" x14ac:dyDescent="0.25">
      <c r="A37" s="58" t="s">
        <v>61</v>
      </c>
      <c r="B37" s="59">
        <v>39080</v>
      </c>
      <c r="D37" s="11"/>
    </row>
    <row r="38" spans="1:4" ht="13.2" x14ac:dyDescent="0.25">
      <c r="A38" s="58" t="s">
        <v>64</v>
      </c>
      <c r="B38" s="59">
        <v>39080</v>
      </c>
      <c r="D38" s="11"/>
    </row>
    <row r="39" spans="1:4" ht="13.2" x14ac:dyDescent="0.25">
      <c r="A39" s="58" t="s">
        <v>62</v>
      </c>
      <c r="B39" s="59">
        <v>39080</v>
      </c>
      <c r="D39" s="11"/>
    </row>
    <row r="40" spans="1:4" ht="13.2" x14ac:dyDescent="0.25">
      <c r="A40" s="58" t="s">
        <v>40</v>
      </c>
      <c r="B40" s="59">
        <v>39080</v>
      </c>
      <c r="D40" s="11"/>
    </row>
    <row r="41" spans="1:4" ht="13.2" x14ac:dyDescent="0.25">
      <c r="A41" s="58" t="s">
        <v>69</v>
      </c>
      <c r="B41" s="59">
        <v>39080</v>
      </c>
      <c r="D41" s="11"/>
    </row>
    <row r="42" spans="1:4" ht="13.2" x14ac:dyDescent="0.25">
      <c r="A42" s="58" t="s">
        <v>55</v>
      </c>
      <c r="B42" s="59">
        <v>38580</v>
      </c>
      <c r="D42" s="11"/>
    </row>
    <row r="43" spans="1:4" ht="13.2" x14ac:dyDescent="0.25">
      <c r="A43" s="58" t="s">
        <v>28</v>
      </c>
      <c r="B43" s="59">
        <v>38580</v>
      </c>
      <c r="D43" s="11"/>
    </row>
    <row r="44" spans="1:4" ht="13.2" x14ac:dyDescent="0.25">
      <c r="A44" s="58" t="s">
        <v>46</v>
      </c>
      <c r="B44" s="59">
        <v>38580</v>
      </c>
      <c r="D44" s="11"/>
    </row>
    <row r="45" spans="1:4" ht="13.2" x14ac:dyDescent="0.25">
      <c r="A45" s="58" t="s">
        <v>25</v>
      </c>
      <c r="B45" s="59">
        <v>38580</v>
      </c>
      <c r="D45" s="11"/>
    </row>
    <row r="46" spans="1:4" ht="13.2" x14ac:dyDescent="0.25">
      <c r="A46" s="58" t="s">
        <v>49</v>
      </c>
      <c r="B46" s="59">
        <v>37208.571428571428</v>
      </c>
      <c r="D46" s="11"/>
    </row>
    <row r="47" spans="1:4" ht="13.2" x14ac:dyDescent="0.25">
      <c r="A47" s="58" t="s">
        <v>57</v>
      </c>
      <c r="B47" s="59">
        <v>37208.571428571428</v>
      </c>
      <c r="D47" s="11"/>
    </row>
    <row r="48" spans="1:4" ht="13.2" x14ac:dyDescent="0.25">
      <c r="A48" s="58" t="s">
        <v>24</v>
      </c>
      <c r="B48" s="59">
        <v>37208.571428571428</v>
      </c>
      <c r="D48" s="11"/>
    </row>
    <row r="49" spans="1:4" ht="13.2" x14ac:dyDescent="0.25">
      <c r="A49" s="58" t="s">
        <v>51</v>
      </c>
      <c r="B49" s="59">
        <v>37208.571428571428</v>
      </c>
      <c r="D49" s="11"/>
    </row>
    <row r="50" spans="1:4" ht="13.2" x14ac:dyDescent="0.25">
      <c r="A50" s="58" t="s">
        <v>59</v>
      </c>
      <c r="B50" s="59">
        <v>37160</v>
      </c>
      <c r="D50" s="11"/>
    </row>
    <row r="51" spans="1:4" ht="13.2" x14ac:dyDescent="0.25">
      <c r="A51" s="58" t="s">
        <v>67</v>
      </c>
      <c r="B51" s="59">
        <v>37160</v>
      </c>
      <c r="D51" s="11"/>
    </row>
    <row r="52" spans="1:4" ht="13.2" x14ac:dyDescent="0.25">
      <c r="A52" s="58" t="s">
        <v>54</v>
      </c>
      <c r="B52" s="59">
        <v>37160</v>
      </c>
      <c r="D52" s="11"/>
    </row>
    <row r="53" spans="1:4" ht="13.2" x14ac:dyDescent="0.25">
      <c r="A53" s="58" t="s">
        <v>72</v>
      </c>
      <c r="B53" s="59">
        <v>3516581.1645248686</v>
      </c>
      <c r="D5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67"/>
  <sheetViews>
    <sheetView showGridLines="0" zoomScale="90" zoomScaleNormal="90" workbookViewId="0">
      <selection activeCell="J1" sqref="J1"/>
    </sheetView>
  </sheetViews>
  <sheetFormatPr defaultColWidth="12.5546875" defaultRowHeight="15.75" customHeight="1" x14ac:dyDescent="0.25"/>
  <cols>
    <col min="1" max="1" width="5.44140625" customWidth="1"/>
    <col min="2" max="2" width="7.77734375" customWidth="1"/>
    <col min="3" max="3" width="8.44140625" customWidth="1"/>
    <col min="4" max="4" width="9" customWidth="1"/>
    <col min="5" max="5" width="29.5546875" customWidth="1"/>
    <col min="6" max="6" width="12.77734375" customWidth="1"/>
    <col min="7" max="7" width="13.44140625" customWidth="1"/>
    <col min="8" max="8" width="13.5546875" customWidth="1"/>
    <col min="9" max="9" width="19.44140625" customWidth="1"/>
    <col min="10" max="10" width="7.77734375" customWidth="1"/>
  </cols>
  <sheetData>
    <row r="1" spans="1:10" ht="15.75" customHeight="1" x14ac:dyDescent="0.25">
      <c r="A1" s="3" t="s">
        <v>181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89</v>
      </c>
    </row>
    <row r="2" spans="1:10" ht="15.75" customHeight="1" x14ac:dyDescent="0.25">
      <c r="A2" s="5">
        <v>1</v>
      </c>
      <c r="B2" s="5">
        <v>1332</v>
      </c>
      <c r="C2" s="5" t="s">
        <v>119</v>
      </c>
      <c r="D2" s="5">
        <v>112</v>
      </c>
      <c r="E2" s="5" t="s">
        <v>45</v>
      </c>
      <c r="F2" s="18">
        <v>43325</v>
      </c>
      <c r="G2" s="5">
        <v>71234</v>
      </c>
      <c r="H2" s="5" t="s">
        <v>120</v>
      </c>
      <c r="I2" s="5">
        <v>2018</v>
      </c>
      <c r="J2" s="5">
        <v>1332</v>
      </c>
    </row>
    <row r="3" spans="1:10" ht="15.75" customHeight="1" x14ac:dyDescent="0.25">
      <c r="A3" s="5">
        <v>2</v>
      </c>
      <c r="B3" s="5">
        <v>1332</v>
      </c>
      <c r="C3" s="5" t="s">
        <v>119</v>
      </c>
      <c r="D3" s="5">
        <v>112</v>
      </c>
      <c r="E3" s="5" t="s">
        <v>45</v>
      </c>
      <c r="F3" s="18">
        <v>43325</v>
      </c>
      <c r="G3" s="5">
        <v>71231</v>
      </c>
      <c r="H3" s="5" t="s">
        <v>120</v>
      </c>
      <c r="I3" s="5">
        <v>2017</v>
      </c>
      <c r="J3" s="5">
        <v>1332</v>
      </c>
    </row>
    <row r="4" spans="1:10" ht="15.75" customHeight="1" x14ac:dyDescent="0.25">
      <c r="A4" s="5">
        <v>3</v>
      </c>
      <c r="B4" s="5">
        <v>1070</v>
      </c>
      <c r="C4" s="5" t="s">
        <v>121</v>
      </c>
      <c r="D4" s="5">
        <v>112</v>
      </c>
      <c r="E4" s="5" t="s">
        <v>13</v>
      </c>
      <c r="F4" s="18">
        <v>42905</v>
      </c>
      <c r="G4" s="5">
        <v>71234</v>
      </c>
      <c r="H4" s="5" t="s">
        <v>122</v>
      </c>
      <c r="I4" s="5">
        <v>2006</v>
      </c>
      <c r="J4" s="5">
        <v>1070</v>
      </c>
    </row>
    <row r="5" spans="1:10" ht="15.75" customHeight="1" x14ac:dyDescent="0.25">
      <c r="A5" s="5">
        <v>4</v>
      </c>
      <c r="B5" s="5">
        <v>1061</v>
      </c>
      <c r="C5" s="5" t="s">
        <v>123</v>
      </c>
      <c r="D5" s="5">
        <v>113</v>
      </c>
      <c r="E5" s="5" t="s">
        <v>124</v>
      </c>
      <c r="F5" s="18">
        <v>42853</v>
      </c>
      <c r="G5" s="5">
        <v>71235</v>
      </c>
      <c r="H5" s="5" t="s">
        <v>125</v>
      </c>
      <c r="I5" s="5">
        <v>2008</v>
      </c>
      <c r="J5" s="5">
        <v>1061</v>
      </c>
    </row>
    <row r="6" spans="1:10" ht="15.75" customHeight="1" x14ac:dyDescent="0.25">
      <c r="A6" s="5">
        <v>5</v>
      </c>
      <c r="B6" s="5">
        <v>1363</v>
      </c>
      <c r="C6" s="5" t="s">
        <v>126</v>
      </c>
      <c r="D6" s="5">
        <v>114</v>
      </c>
      <c r="E6" s="5" t="s">
        <v>55</v>
      </c>
      <c r="F6" s="18">
        <v>43332</v>
      </c>
      <c r="G6" s="5">
        <v>71243</v>
      </c>
      <c r="H6" s="5" t="s">
        <v>125</v>
      </c>
      <c r="I6" s="5">
        <v>2013</v>
      </c>
      <c r="J6" s="5">
        <v>1363</v>
      </c>
    </row>
    <row r="7" spans="1:10" ht="15.75" customHeight="1" x14ac:dyDescent="0.25">
      <c r="A7" s="5">
        <v>6</v>
      </c>
      <c r="B7" s="5">
        <v>1296</v>
      </c>
      <c r="C7" s="5" t="s">
        <v>127</v>
      </c>
      <c r="D7" s="5">
        <v>115</v>
      </c>
      <c r="E7" s="5" t="s">
        <v>39</v>
      </c>
      <c r="F7" s="18">
        <v>43279</v>
      </c>
      <c r="G7" s="5">
        <v>71249</v>
      </c>
      <c r="H7" s="5" t="s">
        <v>125</v>
      </c>
      <c r="I7" s="5">
        <v>2018</v>
      </c>
      <c r="J7" s="5">
        <v>1296</v>
      </c>
    </row>
    <row r="8" spans="1:10" ht="15.75" customHeight="1" x14ac:dyDescent="0.25">
      <c r="A8" s="5">
        <v>7</v>
      </c>
      <c r="B8" s="5">
        <v>1324</v>
      </c>
      <c r="C8" s="5" t="s">
        <v>128</v>
      </c>
      <c r="D8" s="5">
        <v>115</v>
      </c>
      <c r="E8" s="5" t="s">
        <v>42</v>
      </c>
      <c r="F8" s="18">
        <v>43300</v>
      </c>
      <c r="G8" s="5">
        <v>71231</v>
      </c>
      <c r="H8" s="5" t="s">
        <v>125</v>
      </c>
      <c r="I8" s="5">
        <v>2017</v>
      </c>
      <c r="J8" s="5">
        <v>1324</v>
      </c>
    </row>
    <row r="9" spans="1:10" ht="15.75" customHeight="1" x14ac:dyDescent="0.25">
      <c r="A9" s="5">
        <v>8</v>
      </c>
      <c r="B9" s="5">
        <v>1203</v>
      </c>
      <c r="C9" s="5" t="s">
        <v>129</v>
      </c>
      <c r="D9" s="5">
        <v>116</v>
      </c>
      <c r="E9" s="5" t="s">
        <v>182</v>
      </c>
      <c r="F9" s="18">
        <v>43197</v>
      </c>
      <c r="G9" s="5">
        <v>71243</v>
      </c>
      <c r="H9" s="5" t="s">
        <v>134</v>
      </c>
      <c r="I9" s="5">
        <v>2017</v>
      </c>
      <c r="J9" s="5">
        <v>1203</v>
      </c>
    </row>
    <row r="10" spans="1:10" ht="15.75" customHeight="1" x14ac:dyDescent="0.25">
      <c r="A10" s="5">
        <v>9</v>
      </c>
      <c r="B10" s="5">
        <v>1336</v>
      </c>
      <c r="C10" s="5" t="s">
        <v>131</v>
      </c>
      <c r="D10" s="5">
        <v>117</v>
      </c>
      <c r="E10" s="5" t="s">
        <v>56</v>
      </c>
      <c r="F10" s="18">
        <v>43315</v>
      </c>
      <c r="G10" s="5">
        <v>71231</v>
      </c>
      <c r="H10" s="5" t="s">
        <v>125</v>
      </c>
      <c r="I10" s="5">
        <v>2014</v>
      </c>
      <c r="J10" s="5">
        <v>1336</v>
      </c>
    </row>
    <row r="11" spans="1:10" ht="15.75" customHeight="1" x14ac:dyDescent="0.25">
      <c r="A11" s="5">
        <v>10</v>
      </c>
      <c r="B11" s="5">
        <v>1107</v>
      </c>
      <c r="C11" s="5" t="s">
        <v>132</v>
      </c>
      <c r="D11" s="5">
        <v>118</v>
      </c>
      <c r="E11" s="5" t="s">
        <v>15</v>
      </c>
      <c r="F11" s="18">
        <v>43004</v>
      </c>
      <c r="G11" s="5">
        <v>71237</v>
      </c>
      <c r="H11" s="5" t="s">
        <v>125</v>
      </c>
      <c r="I11" s="5">
        <v>2017</v>
      </c>
      <c r="J11" s="5">
        <v>1107</v>
      </c>
    </row>
    <row r="12" spans="1:10" ht="15.75" customHeight="1" x14ac:dyDescent="0.25">
      <c r="A12" s="5">
        <v>11</v>
      </c>
      <c r="B12" s="5">
        <v>1107</v>
      </c>
      <c r="C12" s="5" t="s">
        <v>132</v>
      </c>
      <c r="D12" s="5">
        <v>118</v>
      </c>
      <c r="E12" s="5" t="s">
        <v>15</v>
      </c>
      <c r="F12" s="18">
        <v>43004</v>
      </c>
      <c r="G12" s="5">
        <v>71234</v>
      </c>
      <c r="H12" s="5" t="s">
        <v>125</v>
      </c>
      <c r="I12" s="5">
        <v>2017</v>
      </c>
      <c r="J12" s="5">
        <v>1107</v>
      </c>
    </row>
    <row r="13" spans="1:10" ht="15.75" customHeight="1" x14ac:dyDescent="0.25">
      <c r="A13" s="5">
        <v>12</v>
      </c>
      <c r="B13" s="5">
        <v>1107</v>
      </c>
      <c r="C13" s="5" t="s">
        <v>132</v>
      </c>
      <c r="D13" s="5">
        <v>118</v>
      </c>
      <c r="E13" s="5" t="s">
        <v>15</v>
      </c>
      <c r="F13" s="18">
        <v>43004</v>
      </c>
      <c r="G13" s="5">
        <v>71235</v>
      </c>
      <c r="H13" s="5" t="s">
        <v>125</v>
      </c>
      <c r="I13" s="5">
        <v>2017</v>
      </c>
      <c r="J13" s="5">
        <v>1107</v>
      </c>
    </row>
    <row r="14" spans="1:10" ht="15.75" customHeight="1" x14ac:dyDescent="0.25">
      <c r="A14" s="5">
        <v>13</v>
      </c>
      <c r="B14" s="5">
        <v>1318</v>
      </c>
      <c r="C14" s="5" t="s">
        <v>133</v>
      </c>
      <c r="D14" s="5">
        <v>116</v>
      </c>
      <c r="E14" s="5" t="s">
        <v>57</v>
      </c>
      <c r="F14" s="18">
        <v>43297</v>
      </c>
      <c r="G14" s="5">
        <v>71231</v>
      </c>
      <c r="H14" s="5" t="s">
        <v>134</v>
      </c>
      <c r="I14" s="5">
        <v>2010</v>
      </c>
      <c r="J14" s="5">
        <v>1318</v>
      </c>
    </row>
    <row r="15" spans="1:10" ht="15.75" customHeight="1" x14ac:dyDescent="0.25">
      <c r="A15" s="5">
        <v>14</v>
      </c>
      <c r="B15" s="5">
        <v>1057</v>
      </c>
      <c r="C15" s="5" t="s">
        <v>135</v>
      </c>
      <c r="D15" s="5">
        <v>119</v>
      </c>
      <c r="E15" s="5" t="s">
        <v>9</v>
      </c>
      <c r="F15" s="18">
        <v>42836</v>
      </c>
      <c r="G15" s="5">
        <v>71236</v>
      </c>
      <c r="H15" s="5" t="s">
        <v>125</v>
      </c>
      <c r="I15" s="5">
        <v>2018</v>
      </c>
      <c r="J15" s="5">
        <v>1057</v>
      </c>
    </row>
    <row r="16" spans="1:10" ht="15.75" customHeight="1" x14ac:dyDescent="0.25">
      <c r="A16" s="5">
        <v>15</v>
      </c>
      <c r="B16" s="5">
        <v>1057</v>
      </c>
      <c r="C16" s="5" t="s">
        <v>135</v>
      </c>
      <c r="D16" s="5">
        <v>119</v>
      </c>
      <c r="E16" s="5" t="s">
        <v>9</v>
      </c>
      <c r="F16" s="18">
        <v>42836</v>
      </c>
      <c r="G16" s="5">
        <v>71234</v>
      </c>
      <c r="H16" s="5" t="s">
        <v>125</v>
      </c>
      <c r="I16" s="5">
        <v>2018</v>
      </c>
      <c r="J16" s="5">
        <v>1057</v>
      </c>
    </row>
    <row r="17" spans="1:10" ht="15.75" customHeight="1" x14ac:dyDescent="0.25">
      <c r="A17" s="5">
        <v>16</v>
      </c>
      <c r="B17" s="5">
        <v>1275</v>
      </c>
      <c r="C17" s="5" t="s">
        <v>136</v>
      </c>
      <c r="D17" s="5">
        <v>120</v>
      </c>
      <c r="E17" s="5" t="s">
        <v>34</v>
      </c>
      <c r="F17" s="18">
        <v>43265</v>
      </c>
      <c r="G17" s="5">
        <v>71231</v>
      </c>
      <c r="H17" s="5" t="s">
        <v>125</v>
      </c>
      <c r="I17" s="5">
        <v>2014</v>
      </c>
      <c r="J17" s="5">
        <v>1275</v>
      </c>
    </row>
    <row r="18" spans="1:10" ht="15.75" customHeight="1" x14ac:dyDescent="0.25">
      <c r="A18" s="5">
        <v>17</v>
      </c>
      <c r="B18" s="5">
        <v>1339</v>
      </c>
      <c r="C18" s="5" t="s">
        <v>137</v>
      </c>
      <c r="D18" s="5">
        <v>112</v>
      </c>
      <c r="E18" s="5" t="s">
        <v>47</v>
      </c>
      <c r="F18" s="18">
        <v>43325</v>
      </c>
      <c r="G18" s="5">
        <v>71231</v>
      </c>
      <c r="H18" s="5" t="s">
        <v>125</v>
      </c>
      <c r="I18" s="5">
        <v>2018</v>
      </c>
      <c r="J18" s="5">
        <v>1339</v>
      </c>
    </row>
    <row r="19" spans="1:10" ht="15.75" customHeight="1" x14ac:dyDescent="0.25">
      <c r="A19" s="5">
        <v>18</v>
      </c>
      <c r="B19" s="5">
        <v>1334</v>
      </c>
      <c r="C19" s="5" t="s">
        <v>138</v>
      </c>
      <c r="D19" s="5">
        <v>121</v>
      </c>
      <c r="E19" s="5" t="s">
        <v>54</v>
      </c>
      <c r="F19" s="18">
        <v>43323</v>
      </c>
      <c r="G19" s="5">
        <v>71246</v>
      </c>
      <c r="H19" s="5" t="s">
        <v>134</v>
      </c>
      <c r="I19" s="5">
        <v>2012</v>
      </c>
      <c r="J19" s="5">
        <v>1334</v>
      </c>
    </row>
    <row r="20" spans="1:10" ht="15.75" customHeight="1" x14ac:dyDescent="0.25">
      <c r="A20" s="5">
        <v>19</v>
      </c>
      <c r="B20" s="5">
        <v>1377</v>
      </c>
      <c r="C20" s="5" t="s">
        <v>139</v>
      </c>
      <c r="D20" s="5">
        <v>114</v>
      </c>
      <c r="E20" s="5" t="s">
        <v>53</v>
      </c>
      <c r="F20" s="18">
        <v>43332</v>
      </c>
      <c r="G20" s="5">
        <v>71243</v>
      </c>
      <c r="H20" s="5" t="s">
        <v>125</v>
      </c>
      <c r="I20" s="5">
        <v>2014</v>
      </c>
      <c r="J20" s="5">
        <v>1377</v>
      </c>
    </row>
    <row r="21" spans="1:10" ht="15.75" customHeight="1" x14ac:dyDescent="0.25">
      <c r="A21" s="5">
        <v>20</v>
      </c>
      <c r="B21" s="5">
        <v>1209</v>
      </c>
      <c r="C21" s="5" t="s">
        <v>140</v>
      </c>
      <c r="D21" s="5">
        <v>122</v>
      </c>
      <c r="E21" s="5" t="s">
        <v>28</v>
      </c>
      <c r="F21" s="18">
        <v>43207</v>
      </c>
      <c r="G21" s="5">
        <v>71243</v>
      </c>
      <c r="H21" s="5" t="s">
        <v>134</v>
      </c>
      <c r="I21" s="5">
        <v>2012</v>
      </c>
      <c r="J21" s="5">
        <v>1209</v>
      </c>
    </row>
    <row r="22" spans="1:10" ht="15.75" customHeight="1" x14ac:dyDescent="0.25">
      <c r="A22" s="5">
        <v>21</v>
      </c>
      <c r="B22" s="5">
        <v>1143</v>
      </c>
      <c r="C22" s="5" t="s">
        <v>141</v>
      </c>
      <c r="D22" s="5">
        <v>113</v>
      </c>
      <c r="E22" s="5" t="s">
        <v>20</v>
      </c>
      <c r="F22" s="18">
        <v>43101</v>
      </c>
      <c r="G22" s="5">
        <v>71235</v>
      </c>
      <c r="H22" s="5" t="s">
        <v>134</v>
      </c>
      <c r="I22" s="5">
        <v>2002</v>
      </c>
      <c r="J22" s="5">
        <v>1143</v>
      </c>
    </row>
    <row r="23" spans="1:10" ht="15.75" customHeight="1" x14ac:dyDescent="0.25">
      <c r="A23" s="5">
        <v>22</v>
      </c>
      <c r="B23" s="5">
        <v>1259</v>
      </c>
      <c r="C23" s="5" t="s">
        <v>142</v>
      </c>
      <c r="D23" s="5">
        <v>113</v>
      </c>
      <c r="E23" s="5" t="s">
        <v>33</v>
      </c>
      <c r="F23" s="18">
        <v>43251</v>
      </c>
      <c r="G23" s="5">
        <v>71236</v>
      </c>
      <c r="H23" s="5" t="s">
        <v>125</v>
      </c>
      <c r="I23" s="5">
        <v>2014</v>
      </c>
      <c r="J23" s="5">
        <v>1259</v>
      </c>
    </row>
    <row r="24" spans="1:10" ht="15.75" customHeight="1" x14ac:dyDescent="0.25">
      <c r="A24" s="5">
        <v>23</v>
      </c>
      <c r="B24" s="5">
        <v>1022</v>
      </c>
      <c r="C24" s="5" t="s">
        <v>143</v>
      </c>
      <c r="D24" s="5">
        <v>117</v>
      </c>
      <c r="E24" s="5" t="s">
        <v>7</v>
      </c>
      <c r="F24" s="19">
        <v>42667</v>
      </c>
      <c r="G24" s="5">
        <v>71234</v>
      </c>
      <c r="H24" s="5" t="s">
        <v>125</v>
      </c>
      <c r="I24" s="5">
        <v>2015</v>
      </c>
      <c r="J24" s="5">
        <v>1022</v>
      </c>
    </row>
    <row r="25" spans="1:10" ht="15.75" customHeight="1" x14ac:dyDescent="0.25">
      <c r="A25" s="5">
        <v>24</v>
      </c>
      <c r="B25" s="5">
        <v>1022</v>
      </c>
      <c r="C25" s="5" t="s">
        <v>143</v>
      </c>
      <c r="D25" s="5">
        <v>117</v>
      </c>
      <c r="E25" s="5" t="s">
        <v>7</v>
      </c>
      <c r="F25" s="19">
        <v>42667</v>
      </c>
      <c r="G25" s="5">
        <v>71231</v>
      </c>
      <c r="H25" s="5" t="s">
        <v>134</v>
      </c>
      <c r="I25" s="5">
        <v>2011</v>
      </c>
      <c r="J25" s="5">
        <v>1022</v>
      </c>
    </row>
    <row r="26" spans="1:10" ht="13.2" x14ac:dyDescent="0.25">
      <c r="A26" s="5">
        <v>25</v>
      </c>
      <c r="B26" s="5">
        <v>1022</v>
      </c>
      <c r="C26" s="5" t="s">
        <v>143</v>
      </c>
      <c r="D26" s="5">
        <v>117</v>
      </c>
      <c r="E26" s="5" t="s">
        <v>7</v>
      </c>
      <c r="F26" s="19">
        <v>42667</v>
      </c>
      <c r="G26" s="5">
        <v>71231</v>
      </c>
      <c r="H26" s="5" t="s">
        <v>134</v>
      </c>
      <c r="I26" s="5">
        <v>2012</v>
      </c>
      <c r="J26" s="5">
        <v>1022</v>
      </c>
    </row>
    <row r="27" spans="1:10" ht="13.2" x14ac:dyDescent="0.25">
      <c r="A27" s="5">
        <v>26</v>
      </c>
      <c r="B27" s="5">
        <v>1217</v>
      </c>
      <c r="C27" s="5" t="s">
        <v>144</v>
      </c>
      <c r="D27" s="5">
        <v>121</v>
      </c>
      <c r="E27" s="5" t="s">
        <v>25</v>
      </c>
      <c r="F27" s="18">
        <v>43221</v>
      </c>
      <c r="G27" s="5">
        <v>71243</v>
      </c>
      <c r="H27" s="5" t="s">
        <v>134</v>
      </c>
      <c r="I27" s="5">
        <v>2013</v>
      </c>
      <c r="J27" s="5">
        <v>1217</v>
      </c>
    </row>
    <row r="28" spans="1:10" ht="13.2" x14ac:dyDescent="0.25">
      <c r="A28" s="5">
        <v>27</v>
      </c>
      <c r="B28" s="5">
        <v>1223</v>
      </c>
      <c r="C28" s="5" t="s">
        <v>145</v>
      </c>
      <c r="D28" s="5">
        <v>116</v>
      </c>
      <c r="E28" s="5" t="s">
        <v>27</v>
      </c>
      <c r="F28" s="18">
        <v>43220</v>
      </c>
      <c r="G28" s="5">
        <v>71234</v>
      </c>
      <c r="H28" s="5" t="s">
        <v>125</v>
      </c>
      <c r="I28" s="5">
        <v>2016</v>
      </c>
      <c r="J28" s="5">
        <v>1223</v>
      </c>
    </row>
    <row r="29" spans="1:10" ht="13.2" x14ac:dyDescent="0.25">
      <c r="A29" s="5">
        <v>28</v>
      </c>
      <c r="B29" s="5">
        <v>1223</v>
      </c>
      <c r="C29" s="5" t="s">
        <v>145</v>
      </c>
      <c r="D29" s="5">
        <v>116</v>
      </c>
      <c r="E29" s="5" t="s">
        <v>27</v>
      </c>
      <c r="F29" s="18">
        <v>43220</v>
      </c>
      <c r="G29" s="5">
        <v>71249</v>
      </c>
      <c r="H29" s="5" t="s">
        <v>125</v>
      </c>
      <c r="I29" s="5">
        <v>2017</v>
      </c>
      <c r="J29" s="5">
        <v>1223</v>
      </c>
    </row>
    <row r="30" spans="1:10" ht="13.2" x14ac:dyDescent="0.25">
      <c r="A30" s="5">
        <v>29</v>
      </c>
      <c r="B30" s="5">
        <v>1223</v>
      </c>
      <c r="C30" s="5" t="s">
        <v>145</v>
      </c>
      <c r="D30" s="5">
        <v>116</v>
      </c>
      <c r="E30" s="5" t="s">
        <v>27</v>
      </c>
      <c r="F30" s="18">
        <v>43220</v>
      </c>
      <c r="G30" s="5">
        <v>71246</v>
      </c>
      <c r="H30" s="5" t="s">
        <v>125</v>
      </c>
      <c r="I30" s="5">
        <v>2017</v>
      </c>
      <c r="J30" s="5">
        <v>1223</v>
      </c>
    </row>
    <row r="31" spans="1:10" ht="13.2" x14ac:dyDescent="0.25">
      <c r="A31" s="5">
        <v>30</v>
      </c>
      <c r="B31" s="5">
        <v>1075</v>
      </c>
      <c r="C31" s="5" t="s">
        <v>146</v>
      </c>
      <c r="D31" s="5">
        <v>116</v>
      </c>
      <c r="E31" s="5" t="s">
        <v>58</v>
      </c>
      <c r="F31" s="18">
        <v>43306</v>
      </c>
      <c r="G31" s="5">
        <v>71231</v>
      </c>
      <c r="H31" s="5" t="s">
        <v>125</v>
      </c>
      <c r="I31" s="5">
        <v>2018</v>
      </c>
      <c r="J31" s="5">
        <v>1075</v>
      </c>
    </row>
    <row r="32" spans="1:10" ht="13.2" x14ac:dyDescent="0.25">
      <c r="A32" s="5">
        <v>31</v>
      </c>
      <c r="B32" s="5">
        <v>1074</v>
      </c>
      <c r="C32" s="5" t="s">
        <v>147</v>
      </c>
      <c r="D32" s="5">
        <v>116</v>
      </c>
      <c r="E32" s="5" t="s">
        <v>59</v>
      </c>
      <c r="F32" s="18">
        <v>42919</v>
      </c>
      <c r="G32" s="5">
        <v>71246</v>
      </c>
      <c r="H32" s="5" t="s">
        <v>134</v>
      </c>
      <c r="I32" s="5">
        <v>2014</v>
      </c>
      <c r="J32" s="5">
        <v>1074</v>
      </c>
    </row>
    <row r="33" spans="1:10" ht="13.2" x14ac:dyDescent="0.25">
      <c r="A33" s="5">
        <v>32</v>
      </c>
      <c r="B33" s="5">
        <v>1319</v>
      </c>
      <c r="C33" s="5" t="s">
        <v>148</v>
      </c>
      <c r="D33" s="5">
        <v>113</v>
      </c>
      <c r="E33" s="5" t="s">
        <v>60</v>
      </c>
      <c r="F33" s="18">
        <v>43294</v>
      </c>
      <c r="G33" s="5">
        <v>71249</v>
      </c>
      <c r="H33" s="5" t="s">
        <v>125</v>
      </c>
      <c r="I33" s="5">
        <v>2017</v>
      </c>
      <c r="J33" s="5">
        <v>1319</v>
      </c>
    </row>
    <row r="34" spans="1:10" ht="13.2" x14ac:dyDescent="0.25">
      <c r="A34" s="5">
        <v>33</v>
      </c>
      <c r="B34" s="5">
        <v>1298</v>
      </c>
      <c r="C34" s="5" t="s">
        <v>149</v>
      </c>
      <c r="D34" s="5">
        <v>123</v>
      </c>
      <c r="E34" s="5" t="s">
        <v>40</v>
      </c>
      <c r="F34" s="18">
        <v>43279</v>
      </c>
      <c r="G34" s="5">
        <v>71249</v>
      </c>
      <c r="H34" s="5" t="s">
        <v>134</v>
      </c>
      <c r="I34" s="5">
        <v>2014</v>
      </c>
      <c r="J34" s="5">
        <v>1298</v>
      </c>
    </row>
    <row r="35" spans="1:10" ht="13.2" x14ac:dyDescent="0.25">
      <c r="A35" s="5">
        <v>34</v>
      </c>
      <c r="B35" s="5">
        <v>1146</v>
      </c>
      <c r="C35" s="5" t="s">
        <v>150</v>
      </c>
      <c r="D35" s="5">
        <v>118</v>
      </c>
      <c r="E35" s="5" t="s">
        <v>21</v>
      </c>
      <c r="F35" s="18">
        <v>43109</v>
      </c>
      <c r="G35" s="5">
        <v>71234</v>
      </c>
      <c r="H35" s="5" t="s">
        <v>134</v>
      </c>
      <c r="I35" s="5">
        <v>2000</v>
      </c>
      <c r="J35" s="5">
        <v>1146</v>
      </c>
    </row>
    <row r="36" spans="1:10" ht="13.2" x14ac:dyDescent="0.25">
      <c r="A36" s="5">
        <v>35</v>
      </c>
      <c r="B36" s="5">
        <v>1146</v>
      </c>
      <c r="C36" s="5" t="s">
        <v>150</v>
      </c>
      <c r="D36" s="5">
        <v>118</v>
      </c>
      <c r="E36" s="5" t="s">
        <v>21</v>
      </c>
      <c r="F36" s="18">
        <v>43109</v>
      </c>
      <c r="G36" s="5">
        <v>71231</v>
      </c>
      <c r="H36" s="5" t="s">
        <v>134</v>
      </c>
      <c r="I36" s="5">
        <v>2014</v>
      </c>
      <c r="J36" s="5">
        <v>1146</v>
      </c>
    </row>
    <row r="37" spans="1:10" ht="13.2" x14ac:dyDescent="0.25">
      <c r="A37" s="5">
        <v>36</v>
      </c>
      <c r="B37" s="5">
        <v>1342</v>
      </c>
      <c r="C37" s="5" t="s">
        <v>151</v>
      </c>
      <c r="D37" s="5">
        <v>116</v>
      </c>
      <c r="E37" s="5" t="s">
        <v>61</v>
      </c>
      <c r="F37" s="18">
        <v>43321</v>
      </c>
      <c r="G37" s="5">
        <v>71249</v>
      </c>
      <c r="H37" s="5" t="s">
        <v>134</v>
      </c>
      <c r="I37" s="5">
        <v>2014</v>
      </c>
      <c r="J37" s="5">
        <v>1342</v>
      </c>
    </row>
    <row r="38" spans="1:10" ht="13.2" x14ac:dyDescent="0.25">
      <c r="A38" s="5">
        <v>37</v>
      </c>
      <c r="B38" s="5">
        <v>1317</v>
      </c>
      <c r="C38" s="5" t="s">
        <v>152</v>
      </c>
      <c r="D38" s="5">
        <v>118</v>
      </c>
      <c r="E38" s="5" t="s">
        <v>62</v>
      </c>
      <c r="F38" s="18">
        <v>43293</v>
      </c>
      <c r="G38" s="5">
        <v>71249</v>
      </c>
      <c r="H38" s="5" t="s">
        <v>134</v>
      </c>
      <c r="I38" s="5">
        <v>2012</v>
      </c>
      <c r="J38" s="5">
        <v>1317</v>
      </c>
    </row>
    <row r="39" spans="1:10" ht="13.2" x14ac:dyDescent="0.25">
      <c r="A39" s="5">
        <v>38</v>
      </c>
      <c r="B39" s="5">
        <v>1364</v>
      </c>
      <c r="C39" s="5" t="s">
        <v>153</v>
      </c>
      <c r="D39" s="5">
        <v>114</v>
      </c>
      <c r="E39" s="5" t="s">
        <v>63</v>
      </c>
      <c r="F39" s="18">
        <v>43342</v>
      </c>
      <c r="G39" s="5">
        <v>71231</v>
      </c>
      <c r="H39" s="5" t="s">
        <v>125</v>
      </c>
      <c r="I39" s="5">
        <v>2014</v>
      </c>
      <c r="J39" s="5">
        <v>1364</v>
      </c>
    </row>
    <row r="40" spans="1:10" ht="13.2" x14ac:dyDescent="0.25">
      <c r="A40" s="5">
        <v>39</v>
      </c>
      <c r="B40" s="5">
        <v>1335</v>
      </c>
      <c r="C40" s="5" t="s">
        <v>154</v>
      </c>
      <c r="D40" s="5">
        <v>115</v>
      </c>
      <c r="E40" s="5" t="s">
        <v>46</v>
      </c>
      <c r="F40" s="18">
        <v>43325</v>
      </c>
      <c r="G40" s="5">
        <v>71243</v>
      </c>
      <c r="H40" s="5" t="s">
        <v>125</v>
      </c>
      <c r="I40" s="5">
        <v>2010</v>
      </c>
      <c r="J40" s="5">
        <v>1335</v>
      </c>
    </row>
    <row r="41" spans="1:10" ht="13.2" x14ac:dyDescent="0.25">
      <c r="A41" s="5">
        <v>40</v>
      </c>
      <c r="B41" s="5">
        <v>1289</v>
      </c>
      <c r="C41" s="5" t="s">
        <v>155</v>
      </c>
      <c r="D41" s="5">
        <v>113</v>
      </c>
      <c r="E41" s="5" t="s">
        <v>35</v>
      </c>
      <c r="F41" s="18">
        <v>43279</v>
      </c>
      <c r="G41" s="5">
        <v>71235</v>
      </c>
      <c r="H41" s="5" t="s">
        <v>134</v>
      </c>
      <c r="I41" s="5">
        <v>2004</v>
      </c>
      <c r="J41" s="5">
        <v>1289</v>
      </c>
    </row>
    <row r="42" spans="1:10" ht="13.2" x14ac:dyDescent="0.25">
      <c r="A42" s="5">
        <v>41</v>
      </c>
      <c r="B42" s="5">
        <v>1327</v>
      </c>
      <c r="C42" s="5" t="s">
        <v>156</v>
      </c>
      <c r="D42" s="5">
        <v>116</v>
      </c>
      <c r="E42" s="5" t="s">
        <v>64</v>
      </c>
      <c r="F42" s="18">
        <v>43304</v>
      </c>
      <c r="G42" s="5">
        <v>71249</v>
      </c>
      <c r="H42" s="5" t="s">
        <v>134</v>
      </c>
      <c r="I42" s="5">
        <v>2012</v>
      </c>
      <c r="J42" s="5">
        <v>1327</v>
      </c>
    </row>
    <row r="43" spans="1:10" ht="13.2" x14ac:dyDescent="0.25">
      <c r="A43" s="5">
        <v>42</v>
      </c>
      <c r="B43" s="5">
        <v>1042</v>
      </c>
      <c r="C43" s="5" t="s">
        <v>157</v>
      </c>
      <c r="D43" s="5">
        <v>121</v>
      </c>
      <c r="E43" s="5" t="s">
        <v>65</v>
      </c>
      <c r="F43" s="18">
        <v>42770</v>
      </c>
      <c r="G43" s="5">
        <v>71231</v>
      </c>
      <c r="H43" s="5" t="s">
        <v>134</v>
      </c>
      <c r="I43" s="5">
        <v>2012</v>
      </c>
      <c r="J43" s="5">
        <v>1042</v>
      </c>
    </row>
    <row r="44" spans="1:10" ht="13.2" x14ac:dyDescent="0.25">
      <c r="A44" s="5">
        <v>43</v>
      </c>
      <c r="B44" s="5">
        <v>1042</v>
      </c>
      <c r="C44" s="5" t="s">
        <v>157</v>
      </c>
      <c r="D44" s="5">
        <v>121</v>
      </c>
      <c r="E44" s="5" t="s">
        <v>65</v>
      </c>
      <c r="F44" s="18">
        <v>42770</v>
      </c>
      <c r="G44" s="5">
        <v>71232</v>
      </c>
      <c r="H44" s="5" t="s">
        <v>134</v>
      </c>
      <c r="I44" s="5">
        <v>2009</v>
      </c>
      <c r="J44" s="5">
        <v>1042</v>
      </c>
    </row>
    <row r="45" spans="1:10" ht="13.2" x14ac:dyDescent="0.25">
      <c r="A45" s="5">
        <v>44</v>
      </c>
      <c r="B45" s="5">
        <v>1302</v>
      </c>
      <c r="C45" s="5" t="s">
        <v>159</v>
      </c>
      <c r="D45" s="5">
        <v>115</v>
      </c>
      <c r="E45" s="5" t="s">
        <v>37</v>
      </c>
      <c r="F45" s="18">
        <v>43284</v>
      </c>
      <c r="G45" s="5">
        <v>71231</v>
      </c>
      <c r="H45" s="5" t="s">
        <v>125</v>
      </c>
      <c r="I45" s="5">
        <v>2018</v>
      </c>
      <c r="J45" s="5">
        <v>1302</v>
      </c>
    </row>
    <row r="46" spans="1:10" ht="13.2" x14ac:dyDescent="0.25">
      <c r="A46" s="5">
        <v>45</v>
      </c>
      <c r="B46" s="5">
        <v>1229</v>
      </c>
      <c r="C46" s="5" t="s">
        <v>160</v>
      </c>
      <c r="D46" s="5">
        <v>118</v>
      </c>
      <c r="E46" s="5" t="s">
        <v>24</v>
      </c>
      <c r="F46" s="18">
        <v>43227</v>
      </c>
      <c r="G46" s="5">
        <v>71231</v>
      </c>
      <c r="H46" s="5" t="s">
        <v>134</v>
      </c>
      <c r="I46" s="5">
        <v>2015</v>
      </c>
      <c r="J46" s="5">
        <v>1229</v>
      </c>
    </row>
    <row r="47" spans="1:10" ht="13.2" x14ac:dyDescent="0.25">
      <c r="A47" s="5">
        <v>46</v>
      </c>
      <c r="B47" s="5">
        <v>1031</v>
      </c>
      <c r="C47" s="5" t="s">
        <v>161</v>
      </c>
      <c r="D47" s="5">
        <v>113</v>
      </c>
      <c r="E47" s="5" t="s">
        <v>66</v>
      </c>
      <c r="F47" s="19">
        <v>42685</v>
      </c>
      <c r="G47" s="5">
        <v>71235</v>
      </c>
      <c r="H47" s="5" t="s">
        <v>134</v>
      </c>
      <c r="I47" s="5">
        <v>2014</v>
      </c>
      <c r="J47" s="5">
        <v>1031</v>
      </c>
    </row>
    <row r="48" spans="1:10" ht="13.2" x14ac:dyDescent="0.25">
      <c r="A48" s="5">
        <v>47</v>
      </c>
      <c r="B48" s="5">
        <v>1357</v>
      </c>
      <c r="C48" s="5" t="s">
        <v>163</v>
      </c>
      <c r="D48" s="5">
        <v>114</v>
      </c>
      <c r="E48" s="5" t="s">
        <v>51</v>
      </c>
      <c r="F48" s="18">
        <v>43332</v>
      </c>
      <c r="G48" s="5">
        <v>71231</v>
      </c>
      <c r="H48" s="5" t="s">
        <v>134</v>
      </c>
      <c r="I48" s="5">
        <v>2012</v>
      </c>
      <c r="J48" s="5">
        <v>1357</v>
      </c>
    </row>
    <row r="49" spans="1:10" ht="13.2" x14ac:dyDescent="0.25">
      <c r="A49" s="5">
        <v>48</v>
      </c>
      <c r="B49" s="5">
        <v>1328</v>
      </c>
      <c r="C49" s="5" t="s">
        <v>164</v>
      </c>
      <c r="D49" s="5">
        <v>116</v>
      </c>
      <c r="E49" s="5" t="s">
        <v>67</v>
      </c>
      <c r="F49" s="18">
        <v>43318</v>
      </c>
      <c r="G49" s="5">
        <v>71246</v>
      </c>
      <c r="H49" s="5" t="s">
        <v>134</v>
      </c>
      <c r="I49" s="5">
        <v>2014</v>
      </c>
      <c r="J49" s="5">
        <v>1328</v>
      </c>
    </row>
    <row r="50" spans="1:10" ht="13.2" x14ac:dyDescent="0.25">
      <c r="A50" s="5">
        <v>49</v>
      </c>
      <c r="B50" s="5">
        <v>1329</v>
      </c>
      <c r="C50" s="5" t="s">
        <v>165</v>
      </c>
      <c r="D50" s="5">
        <v>116</v>
      </c>
      <c r="E50" s="5" t="s">
        <v>68</v>
      </c>
      <c r="F50" s="18">
        <v>43318</v>
      </c>
      <c r="G50" s="5">
        <v>71249</v>
      </c>
      <c r="H50" s="5" t="s">
        <v>134</v>
      </c>
      <c r="I50" s="5">
        <v>2013</v>
      </c>
      <c r="J50" s="5">
        <v>1329</v>
      </c>
    </row>
    <row r="51" spans="1:10" ht="13.2" x14ac:dyDescent="0.25">
      <c r="A51" s="5">
        <v>50</v>
      </c>
      <c r="B51" s="5">
        <v>1344</v>
      </c>
      <c r="C51" s="5" t="s">
        <v>167</v>
      </c>
      <c r="D51" s="5">
        <v>124</v>
      </c>
      <c r="E51" s="5" t="s">
        <v>49</v>
      </c>
      <c r="F51" s="18">
        <v>43332</v>
      </c>
      <c r="G51" s="5">
        <v>71231</v>
      </c>
      <c r="H51" s="5" t="s">
        <v>134</v>
      </c>
      <c r="I51" s="5">
        <v>2010</v>
      </c>
      <c r="J51" s="5">
        <v>1344</v>
      </c>
    </row>
    <row r="52" spans="1:10" ht="13.2" x14ac:dyDescent="0.25">
      <c r="A52" s="5">
        <v>51</v>
      </c>
      <c r="B52" s="5">
        <v>1240</v>
      </c>
      <c r="C52" s="5" t="s">
        <v>168</v>
      </c>
      <c r="D52" s="5">
        <v>125</v>
      </c>
      <c r="E52" s="5" t="s">
        <v>31</v>
      </c>
      <c r="F52" s="18">
        <v>43244</v>
      </c>
      <c r="G52" s="5">
        <v>71243</v>
      </c>
      <c r="H52" s="5" t="s">
        <v>125</v>
      </c>
      <c r="I52" s="5">
        <v>2018</v>
      </c>
      <c r="J52" s="5">
        <v>1240</v>
      </c>
    </row>
    <row r="53" spans="1:10" ht="13.2" x14ac:dyDescent="0.25">
      <c r="A53" s="5">
        <v>52</v>
      </c>
      <c r="B53" s="5">
        <v>1240</v>
      </c>
      <c r="C53" s="5" t="s">
        <v>168</v>
      </c>
      <c r="D53" s="5">
        <v>125</v>
      </c>
      <c r="E53" s="5" t="s">
        <v>31</v>
      </c>
      <c r="F53" s="18">
        <v>43244</v>
      </c>
      <c r="G53" s="5">
        <v>71243</v>
      </c>
      <c r="H53" s="5" t="s">
        <v>134</v>
      </c>
      <c r="I53" s="5">
        <v>2017</v>
      </c>
      <c r="J53" s="5">
        <v>1240</v>
      </c>
    </row>
    <row r="54" spans="1:10" ht="13.2" x14ac:dyDescent="0.25">
      <c r="A54" s="5">
        <v>53</v>
      </c>
      <c r="B54" s="5">
        <v>1237</v>
      </c>
      <c r="C54" s="5" t="s">
        <v>169</v>
      </c>
      <c r="D54" s="5">
        <v>113</v>
      </c>
      <c r="E54" s="5" t="s">
        <v>30</v>
      </c>
      <c r="F54" s="18">
        <v>43241</v>
      </c>
      <c r="G54" s="5">
        <v>71235</v>
      </c>
      <c r="H54" s="5" t="s">
        <v>125</v>
      </c>
      <c r="I54" s="5">
        <v>2007</v>
      </c>
      <c r="J54" s="5">
        <v>1237</v>
      </c>
    </row>
    <row r="55" spans="1:10" ht="13.2" x14ac:dyDescent="0.25">
      <c r="A55" s="5">
        <v>54</v>
      </c>
      <c r="B55" s="5">
        <v>1338</v>
      </c>
      <c r="C55" s="5" t="s">
        <v>170</v>
      </c>
      <c r="D55" s="5">
        <v>115</v>
      </c>
      <c r="E55" s="5" t="s">
        <v>48</v>
      </c>
      <c r="F55" s="18">
        <v>43330</v>
      </c>
      <c r="G55" s="5">
        <v>71243</v>
      </c>
      <c r="H55" s="5" t="s">
        <v>125</v>
      </c>
      <c r="I55" s="5">
        <v>2018</v>
      </c>
      <c r="J55" s="5">
        <v>1338</v>
      </c>
    </row>
    <row r="56" spans="1:10" ht="13.2" x14ac:dyDescent="0.25">
      <c r="A56" s="5">
        <v>55</v>
      </c>
      <c r="B56" s="5">
        <v>1367</v>
      </c>
      <c r="C56" s="5" t="s">
        <v>171</v>
      </c>
      <c r="D56" s="5">
        <v>116</v>
      </c>
      <c r="E56" s="5" t="s">
        <v>69</v>
      </c>
      <c r="F56" s="18">
        <v>43333</v>
      </c>
      <c r="G56" s="5">
        <v>71249</v>
      </c>
      <c r="H56" s="5" t="s">
        <v>134</v>
      </c>
      <c r="I56" s="5">
        <v>2013</v>
      </c>
      <c r="J56" s="5">
        <v>1367</v>
      </c>
    </row>
    <row r="57" spans="1:10" ht="13.2" x14ac:dyDescent="0.25">
      <c r="A57" s="5">
        <v>56</v>
      </c>
      <c r="B57" s="5">
        <v>1299</v>
      </c>
      <c r="C57" s="5" t="s">
        <v>172</v>
      </c>
      <c r="D57" s="5">
        <v>118</v>
      </c>
      <c r="E57" s="5" t="s">
        <v>36</v>
      </c>
      <c r="F57" s="18">
        <v>43283</v>
      </c>
      <c r="G57" s="5">
        <v>71231</v>
      </c>
      <c r="H57" s="5" t="s">
        <v>125</v>
      </c>
      <c r="I57" s="5">
        <v>2018</v>
      </c>
      <c r="J57" s="5">
        <v>1299</v>
      </c>
    </row>
    <row r="58" spans="1:10" ht="13.2" x14ac:dyDescent="0.25">
      <c r="A58" s="5">
        <v>57</v>
      </c>
      <c r="B58" s="5">
        <v>1330</v>
      </c>
      <c r="C58" s="5" t="s">
        <v>173</v>
      </c>
      <c r="D58" s="5">
        <v>115</v>
      </c>
      <c r="E58" s="5" t="s">
        <v>44</v>
      </c>
      <c r="F58" s="18">
        <v>43325</v>
      </c>
      <c r="G58" s="5">
        <v>71232</v>
      </c>
      <c r="H58" s="5" t="s">
        <v>125</v>
      </c>
      <c r="I58" s="5">
        <v>2017</v>
      </c>
      <c r="J58" s="5">
        <v>1330</v>
      </c>
    </row>
    <row r="59" spans="1:10" ht="13.2" x14ac:dyDescent="0.25">
      <c r="A59" s="5">
        <v>58</v>
      </c>
      <c r="B59" s="5">
        <v>1330</v>
      </c>
      <c r="C59" s="5" t="s">
        <v>173</v>
      </c>
      <c r="D59" s="5">
        <v>115</v>
      </c>
      <c r="E59" s="5" t="s">
        <v>44</v>
      </c>
      <c r="F59" s="18">
        <v>43325</v>
      </c>
      <c r="G59" s="5">
        <v>71231</v>
      </c>
      <c r="H59" s="5" t="s">
        <v>125</v>
      </c>
      <c r="I59" s="5">
        <v>2018</v>
      </c>
      <c r="J59" s="5">
        <v>1330</v>
      </c>
    </row>
    <row r="60" spans="1:10" ht="13.2" x14ac:dyDescent="0.25">
      <c r="A60" s="5">
        <v>59</v>
      </c>
      <c r="B60" s="5">
        <v>1330</v>
      </c>
      <c r="C60" s="5" t="s">
        <v>173</v>
      </c>
      <c r="D60" s="5">
        <v>115</v>
      </c>
      <c r="E60" s="5" t="s">
        <v>44</v>
      </c>
      <c r="F60" s="18">
        <v>43325</v>
      </c>
      <c r="G60" s="5">
        <v>71235</v>
      </c>
      <c r="H60" s="5" t="s">
        <v>125</v>
      </c>
      <c r="I60" s="5">
        <v>2018</v>
      </c>
      <c r="J60" s="5">
        <v>1330</v>
      </c>
    </row>
    <row r="61" spans="1:10" ht="13.2" x14ac:dyDescent="0.25">
      <c r="A61" s="5">
        <v>60</v>
      </c>
      <c r="B61" s="5">
        <v>1330</v>
      </c>
      <c r="C61" s="5" t="s">
        <v>173</v>
      </c>
      <c r="D61" s="5">
        <v>115</v>
      </c>
      <c r="E61" s="5" t="s">
        <v>44</v>
      </c>
      <c r="F61" s="18">
        <v>43325</v>
      </c>
      <c r="G61" s="5">
        <v>71243</v>
      </c>
      <c r="H61" s="5" t="s">
        <v>125</v>
      </c>
      <c r="I61" s="5">
        <v>2017</v>
      </c>
      <c r="J61" s="5">
        <v>1330</v>
      </c>
    </row>
    <row r="62" spans="1:10" ht="13.2" x14ac:dyDescent="0.25">
      <c r="A62" s="5">
        <v>61</v>
      </c>
      <c r="B62" s="5">
        <v>1331</v>
      </c>
      <c r="C62" s="5" t="s">
        <v>174</v>
      </c>
      <c r="D62" s="5">
        <v>119</v>
      </c>
      <c r="E62" s="5" t="s">
        <v>43</v>
      </c>
      <c r="F62" s="18">
        <v>43321</v>
      </c>
      <c r="G62" s="5">
        <v>71243</v>
      </c>
      <c r="H62" s="5" t="s">
        <v>183</v>
      </c>
      <c r="I62" s="5">
        <v>2018</v>
      </c>
      <c r="J62" s="5">
        <v>1331</v>
      </c>
    </row>
    <row r="63" spans="1:10" ht="13.2" x14ac:dyDescent="0.25">
      <c r="A63" s="5">
        <v>62</v>
      </c>
      <c r="B63" s="5">
        <v>1331</v>
      </c>
      <c r="C63" s="5" t="s">
        <v>174</v>
      </c>
      <c r="D63" s="5">
        <v>119</v>
      </c>
      <c r="E63" s="5" t="s">
        <v>43</v>
      </c>
      <c r="F63" s="18">
        <v>43321</v>
      </c>
      <c r="G63" s="5">
        <v>71243</v>
      </c>
      <c r="H63" s="5" t="s">
        <v>183</v>
      </c>
      <c r="I63" s="5">
        <v>2005</v>
      </c>
      <c r="J63" s="5">
        <v>1331</v>
      </c>
    </row>
    <row r="64" spans="1:10" ht="13.2" x14ac:dyDescent="0.25">
      <c r="A64" s="5">
        <v>63</v>
      </c>
      <c r="B64" s="5">
        <v>1105</v>
      </c>
      <c r="C64" s="5" t="s">
        <v>175</v>
      </c>
      <c r="D64" s="5">
        <v>112</v>
      </c>
      <c r="E64" s="5" t="s">
        <v>19</v>
      </c>
      <c r="F64" s="18">
        <v>42994</v>
      </c>
      <c r="G64" s="5">
        <v>71238</v>
      </c>
      <c r="H64" s="5" t="s">
        <v>125</v>
      </c>
      <c r="I64" s="5">
        <v>2008</v>
      </c>
      <c r="J64" s="5">
        <v>1105</v>
      </c>
    </row>
    <row r="65" spans="1:10" ht="13.2" x14ac:dyDescent="0.25">
      <c r="A65" s="5">
        <v>64</v>
      </c>
      <c r="B65" s="5">
        <v>1104</v>
      </c>
      <c r="C65" s="5" t="s">
        <v>176</v>
      </c>
      <c r="D65" s="5">
        <v>120</v>
      </c>
      <c r="E65" s="5" t="s">
        <v>17</v>
      </c>
      <c r="F65" s="18">
        <v>42993</v>
      </c>
      <c r="G65" s="5">
        <v>71249</v>
      </c>
      <c r="H65" s="5" t="s">
        <v>125</v>
      </c>
      <c r="I65" s="5">
        <v>2017</v>
      </c>
      <c r="J65" s="5">
        <v>1104</v>
      </c>
    </row>
    <row r="66" spans="1:10" ht="13.2" x14ac:dyDescent="0.25">
      <c r="A66" s="5">
        <v>65</v>
      </c>
      <c r="B66" s="5">
        <v>1171</v>
      </c>
      <c r="C66" s="5" t="s">
        <v>177</v>
      </c>
      <c r="D66" s="5">
        <v>120</v>
      </c>
      <c r="E66" s="5" t="s">
        <v>70</v>
      </c>
      <c r="F66" s="18">
        <v>43166</v>
      </c>
      <c r="G66" s="5">
        <v>71249</v>
      </c>
      <c r="H66" s="5" t="s">
        <v>125</v>
      </c>
      <c r="I66" s="5">
        <v>2017</v>
      </c>
      <c r="J66" s="5">
        <v>1171</v>
      </c>
    </row>
    <row r="67" spans="1:10" ht="13.2" x14ac:dyDescent="0.25">
      <c r="A67" s="5">
        <v>66</v>
      </c>
      <c r="B67" s="5">
        <v>1151</v>
      </c>
      <c r="C67" s="5" t="s">
        <v>178</v>
      </c>
      <c r="D67" s="5">
        <v>116</v>
      </c>
      <c r="E67" s="5" t="s">
        <v>71</v>
      </c>
      <c r="F67" s="18">
        <v>43120</v>
      </c>
      <c r="G67" s="5">
        <v>71234</v>
      </c>
      <c r="H67" s="5" t="s">
        <v>134</v>
      </c>
      <c r="I67" s="5">
        <v>2013</v>
      </c>
      <c r="J67" s="5">
        <v>1151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9"/>
  <sheetViews>
    <sheetView showGridLines="0" zoomScale="90" zoomScaleNormal="90" workbookViewId="0">
      <selection activeCell="C7" sqref="C7"/>
    </sheetView>
  </sheetViews>
  <sheetFormatPr defaultColWidth="12.5546875" defaultRowHeight="15.75" customHeight="1" x14ac:dyDescent="0.25"/>
  <cols>
    <col min="2" max="2" width="15.77734375" customWidth="1"/>
  </cols>
  <sheetData>
    <row r="1" spans="1:5" ht="15.75" customHeight="1" x14ac:dyDescent="0.25">
      <c r="A1" s="3" t="s">
        <v>91</v>
      </c>
      <c r="B1" s="3" t="s">
        <v>4</v>
      </c>
      <c r="C1" s="3" t="s">
        <v>184</v>
      </c>
      <c r="D1" s="3" t="s">
        <v>185</v>
      </c>
      <c r="E1" s="1"/>
    </row>
    <row r="2" spans="1:5" ht="15.75" customHeight="1" x14ac:dyDescent="0.25">
      <c r="A2" s="5">
        <v>113</v>
      </c>
      <c r="B2" s="5" t="s">
        <v>12</v>
      </c>
      <c r="C2" s="5" t="s">
        <v>186</v>
      </c>
      <c r="D2" s="5" t="s">
        <v>187</v>
      </c>
    </row>
    <row r="3" spans="1:5" ht="15.75" customHeight="1" x14ac:dyDescent="0.25">
      <c r="A3" s="5">
        <v>117</v>
      </c>
      <c r="B3" s="5" t="s">
        <v>8</v>
      </c>
      <c r="C3" s="5" t="s">
        <v>186</v>
      </c>
      <c r="D3" s="5" t="s">
        <v>187</v>
      </c>
    </row>
    <row r="4" spans="1:5" ht="15.75" customHeight="1" x14ac:dyDescent="0.25">
      <c r="A4" s="5">
        <v>226</v>
      </c>
      <c r="B4" s="5" t="s">
        <v>188</v>
      </c>
      <c r="C4" s="5" t="s">
        <v>189</v>
      </c>
      <c r="D4" s="5" t="s">
        <v>190</v>
      </c>
    </row>
    <row r="5" spans="1:5" ht="15.75" customHeight="1" x14ac:dyDescent="0.25">
      <c r="A5" s="5">
        <v>228</v>
      </c>
      <c r="B5" s="5" t="s">
        <v>191</v>
      </c>
      <c r="C5" s="5" t="s">
        <v>192</v>
      </c>
      <c r="D5" s="5" t="s">
        <v>193</v>
      </c>
    </row>
    <row r="6" spans="1:5" ht="15.75" customHeight="1" x14ac:dyDescent="0.25">
      <c r="A6" s="5">
        <v>229</v>
      </c>
      <c r="B6" s="5" t="s">
        <v>194</v>
      </c>
      <c r="C6" s="5" t="s">
        <v>195</v>
      </c>
      <c r="D6" s="5" t="s">
        <v>196</v>
      </c>
    </row>
    <row r="7" spans="1:5" ht="15.75" customHeight="1" x14ac:dyDescent="0.25">
      <c r="A7" s="5">
        <v>230</v>
      </c>
      <c r="B7" s="5" t="s">
        <v>197</v>
      </c>
      <c r="C7" s="5" t="s">
        <v>198</v>
      </c>
      <c r="D7" s="5" t="s">
        <v>199</v>
      </c>
    </row>
    <row r="8" spans="1:5" ht="15.75" customHeight="1" x14ac:dyDescent="0.25">
      <c r="A8" s="5">
        <v>231</v>
      </c>
      <c r="B8" s="5" t="s">
        <v>200</v>
      </c>
      <c r="C8" s="5" t="s">
        <v>198</v>
      </c>
      <c r="D8" s="5" t="s">
        <v>199</v>
      </c>
    </row>
    <row r="9" spans="1:5" ht="15.75" customHeight="1" x14ac:dyDescent="0.25">
      <c r="A9" s="5">
        <v>232</v>
      </c>
      <c r="B9" s="5" t="s">
        <v>201</v>
      </c>
      <c r="C9" s="5" t="s">
        <v>202</v>
      </c>
      <c r="D9" s="5" t="s">
        <v>203</v>
      </c>
    </row>
    <row r="10" spans="1:5" ht="15.75" customHeight="1" x14ac:dyDescent="0.25">
      <c r="A10" s="5">
        <v>233</v>
      </c>
      <c r="B10" s="5" t="s">
        <v>204</v>
      </c>
      <c r="C10" s="5" t="s">
        <v>205</v>
      </c>
      <c r="D10" s="5" t="s">
        <v>206</v>
      </c>
    </row>
    <row r="11" spans="1:5" ht="15.75" customHeight="1" x14ac:dyDescent="0.25">
      <c r="A11" s="5">
        <v>234</v>
      </c>
      <c r="B11" s="5" t="s">
        <v>207</v>
      </c>
      <c r="C11" s="5" t="s">
        <v>208</v>
      </c>
      <c r="D11" s="5" t="s">
        <v>209</v>
      </c>
    </row>
    <row r="12" spans="1:5" ht="15.75" customHeight="1" x14ac:dyDescent="0.25">
      <c r="A12" s="5">
        <v>121</v>
      </c>
      <c r="B12" s="5" t="s">
        <v>26</v>
      </c>
      <c r="C12" s="5" t="s">
        <v>186</v>
      </c>
      <c r="D12" s="5" t="s">
        <v>187</v>
      </c>
    </row>
    <row r="13" spans="1:5" ht="15.75" customHeight="1" x14ac:dyDescent="0.25">
      <c r="A13" s="5">
        <v>237</v>
      </c>
      <c r="B13" s="5" t="s">
        <v>203</v>
      </c>
      <c r="C13" s="5" t="s">
        <v>202</v>
      </c>
      <c r="D13" s="5" t="s">
        <v>203</v>
      </c>
    </row>
    <row r="14" spans="1:5" ht="15.75" customHeight="1" x14ac:dyDescent="0.25">
      <c r="A14" s="5">
        <v>239</v>
      </c>
      <c r="B14" s="5" t="s">
        <v>210</v>
      </c>
      <c r="C14" s="5" t="s">
        <v>211</v>
      </c>
      <c r="D14" s="5" t="s">
        <v>212</v>
      </c>
    </row>
    <row r="15" spans="1:5" ht="15.75" customHeight="1" x14ac:dyDescent="0.25">
      <c r="A15" s="5">
        <v>119</v>
      </c>
      <c r="B15" s="5" t="s">
        <v>10</v>
      </c>
      <c r="C15" s="5" t="s">
        <v>186</v>
      </c>
      <c r="D15" s="5" t="s">
        <v>187</v>
      </c>
    </row>
    <row r="16" spans="1:5" ht="15.75" customHeight="1" x14ac:dyDescent="0.25">
      <c r="A16" s="5">
        <v>112</v>
      </c>
      <c r="B16" s="5" t="s">
        <v>14</v>
      </c>
      <c r="C16" s="5" t="s">
        <v>186</v>
      </c>
      <c r="D16" s="5" t="s">
        <v>187</v>
      </c>
    </row>
    <row r="17" spans="1:4" ht="15.75" customHeight="1" x14ac:dyDescent="0.25">
      <c r="A17" s="5">
        <v>116</v>
      </c>
      <c r="B17" s="5" t="s">
        <v>23</v>
      </c>
      <c r="C17" s="5" t="s">
        <v>186</v>
      </c>
      <c r="D17" s="5" t="s">
        <v>187</v>
      </c>
    </row>
    <row r="18" spans="1:4" ht="15.75" customHeight="1" x14ac:dyDescent="0.25">
      <c r="A18" s="5">
        <v>118</v>
      </c>
      <c r="B18" s="5" t="s">
        <v>16</v>
      </c>
      <c r="C18" s="5" t="s">
        <v>186</v>
      </c>
      <c r="D18" s="5" t="s">
        <v>187</v>
      </c>
    </row>
    <row r="19" spans="1:4" ht="15.75" customHeight="1" x14ac:dyDescent="0.25">
      <c r="A19" s="5">
        <v>240</v>
      </c>
      <c r="B19" s="5" t="s">
        <v>213</v>
      </c>
      <c r="C19" s="5" t="s">
        <v>195</v>
      </c>
      <c r="D19" s="5" t="s">
        <v>196</v>
      </c>
    </row>
    <row r="20" spans="1:4" ht="15.75" customHeight="1" x14ac:dyDescent="0.25">
      <c r="A20" s="5">
        <v>120</v>
      </c>
      <c r="B20" s="5" t="s">
        <v>18</v>
      </c>
      <c r="C20" s="5" t="s">
        <v>186</v>
      </c>
      <c r="D20" s="5" t="s">
        <v>187</v>
      </c>
    </row>
    <row r="21" spans="1:4" ht="15.75" customHeight="1" x14ac:dyDescent="0.25">
      <c r="A21" s="5">
        <v>123</v>
      </c>
      <c r="B21" s="5" t="s">
        <v>41</v>
      </c>
      <c r="C21" s="5" t="s">
        <v>186</v>
      </c>
      <c r="D21" s="5" t="s">
        <v>187</v>
      </c>
    </row>
    <row r="22" spans="1:4" ht="15.75" customHeight="1" x14ac:dyDescent="0.25">
      <c r="A22" s="5">
        <v>241</v>
      </c>
      <c r="B22" s="5" t="s">
        <v>214</v>
      </c>
      <c r="C22" s="5" t="s">
        <v>208</v>
      </c>
      <c r="D22" s="5" t="s">
        <v>209</v>
      </c>
    </row>
    <row r="23" spans="1:4" ht="15.75" customHeight="1" x14ac:dyDescent="0.25">
      <c r="A23" s="5">
        <v>125</v>
      </c>
      <c r="B23" s="5" t="s">
        <v>32</v>
      </c>
      <c r="C23" s="5" t="s">
        <v>186</v>
      </c>
      <c r="D23" s="5" t="s">
        <v>187</v>
      </c>
    </row>
    <row r="24" spans="1:4" ht="15.75" customHeight="1" x14ac:dyDescent="0.25">
      <c r="A24" s="5">
        <v>122</v>
      </c>
      <c r="B24" s="5" t="s">
        <v>29</v>
      </c>
      <c r="C24" s="5" t="s">
        <v>186</v>
      </c>
      <c r="D24" s="5" t="s">
        <v>187</v>
      </c>
    </row>
    <row r="25" spans="1:4" ht="15.75" customHeight="1" x14ac:dyDescent="0.25">
      <c r="A25" s="5">
        <v>244</v>
      </c>
      <c r="B25" s="5" t="s">
        <v>215</v>
      </c>
      <c r="C25" s="5" t="s">
        <v>216</v>
      </c>
      <c r="D25" s="5" t="s">
        <v>217</v>
      </c>
    </row>
    <row r="26" spans="1:4" ht="13.2" x14ac:dyDescent="0.25">
      <c r="A26" s="5">
        <v>115</v>
      </c>
      <c r="B26" s="5" t="s">
        <v>38</v>
      </c>
      <c r="C26" s="5" t="s">
        <v>186</v>
      </c>
      <c r="D26" s="5" t="s">
        <v>187</v>
      </c>
    </row>
    <row r="27" spans="1:4" ht="13.2" x14ac:dyDescent="0.25">
      <c r="A27" s="5">
        <v>251</v>
      </c>
      <c r="B27" s="5" t="s">
        <v>218</v>
      </c>
      <c r="C27" s="5" t="s">
        <v>219</v>
      </c>
      <c r="D27" s="5" t="s">
        <v>220</v>
      </c>
    </row>
    <row r="28" spans="1:4" ht="13.2" x14ac:dyDescent="0.25">
      <c r="A28" s="5">
        <v>124</v>
      </c>
      <c r="B28" s="5" t="s">
        <v>50</v>
      </c>
      <c r="C28" s="5" t="s">
        <v>186</v>
      </c>
      <c r="D28" s="5" t="s">
        <v>187</v>
      </c>
    </row>
    <row r="29" spans="1:4" ht="13.2" x14ac:dyDescent="0.25">
      <c r="A29" s="5">
        <v>114</v>
      </c>
      <c r="B29" s="5" t="s">
        <v>52</v>
      </c>
      <c r="C29" s="5" t="s">
        <v>186</v>
      </c>
      <c r="D29" s="5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321"/>
  <sheetViews>
    <sheetView showGridLines="0" zoomScale="90" zoomScaleNormal="90" workbookViewId="0">
      <selection activeCell="J22" sqref="J22"/>
    </sheetView>
  </sheetViews>
  <sheetFormatPr defaultColWidth="12.5546875" defaultRowHeight="15.75" customHeight="1" x14ac:dyDescent="0.25"/>
  <cols>
    <col min="3" max="3" width="13.77734375" customWidth="1"/>
    <col min="4" max="5" width="14.44140625" customWidth="1"/>
  </cols>
  <sheetData>
    <row r="1" spans="1:14" ht="15.75" customHeight="1" x14ac:dyDescent="0.25">
      <c r="A1" s="41" t="s">
        <v>221</v>
      </c>
      <c r="B1" s="41" t="s">
        <v>185</v>
      </c>
      <c r="C1" s="41" t="s">
        <v>222</v>
      </c>
      <c r="D1" s="12"/>
      <c r="G1" s="1"/>
      <c r="H1" s="1"/>
      <c r="I1" s="1"/>
      <c r="J1" s="1"/>
      <c r="K1" s="1"/>
      <c r="L1" s="1"/>
    </row>
    <row r="2" spans="1:14" ht="15.75" customHeight="1" x14ac:dyDescent="0.25">
      <c r="A2" s="42" t="s">
        <v>223</v>
      </c>
      <c r="B2" s="42" t="s">
        <v>187</v>
      </c>
      <c r="C2" s="42">
        <v>6</v>
      </c>
      <c r="H2" s="1"/>
      <c r="I2" s="1"/>
      <c r="K2" s="8"/>
      <c r="L2" s="8"/>
      <c r="M2" s="12"/>
      <c r="N2" s="12"/>
    </row>
    <row r="3" spans="1:14" ht="15.75" customHeight="1" x14ac:dyDescent="0.25">
      <c r="A3" s="42" t="s">
        <v>224</v>
      </c>
      <c r="B3" s="42" t="s">
        <v>187</v>
      </c>
      <c r="C3" s="42">
        <v>4</v>
      </c>
      <c r="H3" s="1"/>
      <c r="I3" s="1"/>
      <c r="K3" s="8"/>
      <c r="L3" s="8"/>
    </row>
    <row r="4" spans="1:14" ht="15.75" customHeight="1" x14ac:dyDescent="0.25">
      <c r="A4" s="42" t="s">
        <v>225</v>
      </c>
      <c r="B4" s="42" t="s">
        <v>187</v>
      </c>
      <c r="C4" s="42">
        <v>10</v>
      </c>
      <c r="H4" s="1"/>
      <c r="I4" s="1"/>
      <c r="J4" s="1"/>
      <c r="K4" s="8"/>
      <c r="L4" s="8"/>
    </row>
    <row r="5" spans="1:14" ht="15.75" customHeight="1" x14ac:dyDescent="0.25">
      <c r="A5" s="42" t="s">
        <v>226</v>
      </c>
      <c r="B5" s="42" t="s">
        <v>187</v>
      </c>
      <c r="C5" s="42">
        <v>12</v>
      </c>
      <c r="H5" s="1"/>
      <c r="I5" s="1"/>
      <c r="J5" s="1"/>
      <c r="K5" s="8"/>
      <c r="L5" s="8"/>
    </row>
    <row r="6" spans="1:14" ht="15.75" customHeight="1" x14ac:dyDescent="0.25">
      <c r="A6" s="42" t="s">
        <v>227</v>
      </c>
      <c r="B6" s="42" t="s">
        <v>187</v>
      </c>
      <c r="C6" s="42">
        <v>10</v>
      </c>
      <c r="H6" s="1"/>
      <c r="I6" s="1"/>
      <c r="K6" s="8"/>
      <c r="L6" s="8"/>
    </row>
    <row r="7" spans="1:14" ht="15.75" customHeight="1" x14ac:dyDescent="0.25">
      <c r="A7" s="42" t="s">
        <v>228</v>
      </c>
      <c r="B7" s="42" t="s">
        <v>187</v>
      </c>
      <c r="C7" s="42">
        <v>10</v>
      </c>
      <c r="H7" s="1"/>
      <c r="I7" s="1"/>
      <c r="J7" s="1"/>
      <c r="K7" s="8"/>
      <c r="L7" s="8"/>
    </row>
    <row r="8" spans="1:14" ht="15.75" customHeight="1" x14ac:dyDescent="0.25">
      <c r="A8" s="42" t="s">
        <v>229</v>
      </c>
      <c r="B8" s="42" t="s">
        <v>187</v>
      </c>
      <c r="C8" s="42">
        <v>8</v>
      </c>
      <c r="H8" s="1"/>
      <c r="I8" s="1"/>
      <c r="K8" s="8"/>
      <c r="L8" s="8"/>
    </row>
    <row r="9" spans="1:14" ht="15.75" customHeight="1" x14ac:dyDescent="0.25">
      <c r="A9" s="42" t="s">
        <v>230</v>
      </c>
      <c r="B9" s="42" t="s">
        <v>187</v>
      </c>
      <c r="C9" s="42">
        <v>7</v>
      </c>
      <c r="H9" s="1"/>
      <c r="I9" s="1"/>
      <c r="J9" s="1"/>
      <c r="K9" s="8"/>
      <c r="L9" s="8"/>
    </row>
    <row r="10" spans="1:14" ht="15.75" customHeight="1" x14ac:dyDescent="0.25">
      <c r="A10" s="42" t="s">
        <v>231</v>
      </c>
      <c r="B10" s="42" t="s">
        <v>187</v>
      </c>
      <c r="C10" s="42">
        <v>7</v>
      </c>
      <c r="H10" s="1"/>
      <c r="I10" s="1"/>
      <c r="J10" s="1"/>
      <c r="K10" s="8"/>
      <c r="L10" s="8"/>
    </row>
    <row r="11" spans="1:14" ht="15.75" customHeight="1" x14ac:dyDescent="0.25">
      <c r="A11" s="42" t="s">
        <v>232</v>
      </c>
      <c r="B11" s="42" t="s">
        <v>187</v>
      </c>
      <c r="C11" s="42">
        <v>6</v>
      </c>
      <c r="H11" s="1"/>
      <c r="I11" s="1"/>
      <c r="J11" s="1"/>
      <c r="K11" s="8"/>
      <c r="L11" s="8"/>
    </row>
    <row r="12" spans="1:14" ht="15.75" customHeight="1" x14ac:dyDescent="0.25">
      <c r="A12" s="42" t="s">
        <v>233</v>
      </c>
      <c r="B12" s="42" t="s">
        <v>187</v>
      </c>
      <c r="C12" s="42">
        <v>3</v>
      </c>
      <c r="H12" s="1"/>
      <c r="I12" s="1"/>
      <c r="K12" s="8"/>
      <c r="L12" s="8"/>
    </row>
    <row r="13" spans="1:14" ht="15.75" customHeight="1" x14ac:dyDescent="0.25">
      <c r="A13" s="42" t="s">
        <v>234</v>
      </c>
      <c r="B13" s="42" t="s">
        <v>187</v>
      </c>
      <c r="C13" s="42">
        <v>12</v>
      </c>
      <c r="H13" s="1"/>
      <c r="I13" s="1"/>
      <c r="J13" s="1"/>
      <c r="K13" s="8"/>
      <c r="L13" s="8"/>
    </row>
    <row r="14" spans="1:14" ht="15.75" customHeight="1" x14ac:dyDescent="0.25">
      <c r="A14" s="42" t="s">
        <v>235</v>
      </c>
      <c r="B14" s="42" t="s">
        <v>187</v>
      </c>
      <c r="C14" s="42">
        <v>12</v>
      </c>
      <c r="H14" s="1"/>
      <c r="I14" s="1"/>
      <c r="K14" s="8"/>
      <c r="L14" s="8"/>
    </row>
    <row r="15" spans="1:14" ht="15.75" customHeight="1" x14ac:dyDescent="0.25">
      <c r="A15" s="42" t="s">
        <v>236</v>
      </c>
      <c r="B15" s="42" t="s">
        <v>187</v>
      </c>
      <c r="C15" s="42">
        <v>15</v>
      </c>
      <c r="H15" s="1"/>
      <c r="I15" s="1"/>
      <c r="J15" s="1"/>
      <c r="K15" s="8"/>
      <c r="L15" s="8"/>
    </row>
    <row r="16" spans="1:14" ht="15.75" customHeight="1" x14ac:dyDescent="0.25">
      <c r="A16" s="42" t="s">
        <v>237</v>
      </c>
      <c r="B16" s="42" t="s">
        <v>187</v>
      </c>
      <c r="C16" s="42">
        <v>6</v>
      </c>
      <c r="H16" s="1"/>
      <c r="I16" s="1"/>
      <c r="J16" s="1"/>
      <c r="K16" s="8"/>
      <c r="L16" s="8"/>
    </row>
    <row r="17" spans="1:12" ht="15.75" customHeight="1" x14ac:dyDescent="0.25">
      <c r="A17" s="42" t="s">
        <v>238</v>
      </c>
      <c r="B17" s="42" t="s">
        <v>187</v>
      </c>
      <c r="C17" s="42">
        <v>9</v>
      </c>
      <c r="H17" s="1"/>
      <c r="I17" s="1"/>
      <c r="K17" s="8"/>
      <c r="L17" s="8"/>
    </row>
    <row r="18" spans="1:12" ht="15.75" customHeight="1" x14ac:dyDescent="0.25">
      <c r="A18" s="42" t="s">
        <v>239</v>
      </c>
      <c r="B18" s="42" t="s">
        <v>187</v>
      </c>
      <c r="C18" s="42">
        <v>7</v>
      </c>
      <c r="H18" s="1"/>
      <c r="I18" s="1"/>
      <c r="J18" s="1"/>
      <c r="K18" s="8"/>
      <c r="L18" s="8"/>
    </row>
    <row r="19" spans="1:12" ht="15.75" customHeight="1" x14ac:dyDescent="0.25">
      <c r="A19" s="42" t="s">
        <v>240</v>
      </c>
      <c r="B19" s="42" t="s">
        <v>187</v>
      </c>
      <c r="C19" s="42">
        <v>14</v>
      </c>
      <c r="H19" s="1"/>
      <c r="I19" s="1"/>
      <c r="J19" s="1"/>
      <c r="K19" s="8"/>
      <c r="L19" s="8"/>
    </row>
    <row r="20" spans="1:12" ht="15.75" customHeight="1" x14ac:dyDescent="0.25">
      <c r="A20" s="42" t="s">
        <v>241</v>
      </c>
      <c r="B20" s="42" t="s">
        <v>187</v>
      </c>
      <c r="C20" s="42">
        <v>6</v>
      </c>
      <c r="H20" s="1"/>
      <c r="I20" s="1"/>
      <c r="J20" s="1"/>
      <c r="K20" s="8"/>
      <c r="L20" s="8"/>
    </row>
    <row r="21" spans="1:12" ht="15.75" customHeight="1" x14ac:dyDescent="0.25">
      <c r="A21" s="42" t="s">
        <v>242</v>
      </c>
      <c r="B21" s="42" t="s">
        <v>187</v>
      </c>
      <c r="C21" s="42">
        <v>15</v>
      </c>
      <c r="H21" s="1"/>
      <c r="I21" s="1"/>
      <c r="J21" s="1"/>
      <c r="K21" s="8"/>
      <c r="L21" s="8"/>
    </row>
    <row r="22" spans="1:12" ht="15.75" customHeight="1" x14ac:dyDescent="0.25">
      <c r="H22" s="1"/>
      <c r="I22" s="1"/>
      <c r="J22" s="1"/>
      <c r="K22" s="8"/>
      <c r="L22" s="8"/>
    </row>
    <row r="23" spans="1:12" ht="15.75" customHeight="1" x14ac:dyDescent="0.25">
      <c r="H23" s="1"/>
      <c r="I23" s="1"/>
      <c r="J23" s="1"/>
      <c r="K23" s="8"/>
      <c r="L23" s="8"/>
    </row>
    <row r="24" spans="1:12" ht="15.75" customHeight="1" x14ac:dyDescent="0.25">
      <c r="H24" s="1"/>
      <c r="I24" s="1"/>
      <c r="K24" s="8"/>
      <c r="L24" s="8"/>
    </row>
    <row r="25" spans="1:12" ht="15.75" customHeight="1" x14ac:dyDescent="0.25">
      <c r="H25" s="1"/>
      <c r="I25" s="1"/>
      <c r="K25" s="8"/>
      <c r="L25" s="8"/>
    </row>
    <row r="26" spans="1:12" ht="13.2" x14ac:dyDescent="0.25">
      <c r="H26" s="1"/>
      <c r="I26" s="1"/>
      <c r="J26" s="1"/>
      <c r="K26" s="8"/>
      <c r="L26" s="8"/>
    </row>
    <row r="27" spans="1:12" ht="13.2" x14ac:dyDescent="0.25">
      <c r="H27" s="1"/>
      <c r="I27" s="1"/>
      <c r="J27" s="1"/>
      <c r="K27" s="8"/>
      <c r="L27" s="8"/>
    </row>
    <row r="28" spans="1:12" ht="13.2" x14ac:dyDescent="0.25">
      <c r="H28" s="1"/>
      <c r="I28" s="1"/>
      <c r="J28" s="1"/>
      <c r="K28" s="8"/>
      <c r="L28" s="8"/>
    </row>
    <row r="29" spans="1:12" ht="13.2" x14ac:dyDescent="0.25">
      <c r="H29" s="1"/>
      <c r="I29" s="1"/>
      <c r="J29" s="1"/>
      <c r="K29" s="8"/>
      <c r="L29" s="8"/>
    </row>
    <row r="30" spans="1:12" ht="13.2" x14ac:dyDescent="0.25">
      <c r="H30" s="1"/>
      <c r="I30" s="1"/>
      <c r="K30" s="8"/>
      <c r="L30" s="8"/>
    </row>
    <row r="31" spans="1:12" ht="13.2" x14ac:dyDescent="0.25">
      <c r="H31" s="1"/>
      <c r="I31" s="1"/>
      <c r="J31" s="1"/>
      <c r="K31" s="8"/>
      <c r="L31" s="8"/>
    </row>
    <row r="32" spans="1:12" ht="13.2" x14ac:dyDescent="0.25">
      <c r="H32" s="1"/>
      <c r="I32" s="1"/>
      <c r="J32" s="1"/>
      <c r="K32" s="8"/>
      <c r="L32" s="8"/>
    </row>
    <row r="33" spans="8:12" ht="13.2" x14ac:dyDescent="0.25">
      <c r="H33" s="1"/>
      <c r="I33" s="1"/>
      <c r="K33" s="8"/>
      <c r="L33" s="8"/>
    </row>
    <row r="34" spans="8:12" ht="13.2" x14ac:dyDescent="0.25">
      <c r="H34" s="1"/>
      <c r="I34" s="1"/>
      <c r="K34" s="8"/>
      <c r="L34" s="8"/>
    </row>
    <row r="35" spans="8:12" ht="13.2" x14ac:dyDescent="0.25">
      <c r="H35" s="1"/>
      <c r="I35" s="1"/>
      <c r="K35" s="8"/>
      <c r="L35" s="8"/>
    </row>
    <row r="36" spans="8:12" ht="13.2" x14ac:dyDescent="0.25">
      <c r="H36" s="1"/>
      <c r="I36" s="1"/>
      <c r="J36" s="1"/>
      <c r="K36" s="8"/>
      <c r="L36" s="8"/>
    </row>
    <row r="37" spans="8:12" ht="13.2" x14ac:dyDescent="0.25">
      <c r="H37" s="1"/>
      <c r="I37" s="1"/>
      <c r="J37" s="1"/>
      <c r="K37" s="8"/>
      <c r="L37" s="8"/>
    </row>
    <row r="38" spans="8:12" ht="13.2" x14ac:dyDescent="0.25">
      <c r="H38" s="1"/>
      <c r="I38" s="1"/>
      <c r="K38" s="8"/>
      <c r="L38" s="8"/>
    </row>
    <row r="39" spans="8:12" ht="13.2" x14ac:dyDescent="0.25">
      <c r="H39" s="1"/>
      <c r="I39" s="1"/>
      <c r="J39" s="1"/>
      <c r="K39" s="8"/>
      <c r="L39" s="8"/>
    </row>
    <row r="40" spans="8:12" ht="13.2" x14ac:dyDescent="0.25">
      <c r="H40" s="1"/>
      <c r="I40" s="1"/>
      <c r="K40" s="8"/>
      <c r="L40" s="8"/>
    </row>
    <row r="41" spans="8:12" ht="13.2" x14ac:dyDescent="0.25">
      <c r="H41" s="1"/>
      <c r="I41" s="1"/>
      <c r="J41" s="1"/>
      <c r="K41" s="8"/>
      <c r="L41" s="8"/>
    </row>
    <row r="42" spans="8:12" ht="13.2" x14ac:dyDescent="0.25">
      <c r="H42" s="1"/>
      <c r="I42" s="1"/>
      <c r="J42" s="1"/>
      <c r="K42" s="8"/>
      <c r="L42" s="8"/>
    </row>
    <row r="43" spans="8:12" ht="13.2" x14ac:dyDescent="0.25">
      <c r="H43" s="1"/>
      <c r="I43" s="1"/>
      <c r="J43" s="1"/>
      <c r="K43" s="8"/>
      <c r="L43" s="8"/>
    </row>
    <row r="44" spans="8:12" ht="13.2" x14ac:dyDescent="0.25">
      <c r="H44" s="1"/>
      <c r="I44" s="1"/>
      <c r="J44" s="1"/>
      <c r="K44" s="8"/>
      <c r="L44" s="8"/>
    </row>
    <row r="45" spans="8:12" ht="13.2" x14ac:dyDescent="0.25">
      <c r="H45" s="1"/>
      <c r="I45" s="1"/>
      <c r="J45" s="1"/>
      <c r="K45" s="8"/>
      <c r="L45" s="8"/>
    </row>
    <row r="46" spans="8:12" ht="13.2" x14ac:dyDescent="0.25">
      <c r="H46" s="1"/>
      <c r="I46" s="1"/>
      <c r="K46" s="8"/>
      <c r="L46" s="8"/>
    </row>
    <row r="47" spans="8:12" ht="13.2" x14ac:dyDescent="0.25">
      <c r="H47" s="1"/>
      <c r="I47" s="1"/>
      <c r="J47" s="1"/>
      <c r="K47" s="8"/>
      <c r="L47" s="8"/>
    </row>
    <row r="48" spans="8:12" ht="13.2" x14ac:dyDescent="0.25">
      <c r="H48" s="1"/>
      <c r="I48" s="1"/>
      <c r="K48" s="8"/>
      <c r="L48" s="8"/>
    </row>
    <row r="49" spans="8:12" ht="13.2" x14ac:dyDescent="0.25">
      <c r="H49" s="1"/>
      <c r="I49" s="1"/>
      <c r="K49" s="8"/>
      <c r="L49" s="8"/>
    </row>
    <row r="50" spans="8:12" ht="13.2" x14ac:dyDescent="0.25">
      <c r="H50" s="1"/>
      <c r="I50" s="1"/>
      <c r="J50" s="1"/>
      <c r="K50" s="8"/>
      <c r="L50" s="8"/>
    </row>
    <row r="51" spans="8:12" ht="13.2" x14ac:dyDescent="0.25">
      <c r="H51" s="1"/>
      <c r="I51" s="1"/>
      <c r="J51" s="1"/>
      <c r="K51" s="8"/>
      <c r="L51" s="8"/>
    </row>
    <row r="52" spans="8:12" ht="13.2" x14ac:dyDescent="0.25">
      <c r="H52" s="1"/>
      <c r="I52" s="1"/>
      <c r="J52" s="1"/>
      <c r="K52" s="8"/>
      <c r="L52" s="8"/>
    </row>
    <row r="53" spans="8:12" ht="13.2" x14ac:dyDescent="0.25">
      <c r="H53" s="1"/>
      <c r="I53" s="1"/>
      <c r="J53" s="1"/>
      <c r="K53" s="8"/>
      <c r="L53" s="8"/>
    </row>
    <row r="54" spans="8:12" ht="13.2" x14ac:dyDescent="0.25">
      <c r="H54" s="1"/>
      <c r="I54" s="1"/>
      <c r="J54" s="1"/>
      <c r="K54" s="8"/>
      <c r="L54" s="8"/>
    </row>
    <row r="55" spans="8:12" ht="13.2" x14ac:dyDescent="0.25">
      <c r="H55" s="1"/>
      <c r="I55" s="1"/>
      <c r="J55" s="1"/>
      <c r="K55" s="8"/>
      <c r="L55" s="8"/>
    </row>
    <row r="56" spans="8:12" ht="13.2" x14ac:dyDescent="0.25">
      <c r="H56" s="1"/>
      <c r="I56" s="1"/>
      <c r="K56" s="8"/>
      <c r="L56" s="8"/>
    </row>
    <row r="57" spans="8:12" ht="13.2" x14ac:dyDescent="0.25">
      <c r="H57" s="1"/>
      <c r="I57" s="1"/>
      <c r="K57" s="8"/>
      <c r="L57" s="8"/>
    </row>
    <row r="58" spans="8:12" ht="13.2" x14ac:dyDescent="0.25">
      <c r="H58" s="1"/>
      <c r="I58" s="1"/>
      <c r="J58" s="1"/>
      <c r="K58" s="8"/>
      <c r="L58" s="8"/>
    </row>
    <row r="59" spans="8:12" ht="13.2" x14ac:dyDescent="0.25">
      <c r="H59" s="1"/>
      <c r="I59" s="1"/>
      <c r="J59" s="1"/>
      <c r="K59" s="8"/>
      <c r="L59" s="8"/>
    </row>
    <row r="60" spans="8:12" ht="13.2" x14ac:dyDescent="0.25">
      <c r="H60" s="1"/>
      <c r="I60" s="1"/>
      <c r="J60" s="1"/>
      <c r="K60" s="8"/>
      <c r="L60" s="8"/>
    </row>
    <row r="61" spans="8:12" ht="13.2" x14ac:dyDescent="0.25">
      <c r="H61" s="1"/>
      <c r="I61" s="1"/>
      <c r="J61" s="1"/>
      <c r="K61" s="8"/>
      <c r="L61" s="8"/>
    </row>
    <row r="62" spans="8:12" ht="13.2" x14ac:dyDescent="0.25">
      <c r="H62" s="1"/>
      <c r="I62" s="1"/>
      <c r="K62" s="8"/>
      <c r="L62" s="8"/>
    </row>
    <row r="63" spans="8:12" ht="13.2" x14ac:dyDescent="0.25">
      <c r="H63" s="1"/>
      <c r="I63" s="1"/>
      <c r="J63" s="1"/>
      <c r="K63" s="8"/>
      <c r="L63" s="8"/>
    </row>
    <row r="64" spans="8:12" ht="13.2" x14ac:dyDescent="0.25">
      <c r="H64" s="1"/>
      <c r="I64" s="1"/>
      <c r="J64" s="1"/>
      <c r="K64" s="8"/>
      <c r="L64" s="8"/>
    </row>
    <row r="65" spans="8:12" ht="13.2" x14ac:dyDescent="0.25">
      <c r="H65" s="1"/>
      <c r="I65" s="1"/>
      <c r="K65" s="8"/>
      <c r="L65" s="8"/>
    </row>
    <row r="66" spans="8:12" ht="13.2" x14ac:dyDescent="0.25">
      <c r="H66" s="1"/>
      <c r="I66" s="1"/>
      <c r="J66" s="1"/>
      <c r="K66" s="8"/>
      <c r="L66" s="8"/>
    </row>
    <row r="67" spans="8:12" ht="13.2" x14ac:dyDescent="0.25">
      <c r="H67" s="1"/>
      <c r="I67" s="1"/>
      <c r="K67" s="8"/>
      <c r="L67" s="8"/>
    </row>
    <row r="68" spans="8:12" ht="13.2" x14ac:dyDescent="0.25">
      <c r="H68" s="1"/>
      <c r="I68" s="1"/>
      <c r="J68" s="1"/>
      <c r="K68" s="8"/>
      <c r="L68" s="8"/>
    </row>
    <row r="69" spans="8:12" ht="13.2" x14ac:dyDescent="0.25">
      <c r="H69" s="1"/>
      <c r="I69" s="1"/>
      <c r="J69" s="1"/>
      <c r="K69" s="8"/>
      <c r="L69" s="8"/>
    </row>
    <row r="70" spans="8:12" ht="13.2" x14ac:dyDescent="0.25">
      <c r="H70" s="1"/>
      <c r="I70" s="1"/>
      <c r="J70" s="1"/>
      <c r="K70" s="8"/>
      <c r="L70" s="8"/>
    </row>
    <row r="71" spans="8:12" ht="13.2" x14ac:dyDescent="0.25">
      <c r="H71" s="1"/>
      <c r="I71" s="1"/>
      <c r="J71" s="1"/>
      <c r="K71" s="8"/>
      <c r="L71" s="8"/>
    </row>
    <row r="72" spans="8:12" ht="13.2" x14ac:dyDescent="0.25">
      <c r="H72" s="1"/>
      <c r="I72" s="1"/>
      <c r="K72" s="8"/>
      <c r="L72" s="8"/>
    </row>
    <row r="73" spans="8:12" ht="13.2" x14ac:dyDescent="0.25">
      <c r="H73" s="1"/>
      <c r="I73" s="1"/>
      <c r="J73" s="1"/>
      <c r="K73" s="8"/>
      <c r="L73" s="8"/>
    </row>
    <row r="74" spans="8:12" ht="13.2" x14ac:dyDescent="0.25">
      <c r="H74" s="1"/>
      <c r="I74" s="1"/>
      <c r="J74" s="1"/>
      <c r="K74" s="8"/>
      <c r="L74" s="8"/>
    </row>
    <row r="75" spans="8:12" ht="13.2" x14ac:dyDescent="0.25">
      <c r="H75" s="1"/>
      <c r="I75" s="1"/>
      <c r="J75" s="1"/>
      <c r="K75" s="8"/>
      <c r="L75" s="8"/>
    </row>
    <row r="76" spans="8:12" ht="13.2" x14ac:dyDescent="0.25">
      <c r="H76" s="1"/>
      <c r="I76" s="1"/>
      <c r="J76" s="1"/>
      <c r="K76" s="8"/>
      <c r="L76" s="8"/>
    </row>
    <row r="77" spans="8:12" ht="13.2" x14ac:dyDescent="0.25">
      <c r="H77" s="1"/>
      <c r="I77" s="1"/>
      <c r="J77" s="1"/>
      <c r="K77" s="8"/>
      <c r="L77" s="8"/>
    </row>
    <row r="78" spans="8:12" ht="13.2" x14ac:dyDescent="0.25">
      <c r="H78" s="1"/>
      <c r="I78" s="1"/>
      <c r="K78" s="8"/>
      <c r="L78" s="8"/>
    </row>
    <row r="79" spans="8:12" ht="13.2" x14ac:dyDescent="0.25">
      <c r="H79" s="1"/>
      <c r="I79" s="1"/>
      <c r="J79" s="1"/>
      <c r="K79" s="8"/>
      <c r="L79" s="8"/>
    </row>
    <row r="80" spans="8:12" ht="13.2" x14ac:dyDescent="0.25">
      <c r="H80" s="1"/>
      <c r="I80" s="1"/>
      <c r="J80" s="1"/>
      <c r="K80" s="8"/>
      <c r="L80" s="8"/>
    </row>
    <row r="81" spans="8:12" ht="13.2" x14ac:dyDescent="0.25">
      <c r="H81" s="1"/>
      <c r="I81" s="1"/>
      <c r="K81" s="8"/>
      <c r="L81" s="8"/>
    </row>
    <row r="82" spans="8:12" ht="13.2" x14ac:dyDescent="0.25">
      <c r="H82" s="1"/>
      <c r="I82" s="1"/>
      <c r="K82" s="8"/>
      <c r="L82" s="8"/>
    </row>
    <row r="83" spans="8:12" ht="13.2" x14ac:dyDescent="0.25">
      <c r="H83" s="1"/>
      <c r="I83" s="1"/>
      <c r="K83" s="8"/>
      <c r="L83" s="8"/>
    </row>
    <row r="84" spans="8:12" ht="13.2" x14ac:dyDescent="0.25">
      <c r="H84" s="1"/>
      <c r="I84" s="1"/>
      <c r="J84" s="1"/>
      <c r="K84" s="8"/>
      <c r="L84" s="8"/>
    </row>
    <row r="85" spans="8:12" ht="13.2" x14ac:dyDescent="0.25">
      <c r="H85" s="1"/>
      <c r="I85" s="1"/>
      <c r="J85" s="1"/>
      <c r="K85" s="8"/>
      <c r="L85" s="8"/>
    </row>
    <row r="86" spans="8:12" ht="13.2" x14ac:dyDescent="0.25">
      <c r="H86" s="1"/>
      <c r="I86" s="1"/>
      <c r="K86" s="8"/>
      <c r="L86" s="8"/>
    </row>
    <row r="87" spans="8:12" ht="13.2" x14ac:dyDescent="0.25">
      <c r="H87" s="1"/>
      <c r="I87" s="1"/>
      <c r="J87" s="1"/>
      <c r="K87" s="8"/>
      <c r="L87" s="8"/>
    </row>
    <row r="88" spans="8:12" ht="13.2" x14ac:dyDescent="0.25">
      <c r="H88" s="1"/>
      <c r="I88" s="1"/>
      <c r="K88" s="8"/>
      <c r="L88" s="8"/>
    </row>
    <row r="89" spans="8:12" ht="13.2" x14ac:dyDescent="0.25">
      <c r="H89" s="1"/>
      <c r="I89" s="1"/>
      <c r="J89" s="1"/>
      <c r="K89" s="8"/>
      <c r="L89" s="8"/>
    </row>
    <row r="90" spans="8:12" ht="13.2" x14ac:dyDescent="0.25">
      <c r="H90" s="1"/>
      <c r="I90" s="1"/>
      <c r="J90" s="1"/>
      <c r="K90" s="8"/>
      <c r="L90" s="8"/>
    </row>
    <row r="91" spans="8:12" ht="13.2" x14ac:dyDescent="0.25">
      <c r="H91" s="1"/>
      <c r="I91" s="1"/>
      <c r="J91" s="1"/>
      <c r="K91" s="8"/>
      <c r="L91" s="8"/>
    </row>
    <row r="92" spans="8:12" ht="13.2" x14ac:dyDescent="0.25">
      <c r="H92" s="1"/>
      <c r="I92" s="1"/>
      <c r="J92" s="1"/>
      <c r="K92" s="8"/>
      <c r="L92" s="8"/>
    </row>
    <row r="93" spans="8:12" ht="13.2" x14ac:dyDescent="0.25">
      <c r="H93" s="1"/>
      <c r="I93" s="1"/>
      <c r="J93" s="1"/>
      <c r="K93" s="8"/>
      <c r="L93" s="8"/>
    </row>
    <row r="94" spans="8:12" ht="13.2" x14ac:dyDescent="0.25">
      <c r="H94" s="1"/>
      <c r="I94" s="1"/>
      <c r="K94" s="8"/>
      <c r="L94" s="8"/>
    </row>
    <row r="95" spans="8:12" ht="13.2" x14ac:dyDescent="0.25">
      <c r="H95" s="1"/>
      <c r="I95" s="1"/>
      <c r="J95" s="1"/>
      <c r="K95" s="8"/>
      <c r="L95" s="8"/>
    </row>
    <row r="96" spans="8:12" ht="13.2" x14ac:dyDescent="0.25">
      <c r="H96" s="1"/>
      <c r="I96" s="1"/>
      <c r="K96" s="8"/>
      <c r="L96" s="8"/>
    </row>
    <row r="97" spans="8:12" ht="13.2" x14ac:dyDescent="0.25">
      <c r="H97" s="1"/>
      <c r="I97" s="1"/>
      <c r="K97" s="8"/>
      <c r="L97" s="8"/>
    </row>
    <row r="98" spans="8:12" ht="13.2" x14ac:dyDescent="0.25">
      <c r="H98" s="1"/>
      <c r="I98" s="1"/>
      <c r="K98" s="8"/>
      <c r="L98" s="8"/>
    </row>
    <row r="99" spans="8:12" ht="13.2" x14ac:dyDescent="0.25">
      <c r="H99" s="1"/>
      <c r="I99" s="1"/>
      <c r="K99" s="8"/>
      <c r="L99" s="8"/>
    </row>
    <row r="100" spans="8:12" ht="13.2" x14ac:dyDescent="0.25">
      <c r="H100" s="1"/>
      <c r="I100" s="1"/>
      <c r="J100" s="1"/>
      <c r="K100" s="8"/>
      <c r="L100" s="8"/>
    </row>
    <row r="101" spans="8:12" ht="13.2" x14ac:dyDescent="0.25">
      <c r="H101" s="1"/>
      <c r="I101" s="1"/>
      <c r="J101" s="1"/>
      <c r="K101" s="8"/>
      <c r="L101" s="8"/>
    </row>
    <row r="102" spans="8:12" ht="13.2" x14ac:dyDescent="0.25">
      <c r="H102" s="1"/>
      <c r="I102" s="1"/>
      <c r="K102" s="8"/>
      <c r="L102" s="8"/>
    </row>
    <row r="103" spans="8:12" ht="13.2" x14ac:dyDescent="0.25">
      <c r="H103" s="1"/>
      <c r="I103" s="1"/>
      <c r="J103" s="1"/>
      <c r="K103" s="8"/>
      <c r="L103" s="8"/>
    </row>
    <row r="104" spans="8:12" ht="13.2" x14ac:dyDescent="0.25">
      <c r="H104" s="1"/>
      <c r="I104" s="1"/>
      <c r="K104" s="8"/>
      <c r="L104" s="8"/>
    </row>
    <row r="105" spans="8:12" ht="13.2" x14ac:dyDescent="0.25">
      <c r="H105" s="1"/>
      <c r="I105" s="1"/>
      <c r="J105" s="1"/>
      <c r="K105" s="8"/>
      <c r="L105" s="8"/>
    </row>
    <row r="106" spans="8:12" ht="13.2" x14ac:dyDescent="0.25">
      <c r="H106" s="1"/>
      <c r="I106" s="1"/>
      <c r="J106" s="1"/>
      <c r="K106" s="8"/>
      <c r="L106" s="8"/>
    </row>
    <row r="107" spans="8:12" ht="13.2" x14ac:dyDescent="0.25">
      <c r="H107" s="1"/>
      <c r="I107" s="1"/>
      <c r="J107" s="1"/>
      <c r="K107" s="8"/>
      <c r="L107" s="8"/>
    </row>
    <row r="108" spans="8:12" ht="13.2" x14ac:dyDescent="0.25">
      <c r="H108" s="1"/>
      <c r="I108" s="1"/>
      <c r="J108" s="1"/>
      <c r="K108" s="8"/>
      <c r="L108" s="8"/>
    </row>
    <row r="109" spans="8:12" ht="13.2" x14ac:dyDescent="0.25">
      <c r="H109" s="1"/>
      <c r="I109" s="1"/>
      <c r="J109" s="1"/>
      <c r="K109" s="8"/>
      <c r="L109" s="8"/>
    </row>
    <row r="110" spans="8:12" ht="13.2" x14ac:dyDescent="0.25">
      <c r="H110" s="1"/>
      <c r="I110" s="1"/>
      <c r="J110" s="1"/>
      <c r="K110" s="8"/>
      <c r="L110" s="8"/>
    </row>
    <row r="111" spans="8:12" ht="13.2" x14ac:dyDescent="0.25">
      <c r="H111" s="1"/>
      <c r="I111" s="1"/>
      <c r="J111" s="1"/>
      <c r="K111" s="8"/>
      <c r="L111" s="8"/>
    </row>
    <row r="112" spans="8:12" ht="13.2" x14ac:dyDescent="0.25">
      <c r="H112" s="1"/>
      <c r="I112" s="1"/>
      <c r="J112" s="1"/>
      <c r="K112" s="8"/>
      <c r="L112" s="8"/>
    </row>
    <row r="113" spans="8:12" ht="13.2" x14ac:dyDescent="0.25">
      <c r="H113" s="1"/>
      <c r="I113" s="1"/>
      <c r="K113" s="8"/>
      <c r="L113" s="8"/>
    </row>
    <row r="114" spans="8:12" ht="13.2" x14ac:dyDescent="0.25">
      <c r="H114" s="1"/>
      <c r="I114" s="1"/>
      <c r="K114" s="8"/>
      <c r="L114" s="8"/>
    </row>
    <row r="115" spans="8:12" ht="13.2" x14ac:dyDescent="0.25">
      <c r="H115" s="1"/>
      <c r="I115" s="1"/>
      <c r="J115" s="1"/>
      <c r="K115" s="8"/>
      <c r="L115" s="8"/>
    </row>
    <row r="116" spans="8:12" ht="13.2" x14ac:dyDescent="0.25">
      <c r="H116" s="1"/>
      <c r="I116" s="1"/>
      <c r="J116" s="1"/>
      <c r="K116" s="8"/>
      <c r="L116" s="8"/>
    </row>
    <row r="117" spans="8:12" ht="13.2" x14ac:dyDescent="0.25">
      <c r="H117" s="1"/>
      <c r="I117" s="1"/>
      <c r="J117" s="1"/>
      <c r="K117" s="8"/>
      <c r="L117" s="8"/>
    </row>
    <row r="118" spans="8:12" ht="13.2" x14ac:dyDescent="0.25">
      <c r="H118" s="1"/>
      <c r="I118" s="1"/>
      <c r="K118" s="8"/>
      <c r="L118" s="8"/>
    </row>
    <row r="119" spans="8:12" ht="13.2" x14ac:dyDescent="0.25">
      <c r="H119" s="1"/>
      <c r="I119" s="1"/>
      <c r="J119" s="1"/>
      <c r="K119" s="8"/>
      <c r="L119" s="8"/>
    </row>
    <row r="120" spans="8:12" ht="13.2" x14ac:dyDescent="0.25">
      <c r="H120" s="1"/>
      <c r="I120" s="1"/>
      <c r="K120" s="8"/>
      <c r="L120" s="8"/>
    </row>
    <row r="121" spans="8:12" ht="13.2" x14ac:dyDescent="0.25">
      <c r="H121" s="1"/>
      <c r="I121" s="1"/>
      <c r="J121" s="1"/>
      <c r="K121" s="8"/>
      <c r="L121" s="8"/>
    </row>
    <row r="122" spans="8:12" ht="13.2" x14ac:dyDescent="0.25">
      <c r="H122" s="1"/>
      <c r="I122" s="1"/>
      <c r="J122" s="1"/>
      <c r="K122" s="8"/>
      <c r="L122" s="8"/>
    </row>
    <row r="123" spans="8:12" ht="13.2" x14ac:dyDescent="0.25">
      <c r="H123" s="1"/>
      <c r="I123" s="1"/>
      <c r="J123" s="1"/>
      <c r="K123" s="8"/>
      <c r="L123" s="8"/>
    </row>
    <row r="124" spans="8:12" ht="13.2" x14ac:dyDescent="0.25">
      <c r="H124" s="1"/>
      <c r="I124" s="1"/>
      <c r="K124" s="8"/>
      <c r="L124" s="8"/>
    </row>
    <row r="125" spans="8:12" ht="13.2" x14ac:dyDescent="0.25">
      <c r="H125" s="1"/>
      <c r="I125" s="1"/>
      <c r="J125" s="1"/>
      <c r="K125" s="8"/>
      <c r="L125" s="8"/>
    </row>
    <row r="126" spans="8:12" ht="13.2" x14ac:dyDescent="0.25">
      <c r="H126" s="1"/>
      <c r="I126" s="1"/>
      <c r="J126" s="1"/>
      <c r="K126" s="8"/>
      <c r="L126" s="8"/>
    </row>
    <row r="127" spans="8:12" ht="13.2" x14ac:dyDescent="0.25">
      <c r="H127" s="1"/>
      <c r="I127" s="1"/>
      <c r="J127" s="1"/>
      <c r="K127" s="8"/>
      <c r="L127" s="8"/>
    </row>
    <row r="128" spans="8:12" ht="13.2" x14ac:dyDescent="0.25">
      <c r="H128" s="1"/>
      <c r="I128" s="1"/>
      <c r="K128" s="8"/>
      <c r="L128" s="8"/>
    </row>
    <row r="129" spans="8:12" ht="13.2" x14ac:dyDescent="0.25">
      <c r="H129" s="1"/>
      <c r="I129" s="1"/>
      <c r="K129" s="8"/>
      <c r="L129" s="8"/>
    </row>
    <row r="130" spans="8:12" ht="13.2" x14ac:dyDescent="0.25">
      <c r="H130" s="1"/>
      <c r="I130" s="1"/>
      <c r="K130" s="8"/>
      <c r="L130" s="8"/>
    </row>
    <row r="131" spans="8:12" ht="13.2" x14ac:dyDescent="0.25">
      <c r="H131" s="1"/>
      <c r="I131" s="1"/>
      <c r="K131" s="8"/>
      <c r="L131" s="8"/>
    </row>
    <row r="132" spans="8:12" ht="13.2" x14ac:dyDescent="0.25">
      <c r="H132" s="1"/>
      <c r="I132" s="1"/>
      <c r="J132" s="1"/>
      <c r="K132" s="8"/>
      <c r="L132" s="8"/>
    </row>
    <row r="133" spans="8:12" ht="13.2" x14ac:dyDescent="0.25">
      <c r="H133" s="1"/>
      <c r="I133" s="1"/>
      <c r="J133" s="1"/>
      <c r="K133" s="8"/>
      <c r="L133" s="8"/>
    </row>
    <row r="134" spans="8:12" ht="13.2" x14ac:dyDescent="0.25">
      <c r="H134" s="1"/>
      <c r="I134" s="1"/>
      <c r="K134" s="8"/>
      <c r="L134" s="8"/>
    </row>
    <row r="135" spans="8:12" ht="13.2" x14ac:dyDescent="0.25">
      <c r="H135" s="1"/>
      <c r="I135" s="1"/>
      <c r="J135" s="1"/>
      <c r="K135" s="8"/>
      <c r="L135" s="8"/>
    </row>
    <row r="136" spans="8:12" ht="13.2" x14ac:dyDescent="0.25">
      <c r="H136" s="1"/>
      <c r="I136" s="1"/>
      <c r="J136" s="1"/>
      <c r="K136" s="8"/>
      <c r="L136" s="8"/>
    </row>
    <row r="137" spans="8:12" ht="13.2" x14ac:dyDescent="0.25">
      <c r="H137" s="1"/>
      <c r="I137" s="1"/>
      <c r="J137" s="1"/>
      <c r="K137" s="8"/>
      <c r="L137" s="8"/>
    </row>
    <row r="138" spans="8:12" ht="13.2" x14ac:dyDescent="0.25">
      <c r="H138" s="1"/>
      <c r="I138" s="1"/>
      <c r="J138" s="1"/>
      <c r="K138" s="8"/>
      <c r="L138" s="8"/>
    </row>
    <row r="139" spans="8:12" ht="13.2" x14ac:dyDescent="0.25">
      <c r="H139" s="1"/>
      <c r="I139" s="1"/>
      <c r="J139" s="1"/>
      <c r="K139" s="8"/>
      <c r="L139" s="8"/>
    </row>
    <row r="140" spans="8:12" ht="13.2" x14ac:dyDescent="0.25">
      <c r="H140" s="1"/>
      <c r="I140" s="1"/>
      <c r="J140" s="1"/>
      <c r="K140" s="8"/>
      <c r="L140" s="8"/>
    </row>
    <row r="141" spans="8:12" ht="13.2" x14ac:dyDescent="0.25">
      <c r="H141" s="1"/>
      <c r="I141" s="1"/>
      <c r="J141" s="1"/>
      <c r="K141" s="8"/>
      <c r="L141" s="8"/>
    </row>
    <row r="142" spans="8:12" ht="13.2" x14ac:dyDescent="0.25">
      <c r="H142" s="1"/>
      <c r="I142" s="1"/>
      <c r="J142" s="1"/>
      <c r="K142" s="8"/>
      <c r="L142" s="8"/>
    </row>
    <row r="143" spans="8:12" ht="13.2" x14ac:dyDescent="0.25">
      <c r="H143" s="1"/>
      <c r="I143" s="1"/>
      <c r="J143" s="1"/>
      <c r="K143" s="8"/>
      <c r="L143" s="8"/>
    </row>
    <row r="144" spans="8:12" ht="13.2" x14ac:dyDescent="0.25">
      <c r="H144" s="1"/>
      <c r="I144" s="1"/>
      <c r="K144" s="8"/>
      <c r="L144" s="8"/>
    </row>
    <row r="145" spans="8:12" ht="13.2" x14ac:dyDescent="0.25">
      <c r="H145" s="1"/>
      <c r="I145" s="1"/>
      <c r="K145" s="8"/>
      <c r="L145" s="8"/>
    </row>
    <row r="146" spans="8:12" ht="13.2" x14ac:dyDescent="0.25">
      <c r="H146" s="1"/>
      <c r="I146" s="1"/>
      <c r="K146" s="8"/>
      <c r="L146" s="8"/>
    </row>
    <row r="147" spans="8:12" ht="13.2" x14ac:dyDescent="0.25">
      <c r="H147" s="1"/>
      <c r="I147" s="1"/>
      <c r="J147" s="1"/>
      <c r="K147" s="8"/>
      <c r="L147" s="8"/>
    </row>
    <row r="148" spans="8:12" ht="13.2" x14ac:dyDescent="0.25">
      <c r="H148" s="1"/>
      <c r="I148" s="1"/>
      <c r="J148" s="1"/>
      <c r="K148" s="8"/>
      <c r="L148" s="8"/>
    </row>
    <row r="149" spans="8:12" ht="13.2" x14ac:dyDescent="0.25">
      <c r="H149" s="1"/>
      <c r="I149" s="1"/>
      <c r="J149" s="1"/>
      <c r="K149" s="8"/>
      <c r="L149" s="8"/>
    </row>
    <row r="150" spans="8:12" ht="13.2" x14ac:dyDescent="0.25">
      <c r="H150" s="1"/>
      <c r="I150" s="1"/>
      <c r="K150" s="8"/>
      <c r="L150" s="8"/>
    </row>
    <row r="151" spans="8:12" ht="13.2" x14ac:dyDescent="0.25">
      <c r="H151" s="1"/>
      <c r="I151" s="1"/>
      <c r="J151" s="1"/>
      <c r="K151" s="8"/>
      <c r="L151" s="8"/>
    </row>
    <row r="152" spans="8:12" ht="13.2" x14ac:dyDescent="0.25">
      <c r="H152" s="1"/>
      <c r="I152" s="1"/>
      <c r="J152" s="1"/>
      <c r="K152" s="8"/>
      <c r="L152" s="8"/>
    </row>
    <row r="153" spans="8:12" ht="13.2" x14ac:dyDescent="0.25">
      <c r="H153" s="1"/>
      <c r="I153" s="1"/>
      <c r="K153" s="8"/>
      <c r="L153" s="8"/>
    </row>
    <row r="154" spans="8:12" ht="13.2" x14ac:dyDescent="0.25">
      <c r="H154" s="1"/>
      <c r="I154" s="1"/>
      <c r="J154" s="1"/>
      <c r="K154" s="8"/>
      <c r="L154" s="8"/>
    </row>
    <row r="155" spans="8:12" ht="13.2" x14ac:dyDescent="0.25">
      <c r="H155" s="1"/>
      <c r="I155" s="1"/>
      <c r="J155" s="1"/>
      <c r="K155" s="8"/>
      <c r="L155" s="8"/>
    </row>
    <row r="156" spans="8:12" ht="13.2" x14ac:dyDescent="0.25">
      <c r="H156" s="1"/>
      <c r="I156" s="1"/>
      <c r="J156" s="1"/>
      <c r="K156" s="8"/>
      <c r="L156" s="8"/>
    </row>
    <row r="157" spans="8:12" ht="13.2" x14ac:dyDescent="0.25">
      <c r="H157" s="1"/>
      <c r="I157" s="1"/>
      <c r="J157" s="1"/>
      <c r="K157" s="8"/>
      <c r="L157" s="8"/>
    </row>
    <row r="158" spans="8:12" ht="13.2" x14ac:dyDescent="0.25">
      <c r="H158" s="1"/>
      <c r="I158" s="1"/>
      <c r="J158" s="1"/>
      <c r="K158" s="8"/>
      <c r="L158" s="8"/>
    </row>
    <row r="159" spans="8:12" ht="13.2" x14ac:dyDescent="0.25">
      <c r="H159" s="1"/>
      <c r="I159" s="1"/>
      <c r="J159" s="1"/>
      <c r="K159" s="8"/>
      <c r="L159" s="8"/>
    </row>
    <row r="160" spans="8:12" ht="13.2" x14ac:dyDescent="0.25">
      <c r="H160" s="1"/>
      <c r="I160" s="1"/>
      <c r="K160" s="8"/>
      <c r="L160" s="8"/>
    </row>
    <row r="161" spans="8:12" ht="13.2" x14ac:dyDescent="0.25">
      <c r="H161" s="1"/>
      <c r="I161" s="1"/>
      <c r="K161" s="8"/>
      <c r="L161" s="8"/>
    </row>
    <row r="162" spans="8:12" ht="13.2" x14ac:dyDescent="0.25">
      <c r="H162" s="1"/>
      <c r="I162" s="1"/>
      <c r="K162" s="8"/>
      <c r="L162" s="8"/>
    </row>
    <row r="163" spans="8:12" ht="13.2" x14ac:dyDescent="0.25">
      <c r="H163" s="1"/>
      <c r="I163" s="1"/>
      <c r="K163" s="8"/>
      <c r="L163" s="8"/>
    </row>
    <row r="164" spans="8:12" ht="13.2" x14ac:dyDescent="0.25">
      <c r="H164" s="1"/>
      <c r="I164" s="1"/>
      <c r="J164" s="1"/>
      <c r="K164" s="8"/>
      <c r="L164" s="8"/>
    </row>
    <row r="165" spans="8:12" ht="13.2" x14ac:dyDescent="0.25">
      <c r="H165" s="1"/>
      <c r="I165" s="1"/>
      <c r="J165" s="1"/>
      <c r="K165" s="8"/>
      <c r="L165" s="8"/>
    </row>
    <row r="166" spans="8:12" ht="13.2" x14ac:dyDescent="0.25">
      <c r="H166" s="1"/>
      <c r="I166" s="1"/>
      <c r="K166" s="8"/>
      <c r="L166" s="8"/>
    </row>
    <row r="167" spans="8:12" ht="13.2" x14ac:dyDescent="0.25">
      <c r="H167" s="1"/>
      <c r="I167" s="1"/>
      <c r="J167" s="1"/>
      <c r="K167" s="8"/>
      <c r="L167" s="8"/>
    </row>
    <row r="168" spans="8:12" ht="13.2" x14ac:dyDescent="0.25">
      <c r="H168" s="1"/>
      <c r="I168" s="1"/>
      <c r="K168" s="8"/>
      <c r="L168" s="8"/>
    </row>
    <row r="169" spans="8:12" ht="13.2" x14ac:dyDescent="0.25">
      <c r="H169" s="1"/>
      <c r="I169" s="1"/>
      <c r="J169" s="1"/>
      <c r="K169" s="8"/>
      <c r="L169" s="8"/>
    </row>
    <row r="170" spans="8:12" ht="13.2" x14ac:dyDescent="0.25">
      <c r="H170" s="1"/>
      <c r="I170" s="1"/>
      <c r="J170" s="1"/>
      <c r="K170" s="8"/>
      <c r="L170" s="8"/>
    </row>
    <row r="171" spans="8:12" ht="13.2" x14ac:dyDescent="0.25">
      <c r="H171" s="1"/>
      <c r="I171" s="1"/>
      <c r="K171" s="8"/>
      <c r="L171" s="8"/>
    </row>
    <row r="172" spans="8:12" ht="13.2" x14ac:dyDescent="0.25">
      <c r="H172" s="1"/>
      <c r="I172" s="1"/>
      <c r="K172" s="8"/>
      <c r="L172" s="8"/>
    </row>
    <row r="173" spans="8:12" ht="13.2" x14ac:dyDescent="0.25">
      <c r="H173" s="1"/>
      <c r="I173" s="1"/>
      <c r="J173" s="1"/>
      <c r="K173" s="8"/>
      <c r="L173" s="8"/>
    </row>
    <row r="174" spans="8:12" ht="13.2" x14ac:dyDescent="0.25">
      <c r="H174" s="1"/>
      <c r="I174" s="1"/>
      <c r="K174" s="8"/>
      <c r="L174" s="8"/>
    </row>
    <row r="175" spans="8:12" ht="13.2" x14ac:dyDescent="0.25">
      <c r="H175" s="1"/>
      <c r="I175" s="1"/>
      <c r="J175" s="1"/>
      <c r="K175" s="8"/>
      <c r="L175" s="8"/>
    </row>
    <row r="176" spans="8:12" ht="13.2" x14ac:dyDescent="0.25">
      <c r="H176" s="1"/>
      <c r="I176" s="1"/>
      <c r="K176" s="8"/>
      <c r="L176" s="8"/>
    </row>
    <row r="177" spans="8:12" ht="13.2" x14ac:dyDescent="0.25">
      <c r="H177" s="1"/>
      <c r="I177" s="1"/>
      <c r="K177" s="8"/>
      <c r="L177" s="8"/>
    </row>
    <row r="178" spans="8:12" ht="13.2" x14ac:dyDescent="0.25">
      <c r="H178" s="1"/>
      <c r="I178" s="1"/>
      <c r="K178" s="8"/>
      <c r="L178" s="8"/>
    </row>
    <row r="179" spans="8:12" ht="13.2" x14ac:dyDescent="0.25">
      <c r="H179" s="1"/>
      <c r="I179" s="1"/>
      <c r="K179" s="8"/>
      <c r="L179" s="8"/>
    </row>
    <row r="180" spans="8:12" ht="13.2" x14ac:dyDescent="0.25">
      <c r="H180" s="1"/>
      <c r="I180" s="1"/>
      <c r="J180" s="1"/>
      <c r="K180" s="8"/>
      <c r="L180" s="8"/>
    </row>
    <row r="181" spans="8:12" ht="13.2" x14ac:dyDescent="0.25">
      <c r="H181" s="1"/>
      <c r="I181" s="1"/>
      <c r="J181" s="1"/>
      <c r="K181" s="8"/>
      <c r="L181" s="8"/>
    </row>
    <row r="182" spans="8:12" ht="13.2" x14ac:dyDescent="0.25">
      <c r="H182" s="1"/>
      <c r="I182" s="1"/>
      <c r="K182" s="8"/>
      <c r="L182" s="8"/>
    </row>
    <row r="183" spans="8:12" ht="13.2" x14ac:dyDescent="0.25">
      <c r="H183" s="1"/>
      <c r="I183" s="1"/>
      <c r="J183" s="1"/>
      <c r="K183" s="8"/>
      <c r="L183" s="8"/>
    </row>
    <row r="184" spans="8:12" ht="13.2" x14ac:dyDescent="0.25">
      <c r="H184" s="1"/>
      <c r="I184" s="1"/>
      <c r="K184" s="8"/>
      <c r="L184" s="8"/>
    </row>
    <row r="185" spans="8:12" ht="13.2" x14ac:dyDescent="0.25">
      <c r="H185" s="1"/>
      <c r="I185" s="1"/>
      <c r="J185" s="1"/>
      <c r="K185" s="8"/>
      <c r="L185" s="8"/>
    </row>
    <row r="186" spans="8:12" ht="13.2" x14ac:dyDescent="0.25">
      <c r="H186" s="1"/>
      <c r="I186" s="1"/>
      <c r="J186" s="1"/>
      <c r="K186" s="8"/>
      <c r="L186" s="8"/>
    </row>
    <row r="187" spans="8:12" ht="13.2" x14ac:dyDescent="0.25">
      <c r="H187" s="1"/>
      <c r="I187" s="1"/>
      <c r="J187" s="1"/>
      <c r="K187" s="8"/>
      <c r="L187" s="8"/>
    </row>
    <row r="188" spans="8:12" ht="13.2" x14ac:dyDescent="0.25">
      <c r="H188" s="1"/>
      <c r="I188" s="1"/>
      <c r="J188" s="1"/>
      <c r="K188" s="8"/>
      <c r="L188" s="8"/>
    </row>
    <row r="189" spans="8:12" ht="13.2" x14ac:dyDescent="0.25">
      <c r="H189" s="1"/>
      <c r="I189" s="1"/>
      <c r="J189" s="1"/>
      <c r="K189" s="8"/>
      <c r="L189" s="8"/>
    </row>
    <row r="190" spans="8:12" ht="13.2" x14ac:dyDescent="0.25">
      <c r="H190" s="1"/>
      <c r="I190" s="1"/>
      <c r="K190" s="8"/>
      <c r="L190" s="8"/>
    </row>
    <row r="191" spans="8:12" ht="13.2" x14ac:dyDescent="0.25">
      <c r="H191" s="1"/>
      <c r="I191" s="1"/>
      <c r="J191" s="1"/>
      <c r="K191" s="8"/>
      <c r="L191" s="8"/>
    </row>
    <row r="192" spans="8:12" ht="13.2" x14ac:dyDescent="0.25">
      <c r="H192" s="1"/>
      <c r="I192" s="1"/>
      <c r="K192" s="8"/>
      <c r="L192" s="8"/>
    </row>
    <row r="193" spans="8:12" ht="13.2" x14ac:dyDescent="0.25">
      <c r="H193" s="1"/>
      <c r="I193" s="1"/>
      <c r="K193" s="8"/>
      <c r="L193" s="8"/>
    </row>
    <row r="194" spans="8:12" ht="13.2" x14ac:dyDescent="0.25">
      <c r="H194" s="1"/>
      <c r="I194" s="1"/>
      <c r="K194" s="8"/>
      <c r="L194" s="8"/>
    </row>
    <row r="195" spans="8:12" ht="13.2" x14ac:dyDescent="0.25">
      <c r="H195" s="1"/>
      <c r="I195" s="1"/>
      <c r="K195" s="8"/>
      <c r="L195" s="8"/>
    </row>
    <row r="196" spans="8:12" ht="13.2" x14ac:dyDescent="0.25">
      <c r="H196" s="1"/>
      <c r="I196" s="1"/>
      <c r="J196" s="1"/>
      <c r="K196" s="8"/>
      <c r="L196" s="8"/>
    </row>
    <row r="197" spans="8:12" ht="13.2" x14ac:dyDescent="0.25">
      <c r="H197" s="1"/>
      <c r="I197" s="1"/>
      <c r="J197" s="1"/>
      <c r="K197" s="8"/>
      <c r="L197" s="8"/>
    </row>
    <row r="198" spans="8:12" ht="13.2" x14ac:dyDescent="0.25">
      <c r="H198" s="1"/>
      <c r="I198" s="1"/>
      <c r="K198" s="8"/>
      <c r="L198" s="8"/>
    </row>
    <row r="199" spans="8:12" ht="13.2" x14ac:dyDescent="0.25">
      <c r="H199" s="1"/>
      <c r="I199" s="1"/>
      <c r="J199" s="1"/>
      <c r="K199" s="8"/>
      <c r="L199" s="8"/>
    </row>
    <row r="200" spans="8:12" ht="13.2" x14ac:dyDescent="0.25">
      <c r="H200" s="1"/>
      <c r="I200" s="1"/>
      <c r="J200" s="1"/>
      <c r="K200" s="8"/>
      <c r="L200" s="8"/>
    </row>
    <row r="201" spans="8:12" ht="13.2" x14ac:dyDescent="0.25">
      <c r="H201" s="1"/>
      <c r="I201" s="1"/>
      <c r="J201" s="1"/>
      <c r="K201" s="8"/>
      <c r="L201" s="8"/>
    </row>
    <row r="202" spans="8:12" ht="13.2" x14ac:dyDescent="0.25">
      <c r="H202" s="1"/>
      <c r="I202" s="1"/>
      <c r="J202" s="1"/>
      <c r="K202" s="8"/>
      <c r="L202" s="8"/>
    </row>
    <row r="203" spans="8:12" ht="13.2" x14ac:dyDescent="0.25">
      <c r="H203" s="1"/>
      <c r="I203" s="1"/>
      <c r="J203" s="1"/>
      <c r="K203" s="8"/>
      <c r="L203" s="8"/>
    </row>
    <row r="204" spans="8:12" ht="13.2" x14ac:dyDescent="0.25">
      <c r="H204" s="1"/>
      <c r="I204" s="1"/>
      <c r="J204" s="1"/>
      <c r="K204" s="8"/>
      <c r="L204" s="8"/>
    </row>
    <row r="205" spans="8:12" ht="13.2" x14ac:dyDescent="0.25">
      <c r="H205" s="1"/>
      <c r="I205" s="1"/>
      <c r="J205" s="1"/>
      <c r="K205" s="8"/>
      <c r="L205" s="8"/>
    </row>
    <row r="206" spans="8:12" ht="13.2" x14ac:dyDescent="0.25">
      <c r="H206" s="1"/>
      <c r="I206" s="1"/>
      <c r="K206" s="8"/>
      <c r="L206" s="8"/>
    </row>
    <row r="207" spans="8:12" ht="13.2" x14ac:dyDescent="0.25">
      <c r="H207" s="1"/>
      <c r="I207" s="1"/>
      <c r="J207" s="1"/>
      <c r="K207" s="8"/>
      <c r="L207" s="8"/>
    </row>
    <row r="208" spans="8:12" ht="13.2" x14ac:dyDescent="0.25">
      <c r="H208" s="1"/>
      <c r="I208" s="1"/>
      <c r="K208" s="8"/>
      <c r="L208" s="8"/>
    </row>
    <row r="209" spans="8:12" ht="13.2" x14ac:dyDescent="0.25">
      <c r="H209" s="1"/>
      <c r="I209" s="1"/>
      <c r="K209" s="8"/>
      <c r="L209" s="8"/>
    </row>
    <row r="210" spans="8:12" ht="13.2" x14ac:dyDescent="0.25">
      <c r="H210" s="1"/>
      <c r="I210" s="1"/>
      <c r="J210" s="1"/>
      <c r="K210" s="8"/>
      <c r="L210" s="8"/>
    </row>
    <row r="211" spans="8:12" ht="13.2" x14ac:dyDescent="0.25">
      <c r="H211" s="1"/>
      <c r="I211" s="1"/>
      <c r="K211" s="8"/>
      <c r="L211" s="8"/>
    </row>
    <row r="212" spans="8:12" ht="13.2" x14ac:dyDescent="0.25">
      <c r="H212" s="1"/>
      <c r="I212" s="1"/>
      <c r="J212" s="1"/>
      <c r="K212" s="8"/>
      <c r="L212" s="8"/>
    </row>
    <row r="213" spans="8:12" ht="13.2" x14ac:dyDescent="0.25">
      <c r="H213" s="1"/>
      <c r="I213" s="1"/>
      <c r="J213" s="1"/>
      <c r="K213" s="8"/>
      <c r="L213" s="8"/>
    </row>
    <row r="214" spans="8:12" ht="13.2" x14ac:dyDescent="0.25">
      <c r="H214" s="1"/>
      <c r="I214" s="1"/>
      <c r="J214" s="1"/>
      <c r="K214" s="8"/>
      <c r="L214" s="8"/>
    </row>
    <row r="215" spans="8:12" ht="13.2" x14ac:dyDescent="0.25">
      <c r="H215" s="1"/>
      <c r="I215" s="1"/>
      <c r="J215" s="1"/>
      <c r="K215" s="8"/>
      <c r="L215" s="8"/>
    </row>
    <row r="216" spans="8:12" ht="13.2" x14ac:dyDescent="0.25">
      <c r="H216" s="1"/>
      <c r="I216" s="1"/>
      <c r="J216" s="1"/>
      <c r="K216" s="8"/>
      <c r="L216" s="8"/>
    </row>
    <row r="217" spans="8:12" ht="13.2" x14ac:dyDescent="0.25">
      <c r="H217" s="1"/>
      <c r="I217" s="1"/>
      <c r="J217" s="1"/>
      <c r="K217" s="8"/>
      <c r="L217" s="8"/>
    </row>
    <row r="218" spans="8:12" ht="13.2" x14ac:dyDescent="0.25">
      <c r="H218" s="1"/>
      <c r="I218" s="1"/>
      <c r="J218" s="1"/>
      <c r="K218" s="8"/>
      <c r="L218" s="8"/>
    </row>
    <row r="219" spans="8:12" ht="13.2" x14ac:dyDescent="0.25">
      <c r="H219" s="1"/>
      <c r="I219" s="1"/>
      <c r="J219" s="1"/>
      <c r="K219" s="8"/>
      <c r="L219" s="8"/>
    </row>
    <row r="220" spans="8:12" ht="13.2" x14ac:dyDescent="0.25">
      <c r="H220" s="1"/>
      <c r="I220" s="1"/>
      <c r="J220" s="1"/>
      <c r="K220" s="8"/>
      <c r="L220" s="8"/>
    </row>
    <row r="221" spans="8:12" ht="13.2" x14ac:dyDescent="0.25">
      <c r="H221" s="1"/>
      <c r="I221" s="1"/>
      <c r="J221" s="1"/>
      <c r="K221" s="8"/>
      <c r="L221" s="8"/>
    </row>
    <row r="222" spans="8:12" ht="13.2" x14ac:dyDescent="0.25">
      <c r="H222" s="1"/>
      <c r="I222" s="1"/>
      <c r="K222" s="8"/>
      <c r="L222" s="8"/>
    </row>
    <row r="223" spans="8:12" ht="13.2" x14ac:dyDescent="0.25">
      <c r="H223" s="1"/>
      <c r="I223" s="1"/>
      <c r="J223" s="1"/>
      <c r="K223" s="8"/>
      <c r="L223" s="8"/>
    </row>
    <row r="224" spans="8:12" ht="13.2" x14ac:dyDescent="0.25">
      <c r="H224" s="1"/>
      <c r="I224" s="1"/>
      <c r="J224" s="1"/>
      <c r="K224" s="8"/>
      <c r="L224" s="8"/>
    </row>
    <row r="225" spans="8:12" ht="13.2" x14ac:dyDescent="0.25">
      <c r="H225" s="1"/>
      <c r="I225" s="1"/>
      <c r="K225" s="8"/>
      <c r="L225" s="8"/>
    </row>
    <row r="226" spans="8:12" ht="13.2" x14ac:dyDescent="0.25">
      <c r="H226" s="1"/>
      <c r="I226" s="1"/>
      <c r="J226" s="1"/>
      <c r="K226" s="8"/>
      <c r="L226" s="8"/>
    </row>
    <row r="227" spans="8:12" ht="13.2" x14ac:dyDescent="0.25">
      <c r="H227" s="1"/>
      <c r="I227" s="1"/>
      <c r="J227" s="1"/>
      <c r="K227" s="8"/>
      <c r="L227" s="8"/>
    </row>
    <row r="228" spans="8:12" ht="13.2" x14ac:dyDescent="0.25">
      <c r="H228" s="1"/>
      <c r="I228" s="1"/>
      <c r="J228" s="1"/>
      <c r="K228" s="8"/>
      <c r="L228" s="8"/>
    </row>
    <row r="229" spans="8:12" ht="13.2" x14ac:dyDescent="0.25">
      <c r="H229" s="1"/>
      <c r="I229" s="1"/>
      <c r="J229" s="1"/>
      <c r="K229" s="8"/>
      <c r="L229" s="8"/>
    </row>
    <row r="230" spans="8:12" ht="13.2" x14ac:dyDescent="0.25">
      <c r="H230" s="1"/>
      <c r="I230" s="1"/>
      <c r="J230" s="1"/>
      <c r="K230" s="8"/>
      <c r="L230" s="8"/>
    </row>
    <row r="231" spans="8:12" ht="13.2" x14ac:dyDescent="0.25">
      <c r="H231" s="1"/>
      <c r="I231" s="1"/>
      <c r="J231" s="1"/>
      <c r="K231" s="8"/>
      <c r="L231" s="8"/>
    </row>
    <row r="232" spans="8:12" ht="13.2" x14ac:dyDescent="0.25">
      <c r="H232" s="1"/>
      <c r="I232" s="1"/>
      <c r="J232" s="1"/>
      <c r="K232" s="8"/>
      <c r="L232" s="8"/>
    </row>
    <row r="233" spans="8:12" ht="13.2" x14ac:dyDescent="0.25">
      <c r="H233" s="1"/>
      <c r="I233" s="1"/>
      <c r="J233" s="1"/>
      <c r="K233" s="8"/>
      <c r="L233" s="8"/>
    </row>
    <row r="234" spans="8:12" ht="13.2" x14ac:dyDescent="0.25">
      <c r="H234" s="1"/>
      <c r="I234" s="1"/>
      <c r="J234" s="1"/>
      <c r="K234" s="8"/>
      <c r="L234" s="8"/>
    </row>
    <row r="235" spans="8:12" ht="13.2" x14ac:dyDescent="0.25">
      <c r="H235" s="1"/>
      <c r="I235" s="1"/>
      <c r="J235" s="1"/>
      <c r="K235" s="8"/>
      <c r="L235" s="8"/>
    </row>
    <row r="236" spans="8:12" ht="13.2" x14ac:dyDescent="0.25">
      <c r="H236" s="1"/>
      <c r="I236" s="1"/>
      <c r="J236" s="1"/>
      <c r="K236" s="8"/>
      <c r="L236" s="8"/>
    </row>
    <row r="237" spans="8:12" ht="13.2" x14ac:dyDescent="0.25">
      <c r="H237" s="1"/>
      <c r="I237" s="1"/>
      <c r="J237" s="1"/>
      <c r="K237" s="8"/>
      <c r="L237" s="8"/>
    </row>
    <row r="238" spans="8:12" ht="13.2" x14ac:dyDescent="0.25">
      <c r="H238" s="1"/>
      <c r="I238" s="1"/>
      <c r="J238" s="1"/>
      <c r="K238" s="8"/>
      <c r="L238" s="8"/>
    </row>
    <row r="239" spans="8:12" ht="13.2" x14ac:dyDescent="0.25">
      <c r="H239" s="1"/>
      <c r="I239" s="1"/>
      <c r="J239" s="1"/>
      <c r="K239" s="8"/>
      <c r="L239" s="8"/>
    </row>
    <row r="240" spans="8:12" ht="13.2" x14ac:dyDescent="0.25">
      <c r="H240" s="1"/>
      <c r="I240" s="1"/>
      <c r="J240" s="1"/>
      <c r="K240" s="8"/>
      <c r="L240" s="8"/>
    </row>
    <row r="241" spans="8:12" ht="13.2" x14ac:dyDescent="0.25">
      <c r="H241" s="1"/>
      <c r="I241" s="1"/>
      <c r="J241" s="1"/>
      <c r="K241" s="8"/>
      <c r="L241" s="8"/>
    </row>
    <row r="242" spans="8:12" ht="13.2" x14ac:dyDescent="0.25">
      <c r="H242" s="1"/>
      <c r="I242" s="1"/>
      <c r="K242" s="8"/>
      <c r="L242" s="8"/>
    </row>
    <row r="243" spans="8:12" ht="13.2" x14ac:dyDescent="0.25">
      <c r="H243" s="1"/>
      <c r="I243" s="1"/>
      <c r="K243" s="8"/>
      <c r="L243" s="8"/>
    </row>
    <row r="244" spans="8:12" ht="13.2" x14ac:dyDescent="0.25">
      <c r="H244" s="1"/>
      <c r="I244" s="1"/>
      <c r="J244" s="1"/>
      <c r="K244" s="8"/>
      <c r="L244" s="8"/>
    </row>
    <row r="245" spans="8:12" ht="13.2" x14ac:dyDescent="0.25">
      <c r="H245" s="1"/>
      <c r="I245" s="1"/>
      <c r="J245" s="1"/>
      <c r="K245" s="8"/>
      <c r="L245" s="8"/>
    </row>
    <row r="246" spans="8:12" ht="13.2" x14ac:dyDescent="0.25">
      <c r="H246" s="1"/>
      <c r="I246" s="1"/>
      <c r="K246" s="8"/>
      <c r="L246" s="8"/>
    </row>
    <row r="247" spans="8:12" ht="13.2" x14ac:dyDescent="0.25">
      <c r="H247" s="1"/>
      <c r="I247" s="1"/>
      <c r="J247" s="1"/>
      <c r="K247" s="8"/>
      <c r="L247" s="8"/>
    </row>
    <row r="248" spans="8:12" ht="13.2" x14ac:dyDescent="0.25">
      <c r="H248" s="1"/>
      <c r="I248" s="1"/>
      <c r="J248" s="1"/>
      <c r="K248" s="8"/>
      <c r="L248" s="8"/>
    </row>
    <row r="249" spans="8:12" ht="13.2" x14ac:dyDescent="0.25">
      <c r="H249" s="1"/>
      <c r="I249" s="1"/>
      <c r="J249" s="1"/>
      <c r="K249" s="8"/>
      <c r="L249" s="8"/>
    </row>
    <row r="250" spans="8:12" ht="13.2" x14ac:dyDescent="0.25">
      <c r="H250" s="1"/>
      <c r="I250" s="1"/>
      <c r="K250" s="8"/>
      <c r="L250" s="8"/>
    </row>
    <row r="251" spans="8:12" ht="13.2" x14ac:dyDescent="0.25">
      <c r="H251" s="1"/>
      <c r="I251" s="1"/>
      <c r="J251" s="1"/>
      <c r="K251" s="8"/>
      <c r="L251" s="8"/>
    </row>
    <row r="252" spans="8:12" ht="13.2" x14ac:dyDescent="0.25">
      <c r="H252" s="1"/>
      <c r="I252" s="1"/>
      <c r="K252" s="8"/>
      <c r="L252" s="8"/>
    </row>
    <row r="253" spans="8:12" ht="13.2" x14ac:dyDescent="0.25">
      <c r="H253" s="1"/>
      <c r="I253" s="1"/>
      <c r="J253" s="1"/>
      <c r="K253" s="8"/>
      <c r="L253" s="8"/>
    </row>
    <row r="254" spans="8:12" ht="13.2" x14ac:dyDescent="0.25">
      <c r="H254" s="1"/>
      <c r="I254" s="1"/>
      <c r="K254" s="8"/>
      <c r="L254" s="8"/>
    </row>
    <row r="255" spans="8:12" ht="13.2" x14ac:dyDescent="0.25">
      <c r="H255" s="1"/>
      <c r="I255" s="1"/>
      <c r="J255" s="1"/>
      <c r="K255" s="8"/>
      <c r="L255" s="8"/>
    </row>
    <row r="256" spans="8:12" ht="13.2" x14ac:dyDescent="0.25">
      <c r="H256" s="1"/>
      <c r="I256" s="1"/>
      <c r="K256" s="8"/>
      <c r="L256" s="8"/>
    </row>
    <row r="257" spans="8:12" ht="13.2" x14ac:dyDescent="0.25">
      <c r="H257" s="1"/>
      <c r="I257" s="1"/>
      <c r="K257" s="8"/>
      <c r="L257" s="8"/>
    </row>
    <row r="258" spans="8:12" ht="13.2" x14ac:dyDescent="0.25">
      <c r="H258" s="1"/>
      <c r="I258" s="1"/>
      <c r="J258" s="1"/>
      <c r="K258" s="8"/>
      <c r="L258" s="8"/>
    </row>
    <row r="259" spans="8:12" ht="13.2" x14ac:dyDescent="0.25">
      <c r="H259" s="1"/>
      <c r="I259" s="1"/>
      <c r="J259" s="1"/>
      <c r="K259" s="8"/>
      <c r="L259" s="8"/>
    </row>
    <row r="260" spans="8:12" ht="13.2" x14ac:dyDescent="0.25">
      <c r="H260" s="1"/>
      <c r="I260" s="1"/>
      <c r="J260" s="1"/>
      <c r="K260" s="8"/>
      <c r="L260" s="8"/>
    </row>
    <row r="261" spans="8:12" ht="13.2" x14ac:dyDescent="0.25">
      <c r="H261" s="1"/>
      <c r="I261" s="1"/>
      <c r="J261" s="1"/>
      <c r="K261" s="8"/>
      <c r="L261" s="8"/>
    </row>
    <row r="262" spans="8:12" ht="13.2" x14ac:dyDescent="0.25">
      <c r="H262" s="1"/>
      <c r="I262" s="1"/>
      <c r="J262" s="1"/>
      <c r="K262" s="8"/>
      <c r="L262" s="8"/>
    </row>
    <row r="263" spans="8:12" ht="13.2" x14ac:dyDescent="0.25">
      <c r="H263" s="1"/>
      <c r="I263" s="1"/>
      <c r="J263" s="1"/>
      <c r="K263" s="8"/>
      <c r="L263" s="8"/>
    </row>
    <row r="264" spans="8:12" ht="13.2" x14ac:dyDescent="0.25">
      <c r="H264" s="1"/>
      <c r="I264" s="1"/>
      <c r="J264" s="1"/>
      <c r="K264" s="8"/>
      <c r="L264" s="8"/>
    </row>
    <row r="265" spans="8:12" ht="13.2" x14ac:dyDescent="0.25">
      <c r="H265" s="1"/>
      <c r="I265" s="1"/>
      <c r="J265" s="1"/>
      <c r="K265" s="8"/>
      <c r="L265" s="8"/>
    </row>
    <row r="266" spans="8:12" ht="13.2" x14ac:dyDescent="0.25">
      <c r="H266" s="1"/>
      <c r="I266" s="1"/>
      <c r="J266" s="1"/>
      <c r="K266" s="8"/>
      <c r="L266" s="8"/>
    </row>
    <row r="267" spans="8:12" ht="13.2" x14ac:dyDescent="0.25">
      <c r="H267" s="1"/>
      <c r="I267" s="1"/>
      <c r="J267" s="1"/>
      <c r="K267" s="8"/>
      <c r="L267" s="8"/>
    </row>
    <row r="268" spans="8:12" ht="13.2" x14ac:dyDescent="0.25">
      <c r="H268" s="1"/>
      <c r="I268" s="1"/>
      <c r="J268" s="1"/>
      <c r="K268" s="8"/>
      <c r="L268" s="8"/>
    </row>
    <row r="269" spans="8:12" ht="13.2" x14ac:dyDescent="0.25">
      <c r="H269" s="1"/>
      <c r="I269" s="1"/>
      <c r="J269" s="1"/>
      <c r="K269" s="8"/>
      <c r="L269" s="8"/>
    </row>
    <row r="270" spans="8:12" ht="13.2" x14ac:dyDescent="0.25">
      <c r="H270" s="1"/>
      <c r="I270" s="1"/>
      <c r="J270" s="1"/>
      <c r="K270" s="8"/>
      <c r="L270" s="8"/>
    </row>
    <row r="271" spans="8:12" ht="13.2" x14ac:dyDescent="0.25">
      <c r="H271" s="1"/>
      <c r="I271" s="1"/>
      <c r="J271" s="1"/>
      <c r="K271" s="8"/>
      <c r="L271" s="8"/>
    </row>
    <row r="272" spans="8:12" ht="13.2" x14ac:dyDescent="0.25">
      <c r="H272" s="1"/>
      <c r="I272" s="1"/>
      <c r="J272" s="1"/>
      <c r="K272" s="8"/>
      <c r="L272" s="8"/>
    </row>
    <row r="273" spans="8:12" ht="13.2" x14ac:dyDescent="0.25">
      <c r="H273" s="1"/>
      <c r="I273" s="1"/>
      <c r="J273" s="1"/>
      <c r="K273" s="8"/>
      <c r="L273" s="8"/>
    </row>
    <row r="274" spans="8:12" ht="13.2" x14ac:dyDescent="0.25">
      <c r="H274" s="1"/>
      <c r="I274" s="1"/>
      <c r="K274" s="8"/>
      <c r="L274" s="8"/>
    </row>
    <row r="275" spans="8:12" ht="13.2" x14ac:dyDescent="0.25">
      <c r="H275" s="1"/>
      <c r="I275" s="1"/>
      <c r="J275" s="1"/>
      <c r="K275" s="8"/>
      <c r="L275" s="8"/>
    </row>
    <row r="276" spans="8:12" ht="13.2" x14ac:dyDescent="0.25">
      <c r="H276" s="1"/>
      <c r="I276" s="1"/>
      <c r="J276" s="1"/>
      <c r="K276" s="8"/>
      <c r="L276" s="8"/>
    </row>
    <row r="277" spans="8:12" ht="13.2" x14ac:dyDescent="0.25">
      <c r="H277" s="1"/>
      <c r="I277" s="1"/>
      <c r="J277" s="1"/>
      <c r="K277" s="8"/>
      <c r="L277" s="8"/>
    </row>
    <row r="278" spans="8:12" ht="13.2" x14ac:dyDescent="0.25">
      <c r="H278" s="1"/>
      <c r="I278" s="1"/>
      <c r="K278" s="8"/>
      <c r="L278" s="8"/>
    </row>
    <row r="279" spans="8:12" ht="13.2" x14ac:dyDescent="0.25">
      <c r="H279" s="1"/>
      <c r="I279" s="1"/>
      <c r="J279" s="1"/>
      <c r="K279" s="8"/>
      <c r="L279" s="8"/>
    </row>
    <row r="280" spans="8:12" ht="13.2" x14ac:dyDescent="0.25">
      <c r="H280" s="1"/>
      <c r="I280" s="1"/>
      <c r="J280" s="1"/>
      <c r="K280" s="8"/>
      <c r="L280" s="8"/>
    </row>
    <row r="281" spans="8:12" ht="13.2" x14ac:dyDescent="0.25">
      <c r="H281" s="1"/>
      <c r="I281" s="1"/>
      <c r="J281" s="1"/>
      <c r="K281" s="8"/>
      <c r="L281" s="8"/>
    </row>
    <row r="282" spans="8:12" ht="13.2" x14ac:dyDescent="0.25">
      <c r="H282" s="1"/>
      <c r="I282" s="1"/>
      <c r="J282" s="1"/>
      <c r="K282" s="8"/>
      <c r="L282" s="8"/>
    </row>
    <row r="283" spans="8:12" ht="13.2" x14ac:dyDescent="0.25">
      <c r="H283" s="1"/>
      <c r="I283" s="1"/>
      <c r="K283" s="8"/>
      <c r="L283" s="8"/>
    </row>
    <row r="284" spans="8:12" ht="13.2" x14ac:dyDescent="0.25">
      <c r="H284" s="1"/>
      <c r="I284" s="1"/>
      <c r="J284" s="1"/>
      <c r="K284" s="8"/>
      <c r="L284" s="8"/>
    </row>
    <row r="285" spans="8:12" ht="13.2" x14ac:dyDescent="0.25">
      <c r="H285" s="1"/>
      <c r="I285" s="1"/>
      <c r="J285" s="1"/>
      <c r="K285" s="8"/>
      <c r="L285" s="8"/>
    </row>
    <row r="286" spans="8:12" ht="13.2" x14ac:dyDescent="0.25">
      <c r="H286" s="1"/>
      <c r="I286" s="1"/>
      <c r="J286" s="1"/>
      <c r="K286" s="8"/>
      <c r="L286" s="8"/>
    </row>
    <row r="287" spans="8:12" ht="13.2" x14ac:dyDescent="0.25">
      <c r="H287" s="1"/>
      <c r="I287" s="1"/>
      <c r="J287" s="1"/>
      <c r="K287" s="8"/>
      <c r="L287" s="8"/>
    </row>
    <row r="288" spans="8:12" ht="13.2" x14ac:dyDescent="0.25">
      <c r="H288" s="1"/>
      <c r="I288" s="1"/>
      <c r="J288" s="1"/>
      <c r="K288" s="8"/>
      <c r="L288" s="8"/>
    </row>
    <row r="289" spans="8:12" ht="13.2" x14ac:dyDescent="0.25">
      <c r="H289" s="1"/>
      <c r="I289" s="1"/>
      <c r="K289" s="8"/>
      <c r="L289" s="8"/>
    </row>
    <row r="290" spans="8:12" ht="13.2" x14ac:dyDescent="0.25">
      <c r="H290" s="1"/>
      <c r="I290" s="1"/>
      <c r="K290" s="8"/>
      <c r="L290" s="8"/>
    </row>
    <row r="291" spans="8:12" ht="13.2" x14ac:dyDescent="0.25">
      <c r="H291" s="1"/>
      <c r="I291" s="1"/>
      <c r="J291" s="1"/>
      <c r="K291" s="8"/>
      <c r="L291" s="8"/>
    </row>
    <row r="292" spans="8:12" ht="13.2" x14ac:dyDescent="0.25">
      <c r="H292" s="1"/>
      <c r="I292" s="1"/>
      <c r="K292" s="8"/>
      <c r="L292" s="8"/>
    </row>
    <row r="293" spans="8:12" ht="13.2" x14ac:dyDescent="0.25">
      <c r="H293" s="1"/>
      <c r="I293" s="1"/>
      <c r="K293" s="8"/>
      <c r="L293" s="8"/>
    </row>
    <row r="294" spans="8:12" ht="13.2" x14ac:dyDescent="0.25">
      <c r="H294" s="1"/>
      <c r="I294" s="1"/>
      <c r="K294" s="8"/>
      <c r="L294" s="8"/>
    </row>
    <row r="295" spans="8:12" ht="13.2" x14ac:dyDescent="0.25">
      <c r="H295" s="1"/>
      <c r="I295" s="1"/>
      <c r="J295" s="1"/>
      <c r="K295" s="8"/>
      <c r="L295" s="8"/>
    </row>
    <row r="296" spans="8:12" ht="13.2" x14ac:dyDescent="0.25">
      <c r="H296" s="1"/>
      <c r="I296" s="1"/>
      <c r="K296" s="8"/>
      <c r="L296" s="8"/>
    </row>
    <row r="297" spans="8:12" ht="13.2" x14ac:dyDescent="0.25">
      <c r="H297" s="1"/>
      <c r="I297" s="1"/>
      <c r="K297" s="8"/>
      <c r="L297" s="8"/>
    </row>
    <row r="298" spans="8:12" ht="13.2" x14ac:dyDescent="0.25">
      <c r="H298" s="1"/>
      <c r="I298" s="1"/>
      <c r="J298" s="1"/>
      <c r="K298" s="8"/>
      <c r="L298" s="8"/>
    </row>
    <row r="299" spans="8:12" ht="13.2" x14ac:dyDescent="0.25">
      <c r="H299" s="1"/>
      <c r="I299" s="1"/>
      <c r="K299" s="8"/>
      <c r="L299" s="8"/>
    </row>
    <row r="300" spans="8:12" ht="13.2" x14ac:dyDescent="0.25">
      <c r="H300" s="1"/>
      <c r="I300" s="1"/>
      <c r="K300" s="8"/>
      <c r="L300" s="8"/>
    </row>
    <row r="301" spans="8:12" ht="13.2" x14ac:dyDescent="0.25">
      <c r="H301" s="1"/>
      <c r="I301" s="1"/>
      <c r="K301" s="8"/>
      <c r="L301" s="8"/>
    </row>
    <row r="302" spans="8:12" ht="13.2" x14ac:dyDescent="0.25">
      <c r="H302" s="1"/>
      <c r="I302" s="1"/>
      <c r="K302" s="8"/>
      <c r="L302" s="8"/>
    </row>
    <row r="303" spans="8:12" ht="13.2" x14ac:dyDescent="0.25">
      <c r="H303" s="1"/>
      <c r="I303" s="1"/>
      <c r="K303" s="8"/>
      <c r="L303" s="8"/>
    </row>
    <row r="304" spans="8:12" ht="13.2" x14ac:dyDescent="0.25">
      <c r="H304" s="1"/>
      <c r="I304" s="1"/>
      <c r="K304" s="8"/>
      <c r="L304" s="8"/>
    </row>
    <row r="305" spans="8:12" ht="13.2" x14ac:dyDescent="0.25">
      <c r="H305" s="1"/>
      <c r="I305" s="1"/>
      <c r="K305" s="8"/>
      <c r="L305" s="8"/>
    </row>
    <row r="306" spans="8:12" ht="13.2" x14ac:dyDescent="0.25">
      <c r="H306" s="1"/>
      <c r="I306" s="1"/>
      <c r="J306" s="1"/>
      <c r="K306" s="8"/>
      <c r="L306" s="8"/>
    </row>
    <row r="307" spans="8:12" ht="13.2" x14ac:dyDescent="0.25">
      <c r="H307" s="1"/>
      <c r="I307" s="1"/>
      <c r="K307" s="8"/>
      <c r="L307" s="8"/>
    </row>
    <row r="308" spans="8:12" ht="13.2" x14ac:dyDescent="0.25">
      <c r="H308" s="1"/>
      <c r="I308" s="1"/>
      <c r="J308" s="1"/>
      <c r="K308" s="8"/>
      <c r="L308" s="8"/>
    </row>
    <row r="309" spans="8:12" ht="13.2" x14ac:dyDescent="0.25">
      <c r="H309" s="1"/>
      <c r="I309" s="1"/>
      <c r="J309" s="1"/>
      <c r="K309" s="8"/>
      <c r="L309" s="8"/>
    </row>
    <row r="310" spans="8:12" ht="13.2" x14ac:dyDescent="0.25">
      <c r="H310" s="1"/>
      <c r="I310" s="1"/>
      <c r="J310" s="1"/>
      <c r="K310" s="8"/>
      <c r="L310" s="8"/>
    </row>
    <row r="311" spans="8:12" ht="13.2" x14ac:dyDescent="0.25">
      <c r="H311" s="1"/>
      <c r="I311" s="1"/>
      <c r="J311" s="1"/>
      <c r="K311" s="8"/>
      <c r="L311" s="8"/>
    </row>
    <row r="312" spans="8:12" ht="13.2" x14ac:dyDescent="0.25">
      <c r="H312" s="1"/>
      <c r="I312" s="1"/>
      <c r="K312" s="8"/>
      <c r="L312" s="8"/>
    </row>
    <row r="313" spans="8:12" ht="13.2" x14ac:dyDescent="0.25">
      <c r="H313" s="1"/>
      <c r="I313" s="1"/>
      <c r="J313" s="1"/>
      <c r="K313" s="8"/>
      <c r="L313" s="8"/>
    </row>
    <row r="314" spans="8:12" ht="13.2" x14ac:dyDescent="0.25">
      <c r="H314" s="1"/>
      <c r="I314" s="1"/>
      <c r="J314" s="1"/>
      <c r="K314" s="8"/>
      <c r="L314" s="8"/>
    </row>
    <row r="315" spans="8:12" ht="13.2" x14ac:dyDescent="0.25">
      <c r="H315" s="1"/>
      <c r="I315" s="1"/>
      <c r="J315" s="1"/>
      <c r="K315" s="8"/>
      <c r="L315" s="8"/>
    </row>
    <row r="316" spans="8:12" ht="13.2" x14ac:dyDescent="0.25">
      <c r="H316" s="1"/>
      <c r="I316" s="1"/>
      <c r="J316" s="1"/>
      <c r="K316" s="8"/>
      <c r="L316" s="8"/>
    </row>
    <row r="317" spans="8:12" ht="13.2" x14ac:dyDescent="0.25">
      <c r="H317" s="1"/>
      <c r="I317" s="1"/>
      <c r="J317" s="1"/>
      <c r="K317" s="8"/>
      <c r="L317" s="8"/>
    </row>
    <row r="318" spans="8:12" ht="13.2" x14ac:dyDescent="0.25">
      <c r="H318" s="1"/>
      <c r="I318" s="1"/>
      <c r="K318" s="8"/>
      <c r="L318" s="8"/>
    </row>
    <row r="319" spans="8:12" ht="13.2" x14ac:dyDescent="0.25">
      <c r="H319" s="1"/>
      <c r="I319" s="1"/>
      <c r="J319" s="1"/>
      <c r="K319" s="8"/>
      <c r="L319" s="8"/>
    </row>
    <row r="320" spans="8:12" ht="13.2" x14ac:dyDescent="0.25">
      <c r="H320" s="1"/>
      <c r="I320" s="1"/>
      <c r="J320" s="1"/>
      <c r="K320" s="8"/>
      <c r="L320" s="8"/>
    </row>
    <row r="321" spans="8:12" ht="13.2" x14ac:dyDescent="0.25">
      <c r="H321" s="1"/>
      <c r="I321" s="1"/>
      <c r="K321" s="8"/>
      <c r="L3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3"/>
  <sheetViews>
    <sheetView showGridLines="0" zoomScale="90" zoomScaleNormal="90" workbookViewId="0">
      <selection activeCell="E4" sqref="E4"/>
    </sheetView>
  </sheetViews>
  <sheetFormatPr defaultColWidth="12.5546875" defaultRowHeight="15.75" customHeight="1" x14ac:dyDescent="0.25"/>
  <cols>
    <col min="1" max="1" width="33.109375" bestFit="1" customWidth="1"/>
    <col min="3" max="3" width="18.77734375" customWidth="1"/>
    <col min="7" max="7" width="14.77734375" customWidth="1"/>
    <col min="8" max="8" width="16" customWidth="1"/>
  </cols>
  <sheetData>
    <row r="1" spans="1:14" ht="15.75" customHeight="1" x14ac:dyDescent="0.25">
      <c r="A1" s="48" t="s">
        <v>243</v>
      </c>
      <c r="B1" s="20">
        <v>0.2</v>
      </c>
      <c r="C1" s="12"/>
      <c r="D1" s="12"/>
      <c r="E1" s="12"/>
      <c r="F1" s="12"/>
      <c r="G1" s="12"/>
      <c r="H1" s="12"/>
      <c r="I1" s="12"/>
      <c r="J1" s="12"/>
      <c r="K1" s="12"/>
    </row>
    <row r="2" spans="1:14" ht="15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N2" s="20"/>
    </row>
    <row r="3" spans="1:14" ht="15.75" customHeight="1" x14ac:dyDescent="0.25">
      <c r="A3" s="41" t="s">
        <v>94</v>
      </c>
      <c r="B3" s="41" t="s">
        <v>221</v>
      </c>
      <c r="C3" s="41" t="s">
        <v>244</v>
      </c>
      <c r="D3" s="41" t="s">
        <v>245</v>
      </c>
      <c r="E3" s="41" t="s">
        <v>246</v>
      </c>
      <c r="F3" s="49" t="s">
        <v>247</v>
      </c>
      <c r="G3" s="49" t="s">
        <v>248</v>
      </c>
      <c r="H3" s="49" t="s">
        <v>249</v>
      </c>
      <c r="I3" s="12"/>
      <c r="J3" s="12"/>
      <c r="K3" s="12"/>
      <c r="N3" s="20"/>
    </row>
    <row r="4" spans="1:14" ht="15.75" customHeight="1" x14ac:dyDescent="0.25">
      <c r="A4" s="42">
        <v>71231</v>
      </c>
      <c r="B4" s="42" t="s">
        <v>240</v>
      </c>
      <c r="C4" s="42">
        <v>0.75</v>
      </c>
      <c r="D4" s="50">
        <v>400000</v>
      </c>
      <c r="E4" s="50">
        <v>1800</v>
      </c>
      <c r="F4" s="51"/>
      <c r="G4" s="51"/>
      <c r="H4" s="51"/>
      <c r="I4" s="10"/>
      <c r="N4" s="20"/>
    </row>
    <row r="5" spans="1:14" ht="15.75" customHeight="1" x14ac:dyDescent="0.25">
      <c r="A5" s="42">
        <v>71232</v>
      </c>
      <c r="B5" s="42" t="s">
        <v>235</v>
      </c>
      <c r="C5" s="42">
        <v>1.5</v>
      </c>
      <c r="D5" s="50">
        <v>650000</v>
      </c>
      <c r="E5" s="50">
        <v>2100</v>
      </c>
      <c r="F5" s="51"/>
      <c r="G5" s="51"/>
      <c r="H5" s="51"/>
      <c r="I5" s="10"/>
      <c r="N5" s="20"/>
    </row>
    <row r="6" spans="1:14" ht="15.75" customHeight="1" x14ac:dyDescent="0.25">
      <c r="A6" s="42">
        <v>71233</v>
      </c>
      <c r="B6" s="42" t="s">
        <v>238</v>
      </c>
      <c r="C6" s="42">
        <v>3.5</v>
      </c>
      <c r="D6" s="50">
        <v>600000</v>
      </c>
      <c r="E6" s="50">
        <v>2500</v>
      </c>
      <c r="F6" s="51"/>
      <c r="G6" s="51"/>
      <c r="H6" s="51"/>
      <c r="I6" s="10"/>
      <c r="N6" s="20"/>
    </row>
    <row r="7" spans="1:14" ht="15.75" customHeight="1" x14ac:dyDescent="0.25">
      <c r="A7" s="42">
        <v>71234</v>
      </c>
      <c r="B7" s="42" t="s">
        <v>229</v>
      </c>
      <c r="C7" s="42">
        <v>2.5</v>
      </c>
      <c r="D7" s="50">
        <v>750000</v>
      </c>
      <c r="E7" s="50">
        <v>4000</v>
      </c>
      <c r="F7" s="51"/>
      <c r="G7" s="51"/>
      <c r="H7" s="51"/>
      <c r="I7" s="10"/>
      <c r="N7" s="20"/>
    </row>
    <row r="8" spans="1:14" ht="15.75" customHeight="1" x14ac:dyDescent="0.25">
      <c r="A8" s="42">
        <v>71235</v>
      </c>
      <c r="B8" s="42" t="s">
        <v>230</v>
      </c>
      <c r="C8" s="42">
        <v>4.5</v>
      </c>
      <c r="D8" s="50">
        <v>1150000</v>
      </c>
      <c r="E8" s="50">
        <v>5000</v>
      </c>
      <c r="F8" s="51"/>
      <c r="G8" s="51"/>
      <c r="H8" s="51"/>
      <c r="I8" s="10"/>
      <c r="N8" s="20"/>
    </row>
    <row r="9" spans="1:14" ht="15.75" customHeight="1" x14ac:dyDescent="0.25">
      <c r="A9" s="42">
        <v>71236</v>
      </c>
      <c r="B9" s="42" t="s">
        <v>231</v>
      </c>
      <c r="C9" s="42">
        <v>6.5</v>
      </c>
      <c r="D9" s="50">
        <v>1150000</v>
      </c>
      <c r="E9" s="50">
        <v>5000</v>
      </c>
      <c r="F9" s="51"/>
      <c r="G9" s="51"/>
      <c r="H9" s="51"/>
      <c r="I9" s="10"/>
      <c r="N9" s="20"/>
    </row>
    <row r="10" spans="1:14" ht="15.75" customHeight="1" x14ac:dyDescent="0.25">
      <c r="A10" s="42">
        <v>71237</v>
      </c>
      <c r="B10" s="42" t="s">
        <v>223</v>
      </c>
      <c r="C10" s="42">
        <v>6.8</v>
      </c>
      <c r="D10" s="50">
        <v>1400000</v>
      </c>
      <c r="E10" s="50">
        <v>5000</v>
      </c>
      <c r="F10" s="51"/>
      <c r="G10" s="51"/>
      <c r="H10" s="51"/>
      <c r="I10" s="10"/>
      <c r="N10" s="20"/>
    </row>
    <row r="11" spans="1:14" ht="15.75" customHeight="1" x14ac:dyDescent="0.25">
      <c r="A11" s="42">
        <v>71238</v>
      </c>
      <c r="B11" s="42" t="s">
        <v>232</v>
      </c>
      <c r="C11" s="42">
        <v>6.5</v>
      </c>
      <c r="D11" s="50">
        <v>1250000</v>
      </c>
      <c r="E11" s="50">
        <v>4500</v>
      </c>
      <c r="F11" s="51"/>
      <c r="G11" s="51"/>
      <c r="H11" s="51"/>
      <c r="I11" s="10"/>
      <c r="N11" s="20"/>
    </row>
    <row r="12" spans="1:14" ht="15.75" customHeight="1" x14ac:dyDescent="0.25">
      <c r="A12" s="42">
        <v>71239</v>
      </c>
      <c r="B12" s="42" t="s">
        <v>233</v>
      </c>
      <c r="C12" s="42">
        <v>8</v>
      </c>
      <c r="D12" s="50">
        <v>1450000</v>
      </c>
      <c r="E12" s="50">
        <v>6000</v>
      </c>
      <c r="F12" s="51"/>
      <c r="G12" s="51"/>
      <c r="H12" s="51"/>
      <c r="I12" s="10"/>
      <c r="N12" s="20"/>
    </row>
    <row r="13" spans="1:14" ht="15.75" customHeight="1" x14ac:dyDescent="0.25">
      <c r="A13" s="42">
        <v>71240</v>
      </c>
      <c r="B13" s="42" t="s">
        <v>225</v>
      </c>
      <c r="C13" s="42">
        <v>0.8</v>
      </c>
      <c r="D13" s="50">
        <v>250000</v>
      </c>
      <c r="E13" s="50">
        <v>2000</v>
      </c>
      <c r="F13" s="51"/>
      <c r="G13" s="51"/>
      <c r="H13" s="51"/>
      <c r="I13" s="10"/>
      <c r="N13" s="20"/>
    </row>
    <row r="14" spans="1:14" ht="15.75" customHeight="1" x14ac:dyDescent="0.25">
      <c r="A14" s="42">
        <v>71241</v>
      </c>
      <c r="B14" s="42" t="s">
        <v>239</v>
      </c>
      <c r="C14" s="42">
        <v>6.8</v>
      </c>
      <c r="D14" s="50">
        <v>1200000</v>
      </c>
      <c r="E14" s="50">
        <v>5000</v>
      </c>
      <c r="F14" s="51"/>
      <c r="G14" s="51"/>
      <c r="H14" s="51"/>
      <c r="I14" s="10"/>
      <c r="N14" s="20"/>
    </row>
    <row r="15" spans="1:14" ht="15.75" customHeight="1" x14ac:dyDescent="0.25">
      <c r="A15" s="42">
        <v>71242</v>
      </c>
      <c r="B15" s="42" t="s">
        <v>237</v>
      </c>
      <c r="C15" s="42">
        <v>7.5</v>
      </c>
      <c r="D15" s="50">
        <v>1400000</v>
      </c>
      <c r="E15" s="50">
        <v>6000</v>
      </c>
      <c r="F15" s="51"/>
      <c r="G15" s="51"/>
      <c r="H15" s="51"/>
      <c r="I15" s="10"/>
      <c r="N15" s="20"/>
    </row>
    <row r="16" spans="1:14" ht="15.75" customHeight="1" x14ac:dyDescent="0.25">
      <c r="A16" s="42">
        <v>71243</v>
      </c>
      <c r="B16" s="42" t="s">
        <v>234</v>
      </c>
      <c r="C16" s="42">
        <v>1.5</v>
      </c>
      <c r="D16" s="50">
        <v>750000</v>
      </c>
      <c r="E16" s="50">
        <v>2000</v>
      </c>
      <c r="F16" s="51"/>
      <c r="G16" s="51"/>
      <c r="H16" s="51"/>
      <c r="I16" s="10"/>
      <c r="N16" s="20"/>
    </row>
    <row r="17" spans="1:14" ht="15.75" customHeight="1" x14ac:dyDescent="0.25">
      <c r="A17" s="42">
        <v>71244</v>
      </c>
      <c r="B17" s="42" t="s">
        <v>228</v>
      </c>
      <c r="C17" s="42">
        <v>0.75</v>
      </c>
      <c r="D17" s="50">
        <v>300000</v>
      </c>
      <c r="E17" s="50">
        <v>2000</v>
      </c>
      <c r="F17" s="51"/>
      <c r="G17" s="51"/>
      <c r="H17" s="51"/>
      <c r="I17" s="10"/>
      <c r="N17" s="20"/>
    </row>
    <row r="18" spans="1:14" ht="15.75" customHeight="1" x14ac:dyDescent="0.25">
      <c r="A18" s="42">
        <v>71245</v>
      </c>
      <c r="B18" s="42" t="s">
        <v>242</v>
      </c>
      <c r="C18" s="42">
        <v>1</v>
      </c>
      <c r="D18" s="50">
        <v>450000</v>
      </c>
      <c r="E18" s="50">
        <v>2000</v>
      </c>
      <c r="F18" s="51"/>
      <c r="G18" s="51"/>
      <c r="H18" s="51"/>
      <c r="I18" s="10"/>
      <c r="N18" s="20"/>
    </row>
    <row r="19" spans="1:14" ht="15.75" customHeight="1" x14ac:dyDescent="0.25">
      <c r="A19" s="42">
        <v>71246</v>
      </c>
      <c r="B19" s="42" t="s">
        <v>236</v>
      </c>
      <c r="C19" s="42">
        <v>1.2</v>
      </c>
      <c r="D19" s="50">
        <v>550000</v>
      </c>
      <c r="E19" s="50">
        <v>2000</v>
      </c>
      <c r="F19" s="51"/>
      <c r="G19" s="51"/>
      <c r="H19" s="51"/>
      <c r="I19" s="10"/>
      <c r="N19" s="20"/>
    </row>
    <row r="20" spans="1:14" ht="15.75" customHeight="1" x14ac:dyDescent="0.25">
      <c r="A20" s="42">
        <v>71247</v>
      </c>
      <c r="B20" s="42" t="s">
        <v>227</v>
      </c>
      <c r="C20" s="42">
        <v>2.5</v>
      </c>
      <c r="D20" s="50">
        <v>700000</v>
      </c>
      <c r="E20" s="50">
        <v>4000</v>
      </c>
      <c r="F20" s="51"/>
      <c r="G20" s="51"/>
      <c r="H20" s="51"/>
      <c r="I20" s="10"/>
      <c r="N20" s="20"/>
    </row>
    <row r="21" spans="1:14" ht="15.75" customHeight="1" x14ac:dyDescent="0.25">
      <c r="A21" s="42">
        <v>71248</v>
      </c>
      <c r="B21" s="42" t="s">
        <v>224</v>
      </c>
      <c r="C21" s="42">
        <v>7.5</v>
      </c>
      <c r="D21" s="50">
        <v>1200000</v>
      </c>
      <c r="E21" s="50">
        <v>4000</v>
      </c>
      <c r="F21" s="51"/>
      <c r="G21" s="51"/>
      <c r="H21" s="51"/>
      <c r="I21" s="10"/>
      <c r="N21" s="20"/>
    </row>
    <row r="22" spans="1:14" ht="15.75" customHeight="1" x14ac:dyDescent="0.25">
      <c r="A22" s="42">
        <v>71249</v>
      </c>
      <c r="B22" s="42" t="s">
        <v>226</v>
      </c>
      <c r="C22" s="42">
        <v>1.25</v>
      </c>
      <c r="D22" s="50">
        <v>500000</v>
      </c>
      <c r="E22" s="50">
        <v>2000</v>
      </c>
      <c r="F22" s="51"/>
      <c r="G22" s="51"/>
      <c r="H22" s="51"/>
      <c r="I22" s="10"/>
    </row>
    <row r="23" spans="1:14" ht="15.75" customHeight="1" x14ac:dyDescent="0.25">
      <c r="A23" s="42">
        <v>71250</v>
      </c>
      <c r="B23" s="42" t="s">
        <v>241</v>
      </c>
      <c r="C23" s="42">
        <v>16</v>
      </c>
      <c r="D23" s="50">
        <v>2000000</v>
      </c>
      <c r="E23" s="50">
        <v>6000</v>
      </c>
      <c r="F23" s="51"/>
      <c r="G23" s="51"/>
      <c r="H23" s="51"/>
      <c r="I2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5"/>
  <sheetViews>
    <sheetView showGridLines="0" zoomScale="90" zoomScaleNormal="90" workbookViewId="0">
      <pane ySplit="5" topLeftCell="A6" activePane="bottomLeft" state="frozen"/>
      <selection pane="bottomLeft" activeCell="A6" sqref="A6"/>
    </sheetView>
  </sheetViews>
  <sheetFormatPr defaultColWidth="12.5546875" defaultRowHeight="15.75" customHeight="1" x14ac:dyDescent="0.25"/>
  <cols>
    <col min="1" max="1" width="24.77734375" customWidth="1"/>
    <col min="2" max="2" width="14" customWidth="1"/>
    <col min="3" max="3" width="8" customWidth="1"/>
    <col min="4" max="4" width="14.77734375" customWidth="1"/>
    <col min="5" max="5" width="15.21875" customWidth="1"/>
    <col min="6" max="6" width="12.77734375" customWidth="1"/>
    <col min="7" max="7" width="13.21875" customWidth="1"/>
  </cols>
  <sheetData>
    <row r="1" spans="1:7" ht="15.75" customHeight="1" x14ac:dyDescent="0.25">
      <c r="A1" s="21" t="s">
        <v>250</v>
      </c>
      <c r="B1" s="22">
        <v>1600</v>
      </c>
      <c r="C1" s="21"/>
      <c r="D1" s="21"/>
      <c r="E1" s="21"/>
      <c r="F1" s="21"/>
      <c r="G1" s="21"/>
    </row>
    <row r="2" spans="1:7" ht="15.75" customHeight="1" x14ac:dyDescent="0.25">
      <c r="A2" s="21" t="s">
        <v>251</v>
      </c>
      <c r="B2" s="21">
        <v>0.3</v>
      </c>
      <c r="C2" s="21"/>
      <c r="D2" s="21"/>
      <c r="E2" s="21"/>
      <c r="F2" s="21"/>
      <c r="G2" s="21"/>
    </row>
    <row r="3" spans="1:7" ht="15.75" customHeight="1" x14ac:dyDescent="0.25">
      <c r="A3" s="21" t="s">
        <v>252</v>
      </c>
      <c r="B3" s="21">
        <v>1</v>
      </c>
      <c r="C3" s="21"/>
      <c r="D3" s="21"/>
      <c r="E3" s="21"/>
      <c r="F3" s="21"/>
      <c r="G3" s="21"/>
    </row>
    <row r="4" spans="1:7" ht="15.75" customHeight="1" x14ac:dyDescent="0.25">
      <c r="A4" s="21"/>
      <c r="B4" s="21"/>
      <c r="C4" s="21"/>
      <c r="D4" s="21"/>
      <c r="E4" s="21"/>
      <c r="F4" s="21"/>
      <c r="G4" s="21"/>
    </row>
    <row r="5" spans="1:7" ht="15.75" customHeight="1" x14ac:dyDescent="0.25">
      <c r="A5" s="43" t="s">
        <v>253</v>
      </c>
      <c r="B5" s="43" t="s">
        <v>254</v>
      </c>
      <c r="C5" s="44" t="s">
        <v>255</v>
      </c>
      <c r="D5" s="44" t="s">
        <v>256</v>
      </c>
      <c r="E5" s="44" t="s">
        <v>104</v>
      </c>
    </row>
    <row r="6" spans="1:7" ht="15.75" customHeight="1" x14ac:dyDescent="0.25">
      <c r="A6" s="45" t="s">
        <v>240</v>
      </c>
      <c r="B6" s="46">
        <v>2000</v>
      </c>
      <c r="C6" s="47">
        <f t="shared" ref="C6:C25" si="0">$B$1*$B$2</f>
        <v>480</v>
      </c>
      <c r="D6" s="47">
        <f t="shared" ref="D6:D25" si="1">$B$1*$B$3</f>
        <v>1600</v>
      </c>
      <c r="E6" s="47">
        <f t="shared" ref="E6:E25" si="2">SUM(B6:D6)</f>
        <v>4080</v>
      </c>
    </row>
    <row r="7" spans="1:7" ht="15.75" customHeight="1" x14ac:dyDescent="0.25">
      <c r="A7" s="45" t="s">
        <v>235</v>
      </c>
      <c r="B7" s="46">
        <v>2000</v>
      </c>
      <c r="C7" s="47">
        <f t="shared" si="0"/>
        <v>480</v>
      </c>
      <c r="D7" s="47">
        <f t="shared" si="1"/>
        <v>1600</v>
      </c>
      <c r="E7" s="47">
        <f t="shared" si="2"/>
        <v>4080</v>
      </c>
    </row>
    <row r="8" spans="1:7" ht="15.75" customHeight="1" x14ac:dyDescent="0.25">
      <c r="A8" s="45" t="s">
        <v>225</v>
      </c>
      <c r="B8" s="46">
        <v>2000</v>
      </c>
      <c r="C8" s="47">
        <f t="shared" si="0"/>
        <v>480</v>
      </c>
      <c r="D8" s="47">
        <f t="shared" si="1"/>
        <v>1600</v>
      </c>
      <c r="E8" s="47">
        <f t="shared" si="2"/>
        <v>4080</v>
      </c>
    </row>
    <row r="9" spans="1:7" ht="15.75" customHeight="1" x14ac:dyDescent="0.25">
      <c r="A9" s="45" t="s">
        <v>234</v>
      </c>
      <c r="B9" s="46">
        <v>2000</v>
      </c>
      <c r="C9" s="47">
        <f t="shared" si="0"/>
        <v>480</v>
      </c>
      <c r="D9" s="47">
        <f t="shared" si="1"/>
        <v>1600</v>
      </c>
      <c r="E9" s="47">
        <f t="shared" si="2"/>
        <v>4080</v>
      </c>
    </row>
    <row r="10" spans="1:7" ht="15.75" customHeight="1" x14ac:dyDescent="0.25">
      <c r="A10" s="45" t="s">
        <v>228</v>
      </c>
      <c r="B10" s="46">
        <v>2000</v>
      </c>
      <c r="C10" s="47">
        <f t="shared" si="0"/>
        <v>480</v>
      </c>
      <c r="D10" s="47">
        <f t="shared" si="1"/>
        <v>1600</v>
      </c>
      <c r="E10" s="47">
        <f t="shared" si="2"/>
        <v>4080</v>
      </c>
    </row>
    <row r="11" spans="1:7" ht="15.75" customHeight="1" x14ac:dyDescent="0.25">
      <c r="A11" s="45" t="s">
        <v>242</v>
      </c>
      <c r="B11" s="46">
        <v>2000</v>
      </c>
      <c r="C11" s="47">
        <f t="shared" si="0"/>
        <v>480</v>
      </c>
      <c r="D11" s="47">
        <f t="shared" si="1"/>
        <v>1600</v>
      </c>
      <c r="E11" s="47">
        <f t="shared" si="2"/>
        <v>4080</v>
      </c>
    </row>
    <row r="12" spans="1:7" ht="15.75" customHeight="1" x14ac:dyDescent="0.25">
      <c r="A12" s="45" t="s">
        <v>236</v>
      </c>
      <c r="B12" s="46">
        <v>2500</v>
      </c>
      <c r="C12" s="47">
        <f t="shared" si="0"/>
        <v>480</v>
      </c>
      <c r="D12" s="47">
        <f t="shared" si="1"/>
        <v>1600</v>
      </c>
      <c r="E12" s="47">
        <f t="shared" si="2"/>
        <v>4580</v>
      </c>
    </row>
    <row r="13" spans="1:7" ht="15.75" customHeight="1" x14ac:dyDescent="0.25">
      <c r="A13" s="45" t="s">
        <v>226</v>
      </c>
      <c r="B13" s="46">
        <v>2500</v>
      </c>
      <c r="C13" s="47">
        <f t="shared" si="0"/>
        <v>480</v>
      </c>
      <c r="D13" s="47">
        <f t="shared" si="1"/>
        <v>1600</v>
      </c>
      <c r="E13" s="47">
        <f t="shared" si="2"/>
        <v>4580</v>
      </c>
    </row>
    <row r="14" spans="1:7" ht="15.75" customHeight="1" x14ac:dyDescent="0.25">
      <c r="A14" s="45" t="s">
        <v>238</v>
      </c>
      <c r="B14" s="46">
        <v>2500</v>
      </c>
      <c r="C14" s="47">
        <f t="shared" si="0"/>
        <v>480</v>
      </c>
      <c r="D14" s="47">
        <f t="shared" si="1"/>
        <v>1600</v>
      </c>
      <c r="E14" s="47">
        <f t="shared" si="2"/>
        <v>4580</v>
      </c>
    </row>
    <row r="15" spans="1:7" ht="15.75" customHeight="1" x14ac:dyDescent="0.25">
      <c r="A15" s="45" t="s">
        <v>232</v>
      </c>
      <c r="B15" s="46">
        <v>3000</v>
      </c>
      <c r="C15" s="47">
        <f t="shared" si="0"/>
        <v>480</v>
      </c>
      <c r="D15" s="47">
        <f t="shared" si="1"/>
        <v>1600</v>
      </c>
      <c r="E15" s="47">
        <f t="shared" si="2"/>
        <v>5080</v>
      </c>
    </row>
    <row r="16" spans="1:7" ht="15.75" customHeight="1" x14ac:dyDescent="0.25">
      <c r="A16" s="45" t="s">
        <v>229</v>
      </c>
      <c r="B16" s="46">
        <v>3000</v>
      </c>
      <c r="C16" s="47">
        <f t="shared" si="0"/>
        <v>480</v>
      </c>
      <c r="D16" s="47">
        <f t="shared" si="1"/>
        <v>1600</v>
      </c>
      <c r="E16" s="47">
        <f t="shared" si="2"/>
        <v>5080</v>
      </c>
    </row>
    <row r="17" spans="1:5" ht="15.75" customHeight="1" x14ac:dyDescent="0.25">
      <c r="A17" s="45" t="s">
        <v>227</v>
      </c>
      <c r="B17" s="46">
        <v>3000</v>
      </c>
      <c r="C17" s="47">
        <f t="shared" si="0"/>
        <v>480</v>
      </c>
      <c r="D17" s="47">
        <f t="shared" si="1"/>
        <v>1600</v>
      </c>
      <c r="E17" s="47">
        <f t="shared" si="2"/>
        <v>5080</v>
      </c>
    </row>
    <row r="18" spans="1:5" ht="15.75" customHeight="1" x14ac:dyDescent="0.25">
      <c r="A18" s="45" t="s">
        <v>224</v>
      </c>
      <c r="B18" s="46">
        <v>3000</v>
      </c>
      <c r="C18" s="47">
        <f t="shared" si="0"/>
        <v>480</v>
      </c>
      <c r="D18" s="47">
        <f t="shared" si="1"/>
        <v>1600</v>
      </c>
      <c r="E18" s="47">
        <f t="shared" si="2"/>
        <v>5080</v>
      </c>
    </row>
    <row r="19" spans="1:5" ht="15.75" customHeight="1" x14ac:dyDescent="0.25">
      <c r="A19" s="45" t="s">
        <v>257</v>
      </c>
      <c r="B19" s="46">
        <v>3000</v>
      </c>
      <c r="C19" s="47">
        <f t="shared" si="0"/>
        <v>480</v>
      </c>
      <c r="D19" s="47">
        <f t="shared" si="1"/>
        <v>1600</v>
      </c>
      <c r="E19" s="47">
        <f t="shared" si="2"/>
        <v>5080</v>
      </c>
    </row>
    <row r="20" spans="1:5" ht="15.75" customHeight="1" x14ac:dyDescent="0.25">
      <c r="A20" s="45" t="s">
        <v>230</v>
      </c>
      <c r="B20" s="46">
        <v>3000</v>
      </c>
      <c r="C20" s="47">
        <f t="shared" si="0"/>
        <v>480</v>
      </c>
      <c r="D20" s="47">
        <f t="shared" si="1"/>
        <v>1600</v>
      </c>
      <c r="E20" s="47">
        <f t="shared" si="2"/>
        <v>5080</v>
      </c>
    </row>
    <row r="21" spans="1:5" ht="15.75" customHeight="1" x14ac:dyDescent="0.25">
      <c r="A21" s="45" t="s">
        <v>231</v>
      </c>
      <c r="B21" s="46">
        <v>3000</v>
      </c>
      <c r="C21" s="47">
        <f t="shared" si="0"/>
        <v>480</v>
      </c>
      <c r="D21" s="47">
        <f t="shared" si="1"/>
        <v>1600</v>
      </c>
      <c r="E21" s="47">
        <f t="shared" si="2"/>
        <v>5080</v>
      </c>
    </row>
    <row r="22" spans="1:5" ht="15.75" customHeight="1" x14ac:dyDescent="0.25">
      <c r="A22" s="45" t="s">
        <v>239</v>
      </c>
      <c r="B22" s="46">
        <v>3000</v>
      </c>
      <c r="C22" s="47">
        <f t="shared" si="0"/>
        <v>480</v>
      </c>
      <c r="D22" s="47">
        <f t="shared" si="1"/>
        <v>1600</v>
      </c>
      <c r="E22" s="47">
        <f t="shared" si="2"/>
        <v>5080</v>
      </c>
    </row>
    <row r="23" spans="1:5" ht="15.75" customHeight="1" x14ac:dyDescent="0.25">
      <c r="A23" s="45" t="s">
        <v>233</v>
      </c>
      <c r="B23" s="46">
        <v>3000</v>
      </c>
      <c r="C23" s="47">
        <f t="shared" si="0"/>
        <v>480</v>
      </c>
      <c r="D23" s="47">
        <f t="shared" si="1"/>
        <v>1600</v>
      </c>
      <c r="E23" s="47">
        <f t="shared" si="2"/>
        <v>5080</v>
      </c>
    </row>
    <row r="24" spans="1:5" ht="15.75" customHeight="1" x14ac:dyDescent="0.25">
      <c r="A24" s="45" t="s">
        <v>237</v>
      </c>
      <c r="B24" s="46">
        <v>3000</v>
      </c>
      <c r="C24" s="47">
        <f t="shared" si="0"/>
        <v>480</v>
      </c>
      <c r="D24" s="47">
        <f t="shared" si="1"/>
        <v>1600</v>
      </c>
      <c r="E24" s="47">
        <f t="shared" si="2"/>
        <v>5080</v>
      </c>
    </row>
    <row r="25" spans="1:5" ht="15.75" customHeight="1" x14ac:dyDescent="0.25">
      <c r="A25" s="45" t="s">
        <v>241</v>
      </c>
      <c r="B25" s="46">
        <v>3000</v>
      </c>
      <c r="C25" s="47">
        <f t="shared" si="0"/>
        <v>480</v>
      </c>
      <c r="D25" s="47">
        <f t="shared" si="1"/>
        <v>1600</v>
      </c>
      <c r="E25" s="47">
        <f t="shared" si="2"/>
        <v>5080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8"/>
  <sheetViews>
    <sheetView showGridLines="0" zoomScale="80" zoomScaleNormal="80" workbookViewId="0">
      <selection activeCell="A2" sqref="A2"/>
    </sheetView>
  </sheetViews>
  <sheetFormatPr defaultColWidth="12.5546875" defaultRowHeight="15.75" customHeight="1" x14ac:dyDescent="0.25"/>
  <cols>
    <col min="1" max="1" width="6.77734375" customWidth="1"/>
    <col min="2" max="2" width="197.33203125" bestFit="1" customWidth="1"/>
  </cols>
  <sheetData>
    <row r="1" spans="1:9" s="53" customFormat="1" ht="18.600000000000001" customHeight="1" x14ac:dyDescent="0.25">
      <c r="A1" s="52" t="s">
        <v>258</v>
      </c>
      <c r="B1" s="52" t="s">
        <v>259</v>
      </c>
      <c r="C1" s="52" t="s">
        <v>260</v>
      </c>
      <c r="D1" s="52" t="s">
        <v>261</v>
      </c>
      <c r="E1" s="52" t="s">
        <v>262</v>
      </c>
      <c r="F1" s="52" t="s">
        <v>263</v>
      </c>
      <c r="G1" s="52" t="s">
        <v>264</v>
      </c>
      <c r="H1" s="52" t="s">
        <v>265</v>
      </c>
      <c r="I1" s="52" t="s">
        <v>266</v>
      </c>
    </row>
    <row r="2" spans="1:9" s="53" customFormat="1" ht="18.600000000000001" customHeight="1" x14ac:dyDescent="0.25">
      <c r="A2" s="54">
        <v>1</v>
      </c>
      <c r="B2" s="54" t="s">
        <v>267</v>
      </c>
      <c r="C2" s="55">
        <f>8%/12</f>
        <v>6.6666666666666671E-3</v>
      </c>
      <c r="D2" s="54">
        <f>12*10</f>
        <v>120</v>
      </c>
      <c r="E2" s="56">
        <v>50000</v>
      </c>
      <c r="F2" s="54">
        <v>0</v>
      </c>
      <c r="G2" s="54">
        <v>0</v>
      </c>
      <c r="H2" s="56">
        <f t="shared" ref="H2:H6" si="0">PMT(C2,D2,E2,F2,G2)</f>
        <v>-606.63797177678464</v>
      </c>
      <c r="I2" s="56">
        <v>-606.63797177678464</v>
      </c>
    </row>
    <row r="3" spans="1:9" s="53" customFormat="1" ht="18.600000000000001" customHeight="1" x14ac:dyDescent="0.25">
      <c r="A3" s="54">
        <v>2</v>
      </c>
      <c r="B3" s="54" t="s">
        <v>268</v>
      </c>
      <c r="C3" s="55">
        <v>1.2500000000000001E-2</v>
      </c>
      <c r="D3" s="54">
        <v>12</v>
      </c>
      <c r="E3" s="56">
        <v>200000</v>
      </c>
      <c r="F3" s="54">
        <v>0</v>
      </c>
      <c r="G3" s="54">
        <v>0</v>
      </c>
      <c r="H3" s="56">
        <f t="shared" si="0"/>
        <v>-18051.662469031387</v>
      </c>
      <c r="I3" s="56">
        <v>-18051.662469031387</v>
      </c>
    </row>
    <row r="4" spans="1:9" s="53" customFormat="1" ht="18.600000000000001" customHeight="1" x14ac:dyDescent="0.25">
      <c r="A4" s="54">
        <v>3</v>
      </c>
      <c r="B4" s="54" t="s">
        <v>269</v>
      </c>
      <c r="C4" s="55">
        <f>9.5%/12</f>
        <v>7.9166666666666673E-3</v>
      </c>
      <c r="D4" s="54">
        <f>12*16</f>
        <v>192</v>
      </c>
      <c r="E4" s="56">
        <f>2500000-250000</f>
        <v>2250000</v>
      </c>
      <c r="F4" s="54">
        <v>0</v>
      </c>
      <c r="G4" s="54">
        <v>0</v>
      </c>
      <c r="H4" s="56">
        <f t="shared" si="0"/>
        <v>-22837.265285194055</v>
      </c>
      <c r="I4" s="56">
        <v>-22837.265285194055</v>
      </c>
    </row>
    <row r="5" spans="1:9" s="53" customFormat="1" ht="18.600000000000001" customHeight="1" x14ac:dyDescent="0.25">
      <c r="A5" s="54">
        <v>4</v>
      </c>
      <c r="B5" s="54" t="s">
        <v>270</v>
      </c>
      <c r="C5" s="55">
        <f>8.75%/12</f>
        <v>7.2916666666666659E-3</v>
      </c>
      <c r="D5" s="54">
        <f>12*4</f>
        <v>48</v>
      </c>
      <c r="E5" s="56">
        <v>1200000</v>
      </c>
      <c r="F5" s="54">
        <v>0</v>
      </c>
      <c r="G5" s="54">
        <v>1</v>
      </c>
      <c r="H5" s="56">
        <f t="shared" si="0"/>
        <v>-29504.66575310105</v>
      </c>
      <c r="I5" s="56">
        <v>-29504.66575310105</v>
      </c>
    </row>
    <row r="6" spans="1:9" s="53" customFormat="1" ht="18.600000000000001" customHeight="1" x14ac:dyDescent="0.25">
      <c r="A6" s="54">
        <v>5</v>
      </c>
      <c r="B6" s="54" t="s">
        <v>271</v>
      </c>
      <c r="C6" s="55">
        <f>14%/4</f>
        <v>3.5000000000000003E-2</v>
      </c>
      <c r="D6" s="54">
        <v>16</v>
      </c>
      <c r="E6" s="56">
        <v>600000</v>
      </c>
      <c r="F6" s="54">
        <v>0</v>
      </c>
      <c r="G6" s="54">
        <v>0</v>
      </c>
      <c r="H6" s="56">
        <f t="shared" si="0"/>
        <v>-49610.898382899955</v>
      </c>
      <c r="I6" s="56">
        <v>-49610.898382899955</v>
      </c>
    </row>
    <row r="7" spans="1:9" ht="13.2" x14ac:dyDescent="0.25">
      <c r="H7" s="23"/>
    </row>
    <row r="8" spans="1:9" ht="13.2" x14ac:dyDescent="0.25">
      <c r="B8" s="1" t="s">
        <v>272</v>
      </c>
      <c r="H8" s="23"/>
    </row>
  </sheetData>
  <conditionalFormatting sqref="H2:H6">
    <cfRule type="expression" dxfId="9" priority="1">
      <formula>H2=I2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Payouts</vt:lpstr>
      <vt:lpstr>Cost Sheet</vt:lpstr>
      <vt:lpstr>Cost Pivot</vt:lpstr>
      <vt:lpstr>business_partners</vt:lpstr>
      <vt:lpstr>location</vt:lpstr>
      <vt:lpstr>vehicle_mileage</vt:lpstr>
      <vt:lpstr>vehicle_details</vt:lpstr>
      <vt:lpstr>maintenance</vt:lpstr>
      <vt:lpstr>EMI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kishor</dc:creator>
  <cp:lastModifiedBy>kunal kishor</cp:lastModifiedBy>
  <dcterms:created xsi:type="dcterms:W3CDTF">2022-07-26T13:10:26Z</dcterms:created>
  <dcterms:modified xsi:type="dcterms:W3CDTF">2024-03-10T12:31:16Z</dcterms:modified>
</cp:coreProperties>
</file>