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Rupika\Documents\OSU\Classes\CS-560-DATA-DRIVEN-SE\"/>
    </mc:Choice>
  </mc:AlternateContent>
  <xr:revisionPtr revIDLastSave="0" documentId="13_ncr:1_{EB8C7FEE-00A1-4249-A5A0-307F6292AEC4}" xr6:coauthVersionLast="45" xr6:coauthVersionMax="45" xr10:uidLastSave="{00000000-0000-0000-0000-000000000000}"/>
  <bookViews>
    <workbookView xWindow="-110" yWindow="-110" windowWidth="19420" windowHeight="10420" xr2:uid="{00000000-000D-0000-FFFF-FFFF00000000}"/>
  </bookViews>
  <sheets>
    <sheet name="Survey Design - Code Contribute" sheetId="1" r:id="rId1"/>
    <sheet name="Stats" sheetId="2" r:id="rId2"/>
    <sheet name="Stats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3" l="1"/>
  <c r="D4" i="3"/>
  <c r="B4" i="3"/>
  <c r="F3" i="3"/>
  <c r="F2" i="3"/>
  <c r="F1" i="3"/>
  <c r="D3" i="3"/>
  <c r="D2" i="3"/>
  <c r="D1" i="3"/>
  <c r="B3" i="3"/>
  <c r="B2" i="3"/>
  <c r="B1" i="3"/>
  <c r="C6" i="2"/>
  <c r="G4" i="2" l="1"/>
  <c r="G5" i="2"/>
  <c r="G6" i="2"/>
  <c r="K4" i="2" s="1"/>
  <c r="H4" i="2"/>
  <c r="H5" i="2"/>
  <c r="H6" i="2"/>
  <c r="L5" i="2" s="1"/>
  <c r="C52" i="2"/>
  <c r="J38" i="2" s="1"/>
  <c r="C53" i="2"/>
  <c r="J39" i="2" s="1"/>
  <c r="C54" i="2"/>
  <c r="J40" i="2" s="1"/>
  <c r="C55" i="2"/>
  <c r="J41" i="2" s="1"/>
  <c r="C56" i="2"/>
  <c r="J42" i="2" s="1"/>
  <c r="C57" i="2"/>
  <c r="J43" i="2" s="1"/>
  <c r="C51" i="2"/>
  <c r="J37" i="2" s="1"/>
  <c r="C44" i="2"/>
  <c r="I38" i="2" s="1"/>
  <c r="C45" i="2"/>
  <c r="I39" i="2" s="1"/>
  <c r="C46" i="2"/>
  <c r="I40" i="2" s="1"/>
  <c r="C47" i="2"/>
  <c r="I41" i="2" s="1"/>
  <c r="C48" i="2"/>
  <c r="I42" i="2" s="1"/>
  <c r="C49" i="2"/>
  <c r="I43" i="2" s="1"/>
  <c r="C43" i="2"/>
  <c r="I37" i="2" s="1"/>
  <c r="C36" i="2"/>
  <c r="H38" i="2" s="1"/>
  <c r="C37" i="2"/>
  <c r="H39" i="2" s="1"/>
  <c r="C38" i="2"/>
  <c r="H40" i="2" s="1"/>
  <c r="C39" i="2"/>
  <c r="H41" i="2" s="1"/>
  <c r="C40" i="2"/>
  <c r="H42" i="2" s="1"/>
  <c r="C41" i="2"/>
  <c r="H43" i="2" s="1"/>
  <c r="C35" i="2"/>
  <c r="H37" i="2" s="1"/>
  <c r="C30" i="2"/>
  <c r="P11" i="2" s="1"/>
  <c r="C31" i="2"/>
  <c r="P12" i="2" s="1"/>
  <c r="C32" i="2"/>
  <c r="P13" i="2" s="1"/>
  <c r="C33" i="2"/>
  <c r="P14" i="2" s="1"/>
  <c r="C29" i="2"/>
  <c r="P10" i="2" s="1"/>
  <c r="C24" i="2"/>
  <c r="P4" i="2" s="1"/>
  <c r="C25" i="2"/>
  <c r="P5" i="2" s="1"/>
  <c r="C26" i="2"/>
  <c r="P6" i="2" s="1"/>
  <c r="C27" i="2"/>
  <c r="P7" i="2" s="1"/>
  <c r="C23" i="2"/>
  <c r="P3" i="2" s="1"/>
  <c r="C20" i="2"/>
  <c r="C21" i="2"/>
  <c r="C19" i="2"/>
  <c r="C14" i="2"/>
  <c r="C15" i="2"/>
  <c r="C16" i="2"/>
  <c r="C17" i="2"/>
  <c r="C13" i="2"/>
  <c r="C11" i="2"/>
  <c r="C10" i="2"/>
  <c r="C9" i="2"/>
  <c r="C7" i="2"/>
  <c r="C3" i="2"/>
  <c r="G9" i="2" l="1"/>
  <c r="G11" i="2"/>
  <c r="G10" i="2"/>
  <c r="K10" i="2"/>
  <c r="L10" i="2"/>
  <c r="K5" i="2"/>
  <c r="L4" i="2"/>
</calcChain>
</file>

<file path=xl/sharedStrings.xml><?xml version="1.0" encoding="utf-8"?>
<sst xmlns="http://schemas.openxmlformats.org/spreadsheetml/2006/main" count="297" uniqueCount="75">
  <si>
    <t>Thanks for choosing to participate in the screening survey for the Code Contributer Study! This survey should only take 4-6 minutes of your time. 
We're student researchers at Oregon State University trying learn more about the differences between non-code and code contributions in OSS (Open Source Software) communities. In order to qualify for this survey, you must have experience with OSS projects.
Your personal information will be kept strictly confidential and will not be sold, reused, rented, loaned or otherwise. Do you give your consent to participate in this survey?</t>
  </si>
  <si>
    <t>Do you have experience working with OSS (Open Source Software) projects in the last 3 years?</t>
  </si>
  <si>
    <t>What gender (if any) do you identify yourself by? (check all that apply) - Selected Choice</t>
  </si>
  <si>
    <t>What is your age? (in years)</t>
  </si>
  <si>
    <t>How often have you contributed to OSS (Github, Bitbucket, Gitlab, etc) in the past 3 years?</t>
  </si>
  <si>
    <t>What kind of contributions do you typically make to OSS projects in the part 3 years? (select all that apply)</t>
  </si>
  <si>
    <t>How frequently have you made code contributions to OSS projects in the past 3 years?</t>
  </si>
  <si>
    <t>How frequently have you made non-code contributions to OSS projects in the past 3 years?</t>
  </si>
  <si>
    <t>If applicable, what kind of non-code contributions did you make to OSS projects in the last 3 years? (select all that apply) - Selected Choice</t>
  </si>
  <si>
    <t>I feel satisfied with my effort after submitting a non-code contribution to an OSS project.</t>
  </si>
  <si>
    <t>I believe non-code contributions are equally as important as code contributions in OSS projects.</t>
  </si>
  <si>
    <t>I believe non-code contributers in OSS projects should be given the same amount of recognition as code contributers.</t>
  </si>
  <si>
    <t>Sometimes</t>
  </si>
  <si>
    <t>Code Contributions (Code related commits)</t>
  </si>
  <si>
    <t>Yes</t>
  </si>
  <si>
    <t>No</t>
  </si>
  <si>
    <t>Man</t>
  </si>
  <si>
    <t>18 - 29</t>
  </si>
  <si>
    <t>Rarely</t>
  </si>
  <si>
    <t>Comments</t>
  </si>
  <si>
    <t>Agree</t>
  </si>
  <si>
    <t>Strongly agree</t>
  </si>
  <si>
    <t>Occasionally</t>
  </si>
  <si>
    <t>Mentoring,Providing Data</t>
  </si>
  <si>
    <t>Somewhat agree</t>
  </si>
  <si>
    <t>Somewhat disagree</t>
  </si>
  <si>
    <t>Woman</t>
  </si>
  <si>
    <t>Often</t>
  </si>
  <si>
    <t>Code Contributions (Code related commits),Non-Code Contributions (Issues, Comments, Non-code related commits, etc)</t>
  </si>
  <si>
    <t>Comments,Reporting Issues,Creative Work &amp; Design,Documentation</t>
  </si>
  <si>
    <t>Comments,Code Review,Testing,Reporting Issues,Mentoring,Ideas &amp; Planning,Infrastructure &amp; Support,Documentation</t>
  </si>
  <si>
    <t>Comments,Code Review,Testing,Reporting Issues,Bug Triaging,Mentoring,Documentation</t>
  </si>
  <si>
    <t>Strongly disagree</t>
  </si>
  <si>
    <t>Code Review,Testing,Creative Work &amp; Design,Ideas &amp; Planning</t>
  </si>
  <si>
    <t>30 - 44</t>
  </si>
  <si>
    <t>Comments,Code Review,Creative Work &amp; Design</t>
  </si>
  <si>
    <t>Disagree</t>
  </si>
  <si>
    <t>Comments,Testing</t>
  </si>
  <si>
    <t>Neither agree nor disagree</t>
  </si>
  <si>
    <t>Comments,Code Review,Testing,Reporting Issues,Bug Triaging,Creative Work &amp; Design,Mentoring,Providing Data,Ideas &amp; Planning</t>
  </si>
  <si>
    <t>Comments,Code Review,Testing,Bug Triaging</t>
  </si>
  <si>
    <t>Comments,Code Review,Testing,Reporting Issues,Bug Triaging,Creative Work &amp; Design,Ideas &amp; Planning</t>
  </si>
  <si>
    <t>Non-Code Contributions (Issues, Comments, Non-code related commits, etc)</t>
  </si>
  <si>
    <t>Never</t>
  </si>
  <si>
    <t>Comments,Bug Triaging</t>
  </si>
  <si>
    <t>Comments,Testing,Reporting Issues,Ideas &amp; Planning</t>
  </si>
  <si>
    <t>Code Review,Testing,Bug Triaging,Mentoring,Providing Data</t>
  </si>
  <si>
    <t>Comments,Code Review,Reporting Issues,Creative Work &amp; Design,Providing Data,Ideas &amp; Planning</t>
  </si>
  <si>
    <t>Stats:</t>
  </si>
  <si>
    <t>Total Participants</t>
  </si>
  <si>
    <t>Gender Break Up</t>
  </si>
  <si>
    <t>Number</t>
  </si>
  <si>
    <t>Age</t>
  </si>
  <si>
    <t>45 and up</t>
  </si>
  <si>
    <t>How often did you contribute to OSS</t>
  </si>
  <si>
    <t>Type of Contributions</t>
  </si>
  <si>
    <t>Frequency of Code Contribution</t>
  </si>
  <si>
    <t>Frequency of Non-Code Contribution</t>
  </si>
  <si>
    <t>Strongly Agree</t>
  </si>
  <si>
    <t>Somewhat Agree</t>
  </si>
  <si>
    <t>Somewhat Disagree</t>
  </si>
  <si>
    <t>Strongly Disagree</t>
  </si>
  <si>
    <t>Code</t>
  </si>
  <si>
    <t>Non-Code</t>
  </si>
  <si>
    <t>Both</t>
  </si>
  <si>
    <t>Gender Breakup</t>
  </si>
  <si>
    <t>RQ2 - Gender Code vs Non code</t>
  </si>
  <si>
    <t>RQ2 - Gender, code for all</t>
  </si>
  <si>
    <t>Code vs Non-code</t>
  </si>
  <si>
    <t>Frequency-Code</t>
  </si>
  <si>
    <t>Frequency-NonCode</t>
  </si>
  <si>
    <t>Percieved Importannce</t>
  </si>
  <si>
    <t>Satisfied Effort</t>
  </si>
  <si>
    <t>Equal Importance</t>
  </si>
  <si>
    <t>Same Recognition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</si>
</sst>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16" fillId="0" borderId="0" xfId="0" applyFont="1" applyAlignment="1">
      <alignment wrapText="1"/>
    </xf>
    <xf numFmtId="9" fontId="0" fillId="0" borderId="0" xfId="1" applyFont="1" applyAlignment="1">
      <alignment wrapText="1"/>
    </xf>
    <xf numFmtId="0" fontId="16" fillId="34" borderId="0" xfId="0" applyFont="1" applyFill="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Differences across Code vs Non-Code Contributions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Stats!$F$4</c:f>
              <c:strCache>
                <c:ptCount val="1"/>
                <c:pt idx="0">
                  <c:v>Code</c:v>
                </c:pt>
              </c:strCache>
            </c:strRef>
          </c:tx>
          <c:spPr>
            <a:solidFill>
              <a:schemeClr val="accent1"/>
            </a:solidFill>
            <a:ln>
              <a:noFill/>
            </a:ln>
            <a:effectLst/>
          </c:spPr>
          <c:invertIfNegative val="0"/>
          <c:cat>
            <c:strRef>
              <c:f>Stats!$G$3:$H$3</c:f>
              <c:strCache>
                <c:ptCount val="2"/>
                <c:pt idx="0">
                  <c:v>Man</c:v>
                </c:pt>
                <c:pt idx="1">
                  <c:v>Woman</c:v>
                </c:pt>
              </c:strCache>
            </c:strRef>
          </c:cat>
          <c:val>
            <c:numRef>
              <c:f>Stats!$G$4:$H$4</c:f>
              <c:numCache>
                <c:formatCode>General</c:formatCode>
                <c:ptCount val="2"/>
                <c:pt idx="0">
                  <c:v>6</c:v>
                </c:pt>
                <c:pt idx="1">
                  <c:v>1</c:v>
                </c:pt>
              </c:numCache>
            </c:numRef>
          </c:val>
          <c:extLst>
            <c:ext xmlns:c16="http://schemas.microsoft.com/office/drawing/2014/chart" uri="{C3380CC4-5D6E-409C-BE32-E72D297353CC}">
              <c16:uniqueId val="{00000000-5D41-4864-B096-289519779BCC}"/>
            </c:ext>
          </c:extLst>
        </c:ser>
        <c:ser>
          <c:idx val="1"/>
          <c:order val="1"/>
          <c:tx>
            <c:strRef>
              <c:f>Stats!$F$5</c:f>
              <c:strCache>
                <c:ptCount val="1"/>
                <c:pt idx="0">
                  <c:v>Non-Code</c:v>
                </c:pt>
              </c:strCache>
            </c:strRef>
          </c:tx>
          <c:spPr>
            <a:solidFill>
              <a:schemeClr val="accent2"/>
            </a:solidFill>
            <a:ln>
              <a:noFill/>
            </a:ln>
            <a:effectLst/>
          </c:spPr>
          <c:invertIfNegative val="0"/>
          <c:cat>
            <c:strRef>
              <c:f>Stats!$G$3:$H$3</c:f>
              <c:strCache>
                <c:ptCount val="2"/>
                <c:pt idx="0">
                  <c:v>Man</c:v>
                </c:pt>
                <c:pt idx="1">
                  <c:v>Woman</c:v>
                </c:pt>
              </c:strCache>
            </c:strRef>
          </c:cat>
          <c:val>
            <c:numRef>
              <c:f>Stats!$G$5:$H$5</c:f>
              <c:numCache>
                <c:formatCode>General</c:formatCode>
                <c:ptCount val="2"/>
                <c:pt idx="0">
                  <c:v>2</c:v>
                </c:pt>
                <c:pt idx="1">
                  <c:v>0</c:v>
                </c:pt>
              </c:numCache>
            </c:numRef>
          </c:val>
          <c:extLst>
            <c:ext xmlns:c16="http://schemas.microsoft.com/office/drawing/2014/chart" uri="{C3380CC4-5D6E-409C-BE32-E72D297353CC}">
              <c16:uniqueId val="{00000001-5D41-4864-B096-289519779BCC}"/>
            </c:ext>
          </c:extLst>
        </c:ser>
        <c:ser>
          <c:idx val="2"/>
          <c:order val="2"/>
          <c:tx>
            <c:strRef>
              <c:f>Stats!$F$6</c:f>
              <c:strCache>
                <c:ptCount val="1"/>
                <c:pt idx="0">
                  <c:v>Both</c:v>
                </c:pt>
              </c:strCache>
            </c:strRef>
          </c:tx>
          <c:spPr>
            <a:solidFill>
              <a:schemeClr val="accent3"/>
            </a:solidFill>
            <a:ln>
              <a:noFill/>
            </a:ln>
            <a:effectLst/>
          </c:spPr>
          <c:invertIfNegative val="0"/>
          <c:cat>
            <c:strRef>
              <c:f>Stats!$G$3:$H$3</c:f>
              <c:strCache>
                <c:ptCount val="2"/>
                <c:pt idx="0">
                  <c:v>Man</c:v>
                </c:pt>
                <c:pt idx="1">
                  <c:v>Woman</c:v>
                </c:pt>
              </c:strCache>
            </c:strRef>
          </c:cat>
          <c:val>
            <c:numRef>
              <c:f>Stats!$G$6:$H$6</c:f>
              <c:numCache>
                <c:formatCode>General</c:formatCode>
                <c:ptCount val="2"/>
                <c:pt idx="0">
                  <c:v>2</c:v>
                </c:pt>
                <c:pt idx="1">
                  <c:v>4</c:v>
                </c:pt>
              </c:numCache>
            </c:numRef>
          </c:val>
          <c:extLst>
            <c:ext xmlns:c16="http://schemas.microsoft.com/office/drawing/2014/chart" uri="{C3380CC4-5D6E-409C-BE32-E72D297353CC}">
              <c16:uniqueId val="{00000003-5D41-4864-B096-289519779BCC}"/>
            </c:ext>
          </c:extLst>
        </c:ser>
        <c:dLbls>
          <c:showLegendKey val="0"/>
          <c:showVal val="0"/>
          <c:showCatName val="0"/>
          <c:showSerName val="0"/>
          <c:showPercent val="0"/>
          <c:showBubbleSize val="0"/>
        </c:dLbls>
        <c:gapWidth val="219"/>
        <c:overlap val="100"/>
        <c:axId val="549998392"/>
        <c:axId val="549998712"/>
      </c:barChart>
      <c:catAx>
        <c:axId val="54999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98712"/>
        <c:crosses val="autoZero"/>
        <c:auto val="1"/>
        <c:lblAlgn val="ctr"/>
        <c:lblOffset val="100"/>
        <c:noMultiLvlLbl val="0"/>
      </c:catAx>
      <c:valAx>
        <c:axId val="54999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98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Code vs.</a:t>
            </a:r>
            <a:r>
              <a:rPr lang="en-US" baseline="0"/>
              <a:t> Non-Code Contributions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48-4B17-BB19-A75C953079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48-4B17-BB19-A75C953079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48-4B17-BB19-A75C953079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Stats!$F$9:$F$11</c:f>
              <c:strCache>
                <c:ptCount val="3"/>
                <c:pt idx="0">
                  <c:v>Code</c:v>
                </c:pt>
                <c:pt idx="1">
                  <c:v>Non-Code</c:v>
                </c:pt>
                <c:pt idx="2">
                  <c:v>Both</c:v>
                </c:pt>
              </c:strCache>
            </c:strRef>
          </c:cat>
          <c:val>
            <c:numRef>
              <c:f>Stats!$G$9:$G$11</c:f>
              <c:numCache>
                <c:formatCode>0%</c:formatCode>
                <c:ptCount val="3"/>
                <c:pt idx="0">
                  <c:v>0.46666666666666667</c:v>
                </c:pt>
                <c:pt idx="1">
                  <c:v>0.13333333333333333</c:v>
                </c:pt>
                <c:pt idx="2">
                  <c:v>0.4</c:v>
                </c:pt>
              </c:numCache>
            </c:numRef>
          </c:val>
          <c:extLst>
            <c:ext xmlns:c16="http://schemas.microsoft.com/office/drawing/2014/chart" uri="{C3380CC4-5D6E-409C-BE32-E72D297353CC}">
              <c16:uniqueId val="{00000000-196E-416E-BA4E-8C1BC9612044}"/>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Participant</a:t>
            </a:r>
            <a:r>
              <a:rPr lang="en-US" baseline="0"/>
              <a:t> </a:t>
            </a: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72-42B9-A8FC-D251804932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72-42B9-A8FC-D251804932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Stats!$K$9:$L$9</c:f>
              <c:strCache>
                <c:ptCount val="2"/>
                <c:pt idx="0">
                  <c:v>Man</c:v>
                </c:pt>
                <c:pt idx="1">
                  <c:v>Woman</c:v>
                </c:pt>
              </c:strCache>
            </c:strRef>
          </c:cat>
          <c:val>
            <c:numRef>
              <c:f>Stats!$K$10:$L$10</c:f>
              <c:numCache>
                <c:formatCode>0%</c:formatCode>
                <c:ptCount val="2"/>
                <c:pt idx="0">
                  <c:v>0.66666666666666663</c:v>
                </c:pt>
                <c:pt idx="1">
                  <c:v>0.33333333333333331</c:v>
                </c:pt>
              </c:numCache>
            </c:numRef>
          </c:val>
          <c:extLst>
            <c:ext xmlns:c16="http://schemas.microsoft.com/office/drawing/2014/chart" uri="{C3380CC4-5D6E-409C-BE32-E72D297353CC}">
              <c16:uniqueId val="{00000000-33F9-428D-95EF-FC5F23D1AE3A}"/>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Differences across Code vs</a:t>
            </a:r>
            <a:r>
              <a:rPr lang="en-US" baseline="0"/>
              <a:t> Non-Code Contributions (Flattened)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Stats!$J$4</c:f>
              <c:strCache>
                <c:ptCount val="1"/>
                <c:pt idx="0">
                  <c:v>Code</c:v>
                </c:pt>
              </c:strCache>
            </c:strRef>
          </c:tx>
          <c:spPr>
            <a:solidFill>
              <a:schemeClr val="accent1"/>
            </a:solidFill>
            <a:ln>
              <a:noFill/>
            </a:ln>
            <a:effectLst/>
          </c:spPr>
          <c:invertIfNegative val="0"/>
          <c:cat>
            <c:strRef>
              <c:f>Stats!$K$3:$L$3</c:f>
              <c:strCache>
                <c:ptCount val="2"/>
                <c:pt idx="0">
                  <c:v>Man</c:v>
                </c:pt>
                <c:pt idx="1">
                  <c:v>Woman</c:v>
                </c:pt>
              </c:strCache>
            </c:strRef>
          </c:cat>
          <c:val>
            <c:numRef>
              <c:f>Stats!$K$4:$L$4</c:f>
              <c:numCache>
                <c:formatCode>General</c:formatCode>
                <c:ptCount val="2"/>
                <c:pt idx="0">
                  <c:v>8</c:v>
                </c:pt>
                <c:pt idx="1">
                  <c:v>5</c:v>
                </c:pt>
              </c:numCache>
            </c:numRef>
          </c:val>
          <c:extLst>
            <c:ext xmlns:c16="http://schemas.microsoft.com/office/drawing/2014/chart" uri="{C3380CC4-5D6E-409C-BE32-E72D297353CC}">
              <c16:uniqueId val="{00000000-840D-4101-B186-7A3D0D2FE334}"/>
            </c:ext>
          </c:extLst>
        </c:ser>
        <c:ser>
          <c:idx val="1"/>
          <c:order val="1"/>
          <c:tx>
            <c:strRef>
              <c:f>Stats!$J$5</c:f>
              <c:strCache>
                <c:ptCount val="1"/>
                <c:pt idx="0">
                  <c:v>Non-Code</c:v>
                </c:pt>
              </c:strCache>
            </c:strRef>
          </c:tx>
          <c:spPr>
            <a:solidFill>
              <a:schemeClr val="accent2"/>
            </a:solidFill>
            <a:ln>
              <a:noFill/>
            </a:ln>
            <a:effectLst/>
          </c:spPr>
          <c:invertIfNegative val="0"/>
          <c:cat>
            <c:strRef>
              <c:f>Stats!$K$3:$L$3</c:f>
              <c:strCache>
                <c:ptCount val="2"/>
                <c:pt idx="0">
                  <c:v>Man</c:v>
                </c:pt>
                <c:pt idx="1">
                  <c:v>Woman</c:v>
                </c:pt>
              </c:strCache>
            </c:strRef>
          </c:cat>
          <c:val>
            <c:numRef>
              <c:f>Stats!$K$5:$L$5</c:f>
              <c:numCache>
                <c:formatCode>General</c:formatCode>
                <c:ptCount val="2"/>
                <c:pt idx="0">
                  <c:v>4</c:v>
                </c:pt>
                <c:pt idx="1">
                  <c:v>4</c:v>
                </c:pt>
              </c:numCache>
            </c:numRef>
          </c:val>
          <c:extLst>
            <c:ext xmlns:c16="http://schemas.microsoft.com/office/drawing/2014/chart" uri="{C3380CC4-5D6E-409C-BE32-E72D297353CC}">
              <c16:uniqueId val="{00000001-840D-4101-B186-7A3D0D2FE334}"/>
            </c:ext>
          </c:extLst>
        </c:ser>
        <c:dLbls>
          <c:showLegendKey val="0"/>
          <c:showVal val="0"/>
          <c:showCatName val="0"/>
          <c:showSerName val="0"/>
          <c:showPercent val="0"/>
          <c:showBubbleSize val="0"/>
        </c:dLbls>
        <c:gapWidth val="219"/>
        <c:overlap val="100"/>
        <c:axId val="550008632"/>
        <c:axId val="550009592"/>
      </c:barChart>
      <c:catAx>
        <c:axId val="55000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9592"/>
        <c:crosses val="autoZero"/>
        <c:auto val="1"/>
        <c:lblAlgn val="ctr"/>
        <c:lblOffset val="100"/>
        <c:noMultiLvlLbl val="0"/>
      </c:catAx>
      <c:valAx>
        <c:axId val="55000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8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Code Contributions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DF0-4E8D-ACA8-5223E6AF4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6-4389-9F0D-D0A26C85C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6-4389-9F0D-D0A26C85C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8DF0-4E8D-ACA8-5223E6AF4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8DF0-4E8D-ACA8-5223E6AF49A3}"/>
              </c:ext>
            </c:extLst>
          </c:dPt>
          <c:dLbls>
            <c:dLbl>
              <c:idx val="0"/>
              <c:layout>
                <c:manualLayout>
                  <c:x val="9.7222222222222224E-2"/>
                  <c:y val="3.59281324192143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F0-4E8D-ACA8-5223E6AF49A3}"/>
                </c:ext>
              </c:extLst>
            </c:dLbl>
            <c:dLbl>
              <c:idx val="3"/>
              <c:layout>
                <c:manualLayout>
                  <c:x val="-8.3333333333333329E-2"/>
                  <c:y val="4.39121618457064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DF0-4E8D-ACA8-5223E6AF49A3}"/>
                </c:ext>
              </c:extLst>
            </c:dLbl>
            <c:dLbl>
              <c:idx val="4"/>
              <c:layout>
                <c:manualLayout>
                  <c:x val="-7.2222222222222215E-2"/>
                  <c:y val="3.19361177059683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F0-4E8D-ACA8-5223E6AF49A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Stats!$O$3:$O$7</c:f>
              <c:strCache>
                <c:ptCount val="5"/>
                <c:pt idx="0">
                  <c:v>Often</c:v>
                </c:pt>
                <c:pt idx="1">
                  <c:v>Sometimes</c:v>
                </c:pt>
                <c:pt idx="2">
                  <c:v>Occasionally</c:v>
                </c:pt>
                <c:pt idx="3">
                  <c:v>Rarely</c:v>
                </c:pt>
                <c:pt idx="4">
                  <c:v>Never</c:v>
                </c:pt>
              </c:strCache>
            </c:strRef>
          </c:cat>
          <c:val>
            <c:numRef>
              <c:f>Stats!$P$3:$P$7</c:f>
              <c:numCache>
                <c:formatCode>0%</c:formatCode>
                <c:ptCount val="5"/>
                <c:pt idx="0">
                  <c:v>6.6666666666666666E-2</c:v>
                </c:pt>
                <c:pt idx="1">
                  <c:v>0.4</c:v>
                </c:pt>
                <c:pt idx="2">
                  <c:v>0.4</c:v>
                </c:pt>
                <c:pt idx="3">
                  <c:v>6.6666666666666666E-2</c:v>
                </c:pt>
                <c:pt idx="4">
                  <c:v>6.6666666666666666E-2</c:v>
                </c:pt>
              </c:numCache>
            </c:numRef>
          </c:val>
          <c:extLst>
            <c:ext xmlns:c16="http://schemas.microsoft.com/office/drawing/2014/chart" uri="{C3380CC4-5D6E-409C-BE32-E72D297353CC}">
              <c16:uniqueId val="{00000000-8DF0-4E8D-ACA8-5223E6AF49A3}"/>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Non-Code Contributions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5-4D42-B507-49BC7E40A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45-4D42-B507-49BC7E40AF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B31-46B2-8A1D-586EE9C95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7B31-46B2-8A1D-586EE9C95D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7B31-46B2-8A1D-586EE9C95D09}"/>
              </c:ext>
            </c:extLst>
          </c:dPt>
          <c:dLbls>
            <c:dLbl>
              <c:idx val="2"/>
              <c:layout>
                <c:manualLayout>
                  <c:x val="-0.14444444444444449"/>
                  <c:y val="-6.48148148148148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31-46B2-8A1D-586EE9C95D09}"/>
                </c:ext>
              </c:extLst>
            </c:dLbl>
            <c:dLbl>
              <c:idx val="3"/>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31-46B2-8A1D-586EE9C95D09}"/>
                </c:ext>
              </c:extLst>
            </c:dLbl>
            <c:dLbl>
              <c:idx val="4"/>
              <c:layout>
                <c:manualLayout>
                  <c:x val="-0.14722222222222223"/>
                  <c:y val="6.9444444444444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31-46B2-8A1D-586EE9C95D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Stats!$O$10:$O$14</c:f>
              <c:strCache>
                <c:ptCount val="5"/>
                <c:pt idx="0">
                  <c:v>Often</c:v>
                </c:pt>
                <c:pt idx="1">
                  <c:v>Sometimes</c:v>
                </c:pt>
                <c:pt idx="2">
                  <c:v>Occasionally</c:v>
                </c:pt>
                <c:pt idx="3">
                  <c:v>Rarely</c:v>
                </c:pt>
                <c:pt idx="4">
                  <c:v>Never</c:v>
                </c:pt>
              </c:strCache>
            </c:strRef>
          </c:cat>
          <c:val>
            <c:numRef>
              <c:f>Stats!$P$10:$P$14</c:f>
              <c:numCache>
                <c:formatCode>0%</c:formatCode>
                <c:ptCount val="5"/>
                <c:pt idx="0">
                  <c:v>0.2</c:v>
                </c:pt>
                <c:pt idx="1">
                  <c:v>0.2</c:v>
                </c:pt>
                <c:pt idx="2">
                  <c:v>0.26666666666666666</c:v>
                </c:pt>
                <c:pt idx="3">
                  <c:v>0.33333333333333331</c:v>
                </c:pt>
                <c:pt idx="4">
                  <c:v>0</c:v>
                </c:pt>
              </c:numCache>
            </c:numRef>
          </c:val>
          <c:extLst>
            <c:ext xmlns:c16="http://schemas.microsoft.com/office/drawing/2014/chart" uri="{C3380CC4-5D6E-409C-BE32-E72D297353CC}">
              <c16:uniqueId val="{00000000-7B31-46B2-8A1D-586EE9C95D09}"/>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Stats!$H$36</c:f>
              <c:strCache>
                <c:ptCount val="1"/>
                <c:pt idx="0">
                  <c:v>Satisfied Effort</c:v>
                </c:pt>
              </c:strCache>
            </c:strRef>
          </c:tx>
          <c:spPr>
            <a:solidFill>
              <a:schemeClr val="accent1"/>
            </a:solidFill>
            <a:ln>
              <a:noFill/>
            </a:ln>
            <a:effectLst/>
          </c:spPr>
          <c:invertIfNegative val="0"/>
          <c:cat>
            <c:strRef>
              <c:f>Stats!$G$37:$G$43</c:f>
              <c:strCache>
                <c:ptCount val="7"/>
                <c:pt idx="0">
                  <c:v>Strongly Agree</c:v>
                </c:pt>
                <c:pt idx="1">
                  <c:v>Agree</c:v>
                </c:pt>
                <c:pt idx="2">
                  <c:v>Somewhat Agree</c:v>
                </c:pt>
                <c:pt idx="3">
                  <c:v>Neither agree nor disagree</c:v>
                </c:pt>
                <c:pt idx="4">
                  <c:v>Somewhat Disagree</c:v>
                </c:pt>
                <c:pt idx="5">
                  <c:v>Disagree</c:v>
                </c:pt>
                <c:pt idx="6">
                  <c:v>Strongly Disagree</c:v>
                </c:pt>
              </c:strCache>
            </c:strRef>
          </c:cat>
          <c:val>
            <c:numRef>
              <c:f>Stats!$H$37:$H$43</c:f>
              <c:numCache>
                <c:formatCode>0%</c:formatCode>
                <c:ptCount val="7"/>
                <c:pt idx="0">
                  <c:v>0</c:v>
                </c:pt>
                <c:pt idx="1">
                  <c:v>0.33333333333333331</c:v>
                </c:pt>
                <c:pt idx="2">
                  <c:v>0.33333333333333331</c:v>
                </c:pt>
                <c:pt idx="3">
                  <c:v>0.13333333333333333</c:v>
                </c:pt>
                <c:pt idx="4">
                  <c:v>6.6666666666666666E-2</c:v>
                </c:pt>
                <c:pt idx="5">
                  <c:v>6.6666666666666666E-2</c:v>
                </c:pt>
                <c:pt idx="6">
                  <c:v>6.6666666666666666E-2</c:v>
                </c:pt>
              </c:numCache>
            </c:numRef>
          </c:val>
          <c:extLst>
            <c:ext xmlns:c16="http://schemas.microsoft.com/office/drawing/2014/chart" uri="{C3380CC4-5D6E-409C-BE32-E72D297353CC}">
              <c16:uniqueId val="{00000000-D72D-41F7-A9A7-BC9A10C0D24F}"/>
            </c:ext>
          </c:extLst>
        </c:ser>
        <c:dLbls>
          <c:showLegendKey val="0"/>
          <c:showVal val="0"/>
          <c:showCatName val="0"/>
          <c:showSerName val="0"/>
          <c:showPercent val="0"/>
          <c:showBubbleSize val="0"/>
        </c:dLbls>
        <c:gapWidth val="182"/>
        <c:axId val="550001592"/>
        <c:axId val="550002872"/>
      </c:barChart>
      <c:catAx>
        <c:axId val="550001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2872"/>
        <c:crosses val="autoZero"/>
        <c:auto val="1"/>
        <c:lblAlgn val="ctr"/>
        <c:lblOffset val="100"/>
        <c:noMultiLvlLbl val="0"/>
      </c:catAx>
      <c:valAx>
        <c:axId val="550002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1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Stats!$I$36</c:f>
              <c:strCache>
                <c:ptCount val="1"/>
                <c:pt idx="0">
                  <c:v>Equal Importance</c:v>
                </c:pt>
              </c:strCache>
            </c:strRef>
          </c:tx>
          <c:spPr>
            <a:solidFill>
              <a:schemeClr val="accent1"/>
            </a:solidFill>
            <a:ln>
              <a:noFill/>
            </a:ln>
            <a:effectLst/>
          </c:spPr>
          <c:invertIfNegative val="0"/>
          <c:cat>
            <c:strRef>
              <c:f>Stats!$G$37:$G$43</c:f>
              <c:strCache>
                <c:ptCount val="7"/>
                <c:pt idx="0">
                  <c:v>Strongly Agree</c:v>
                </c:pt>
                <c:pt idx="1">
                  <c:v>Agree</c:v>
                </c:pt>
                <c:pt idx="2">
                  <c:v>Somewhat Agree</c:v>
                </c:pt>
                <c:pt idx="3">
                  <c:v>Neither agree nor disagree</c:v>
                </c:pt>
                <c:pt idx="4">
                  <c:v>Somewhat Disagree</c:v>
                </c:pt>
                <c:pt idx="5">
                  <c:v>Disagree</c:v>
                </c:pt>
                <c:pt idx="6">
                  <c:v>Strongly Disagree</c:v>
                </c:pt>
              </c:strCache>
            </c:strRef>
          </c:cat>
          <c:val>
            <c:numRef>
              <c:f>Stats!$I$37:$I$43</c:f>
              <c:numCache>
                <c:formatCode>0%</c:formatCode>
                <c:ptCount val="7"/>
                <c:pt idx="0">
                  <c:v>0.2</c:v>
                </c:pt>
                <c:pt idx="1">
                  <c:v>0.26666666666666666</c:v>
                </c:pt>
                <c:pt idx="2">
                  <c:v>0</c:v>
                </c:pt>
                <c:pt idx="3">
                  <c:v>6.6666666666666666E-2</c:v>
                </c:pt>
                <c:pt idx="4">
                  <c:v>0.33333333333333331</c:v>
                </c:pt>
                <c:pt idx="5">
                  <c:v>6.6666666666666666E-2</c:v>
                </c:pt>
                <c:pt idx="6">
                  <c:v>6.6666666666666666E-2</c:v>
                </c:pt>
              </c:numCache>
            </c:numRef>
          </c:val>
          <c:extLst>
            <c:ext xmlns:c16="http://schemas.microsoft.com/office/drawing/2014/chart" uri="{C3380CC4-5D6E-409C-BE32-E72D297353CC}">
              <c16:uniqueId val="{00000000-989F-4BA3-B449-206A92A3AF13}"/>
            </c:ext>
          </c:extLst>
        </c:ser>
        <c:dLbls>
          <c:showLegendKey val="0"/>
          <c:showVal val="0"/>
          <c:showCatName val="0"/>
          <c:showSerName val="0"/>
          <c:showPercent val="0"/>
          <c:showBubbleSize val="0"/>
        </c:dLbls>
        <c:gapWidth val="182"/>
        <c:axId val="555938448"/>
        <c:axId val="555944848"/>
      </c:barChart>
      <c:catAx>
        <c:axId val="55593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44848"/>
        <c:crosses val="autoZero"/>
        <c:auto val="1"/>
        <c:lblAlgn val="ctr"/>
        <c:lblOffset val="100"/>
        <c:noMultiLvlLbl val="0"/>
      </c:catAx>
      <c:valAx>
        <c:axId val="555944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3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Stats!$J$36</c:f>
              <c:strCache>
                <c:ptCount val="1"/>
                <c:pt idx="0">
                  <c:v>Same Recognition</c:v>
                </c:pt>
              </c:strCache>
            </c:strRef>
          </c:tx>
          <c:spPr>
            <a:solidFill>
              <a:schemeClr val="accent1"/>
            </a:solidFill>
            <a:ln>
              <a:noFill/>
            </a:ln>
            <a:effectLst/>
          </c:spPr>
          <c:invertIfNegative val="0"/>
          <c:cat>
            <c:strRef>
              <c:f>Stats!$G$37:$G$43</c:f>
              <c:strCache>
                <c:ptCount val="7"/>
                <c:pt idx="0">
                  <c:v>Strongly Agree</c:v>
                </c:pt>
                <c:pt idx="1">
                  <c:v>Agree</c:v>
                </c:pt>
                <c:pt idx="2">
                  <c:v>Somewhat Agree</c:v>
                </c:pt>
                <c:pt idx="3">
                  <c:v>Neither agree nor disagree</c:v>
                </c:pt>
                <c:pt idx="4">
                  <c:v>Somewhat Disagree</c:v>
                </c:pt>
                <c:pt idx="5">
                  <c:v>Disagree</c:v>
                </c:pt>
                <c:pt idx="6">
                  <c:v>Strongly Disagree</c:v>
                </c:pt>
              </c:strCache>
            </c:strRef>
          </c:cat>
          <c:val>
            <c:numRef>
              <c:f>Stats!$J$37:$J$43</c:f>
              <c:numCache>
                <c:formatCode>0%</c:formatCode>
                <c:ptCount val="7"/>
                <c:pt idx="0">
                  <c:v>0.2</c:v>
                </c:pt>
                <c:pt idx="1">
                  <c:v>0.2</c:v>
                </c:pt>
                <c:pt idx="2">
                  <c:v>0.26666666666666666</c:v>
                </c:pt>
                <c:pt idx="3">
                  <c:v>0</c:v>
                </c:pt>
                <c:pt idx="4">
                  <c:v>0.13333333333333333</c:v>
                </c:pt>
                <c:pt idx="5">
                  <c:v>0.13333333333333333</c:v>
                </c:pt>
                <c:pt idx="6">
                  <c:v>6.6666666666666666E-2</c:v>
                </c:pt>
              </c:numCache>
            </c:numRef>
          </c:val>
          <c:extLst>
            <c:ext xmlns:c16="http://schemas.microsoft.com/office/drawing/2014/chart" uri="{C3380CC4-5D6E-409C-BE32-E72D297353CC}">
              <c16:uniqueId val="{00000000-243E-44DE-9F1D-7F4B8159EE36}"/>
            </c:ext>
          </c:extLst>
        </c:ser>
        <c:dLbls>
          <c:showLegendKey val="0"/>
          <c:showVal val="0"/>
          <c:showCatName val="0"/>
          <c:showSerName val="0"/>
          <c:showPercent val="0"/>
          <c:showBubbleSize val="0"/>
        </c:dLbls>
        <c:gapWidth val="182"/>
        <c:axId val="557054200"/>
        <c:axId val="557056760"/>
      </c:barChart>
      <c:catAx>
        <c:axId val="557054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56760"/>
        <c:crosses val="autoZero"/>
        <c:auto val="1"/>
        <c:lblAlgn val="ctr"/>
        <c:lblOffset val="100"/>
        <c:noMultiLvlLbl val="0"/>
      </c:catAx>
      <c:valAx>
        <c:axId val="557056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54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220806</xdr:colOff>
      <xdr:row>12</xdr:row>
      <xdr:rowOff>91785</xdr:rowOff>
    </xdr:from>
    <xdr:to>
      <xdr:col>12</xdr:col>
      <xdr:colOff>549851</xdr:colOff>
      <xdr:row>20</xdr:row>
      <xdr:rowOff>710045</xdr:rowOff>
    </xdr:to>
    <xdr:graphicFrame macro="">
      <xdr:nvGraphicFramePr>
        <xdr:cNvPr id="4" name="Chart 3">
          <a:extLst>
            <a:ext uri="{FF2B5EF4-FFF2-40B4-BE49-F238E27FC236}">
              <a16:creationId xmlns:a16="http://schemas.microsoft.com/office/drawing/2014/main" id="{7573DC54-C46C-416C-91DB-843C5C6FE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69272</xdr:colOff>
      <xdr:row>20</xdr:row>
      <xdr:rowOff>187037</xdr:rowOff>
    </xdr:from>
    <xdr:to>
      <xdr:col>20</xdr:col>
      <xdr:colOff>541191</xdr:colOff>
      <xdr:row>29</xdr:row>
      <xdr:rowOff>38101</xdr:rowOff>
    </xdr:to>
    <xdr:graphicFrame macro="">
      <xdr:nvGraphicFramePr>
        <xdr:cNvPr id="6" name="Chart 5">
          <a:extLst>
            <a:ext uri="{FF2B5EF4-FFF2-40B4-BE49-F238E27FC236}">
              <a16:creationId xmlns:a16="http://schemas.microsoft.com/office/drawing/2014/main" id="{9B1C0670-EF12-4DAD-81BA-052E4E3AA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445943</xdr:colOff>
      <xdr:row>20</xdr:row>
      <xdr:rowOff>377535</xdr:rowOff>
    </xdr:from>
    <xdr:to>
      <xdr:col>25</xdr:col>
      <xdr:colOff>363683</xdr:colOff>
      <xdr:row>31</xdr:row>
      <xdr:rowOff>38099</xdr:rowOff>
    </xdr:to>
    <xdr:graphicFrame macro="">
      <xdr:nvGraphicFramePr>
        <xdr:cNvPr id="7" name="Chart 6">
          <a:extLst>
            <a:ext uri="{FF2B5EF4-FFF2-40B4-BE49-F238E27FC236}">
              <a16:creationId xmlns:a16="http://schemas.microsoft.com/office/drawing/2014/main" id="{AFCA4CD0-92A2-42CF-8EA8-E0CC1DF6A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688398</xdr:colOff>
      <xdr:row>20</xdr:row>
      <xdr:rowOff>983673</xdr:rowOff>
    </xdr:from>
    <xdr:to>
      <xdr:col>12</xdr:col>
      <xdr:colOff>177511</xdr:colOff>
      <xdr:row>33</xdr:row>
      <xdr:rowOff>72737</xdr:rowOff>
    </xdr:to>
    <xdr:graphicFrame macro="">
      <xdr:nvGraphicFramePr>
        <xdr:cNvPr id="8" name="Chart 7">
          <a:extLst>
            <a:ext uri="{FF2B5EF4-FFF2-40B4-BE49-F238E27FC236}">
              <a16:creationId xmlns:a16="http://schemas.microsoft.com/office/drawing/2014/main" id="{243D2539-CDD4-4AD3-BA2B-BFF72776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454601</xdr:colOff>
      <xdr:row>0</xdr:row>
      <xdr:rowOff>126421</xdr:rowOff>
    </xdr:from>
    <xdr:to>
      <xdr:col>24</xdr:col>
      <xdr:colOff>177510</xdr:colOff>
      <xdr:row>11</xdr:row>
      <xdr:rowOff>181840</xdr:rowOff>
    </xdr:to>
    <xdr:graphicFrame macro="">
      <xdr:nvGraphicFramePr>
        <xdr:cNvPr id="10" name="Chart 9">
          <a:extLst>
            <a:ext uri="{FF2B5EF4-FFF2-40B4-BE49-F238E27FC236}">
              <a16:creationId xmlns:a16="http://schemas.microsoft.com/office/drawing/2014/main" id="{22B6F124-E02B-4634-A213-6F31C7681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385328</xdr:colOff>
      <xdr:row>10</xdr:row>
      <xdr:rowOff>169718</xdr:rowOff>
    </xdr:from>
    <xdr:to>
      <xdr:col>24</xdr:col>
      <xdr:colOff>108237</xdr:colOff>
      <xdr:row>20</xdr:row>
      <xdr:rowOff>167986</xdr:rowOff>
    </xdr:to>
    <xdr:graphicFrame macro="">
      <xdr:nvGraphicFramePr>
        <xdr:cNvPr id="11" name="Chart 10">
          <a:extLst>
            <a:ext uri="{FF2B5EF4-FFF2-40B4-BE49-F238E27FC236}">
              <a16:creationId xmlns:a16="http://schemas.microsoft.com/office/drawing/2014/main" id="{76A68853-38E7-4A68-AFD0-17B49D0DD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454598</xdr:colOff>
      <xdr:row>33</xdr:row>
      <xdr:rowOff>403514</xdr:rowOff>
    </xdr:from>
    <xdr:to>
      <xdr:col>16</xdr:col>
      <xdr:colOff>385326</xdr:colOff>
      <xdr:row>39</xdr:row>
      <xdr:rowOff>98714</xdr:rowOff>
    </xdr:to>
    <xdr:graphicFrame macro="">
      <xdr:nvGraphicFramePr>
        <xdr:cNvPr id="12" name="Chart 11">
          <a:extLst>
            <a:ext uri="{FF2B5EF4-FFF2-40B4-BE49-F238E27FC236}">
              <a16:creationId xmlns:a16="http://schemas.microsoft.com/office/drawing/2014/main" id="{7658AF62-1FC0-4940-A978-28A4B221B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342034</xdr:colOff>
      <xdr:row>35</xdr:row>
      <xdr:rowOff>91786</xdr:rowOff>
    </xdr:from>
    <xdr:to>
      <xdr:col>26</xdr:col>
      <xdr:colOff>64943</xdr:colOff>
      <xdr:row>41</xdr:row>
      <xdr:rowOff>358486</xdr:rowOff>
    </xdr:to>
    <xdr:graphicFrame macro="">
      <xdr:nvGraphicFramePr>
        <xdr:cNvPr id="13" name="Chart 12">
          <a:extLst>
            <a:ext uri="{FF2B5EF4-FFF2-40B4-BE49-F238E27FC236}">
              <a16:creationId xmlns:a16="http://schemas.microsoft.com/office/drawing/2014/main" id="{6FB828C9-0533-446C-924B-5EC05156E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619125</xdr:colOff>
      <xdr:row>41</xdr:row>
      <xdr:rowOff>394855</xdr:rowOff>
    </xdr:from>
    <xdr:to>
      <xdr:col>20</xdr:col>
      <xdr:colOff>307398</xdr:colOff>
      <xdr:row>49</xdr:row>
      <xdr:rowOff>661555</xdr:rowOff>
    </xdr:to>
    <xdr:graphicFrame macro="">
      <xdr:nvGraphicFramePr>
        <xdr:cNvPr id="14" name="Chart 13">
          <a:extLst>
            <a:ext uri="{FF2B5EF4-FFF2-40B4-BE49-F238E27FC236}">
              <a16:creationId xmlns:a16="http://schemas.microsoft.com/office/drawing/2014/main" id="{DDC6236E-0E51-4B59-8BB0-8BB200500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tabSelected="1" topLeftCell="D1" zoomScale="90" zoomScaleNormal="90" workbookViewId="0">
      <pane ySplit="1" topLeftCell="A2" activePane="bottomLeft" state="frozen"/>
      <selection pane="bottomLeft" activeCell="F6" sqref="F6"/>
    </sheetView>
  </sheetViews>
  <sheetFormatPr defaultColWidth="9.1796875" defaultRowHeight="14.5" x14ac:dyDescent="0.35"/>
  <cols>
    <col min="1" max="1" width="20.453125" style="1" customWidth="1"/>
    <col min="2" max="2" width="25.1796875" style="1" customWidth="1"/>
    <col min="3" max="3" width="18.7265625" style="1" customWidth="1"/>
    <col min="4" max="4" width="22.26953125" style="1" customWidth="1"/>
    <col min="5" max="5" width="20.81640625" style="1" customWidth="1"/>
    <col min="6" max="6" width="35.54296875" style="1" customWidth="1"/>
    <col min="7" max="8" width="24.7265625" style="1" customWidth="1"/>
    <col min="9" max="9" width="35.26953125" style="1" customWidth="1"/>
    <col min="10" max="12" width="24.7265625" style="1" customWidth="1"/>
    <col min="13" max="16384" width="9.1796875" style="1"/>
  </cols>
  <sheetData>
    <row r="1" spans="1:12" ht="72.5" x14ac:dyDescent="0.35">
      <c r="A1" s="2" t="s">
        <v>0</v>
      </c>
      <c r="B1" s="1" t="s">
        <v>1</v>
      </c>
      <c r="C1" s="1" t="s">
        <v>2</v>
      </c>
      <c r="D1" s="1" t="s">
        <v>3</v>
      </c>
      <c r="E1" s="1" t="s">
        <v>4</v>
      </c>
      <c r="F1" s="1" t="s">
        <v>5</v>
      </c>
      <c r="G1" s="1" t="s">
        <v>6</v>
      </c>
      <c r="H1" s="1" t="s">
        <v>7</v>
      </c>
      <c r="I1" s="1" t="s">
        <v>8</v>
      </c>
      <c r="J1" s="1" t="s">
        <v>9</v>
      </c>
      <c r="K1" s="1" t="s">
        <v>10</v>
      </c>
      <c r="L1" s="1" t="s">
        <v>11</v>
      </c>
    </row>
    <row r="2" spans="1:12" s="3" customFormat="1" ht="29" x14ac:dyDescent="0.35">
      <c r="A2" s="1" t="s">
        <v>14</v>
      </c>
      <c r="B2" s="1" t="s">
        <v>14</v>
      </c>
      <c r="C2" s="1" t="s">
        <v>16</v>
      </c>
      <c r="D2" s="1" t="s">
        <v>17</v>
      </c>
      <c r="E2" s="1" t="s">
        <v>18</v>
      </c>
      <c r="F2" s="1" t="s">
        <v>13</v>
      </c>
      <c r="G2" s="1" t="s">
        <v>12</v>
      </c>
      <c r="H2" s="1" t="s">
        <v>12</v>
      </c>
      <c r="I2" s="1" t="s">
        <v>19</v>
      </c>
      <c r="J2" s="1" t="s">
        <v>20</v>
      </c>
      <c r="K2" s="1" t="s">
        <v>21</v>
      </c>
      <c r="L2" s="1" t="s">
        <v>21</v>
      </c>
    </row>
    <row r="3" spans="1:12" ht="29" x14ac:dyDescent="0.35">
      <c r="A3" s="1" t="s">
        <v>14</v>
      </c>
      <c r="B3" s="1" t="s">
        <v>14</v>
      </c>
      <c r="C3" s="1" t="s">
        <v>16</v>
      </c>
      <c r="D3" s="1" t="s">
        <v>17</v>
      </c>
      <c r="E3" s="1" t="s">
        <v>12</v>
      </c>
      <c r="F3" s="1" t="s">
        <v>13</v>
      </c>
      <c r="G3" s="1" t="s">
        <v>22</v>
      </c>
      <c r="H3" s="1" t="s">
        <v>18</v>
      </c>
      <c r="I3" s="1" t="s">
        <v>23</v>
      </c>
      <c r="J3" s="1" t="s">
        <v>24</v>
      </c>
      <c r="K3" s="1" t="s">
        <v>25</v>
      </c>
      <c r="L3" s="1" t="s">
        <v>24</v>
      </c>
    </row>
    <row r="4" spans="1:12" ht="58" x14ac:dyDescent="0.35">
      <c r="A4" s="1" t="s">
        <v>14</v>
      </c>
      <c r="B4" s="1" t="s">
        <v>14</v>
      </c>
      <c r="C4" s="1" t="s">
        <v>26</v>
      </c>
      <c r="D4" s="1" t="s">
        <v>17</v>
      </c>
      <c r="E4" s="1" t="s">
        <v>27</v>
      </c>
      <c r="F4" s="1" t="s">
        <v>28</v>
      </c>
      <c r="G4" s="1" t="s">
        <v>22</v>
      </c>
      <c r="H4" s="1" t="s">
        <v>12</v>
      </c>
      <c r="I4" s="1" t="s">
        <v>29</v>
      </c>
      <c r="J4" s="1" t="s">
        <v>25</v>
      </c>
      <c r="K4" s="1" t="s">
        <v>20</v>
      </c>
      <c r="L4" s="1" t="s">
        <v>20</v>
      </c>
    </row>
    <row r="5" spans="1:12" ht="72.5" x14ac:dyDescent="0.35">
      <c r="A5" s="1" t="s">
        <v>14</v>
      </c>
      <c r="B5" s="1" t="s">
        <v>14</v>
      </c>
      <c r="C5" s="1" t="s">
        <v>26</v>
      </c>
      <c r="D5" s="1" t="s">
        <v>17</v>
      </c>
      <c r="E5" s="1" t="s">
        <v>27</v>
      </c>
      <c r="F5" s="1" t="s">
        <v>28</v>
      </c>
      <c r="G5" s="1" t="s">
        <v>27</v>
      </c>
      <c r="H5" s="1" t="s">
        <v>27</v>
      </c>
      <c r="I5" s="1" t="s">
        <v>30</v>
      </c>
      <c r="J5" s="1" t="s">
        <v>20</v>
      </c>
      <c r="K5" s="1" t="s">
        <v>21</v>
      </c>
      <c r="L5" s="1" t="s">
        <v>21</v>
      </c>
    </row>
    <row r="6" spans="1:12" ht="58" x14ac:dyDescent="0.35">
      <c r="A6" s="1" t="s">
        <v>14</v>
      </c>
      <c r="B6" s="1" t="s">
        <v>14</v>
      </c>
      <c r="C6" s="1" t="s">
        <v>26</v>
      </c>
      <c r="D6" s="1" t="s">
        <v>17</v>
      </c>
      <c r="E6" s="1" t="s">
        <v>12</v>
      </c>
      <c r="F6" s="1" t="s">
        <v>28</v>
      </c>
      <c r="G6" s="1" t="s">
        <v>12</v>
      </c>
      <c r="H6" s="1" t="s">
        <v>27</v>
      </c>
      <c r="I6" s="1" t="s">
        <v>31</v>
      </c>
      <c r="J6" s="1" t="s">
        <v>32</v>
      </c>
      <c r="K6" s="1" t="s">
        <v>32</v>
      </c>
      <c r="L6" s="1" t="s">
        <v>32</v>
      </c>
    </row>
    <row r="7" spans="1:12" ht="58" x14ac:dyDescent="0.35">
      <c r="A7" s="1" t="s">
        <v>14</v>
      </c>
      <c r="B7" s="1" t="s">
        <v>14</v>
      </c>
      <c r="C7" s="1" t="s">
        <v>16</v>
      </c>
      <c r="D7" s="1" t="s">
        <v>17</v>
      </c>
      <c r="E7" s="1" t="s">
        <v>12</v>
      </c>
      <c r="F7" s="1" t="s">
        <v>28</v>
      </c>
      <c r="G7" s="1" t="s">
        <v>22</v>
      </c>
      <c r="H7" s="1" t="s">
        <v>18</v>
      </c>
      <c r="I7" s="1" t="s">
        <v>33</v>
      </c>
      <c r="J7" s="1" t="s">
        <v>20</v>
      </c>
      <c r="K7" s="1" t="s">
        <v>20</v>
      </c>
      <c r="L7" s="1" t="s">
        <v>20</v>
      </c>
    </row>
    <row r="8" spans="1:12" ht="29" x14ac:dyDescent="0.35">
      <c r="A8" s="1" t="s">
        <v>14</v>
      </c>
      <c r="B8" s="1" t="s">
        <v>14</v>
      </c>
      <c r="C8" s="1" t="s">
        <v>26</v>
      </c>
      <c r="D8" s="1" t="s">
        <v>34</v>
      </c>
      <c r="E8" s="1" t="s">
        <v>12</v>
      </c>
      <c r="F8" s="1" t="s">
        <v>13</v>
      </c>
      <c r="G8" s="1" t="s">
        <v>12</v>
      </c>
      <c r="H8" s="1" t="s">
        <v>22</v>
      </c>
      <c r="I8" s="1" t="s">
        <v>35</v>
      </c>
      <c r="J8" s="1" t="s">
        <v>24</v>
      </c>
      <c r="K8" s="1" t="s">
        <v>25</v>
      </c>
      <c r="L8" s="1" t="s">
        <v>36</v>
      </c>
    </row>
    <row r="9" spans="1:12" ht="29" x14ac:dyDescent="0.35">
      <c r="A9" s="1" t="s">
        <v>14</v>
      </c>
      <c r="B9" s="1" t="s">
        <v>14</v>
      </c>
      <c r="C9" s="1" t="s">
        <v>16</v>
      </c>
      <c r="D9" s="1" t="s">
        <v>17</v>
      </c>
      <c r="E9" s="1" t="s">
        <v>22</v>
      </c>
      <c r="F9" s="1" t="s">
        <v>13</v>
      </c>
      <c r="G9" s="1" t="s">
        <v>22</v>
      </c>
      <c r="H9" s="1" t="s">
        <v>22</v>
      </c>
      <c r="I9" s="1" t="s">
        <v>37</v>
      </c>
      <c r="J9" s="1" t="s">
        <v>38</v>
      </c>
      <c r="K9" s="1" t="s">
        <v>36</v>
      </c>
      <c r="L9" s="1" t="s">
        <v>36</v>
      </c>
    </row>
    <row r="10" spans="1:12" ht="72.5" x14ac:dyDescent="0.35">
      <c r="A10" s="1" t="s">
        <v>14</v>
      </c>
      <c r="B10" s="1" t="s">
        <v>14</v>
      </c>
      <c r="C10" s="1" t="s">
        <v>16</v>
      </c>
      <c r="D10" s="1" t="s">
        <v>17</v>
      </c>
      <c r="E10" s="1" t="s">
        <v>27</v>
      </c>
      <c r="F10" s="1" t="s">
        <v>28</v>
      </c>
      <c r="G10" s="1" t="s">
        <v>12</v>
      </c>
      <c r="H10" s="1" t="s">
        <v>12</v>
      </c>
      <c r="I10" s="1" t="s">
        <v>39</v>
      </c>
      <c r="J10" s="1" t="s">
        <v>24</v>
      </c>
      <c r="K10" s="1" t="s">
        <v>38</v>
      </c>
      <c r="L10" s="1" t="s">
        <v>24</v>
      </c>
    </row>
    <row r="11" spans="1:12" ht="29" x14ac:dyDescent="0.35">
      <c r="A11" s="1" t="s">
        <v>14</v>
      </c>
      <c r="B11" s="1" t="s">
        <v>14</v>
      </c>
      <c r="C11" s="1" t="s">
        <v>16</v>
      </c>
      <c r="D11" s="1" t="s">
        <v>17</v>
      </c>
      <c r="E11" s="1" t="s">
        <v>12</v>
      </c>
      <c r="F11" s="1" t="s">
        <v>13</v>
      </c>
      <c r="G11" s="1" t="s">
        <v>12</v>
      </c>
      <c r="H11" s="1" t="s">
        <v>18</v>
      </c>
      <c r="I11" s="1" t="s">
        <v>40</v>
      </c>
      <c r="J11" s="1" t="s">
        <v>36</v>
      </c>
      <c r="K11" s="1" t="s">
        <v>25</v>
      </c>
      <c r="L11" s="1" t="s">
        <v>25</v>
      </c>
    </row>
    <row r="12" spans="1:12" s="3" customFormat="1" ht="58" x14ac:dyDescent="0.35">
      <c r="A12" s="1" t="s">
        <v>14</v>
      </c>
      <c r="B12" s="1" t="s">
        <v>14</v>
      </c>
      <c r="C12" s="1" t="s">
        <v>16</v>
      </c>
      <c r="D12" s="1" t="s">
        <v>17</v>
      </c>
      <c r="E12" s="1" t="s">
        <v>22</v>
      </c>
      <c r="F12" s="1" t="s">
        <v>13</v>
      </c>
      <c r="G12" s="1" t="s">
        <v>22</v>
      </c>
      <c r="H12" s="1" t="s">
        <v>18</v>
      </c>
      <c r="I12" s="1" t="s">
        <v>41</v>
      </c>
      <c r="J12" s="1" t="s">
        <v>24</v>
      </c>
      <c r="K12" s="1" t="s">
        <v>25</v>
      </c>
      <c r="L12" s="1" t="s">
        <v>25</v>
      </c>
    </row>
    <row r="13" spans="1:12" s="3" customFormat="1" ht="43.5" x14ac:dyDescent="0.35">
      <c r="A13" s="1" t="s">
        <v>14</v>
      </c>
      <c r="B13" s="1" t="s">
        <v>14</v>
      </c>
      <c r="C13" s="1" t="s">
        <v>16</v>
      </c>
      <c r="D13" s="1" t="s">
        <v>34</v>
      </c>
      <c r="E13" s="1" t="s">
        <v>18</v>
      </c>
      <c r="F13" s="1" t="s">
        <v>42</v>
      </c>
      <c r="G13" s="1" t="s">
        <v>43</v>
      </c>
      <c r="H13" s="1" t="s">
        <v>18</v>
      </c>
      <c r="I13" s="1" t="s">
        <v>44</v>
      </c>
      <c r="J13" s="1" t="s">
        <v>20</v>
      </c>
      <c r="K13" s="1" t="s">
        <v>20</v>
      </c>
      <c r="L13" s="1" t="s">
        <v>20</v>
      </c>
    </row>
    <row r="14" spans="1:12" ht="43.5" x14ac:dyDescent="0.35">
      <c r="A14" s="1" t="s">
        <v>14</v>
      </c>
      <c r="B14" s="1" t="s">
        <v>14</v>
      </c>
      <c r="C14" s="1" t="s">
        <v>16</v>
      </c>
      <c r="D14" s="1" t="s">
        <v>17</v>
      </c>
      <c r="E14" s="1" t="s">
        <v>12</v>
      </c>
      <c r="F14" s="1" t="s">
        <v>42</v>
      </c>
      <c r="G14" s="1" t="s">
        <v>12</v>
      </c>
      <c r="H14" s="1" t="s">
        <v>22</v>
      </c>
      <c r="I14" s="1" t="s">
        <v>45</v>
      </c>
      <c r="J14" s="1" t="s">
        <v>24</v>
      </c>
      <c r="K14" s="1" t="s">
        <v>20</v>
      </c>
      <c r="L14" s="1" t="s">
        <v>24</v>
      </c>
    </row>
    <row r="15" spans="1:12" ht="29" x14ac:dyDescent="0.35">
      <c r="A15" s="1" t="s">
        <v>14</v>
      </c>
      <c r="B15" s="1" t="s">
        <v>14</v>
      </c>
      <c r="C15" s="1" t="s">
        <v>16</v>
      </c>
      <c r="D15" s="1" t="s">
        <v>34</v>
      </c>
      <c r="E15" s="1" t="s">
        <v>22</v>
      </c>
      <c r="F15" s="1" t="s">
        <v>13</v>
      </c>
      <c r="G15" s="1" t="s">
        <v>18</v>
      </c>
      <c r="H15" s="1" t="s">
        <v>22</v>
      </c>
      <c r="I15" s="1" t="s">
        <v>46</v>
      </c>
      <c r="J15" s="1" t="s">
        <v>38</v>
      </c>
      <c r="K15" s="1" t="s">
        <v>25</v>
      </c>
      <c r="L15" s="1" t="s">
        <v>24</v>
      </c>
    </row>
    <row r="16" spans="1:12" ht="58" x14ac:dyDescent="0.35">
      <c r="A16" s="1" t="s">
        <v>14</v>
      </c>
      <c r="B16" s="1" t="s">
        <v>14</v>
      </c>
      <c r="C16" s="1" t="s">
        <v>26</v>
      </c>
      <c r="D16" s="1" t="s">
        <v>17</v>
      </c>
      <c r="E16" s="1" t="s">
        <v>12</v>
      </c>
      <c r="F16" s="1" t="s">
        <v>28</v>
      </c>
      <c r="G16" s="1" t="s">
        <v>22</v>
      </c>
      <c r="H16" s="1" t="s">
        <v>27</v>
      </c>
      <c r="I16" s="1" t="s">
        <v>47</v>
      </c>
      <c r="J16" s="1" t="s">
        <v>20</v>
      </c>
      <c r="K16" s="1" t="s">
        <v>21</v>
      </c>
      <c r="L16" s="1" t="s">
        <v>21</v>
      </c>
    </row>
    <row r="17" spans="1:13" s="3" customFormat="1" x14ac:dyDescent="0.35">
      <c r="A17" s="3" t="s">
        <v>14</v>
      </c>
      <c r="B17" s="3" t="s">
        <v>15</v>
      </c>
      <c r="M17" s="1"/>
    </row>
    <row r="18" spans="1:13" x14ac:dyDescent="0.35">
      <c r="A18" s="3" t="s">
        <v>14</v>
      </c>
      <c r="B18" s="3" t="s">
        <v>15</v>
      </c>
      <c r="C18" s="3"/>
      <c r="D18" s="3"/>
      <c r="E18" s="3"/>
      <c r="F18" s="3"/>
      <c r="G18" s="3"/>
      <c r="H18" s="3"/>
      <c r="I18" s="3"/>
      <c r="J18" s="3"/>
      <c r="K18" s="3"/>
      <c r="L18" s="3"/>
      <c r="M18" s="3"/>
    </row>
    <row r="19" spans="1:13" x14ac:dyDescent="0.35">
      <c r="A19" s="3" t="s">
        <v>14</v>
      </c>
      <c r="B19" s="3" t="s">
        <v>15</v>
      </c>
      <c r="C19" s="3"/>
      <c r="D19" s="3"/>
      <c r="E19" s="3"/>
      <c r="F19" s="3"/>
      <c r="G19" s="3"/>
      <c r="H19" s="3"/>
      <c r="I19" s="3"/>
      <c r="J19" s="3"/>
      <c r="K19" s="3"/>
      <c r="L19" s="3"/>
    </row>
    <row r="20" spans="1:13" x14ac:dyDescent="0.35">
      <c r="A20" s="3" t="s">
        <v>14</v>
      </c>
      <c r="B20" s="3" t="s">
        <v>15</v>
      </c>
      <c r="C20" s="3"/>
      <c r="D20" s="3"/>
      <c r="E20" s="3"/>
      <c r="F20" s="3"/>
      <c r="G20" s="3"/>
      <c r="H20" s="3"/>
      <c r="I20" s="3"/>
      <c r="J20" s="3"/>
      <c r="K20" s="3"/>
      <c r="L20" s="3"/>
    </row>
  </sheetData>
  <sortState xmlns:xlrd2="http://schemas.microsoft.com/office/spreadsheetml/2017/richdata2" ref="A2:M21">
    <sortCondition descending="1" ref="B1:B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7"/>
  <sheetViews>
    <sheetView topLeftCell="A49" zoomScale="110" zoomScaleNormal="110" workbookViewId="0">
      <selection activeCell="C46" sqref="C46"/>
    </sheetView>
  </sheetViews>
  <sheetFormatPr defaultColWidth="9.1796875" defaultRowHeight="14.5" x14ac:dyDescent="0.35"/>
  <cols>
    <col min="1" max="1" width="22.26953125" style="1" customWidth="1"/>
    <col min="2" max="2" width="28.7265625" style="1" customWidth="1"/>
    <col min="3" max="3" width="16.81640625" style="1" customWidth="1"/>
    <col min="4" max="5" width="9.1796875" style="1"/>
    <col min="6" max="6" width="11" style="1" customWidth="1"/>
    <col min="7" max="7" width="11.81640625" style="1" bestFit="1" customWidth="1"/>
    <col min="8" max="8" width="9.1796875" style="1"/>
    <col min="9" max="9" width="11.26953125" style="1" customWidth="1"/>
    <col min="10" max="10" width="11.54296875" style="1" customWidth="1"/>
    <col min="11" max="12" width="11.81640625" style="1" bestFit="1" customWidth="1"/>
    <col min="13" max="13" width="9.1796875" style="1"/>
    <col min="14" max="14" width="12.26953125" style="1" customWidth="1"/>
    <col min="15" max="15" width="12.7265625" style="1" customWidth="1"/>
    <col min="16" max="16" width="11.81640625" style="1" bestFit="1" customWidth="1"/>
    <col min="17" max="18" width="9.1796875" style="1"/>
    <col min="19" max="19" width="9.1796875" style="1" customWidth="1"/>
    <col min="20" max="16384" width="9.1796875" style="1"/>
  </cols>
  <sheetData>
    <row r="1" spans="1:16" x14ac:dyDescent="0.35">
      <c r="A1" s="4" t="s">
        <v>48</v>
      </c>
    </row>
    <row r="2" spans="1:16" ht="58" x14ac:dyDescent="0.35">
      <c r="C2" s="1" t="s">
        <v>51</v>
      </c>
      <c r="F2" s="6" t="s">
        <v>67</v>
      </c>
      <c r="J2" s="6" t="s">
        <v>66</v>
      </c>
      <c r="N2" s="6" t="s">
        <v>69</v>
      </c>
    </row>
    <row r="3" spans="1:16" x14ac:dyDescent="0.35">
      <c r="A3" s="1" t="s">
        <v>49</v>
      </c>
      <c r="C3" s="1">
        <f>COUNTA('Survey Design - Code Contribute'!A2:A16)</f>
        <v>15</v>
      </c>
      <c r="G3" s="1" t="s">
        <v>16</v>
      </c>
      <c r="H3" s="1" t="s">
        <v>26</v>
      </c>
      <c r="K3" s="1" t="s">
        <v>16</v>
      </c>
      <c r="L3" s="1" t="s">
        <v>26</v>
      </c>
      <c r="O3" s="1" t="s">
        <v>27</v>
      </c>
      <c r="P3" s="5">
        <f>$C23/15</f>
        <v>6.6666666666666666E-2</v>
      </c>
    </row>
    <row r="4" spans="1:16" x14ac:dyDescent="0.35">
      <c r="F4" s="1" t="s">
        <v>62</v>
      </c>
      <c r="G4" s="1">
        <f>COUNTIFS('Survey Design - Code Contribute'!$C$2:$C$16, Stats!G$3, 'Survey Design - Code Contribute'!$F$2:$F$16, Stats!$B19)</f>
        <v>6</v>
      </c>
      <c r="H4" s="1">
        <f>COUNTIFS('Survey Design - Code Contribute'!$C$2:$C$16, Stats!H$3, 'Survey Design - Code Contribute'!$F$2:$F$16, Stats!$B19)</f>
        <v>1</v>
      </c>
      <c r="J4" s="1" t="s">
        <v>62</v>
      </c>
      <c r="K4" s="1">
        <f>COUNTIFS('Survey Design - Code Contribute'!$C$2:$C$16, Stats!K$3, 'Survey Design - Code Contribute'!$F$2:$F$16, Stats!$B19)+G$6</f>
        <v>8</v>
      </c>
      <c r="L4" s="1">
        <f>COUNTIFS('Survey Design - Code Contribute'!$C$2:$C$16, Stats!L$3, 'Survey Design - Code Contribute'!$F$2:$F$16, Stats!$B19)+H$6</f>
        <v>5</v>
      </c>
      <c r="O4" s="1" t="s">
        <v>12</v>
      </c>
      <c r="P4" s="5">
        <f t="shared" ref="P4:P7" si="0">$C24/15</f>
        <v>0.4</v>
      </c>
    </row>
    <row r="5" spans="1:16" x14ac:dyDescent="0.35">
      <c r="A5" s="1" t="s">
        <v>50</v>
      </c>
      <c r="F5" s="1" t="s">
        <v>63</v>
      </c>
      <c r="G5" s="1">
        <f>COUNTIFS('Survey Design - Code Contribute'!$C$2:$C$16, Stats!G$3, 'Survey Design - Code Contribute'!$F$2:$F$16, Stats!$B20)</f>
        <v>2</v>
      </c>
      <c r="H5" s="1">
        <f>COUNTIFS('Survey Design - Code Contribute'!$C$2:$C$16, Stats!H$3, 'Survey Design - Code Contribute'!$F$2:$F$16, Stats!$B20)</f>
        <v>0</v>
      </c>
      <c r="J5" s="1" t="s">
        <v>63</v>
      </c>
      <c r="K5" s="1">
        <f>COUNTIFS('Survey Design - Code Contribute'!$C$2:$C$16, Stats!K$3, 'Survey Design - Code Contribute'!$F$2:$F$16, Stats!$B20)+G$6</f>
        <v>4</v>
      </c>
      <c r="L5" s="1">
        <f>COUNTIFS('Survey Design - Code Contribute'!$C$2:$C$16, Stats!L$3, 'Survey Design - Code Contribute'!$F$2:$F$16, Stats!$B20)+H$6</f>
        <v>4</v>
      </c>
      <c r="O5" s="1" t="s">
        <v>22</v>
      </c>
      <c r="P5" s="5">
        <f t="shared" si="0"/>
        <v>0.4</v>
      </c>
    </row>
    <row r="6" spans="1:16" x14ac:dyDescent="0.35">
      <c r="B6" s="1" t="s">
        <v>16</v>
      </c>
      <c r="C6" s="1">
        <f>COUNTIF('Survey Design - Code Contribute'!C2:C16, Stats!B6)</f>
        <v>10</v>
      </c>
      <c r="F6" s="1" t="s">
        <v>64</v>
      </c>
      <c r="G6" s="1">
        <f>COUNTIFS('Survey Design - Code Contribute'!$C$2:$C$16, Stats!G$3, 'Survey Design - Code Contribute'!$F$2:$F$16, Stats!$B21)</f>
        <v>2</v>
      </c>
      <c r="H6" s="1">
        <f>COUNTIFS('Survey Design - Code Contribute'!$C$2:$C$16, Stats!H$3, 'Survey Design - Code Contribute'!$F$2:$F$16, Stats!$B21)</f>
        <v>4</v>
      </c>
      <c r="O6" s="1" t="s">
        <v>18</v>
      </c>
      <c r="P6" s="5">
        <f t="shared" si="0"/>
        <v>6.6666666666666666E-2</v>
      </c>
    </row>
    <row r="7" spans="1:16" x14ac:dyDescent="0.35">
      <c r="B7" s="1" t="s">
        <v>26</v>
      </c>
      <c r="C7" s="1">
        <f>COUNTIF('Survey Design - Code Contribute'!C2:C16, Stats!B7)</f>
        <v>5</v>
      </c>
      <c r="O7" s="1" t="s">
        <v>43</v>
      </c>
      <c r="P7" s="5">
        <f t="shared" si="0"/>
        <v>6.6666666666666666E-2</v>
      </c>
    </row>
    <row r="8" spans="1:16" ht="29" x14ac:dyDescent="0.35">
      <c r="A8" s="1" t="s">
        <v>52</v>
      </c>
      <c r="F8" s="6" t="s">
        <v>68</v>
      </c>
      <c r="J8" s="6" t="s">
        <v>65</v>
      </c>
      <c r="P8" s="5"/>
    </row>
    <row r="9" spans="1:16" ht="29" x14ac:dyDescent="0.35">
      <c r="B9" s="1" t="s">
        <v>17</v>
      </c>
      <c r="C9" s="1">
        <f>COUNTIF('Survey Design - Code Contribute'!D2:D16, Stats!B9)</f>
        <v>12</v>
      </c>
      <c r="F9" s="1" t="s">
        <v>62</v>
      </c>
      <c r="G9" s="5">
        <f>$C19/$C$3</f>
        <v>0.46666666666666667</v>
      </c>
      <c r="K9" s="1" t="s">
        <v>16</v>
      </c>
      <c r="L9" s="1" t="s">
        <v>26</v>
      </c>
      <c r="N9" s="6" t="s">
        <v>70</v>
      </c>
      <c r="P9" s="5"/>
    </row>
    <row r="10" spans="1:16" x14ac:dyDescent="0.35">
      <c r="B10" s="1" t="s">
        <v>34</v>
      </c>
      <c r="C10" s="1">
        <f>COUNTIF('Survey Design - Code Contribute'!D2:D16, Stats!B10)</f>
        <v>3</v>
      </c>
      <c r="F10" s="1" t="s">
        <v>63</v>
      </c>
      <c r="G10" s="5">
        <f t="shared" ref="G10:G11" si="1">$C20/$C$3</f>
        <v>0.13333333333333333</v>
      </c>
      <c r="K10" s="5">
        <f>C6/C3</f>
        <v>0.66666666666666663</v>
      </c>
      <c r="L10" s="5">
        <f>C7/C3</f>
        <v>0.33333333333333331</v>
      </c>
      <c r="O10" s="1" t="s">
        <v>27</v>
      </c>
      <c r="P10" s="5">
        <f>$C29/15</f>
        <v>0.2</v>
      </c>
    </row>
    <row r="11" spans="1:16" ht="21" customHeight="1" x14ac:dyDescent="0.35">
      <c r="B11" s="1" t="s">
        <v>53</v>
      </c>
      <c r="C11" s="1">
        <f>COUNTIF('Survey Design - Code Contribute'!D2:D16, Stats!B11)</f>
        <v>0</v>
      </c>
      <c r="F11" s="1" t="s">
        <v>64</v>
      </c>
      <c r="G11" s="5">
        <f t="shared" si="1"/>
        <v>0.4</v>
      </c>
      <c r="O11" s="1" t="s">
        <v>12</v>
      </c>
      <c r="P11" s="5">
        <f t="shared" ref="P11:P14" si="2">$C30/15</f>
        <v>0.2</v>
      </c>
    </row>
    <row r="12" spans="1:16" ht="29" x14ac:dyDescent="0.35">
      <c r="A12" s="1" t="s">
        <v>54</v>
      </c>
      <c r="O12" s="1" t="s">
        <v>22</v>
      </c>
      <c r="P12" s="5">
        <f t="shared" si="2"/>
        <v>0.26666666666666666</v>
      </c>
    </row>
    <row r="13" spans="1:16" x14ac:dyDescent="0.35">
      <c r="B13" s="1" t="s">
        <v>27</v>
      </c>
      <c r="C13" s="1">
        <f>COUNTIF('Survey Design - Code Contribute'!$E$2:$E$16, Stats!$B13)</f>
        <v>3</v>
      </c>
      <c r="O13" s="1" t="s">
        <v>18</v>
      </c>
      <c r="P13" s="5">
        <f t="shared" si="2"/>
        <v>0.33333333333333331</v>
      </c>
    </row>
    <row r="14" spans="1:16" x14ac:dyDescent="0.35">
      <c r="B14" s="1" t="s">
        <v>12</v>
      </c>
      <c r="C14" s="1">
        <f>COUNTIF('Survey Design - Code Contribute'!$E$2:$E$16, Stats!$B14)</f>
        <v>7</v>
      </c>
      <c r="O14" s="1" t="s">
        <v>43</v>
      </c>
      <c r="P14" s="5">
        <f t="shared" si="2"/>
        <v>0</v>
      </c>
    </row>
    <row r="15" spans="1:16" x14ac:dyDescent="0.35">
      <c r="B15" s="1" t="s">
        <v>22</v>
      </c>
      <c r="C15" s="1">
        <f>COUNTIF('Survey Design - Code Contribute'!$E$2:$E$16, Stats!$B15)</f>
        <v>3</v>
      </c>
    </row>
    <row r="16" spans="1:16" x14ac:dyDescent="0.35">
      <c r="B16" s="1" t="s">
        <v>18</v>
      </c>
      <c r="C16" s="1">
        <f>COUNTIF('Survey Design - Code Contribute'!$E$2:$E$16, Stats!$B16)</f>
        <v>2</v>
      </c>
    </row>
    <row r="17" spans="1:3" x14ac:dyDescent="0.35">
      <c r="B17" s="1" t="s">
        <v>43</v>
      </c>
      <c r="C17" s="1">
        <f>COUNTIF('Survey Design - Code Contribute'!$E$2:$E$16, Stats!$B17)</f>
        <v>0</v>
      </c>
    </row>
    <row r="18" spans="1:3" x14ac:dyDescent="0.35">
      <c r="A18" s="1" t="s">
        <v>55</v>
      </c>
    </row>
    <row r="19" spans="1:3" ht="29" x14ac:dyDescent="0.35">
      <c r="B19" s="1" t="s">
        <v>13</v>
      </c>
      <c r="C19" s="1">
        <f>COUNTIF('Survey Design - Code Contribute'!$F$2:$F$16, Stats!$B19)</f>
        <v>7</v>
      </c>
    </row>
    <row r="20" spans="1:3" ht="43.5" x14ac:dyDescent="0.35">
      <c r="B20" s="1" t="s">
        <v>42</v>
      </c>
      <c r="C20" s="1">
        <f>COUNTIF('Survey Design - Code Contribute'!$F$2:$F$16, Stats!$B20)</f>
        <v>2</v>
      </c>
    </row>
    <row r="21" spans="1:3" ht="78" customHeight="1" x14ac:dyDescent="0.35">
      <c r="B21" s="1" t="s">
        <v>28</v>
      </c>
      <c r="C21" s="1">
        <f>COUNTIF('Survey Design - Code Contribute'!$F$2:$F$16, Stats!$B21)</f>
        <v>6</v>
      </c>
    </row>
    <row r="22" spans="1:3" ht="29" x14ac:dyDescent="0.35">
      <c r="A22" s="1" t="s">
        <v>56</v>
      </c>
    </row>
    <row r="23" spans="1:3" x14ac:dyDescent="0.35">
      <c r="B23" s="1" t="s">
        <v>27</v>
      </c>
      <c r="C23" s="1">
        <f>COUNTIF('Survey Design - Code Contribute'!$G$2:$G$16, Stats!$B23)</f>
        <v>1</v>
      </c>
    </row>
    <row r="24" spans="1:3" x14ac:dyDescent="0.35">
      <c r="B24" s="1" t="s">
        <v>12</v>
      </c>
      <c r="C24" s="1">
        <f>COUNTIF('Survey Design - Code Contribute'!$G$2:$G$16, Stats!$B24)</f>
        <v>6</v>
      </c>
    </row>
    <row r="25" spans="1:3" x14ac:dyDescent="0.35">
      <c r="B25" s="1" t="s">
        <v>22</v>
      </c>
      <c r="C25" s="1">
        <f>COUNTIF('Survey Design - Code Contribute'!$G$2:$G$16, Stats!$B25)</f>
        <v>6</v>
      </c>
    </row>
    <row r="26" spans="1:3" x14ac:dyDescent="0.35">
      <c r="B26" s="1" t="s">
        <v>18</v>
      </c>
      <c r="C26" s="1">
        <f>COUNTIF('Survey Design - Code Contribute'!$G$2:$G$16, Stats!$B26)</f>
        <v>1</v>
      </c>
    </row>
    <row r="27" spans="1:3" x14ac:dyDescent="0.35">
      <c r="B27" s="1" t="s">
        <v>43</v>
      </c>
      <c r="C27" s="1">
        <f>COUNTIF('Survey Design - Code Contribute'!$G$2:$G$16, Stats!$B27)</f>
        <v>1</v>
      </c>
    </row>
    <row r="28" spans="1:3" ht="29" x14ac:dyDescent="0.35">
      <c r="A28" s="1" t="s">
        <v>57</v>
      </c>
    </row>
    <row r="29" spans="1:3" x14ac:dyDescent="0.35">
      <c r="B29" s="1" t="s">
        <v>27</v>
      </c>
      <c r="C29" s="1">
        <f>COUNTIF('Survey Design - Code Contribute'!$H$2:$H$16, Stats!$B29)</f>
        <v>3</v>
      </c>
    </row>
    <row r="30" spans="1:3" x14ac:dyDescent="0.35">
      <c r="B30" s="1" t="s">
        <v>12</v>
      </c>
      <c r="C30" s="1">
        <f>COUNTIF('Survey Design - Code Contribute'!$H$2:$H$16, Stats!$B30)</f>
        <v>3</v>
      </c>
    </row>
    <row r="31" spans="1:3" x14ac:dyDescent="0.35">
      <c r="B31" s="1" t="s">
        <v>22</v>
      </c>
      <c r="C31" s="1">
        <f>COUNTIF('Survey Design - Code Contribute'!$H$2:$H$16, Stats!$B31)</f>
        <v>4</v>
      </c>
    </row>
    <row r="32" spans="1:3" x14ac:dyDescent="0.35">
      <c r="B32" s="1" t="s">
        <v>18</v>
      </c>
      <c r="C32" s="1">
        <f>COUNTIF('Survey Design - Code Contribute'!$H$2:$H$16, Stats!$B32)</f>
        <v>5</v>
      </c>
    </row>
    <row r="33" spans="1:10" x14ac:dyDescent="0.35">
      <c r="B33" s="1" t="s">
        <v>43</v>
      </c>
      <c r="C33" s="1">
        <f>COUNTIF('Survey Design - Code Contribute'!$H$2:$H$16, Stats!$B33)</f>
        <v>0</v>
      </c>
    </row>
    <row r="34" spans="1:10" ht="58" x14ac:dyDescent="0.35">
      <c r="A34" s="1" t="s">
        <v>9</v>
      </c>
    </row>
    <row r="35" spans="1:10" ht="29" x14ac:dyDescent="0.35">
      <c r="B35" s="1" t="s">
        <v>58</v>
      </c>
      <c r="C35" s="1">
        <f>COUNTIF('Survey Design - Code Contribute'!$J$2:$J$16, Stats!$B35)</f>
        <v>0</v>
      </c>
      <c r="G35" s="1" t="s">
        <v>71</v>
      </c>
    </row>
    <row r="36" spans="1:10" ht="29" x14ac:dyDescent="0.35">
      <c r="B36" s="1" t="s">
        <v>20</v>
      </c>
      <c r="C36" s="1">
        <f>COUNTIF('Survey Design - Code Contribute'!$J$2:$J$16, Stats!$B36)</f>
        <v>5</v>
      </c>
      <c r="H36" s="1" t="s">
        <v>72</v>
      </c>
      <c r="I36" s="1" t="s">
        <v>73</v>
      </c>
      <c r="J36" s="1" t="s">
        <v>74</v>
      </c>
    </row>
    <row r="37" spans="1:10" ht="29" x14ac:dyDescent="0.35">
      <c r="B37" s="1" t="s">
        <v>59</v>
      </c>
      <c r="C37" s="1">
        <f>COUNTIF('Survey Design - Code Contribute'!$J$2:$J$16, Stats!$B37)</f>
        <v>5</v>
      </c>
      <c r="G37" s="1" t="s">
        <v>58</v>
      </c>
      <c r="H37" s="5">
        <f>$C35/15</f>
        <v>0</v>
      </c>
      <c r="I37" s="5">
        <f>$C43/15</f>
        <v>0.2</v>
      </c>
      <c r="J37" s="5">
        <f>$C51/15</f>
        <v>0.2</v>
      </c>
    </row>
    <row r="38" spans="1:10" x14ac:dyDescent="0.35">
      <c r="B38" s="1" t="s">
        <v>38</v>
      </c>
      <c r="C38" s="1">
        <f>COUNTIF('Survey Design - Code Contribute'!$J$2:$J$16, Stats!$B38)</f>
        <v>2</v>
      </c>
      <c r="G38" s="1" t="s">
        <v>20</v>
      </c>
      <c r="H38" s="5">
        <f t="shared" ref="H38:H43" si="3">$C36/15</f>
        <v>0.33333333333333331</v>
      </c>
      <c r="I38" s="5">
        <f t="shared" ref="I38:I43" si="4">$C44/15</f>
        <v>0.26666666666666666</v>
      </c>
      <c r="J38" s="5">
        <f t="shared" ref="J38:J43" si="5">$C52/15</f>
        <v>0.2</v>
      </c>
    </row>
    <row r="39" spans="1:10" ht="29" x14ac:dyDescent="0.35">
      <c r="B39" s="1" t="s">
        <v>60</v>
      </c>
      <c r="C39" s="1">
        <f>COUNTIF('Survey Design - Code Contribute'!$J$2:$J$16, Stats!$B39)</f>
        <v>1</v>
      </c>
      <c r="G39" s="1" t="s">
        <v>59</v>
      </c>
      <c r="H39" s="5">
        <f t="shared" si="3"/>
        <v>0.33333333333333331</v>
      </c>
      <c r="I39" s="5">
        <f t="shared" si="4"/>
        <v>0</v>
      </c>
      <c r="J39" s="5">
        <f t="shared" si="5"/>
        <v>0.26666666666666666</v>
      </c>
    </row>
    <row r="40" spans="1:10" ht="43.5" x14ac:dyDescent="0.35">
      <c r="B40" s="1" t="s">
        <v>36</v>
      </c>
      <c r="C40" s="1">
        <f>COUNTIF('Survey Design - Code Contribute'!$J$2:$J$16, Stats!$B40)</f>
        <v>1</v>
      </c>
      <c r="G40" s="1" t="s">
        <v>38</v>
      </c>
      <c r="H40" s="5">
        <f t="shared" si="3"/>
        <v>0.13333333333333333</v>
      </c>
      <c r="I40" s="5">
        <f t="shared" si="4"/>
        <v>6.6666666666666666E-2</v>
      </c>
      <c r="J40" s="5">
        <f t="shared" si="5"/>
        <v>0</v>
      </c>
    </row>
    <row r="41" spans="1:10" ht="29" x14ac:dyDescent="0.35">
      <c r="B41" s="1" t="s">
        <v>61</v>
      </c>
      <c r="C41" s="1">
        <f>COUNTIF('Survey Design - Code Contribute'!$J$2:$J$16, Stats!$B41)</f>
        <v>1</v>
      </c>
      <c r="G41" s="1" t="s">
        <v>60</v>
      </c>
      <c r="H41" s="5">
        <f t="shared" si="3"/>
        <v>6.6666666666666666E-2</v>
      </c>
      <c r="I41" s="5">
        <f t="shared" si="4"/>
        <v>0.33333333333333331</v>
      </c>
      <c r="J41" s="5">
        <f t="shared" si="5"/>
        <v>0.13333333333333333</v>
      </c>
    </row>
    <row r="42" spans="1:10" ht="72.5" x14ac:dyDescent="0.35">
      <c r="A42" s="1" t="s">
        <v>10</v>
      </c>
      <c r="G42" s="1" t="s">
        <v>36</v>
      </c>
      <c r="H42" s="5">
        <f>$C40/15</f>
        <v>6.6666666666666666E-2</v>
      </c>
      <c r="I42" s="5">
        <f>$C48/15</f>
        <v>6.6666666666666666E-2</v>
      </c>
      <c r="J42" s="5">
        <f>$C56/15</f>
        <v>0.13333333333333333</v>
      </c>
    </row>
    <row r="43" spans="1:10" ht="29" x14ac:dyDescent="0.35">
      <c r="B43" s="1" t="s">
        <v>58</v>
      </c>
      <c r="C43" s="1">
        <f>COUNTIF('Survey Design - Code Contribute'!$K$2:$K$16, Stats!$B43)</f>
        <v>3</v>
      </c>
      <c r="G43" s="1" t="s">
        <v>61</v>
      </c>
      <c r="H43" s="5">
        <f t="shared" si="3"/>
        <v>6.6666666666666666E-2</v>
      </c>
      <c r="I43" s="5">
        <f t="shared" si="4"/>
        <v>6.6666666666666666E-2</v>
      </c>
      <c r="J43" s="5">
        <f t="shared" si="5"/>
        <v>6.6666666666666666E-2</v>
      </c>
    </row>
    <row r="44" spans="1:10" x14ac:dyDescent="0.35">
      <c r="B44" s="1" t="s">
        <v>20</v>
      </c>
      <c r="C44" s="1">
        <f>COUNTIF('Survey Design - Code Contribute'!$K$2:$K$16, Stats!$B44)</f>
        <v>4</v>
      </c>
    </row>
    <row r="45" spans="1:10" x14ac:dyDescent="0.35">
      <c r="B45" s="1" t="s">
        <v>59</v>
      </c>
      <c r="C45" s="1">
        <f>COUNTIF('Survey Design - Code Contribute'!$K$2:$K$16, Stats!$B45)</f>
        <v>0</v>
      </c>
    </row>
    <row r="46" spans="1:10" x14ac:dyDescent="0.35">
      <c r="B46" s="1" t="s">
        <v>38</v>
      </c>
      <c r="C46" s="1">
        <f>COUNTIF('Survey Design - Code Contribute'!$K$2:$K$16, Stats!$B46)</f>
        <v>1</v>
      </c>
    </row>
    <row r="47" spans="1:10" x14ac:dyDescent="0.35">
      <c r="B47" s="1" t="s">
        <v>60</v>
      </c>
      <c r="C47" s="1">
        <f>COUNTIF('Survey Design - Code Contribute'!$K$2:$K$16, Stats!$B47)</f>
        <v>5</v>
      </c>
    </row>
    <row r="48" spans="1:10" x14ac:dyDescent="0.35">
      <c r="B48" s="1" t="s">
        <v>36</v>
      </c>
      <c r="C48" s="1">
        <f>COUNTIF('Survey Design - Code Contribute'!$K$2:$K$16, Stats!$B48)</f>
        <v>1</v>
      </c>
    </row>
    <row r="49" spans="1:3" x14ac:dyDescent="0.35">
      <c r="B49" s="1" t="s">
        <v>61</v>
      </c>
      <c r="C49" s="1">
        <f>COUNTIF('Survey Design - Code Contribute'!$K$2:$K$16, Stats!$B49)</f>
        <v>1</v>
      </c>
    </row>
    <row r="50" spans="1:3" ht="87" x14ac:dyDescent="0.35">
      <c r="A50" s="1" t="s">
        <v>11</v>
      </c>
    </row>
    <row r="51" spans="1:3" x14ac:dyDescent="0.35">
      <c r="B51" s="1" t="s">
        <v>58</v>
      </c>
      <c r="C51" s="1">
        <f>COUNTIF('Survey Design - Code Contribute'!$L$2:$L$16, Stats!$B51)</f>
        <v>3</v>
      </c>
    </row>
    <row r="52" spans="1:3" x14ac:dyDescent="0.35">
      <c r="B52" s="1" t="s">
        <v>20</v>
      </c>
      <c r="C52" s="1">
        <f>COUNTIF('Survey Design - Code Contribute'!$L$2:$L$16, Stats!$B52)</f>
        <v>3</v>
      </c>
    </row>
    <row r="53" spans="1:3" x14ac:dyDescent="0.35">
      <c r="B53" s="1" t="s">
        <v>59</v>
      </c>
      <c r="C53" s="1">
        <f>COUNTIF('Survey Design - Code Contribute'!$L$2:$L$16, Stats!$B53)</f>
        <v>4</v>
      </c>
    </row>
    <row r="54" spans="1:3" x14ac:dyDescent="0.35">
      <c r="B54" s="1" t="s">
        <v>38</v>
      </c>
      <c r="C54" s="1">
        <f>COUNTIF('Survey Design - Code Contribute'!$L$2:$L$16, Stats!$B54)</f>
        <v>0</v>
      </c>
    </row>
    <row r="55" spans="1:3" x14ac:dyDescent="0.35">
      <c r="B55" s="1" t="s">
        <v>60</v>
      </c>
      <c r="C55" s="1">
        <f>COUNTIF('Survey Design - Code Contribute'!$L$2:$L$16, Stats!$B55)</f>
        <v>2</v>
      </c>
    </row>
    <row r="56" spans="1:3" x14ac:dyDescent="0.35">
      <c r="B56" s="1" t="s">
        <v>36</v>
      </c>
      <c r="C56" s="1">
        <f>COUNTIF('Survey Design - Code Contribute'!$L$2:$L$16, Stats!$B56)</f>
        <v>2</v>
      </c>
    </row>
    <row r="57" spans="1:3" x14ac:dyDescent="0.35">
      <c r="B57" s="1" t="s">
        <v>61</v>
      </c>
      <c r="C57" s="1">
        <f>COUNTIF('Survey Design - Code Contribute'!$L$2:$L$16, Stats!$B57)</f>
        <v>1</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D7AB-4EBB-4D9E-A335-CE6E371FFF09}">
  <dimension ref="A1:F15"/>
  <sheetViews>
    <sheetView workbookViewId="0">
      <selection activeCell="D12" sqref="D12"/>
    </sheetView>
  </sheetViews>
  <sheetFormatPr defaultRowHeight="14.5" x14ac:dyDescent="0.35"/>
  <sheetData>
    <row r="1" spans="1:6" x14ac:dyDescent="0.35">
      <c r="A1" s="1">
        <v>6</v>
      </c>
      <c r="B1">
        <f>AVERAGE(A1:A15)</f>
        <v>4.5999999999999996</v>
      </c>
      <c r="C1">
        <v>7</v>
      </c>
      <c r="D1">
        <f>AVERAGE(C1:C15)</f>
        <v>4.4666666666666668</v>
      </c>
      <c r="E1">
        <v>7</v>
      </c>
      <c r="F1">
        <f>AVERAGE(E1:E15)</f>
        <v>4.666666666666667</v>
      </c>
    </row>
    <row r="2" spans="1:6" x14ac:dyDescent="0.35">
      <c r="A2" s="1">
        <v>6</v>
      </c>
      <c r="B2">
        <f>MEDIAN(A1:A15)</f>
        <v>5</v>
      </c>
      <c r="C2">
        <v>7</v>
      </c>
      <c r="D2">
        <f>MEDIAN(C1:C15)</f>
        <v>4</v>
      </c>
      <c r="E2">
        <v>7</v>
      </c>
      <c r="F2">
        <f>MEDIAN(E1:E15)</f>
        <v>5</v>
      </c>
    </row>
    <row r="3" spans="1:6" x14ac:dyDescent="0.35">
      <c r="A3" s="1">
        <v>6</v>
      </c>
      <c r="B3">
        <f>MODE(A1:A15)</f>
        <v>6</v>
      </c>
      <c r="C3">
        <v>7</v>
      </c>
      <c r="D3">
        <f>_xlfn.MODE.SNGL(C1:C15)</f>
        <v>3</v>
      </c>
      <c r="E3">
        <v>7</v>
      </c>
      <c r="F3">
        <f>_xlfn.MODE.SNGL(E1:E15)</f>
        <v>5</v>
      </c>
    </row>
    <row r="4" spans="1:6" x14ac:dyDescent="0.35">
      <c r="A4" s="1">
        <v>6</v>
      </c>
      <c r="B4">
        <f>_xlfn.STDEV.P(A1:A15)</f>
        <v>1.4966629547095767</v>
      </c>
      <c r="C4">
        <v>6</v>
      </c>
      <c r="D4">
        <f>_xlfn.STDEV.P(C1:C15)</f>
        <v>1.9618585292749549</v>
      </c>
      <c r="E4">
        <v>6</v>
      </c>
      <c r="F4">
        <f>_xlfn.STDEV.P(E1:E15)</f>
        <v>1.920648038785058</v>
      </c>
    </row>
    <row r="5" spans="1:6" x14ac:dyDescent="0.35">
      <c r="A5" s="1">
        <v>6</v>
      </c>
      <c r="C5">
        <v>6</v>
      </c>
      <c r="E5">
        <v>6</v>
      </c>
    </row>
    <row r="6" spans="1:6" x14ac:dyDescent="0.35">
      <c r="A6" s="1">
        <v>5</v>
      </c>
      <c r="C6">
        <v>6</v>
      </c>
      <c r="E6">
        <v>6</v>
      </c>
    </row>
    <row r="7" spans="1:6" x14ac:dyDescent="0.35">
      <c r="A7" s="1">
        <v>5</v>
      </c>
      <c r="C7">
        <v>6</v>
      </c>
      <c r="E7">
        <v>5</v>
      </c>
    </row>
    <row r="8" spans="1:6" x14ac:dyDescent="0.35">
      <c r="A8" s="1">
        <v>5</v>
      </c>
      <c r="C8">
        <v>4</v>
      </c>
      <c r="E8">
        <v>5</v>
      </c>
    </row>
    <row r="9" spans="1:6" x14ac:dyDescent="0.35">
      <c r="A9" s="1">
        <v>5</v>
      </c>
      <c r="C9">
        <v>3</v>
      </c>
      <c r="E9">
        <v>5</v>
      </c>
    </row>
    <row r="10" spans="1:6" x14ac:dyDescent="0.35">
      <c r="A10" s="1">
        <v>5</v>
      </c>
      <c r="C10">
        <v>3</v>
      </c>
      <c r="E10">
        <v>5</v>
      </c>
    </row>
    <row r="11" spans="1:6" x14ac:dyDescent="0.35">
      <c r="A11" s="1">
        <v>4</v>
      </c>
      <c r="C11">
        <v>3</v>
      </c>
      <c r="E11">
        <v>3</v>
      </c>
    </row>
    <row r="12" spans="1:6" x14ac:dyDescent="0.35">
      <c r="A12" s="1">
        <v>4</v>
      </c>
      <c r="C12">
        <v>3</v>
      </c>
      <c r="E12">
        <v>3</v>
      </c>
    </row>
    <row r="13" spans="1:6" x14ac:dyDescent="0.35">
      <c r="A13" s="1">
        <v>3</v>
      </c>
      <c r="C13">
        <v>3</v>
      </c>
      <c r="E13">
        <v>2</v>
      </c>
    </row>
    <row r="14" spans="1:6" x14ac:dyDescent="0.35">
      <c r="A14" s="1">
        <v>2</v>
      </c>
      <c r="C14">
        <v>2</v>
      </c>
      <c r="E14">
        <v>2</v>
      </c>
    </row>
    <row r="15" spans="1:6" x14ac:dyDescent="0.35">
      <c r="A15" s="1">
        <v>1</v>
      </c>
      <c r="C15">
        <v>1</v>
      </c>
      <c r="E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 Design - Code Contribute</vt:lpstr>
      <vt:lpstr>Stats</vt:lpstr>
      <vt:lpstr>Stats2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Rupika</dc:creator>
  <cp:lastModifiedBy>Rupika</cp:lastModifiedBy>
  <dcterms:created xsi:type="dcterms:W3CDTF">2020-11-19T17:40:47Z</dcterms:created>
  <dcterms:modified xsi:type="dcterms:W3CDTF">2020-11-21T07:56:16Z</dcterms:modified>
</cp:coreProperties>
</file>